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655" yWindow="435" windowWidth="14205" windowHeight="12525" tabRatio="775"/>
  </bookViews>
  <sheets>
    <sheet name="Бикин" sheetId="6" r:id="rId1"/>
    <sheet name="Нанайский" sheetId="12" r:id="rId2"/>
    <sheet name="Аян" sheetId="46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>'[2]1D_Gorin'!#REF!</definedName>
    <definedName name="_xlnm.Print_Titles" localSheetId="2">Аян!$4:$7</definedName>
    <definedName name="_xlnm.Print_Titles" localSheetId="0">Бикин!$6:$9</definedName>
    <definedName name="_xlnm.Print_Titles" localSheetId="1">Нанайский!$3:$7</definedName>
    <definedName name="_xlnm.Print_Area" localSheetId="2">Аян!$A$1:$G$63</definedName>
    <definedName name="_xlnm.Print_Area" localSheetId="0">Бикин!$A$1:$H$73</definedName>
  </definedNames>
  <calcPr calcId="145621"/>
</workbook>
</file>

<file path=xl/calcChain.xml><?xml version="1.0" encoding="utf-8"?>
<calcChain xmlns="http://schemas.openxmlformats.org/spreadsheetml/2006/main">
  <c r="D234" i="46" l="1"/>
  <c r="D155" i="46"/>
  <c r="D61" i="46"/>
  <c r="D59" i="46"/>
  <c r="E56" i="46"/>
  <c r="D56" i="46"/>
  <c r="G55" i="46"/>
  <c r="G56" i="46" s="1"/>
  <c r="D53" i="46"/>
  <c r="D57" i="46" s="1"/>
  <c r="G52" i="46"/>
  <c r="F52" i="46"/>
  <c r="G51" i="46"/>
  <c r="D33" i="46"/>
  <c r="D28" i="46"/>
  <c r="D26" i="46" s="1"/>
  <c r="D47" i="46" s="1"/>
  <c r="D17" i="46"/>
  <c r="D24" i="46" s="1"/>
  <c r="D15" i="46"/>
  <c r="G14" i="46"/>
  <c r="F14" i="46" s="1"/>
  <c r="G13" i="46"/>
  <c r="F13" i="46"/>
  <c r="G12" i="46"/>
  <c r="F12" i="46" s="1"/>
  <c r="G11" i="46"/>
  <c r="F11" i="46" s="1"/>
  <c r="G10" i="46"/>
  <c r="F10" i="46" s="1"/>
  <c r="G53" i="46" l="1"/>
  <c r="E53" i="46" s="1"/>
  <c r="F55" i="46"/>
  <c r="F56" i="46" s="1"/>
  <c r="D58" i="46"/>
  <c r="F51" i="46"/>
  <c r="F53" i="46" s="1"/>
  <c r="F15" i="46"/>
  <c r="D48" i="46"/>
  <c r="G57" i="46"/>
  <c r="E57" i="46" s="1"/>
  <c r="G15" i="46"/>
  <c r="E15" i="46" s="1"/>
  <c r="F57" i="46" l="1"/>
  <c r="E68" i="12"/>
  <c r="E66" i="12"/>
  <c r="E70" i="6"/>
  <c r="E68" i="6"/>
  <c r="E65" i="12" l="1"/>
  <c r="E67" i="6"/>
  <c r="E20" i="12" l="1"/>
  <c r="E36" i="12"/>
  <c r="E31" i="12"/>
  <c r="E27" i="12" l="1"/>
  <c r="E29" i="12"/>
  <c r="E51" i="12" l="1"/>
  <c r="E23" i="6" l="1"/>
  <c r="E39" i="6"/>
  <c r="E34" i="6"/>
  <c r="E30" i="6" l="1"/>
  <c r="E32" i="6"/>
  <c r="E54" i="6" l="1"/>
  <c r="E52" i="12" l="1"/>
  <c r="E19" i="6" l="1"/>
  <c r="E63" i="12" l="1"/>
  <c r="F65" i="6"/>
  <c r="E65" i="6"/>
  <c r="E18" i="12" l="1"/>
  <c r="E59" i="12" l="1"/>
  <c r="H58" i="12"/>
  <c r="G58" i="12" s="1"/>
  <c r="E64" i="12" l="1"/>
  <c r="H62" i="12" l="1"/>
  <c r="G62" i="12" l="1"/>
  <c r="E62" i="6" l="1"/>
  <c r="E66" i="6" l="1"/>
  <c r="H61" i="6" l="1"/>
  <c r="G61" i="6" s="1"/>
  <c r="H61" i="12" l="1"/>
  <c r="H63" i="12" l="1"/>
  <c r="F63" i="12" s="1"/>
  <c r="G61" i="12"/>
  <c r="G63" i="12" l="1"/>
  <c r="H64" i="6" l="1"/>
  <c r="H65" i="6" l="1"/>
  <c r="G64" i="6"/>
  <c r="G65" i="6" l="1"/>
  <c r="H59" i="6" l="1"/>
  <c r="G59" i="6" s="1"/>
  <c r="H56" i="12" l="1"/>
  <c r="H57" i="12"/>
  <c r="H55" i="12"/>
  <c r="H17" i="12"/>
  <c r="H16" i="12"/>
  <c r="H15" i="12"/>
  <c r="H14" i="12"/>
  <c r="H13" i="12"/>
  <c r="H12" i="12"/>
  <c r="H11" i="12"/>
  <c r="H10" i="12"/>
  <c r="H59" i="12" l="1"/>
  <c r="F59" i="12" s="1"/>
  <c r="G10" i="12"/>
  <c r="G14" i="12"/>
  <c r="G16" i="12"/>
  <c r="G13" i="12"/>
  <c r="G15" i="12"/>
  <c r="G17" i="12"/>
  <c r="G57" i="12"/>
  <c r="G56" i="12"/>
  <c r="G12" i="12"/>
  <c r="G55" i="12"/>
  <c r="G11" i="12"/>
  <c r="H18" i="12"/>
  <c r="F18" i="12" s="1"/>
  <c r="H64" i="12" l="1"/>
  <c r="F64" i="12" s="1"/>
  <c r="G59" i="12"/>
  <c r="G18" i="12"/>
  <c r="G64" i="12" l="1"/>
  <c r="H60" i="6" l="1"/>
  <c r="G60" i="6" s="1"/>
  <c r="H58" i="6"/>
  <c r="G58" i="6" s="1"/>
  <c r="H62" i="6" l="1"/>
  <c r="F62" i="6" s="1"/>
  <c r="E21" i="6"/>
  <c r="H20" i="6"/>
  <c r="H19" i="6"/>
  <c r="H18" i="6"/>
  <c r="H17" i="6"/>
  <c r="H16" i="6"/>
  <c r="H15" i="6"/>
  <c r="H14" i="6"/>
  <c r="H13" i="6"/>
  <c r="H12" i="6"/>
  <c r="G13" i="6" l="1"/>
  <c r="G15" i="6"/>
  <c r="G17" i="6"/>
  <c r="G19" i="6"/>
  <c r="G12" i="6"/>
  <c r="G14" i="6"/>
  <c r="G16" i="6"/>
  <c r="G18" i="6"/>
  <c r="G20" i="6"/>
  <c r="H66" i="6"/>
  <c r="F66" i="6" s="1"/>
  <c r="G62" i="6"/>
  <c r="G66" i="6" s="1"/>
  <c r="H21" i="6"/>
  <c r="G21" i="6" l="1"/>
  <c r="F21" i="6"/>
  <c r="E55" i="6" l="1"/>
</calcChain>
</file>

<file path=xl/sharedStrings.xml><?xml version="1.0" encoding="utf-8"?>
<sst xmlns="http://schemas.openxmlformats.org/spreadsheetml/2006/main" count="214" uniqueCount="74">
  <si>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</si>
  <si>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</si>
  <si>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</si>
  <si>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</si>
  <si>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</si>
  <si>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</si>
  <si>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</si>
  <si>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</si>
  <si>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</si>
  <si>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Итого по СДП</t>
  </si>
  <si>
    <t>Всего по ЛПУ</t>
  </si>
  <si>
    <t>хирургические</t>
  </si>
  <si>
    <t>Дневной стационар при поликлинике</t>
  </si>
  <si>
    <t>терапевтические</t>
  </si>
  <si>
    <t>гинекологические</t>
  </si>
  <si>
    <t>патологии беременности</t>
  </si>
  <si>
    <t>педиатрические</t>
  </si>
  <si>
    <t>инфекционные</t>
  </si>
  <si>
    <t>для беременных и рожениц</t>
  </si>
  <si>
    <t>Скорая медицинская помощь</t>
  </si>
  <si>
    <t>неврологические</t>
  </si>
  <si>
    <t>травматологические</t>
  </si>
  <si>
    <t xml:space="preserve">Дневной стационар при поликлинике </t>
  </si>
  <si>
    <t>УР</t>
  </si>
  <si>
    <t xml:space="preserve">инфекционные </t>
  </si>
  <si>
    <t>Итого по дневным стационарам всех типов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</si>
  <si>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</si>
  <si>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</si>
  <si>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</si>
  <si>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</si>
  <si>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Всего посещений (по подушевому нормативу)</t>
  </si>
  <si>
    <t>Стационар дневного пребывания</t>
  </si>
  <si>
    <t>терапевтические (педиатрические)</t>
  </si>
  <si>
    <t>Итого по ДС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</si>
  <si>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</si>
  <si>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</si>
  <si>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</si>
  <si>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</si>
  <si>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</si>
  <si>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1.2.4. диспансеризация детей-сирот, находящихся в семьях (законченный случай)</t>
  </si>
  <si>
    <t>1.2.3. диспансеризация детей-сирот, находящихся в стационарных учреждениях (законченный случай)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</si>
  <si>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</si>
  <si>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</si>
  <si>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</si>
  <si>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в т.ч. посещения в травмпункте (первичные)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</si>
  <si>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</si>
  <si>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</si>
  <si>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</si>
  <si>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</si>
  <si>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</si>
  <si>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РФ, всего</t>
  </si>
  <si>
    <t>1.3.3. Профилактические медицинские осмотры несовершеннолетних, предусмотренные порядками,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</si>
  <si>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</si>
  <si>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</si>
  <si>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</si>
  <si>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</si>
  <si>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</si>
  <si>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</si>
  <si>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</si>
  <si>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</si>
  <si>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</si>
  <si>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</si>
  <si>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</si>
  <si>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</si>
  <si>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КГБУЗ "Бикинская центральная районная больница" МЗХК</t>
  </si>
  <si>
    <t>КГБУЗ "Троицкая центральная районная больница" МЗХК</t>
  </si>
  <si>
    <t>в т.ч. посещения в приемных отделениях</t>
  </si>
  <si>
    <t>Число законченных случаев по диспансеризации, профосмотрам</t>
  </si>
  <si>
    <t>Объемы медицинской помощи (чел., посещ.)</t>
  </si>
  <si>
    <t>Наименование МО</t>
  </si>
  <si>
    <t>Объемы медицинской помощи за счет средств обязательного медицинского страхования на 2016 год по условиям предоставления медицинской помощи</t>
  </si>
  <si>
    <t xml:space="preserve"> КГБУЗ "Аяно-Майская центральная районная больница" МЗХК</t>
  </si>
  <si>
    <t>в т.ч. посещения в травмпункте (первичные)**</t>
  </si>
  <si>
    <t xml:space="preserve">Приложение №1 
к Решению Комиссии по разработке ТП ОМС от 30.09.2016  №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</si>
</sst>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#,##0_ ;\-#,##0\ "/>
    <numFmt numFmtId="170" formatCode="_-* #,##0.0_р_._-;\-* #,##0.0_р_._-;_-* &quot;-&quot;??_р_._-;_-@_-"/>
    <numFmt numFmtId="171" formatCode="_-* #,##0.0\ _р_._-;\-* #,##0.0\ _р_._-;_-* &quot;-&quot;??\ _р_._-;_-@_-"/>
  </numFmts>
  <fonts count="20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sz val="11"/>
      <name val="Times New Roman Cyr"/>
      <charset val="204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2">
    <xf numFmtId="0" fontId="0" fillId="0" borderId="0"/>
    <xf numFmtId="165" fontId="6" fillId="0" borderId="0" applyFont="0" applyFill="0" applyBorder="0" applyAlignment="0" applyProtection="0"/>
    <xf numFmtId="0" fontId="1" fillId="0" borderId="0"/>
    <xf numFmtId="0" fontId="6" fillId="0" borderId="0"/>
    <xf numFmtId="165" fontId="6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0" fontId="19" fillId="0" borderId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4" fillId="0" borderId="0" xfId="2" applyFont="1" applyFill="1" applyBorder="1"/>
    <xf numFmtId="164" fontId="4" fillId="0" borderId="6" xfId="2" applyNumberFormat="1" applyFont="1" applyFill="1" applyBorder="1" applyAlignment="1">
      <alignment horizontal="right"/>
    </xf>
    <xf numFmtId="164" fontId="5" fillId="0" borderId="6" xfId="2" applyNumberFormat="1" applyFont="1" applyFill="1" applyBorder="1" applyAlignment="1">
      <alignment horizontal="right"/>
    </xf>
    <xf numFmtId="166" fontId="5" fillId="0" borderId="6" xfId="2" applyNumberFormat="1" applyFont="1" applyFill="1" applyBorder="1"/>
    <xf numFmtId="164" fontId="4" fillId="0" borderId="6" xfId="2" applyNumberFormat="1" applyFont="1" applyFill="1" applyBorder="1"/>
    <xf numFmtId="0" fontId="7" fillId="0" borderId="6" xfId="2" applyFont="1" applyFill="1" applyBorder="1" applyAlignment="1">
      <alignment horizontal="left" indent="1"/>
    </xf>
    <xf numFmtId="0" fontId="4" fillId="0" borderId="6" xfId="2" applyFont="1" applyFill="1" applyBorder="1" applyAlignment="1">
      <alignment horizontal="left" indent="2"/>
    </xf>
    <xf numFmtId="164" fontId="5" fillId="0" borderId="6" xfId="2" applyNumberFormat="1" applyFont="1" applyFill="1" applyBorder="1"/>
    <xf numFmtId="0" fontId="4" fillId="0" borderId="6" xfId="0" applyFont="1" applyFill="1" applyBorder="1" applyAlignment="1">
      <alignment horizontal="left" indent="2"/>
    </xf>
    <xf numFmtId="0" fontId="5" fillId="0" borderId="6" xfId="2" applyFont="1" applyFill="1" applyBorder="1" applyAlignment="1">
      <alignment horizontal="left" indent="1"/>
    </xf>
    <xf numFmtId="0" fontId="7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 wrapText="1" indent="2"/>
    </xf>
    <xf numFmtId="0" fontId="5" fillId="0" borderId="3" xfId="2" applyFont="1" applyFill="1" applyBorder="1" applyAlignment="1">
      <alignment horizontal="left" indent="1"/>
    </xf>
    <xf numFmtId="0" fontId="8" fillId="0" borderId="6" xfId="2" applyFont="1" applyFill="1" applyBorder="1" applyAlignment="1">
      <alignment horizontal="left" wrapText="1" indent="1"/>
    </xf>
    <xf numFmtId="0" fontId="5" fillId="0" borderId="7" xfId="2" applyFont="1" applyFill="1" applyBorder="1" applyAlignment="1">
      <alignment wrapText="1"/>
    </xf>
    <xf numFmtId="0" fontId="4" fillId="0" borderId="6" xfId="2" applyFont="1" applyFill="1" applyBorder="1" applyAlignment="1">
      <alignment horizontal="left" wrapText="1" indent="3"/>
    </xf>
    <xf numFmtId="168" fontId="4" fillId="0" borderId="6" xfId="1" applyNumberFormat="1" applyFont="1" applyFill="1" applyBorder="1"/>
    <xf numFmtId="0" fontId="4" fillId="0" borderId="3" xfId="2" applyFont="1" applyFill="1" applyBorder="1"/>
    <xf numFmtId="0" fontId="5" fillId="0" borderId="3" xfId="2" applyFont="1" applyFill="1" applyBorder="1"/>
    <xf numFmtId="0" fontId="9" fillId="0" borderId="0" xfId="2" applyFont="1" applyFill="1" applyBorder="1"/>
    <xf numFmtId="164" fontId="10" fillId="0" borderId="6" xfId="2" applyNumberFormat="1" applyFont="1" applyFill="1" applyBorder="1"/>
    <xf numFmtId="0" fontId="4" fillId="0" borderId="6" xfId="2" applyFont="1" applyFill="1" applyBorder="1"/>
    <xf numFmtId="168" fontId="5" fillId="0" borderId="6" xfId="1" applyNumberFormat="1" applyFont="1" applyFill="1" applyBorder="1"/>
    <xf numFmtId="0" fontId="5" fillId="0" borderId="0" xfId="2" applyFont="1" applyFill="1"/>
    <xf numFmtId="0" fontId="10" fillId="0" borderId="0" xfId="2" applyFont="1" applyFill="1" applyBorder="1"/>
    <xf numFmtId="0" fontId="14" fillId="0" borderId="1" xfId="2" applyFont="1" applyFill="1" applyBorder="1" applyAlignment="1">
      <alignment horizontal="center"/>
    </xf>
    <xf numFmtId="0" fontId="14" fillId="0" borderId="3" xfId="2" applyFont="1" applyFill="1" applyBorder="1" applyAlignment="1">
      <alignment horizontal="center"/>
    </xf>
    <xf numFmtId="0" fontId="3" fillId="0" borderId="4" xfId="2" applyFont="1" applyFill="1" applyBorder="1" applyAlignment="1">
      <alignment horizontal="center" vertical="top"/>
    </xf>
    <xf numFmtId="0" fontId="11" fillId="0" borderId="2" xfId="2" applyFont="1" applyFill="1" applyBorder="1" applyAlignment="1">
      <alignment horizontal="center" vertical="top"/>
    </xf>
    <xf numFmtId="0" fontId="4" fillId="0" borderId="6" xfId="2" applyFont="1" applyFill="1" applyBorder="1" applyAlignment="1">
      <alignment horizontal="left" wrapText="1" indent="1"/>
    </xf>
    <xf numFmtId="170" fontId="4" fillId="0" borderId="6" xfId="1" applyNumberFormat="1" applyFont="1" applyFill="1" applyBorder="1"/>
    <xf numFmtId="168" fontId="5" fillId="0" borderId="6" xfId="1" applyNumberFormat="1" applyFont="1" applyFill="1" applyBorder="1" applyAlignment="1">
      <alignment horizontal="center"/>
    </xf>
    <xf numFmtId="0" fontId="9" fillId="0" borderId="0" xfId="2" applyFont="1" applyFill="1"/>
    <xf numFmtId="0" fontId="9" fillId="0" borderId="6" xfId="2" applyFont="1" applyFill="1" applyBorder="1" applyAlignment="1">
      <alignment horizontal="left" wrapText="1" indent="1"/>
    </xf>
    <xf numFmtId="168" fontId="10" fillId="0" borderId="6" xfId="1" applyNumberFormat="1" applyFont="1" applyFill="1" applyBorder="1"/>
    <xf numFmtId="168" fontId="10" fillId="0" borderId="6" xfId="1" applyNumberFormat="1" applyFont="1" applyFill="1" applyBorder="1" applyAlignment="1">
      <alignment horizontal="center"/>
    </xf>
    <xf numFmtId="0" fontId="10" fillId="0" borderId="0" xfId="2" applyFont="1" applyFill="1"/>
    <xf numFmtId="168" fontId="4" fillId="0" borderId="6" xfId="1" applyNumberFormat="1" applyFont="1" applyFill="1" applyBorder="1" applyAlignment="1">
      <alignment horizontal="center"/>
    </xf>
    <xf numFmtId="168" fontId="12" fillId="0" borderId="6" xfId="1" applyNumberFormat="1" applyFont="1" applyFill="1" applyBorder="1"/>
    <xf numFmtId="1" fontId="4" fillId="0" borderId="2" xfId="2" applyNumberFormat="1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/>
    </xf>
    <xf numFmtId="168" fontId="4" fillId="0" borderId="6" xfId="1" applyNumberFormat="1" applyFont="1" applyFill="1" applyBorder="1" applyAlignment="1">
      <alignment horizontal="right"/>
    </xf>
    <xf numFmtId="0" fontId="7" fillId="0" borderId="6" xfId="2" applyFont="1" applyFill="1" applyBorder="1" applyAlignment="1">
      <alignment horizontal="left" wrapText="1" indent="1"/>
    </xf>
    <xf numFmtId="0" fontId="16" fillId="0" borderId="0" xfId="2" applyFont="1" applyFill="1"/>
    <xf numFmtId="0" fontId="10" fillId="0" borderId="13" xfId="2" applyFont="1" applyFill="1" applyBorder="1"/>
    <xf numFmtId="0" fontId="8" fillId="0" borderId="14" xfId="2" applyFont="1" applyFill="1" applyBorder="1" applyAlignment="1">
      <alignment horizontal="left" indent="1"/>
    </xf>
    <xf numFmtId="0" fontId="10" fillId="0" borderId="14" xfId="2" applyFont="1" applyFill="1" applyBorder="1"/>
    <xf numFmtId="0" fontId="10" fillId="0" borderId="14" xfId="2" applyFont="1" applyFill="1" applyBorder="1" applyAlignment="1">
      <alignment horizontal="left" indent="2"/>
    </xf>
    <xf numFmtId="168" fontId="10" fillId="0" borderId="14" xfId="1" applyNumberFormat="1" applyFont="1" applyFill="1" applyBorder="1" applyAlignment="1">
      <alignment horizontal="right"/>
    </xf>
    <xf numFmtId="168" fontId="10" fillId="0" borderId="14" xfId="1" applyNumberFormat="1" applyFont="1" applyFill="1" applyBorder="1"/>
    <xf numFmtId="0" fontId="9" fillId="0" borderId="14" xfId="2" applyFont="1" applyFill="1" applyBorder="1" applyAlignment="1">
      <alignment horizontal="left" wrapText="1" indent="1"/>
    </xf>
    <xf numFmtId="168" fontId="9" fillId="0" borderId="16" xfId="1" applyNumberFormat="1" applyFont="1" applyFill="1" applyBorder="1" applyAlignment="1">
      <alignment horizontal="right"/>
    </xf>
    <xf numFmtId="0" fontId="8" fillId="0" borderId="14" xfId="0" applyFont="1" applyFill="1" applyBorder="1" applyAlignment="1">
      <alignment horizontal="left" indent="1"/>
    </xf>
    <xf numFmtId="166" fontId="9" fillId="0" borderId="6" xfId="6" applyNumberFormat="1" applyFont="1" applyFill="1" applyBorder="1"/>
    <xf numFmtId="0" fontId="12" fillId="0" borderId="6" xfId="2" applyFont="1" applyFill="1" applyBorder="1" applyAlignment="1">
      <alignment horizontal="left" wrapText="1" indent="1"/>
    </xf>
    <xf numFmtId="0" fontId="10" fillId="0" borderId="3" xfId="2" applyFont="1" applyFill="1" applyBorder="1"/>
    <xf numFmtId="164" fontId="5" fillId="0" borderId="9" xfId="2" applyNumberFormat="1" applyFont="1" applyFill="1" applyBorder="1" applyAlignment="1">
      <alignment horizontal="right"/>
    </xf>
    <xf numFmtId="164" fontId="5" fillId="0" borderId="9" xfId="1" applyNumberFormat="1" applyFont="1" applyFill="1" applyBorder="1"/>
    <xf numFmtId="0" fontId="5" fillId="0" borderId="2" xfId="2" applyFont="1" applyFill="1" applyBorder="1" applyAlignment="1">
      <alignment horizontal="left"/>
    </xf>
    <xf numFmtId="0" fontId="10" fillId="0" borderId="15" xfId="2" applyFont="1" applyFill="1" applyBorder="1"/>
    <xf numFmtId="164" fontId="4" fillId="0" borderId="9" xfId="1" applyNumberFormat="1" applyFont="1" applyFill="1" applyBorder="1"/>
    <xf numFmtId="164" fontId="5" fillId="0" borderId="12" xfId="2" applyNumberFormat="1" applyFont="1" applyFill="1" applyBorder="1"/>
    <xf numFmtId="164" fontId="5" fillId="0" borderId="12" xfId="2" applyNumberFormat="1" applyFont="1" applyFill="1" applyBorder="1" applyAlignment="1">
      <alignment horizontal="right"/>
    </xf>
    <xf numFmtId="170" fontId="10" fillId="0" borderId="14" xfId="1" applyNumberFormat="1" applyFont="1" applyFill="1" applyBorder="1"/>
    <xf numFmtId="167" fontId="9" fillId="0" borderId="16" xfId="1" applyNumberFormat="1" applyFont="1" applyFill="1" applyBorder="1" applyAlignment="1">
      <alignment horizontal="center"/>
    </xf>
    <xf numFmtId="0" fontId="5" fillId="0" borderId="3" xfId="2" applyFont="1" applyFill="1" applyBorder="1" applyAlignment="1">
      <alignment horizontal="center"/>
    </xf>
    <xf numFmtId="0" fontId="4" fillId="0" borderId="1" xfId="2" applyFont="1" applyFill="1" applyBorder="1"/>
    <xf numFmtId="168" fontId="4" fillId="0" borderId="15" xfId="1" applyNumberFormat="1" applyFont="1" applyFill="1" applyBorder="1" applyAlignment="1">
      <alignment horizontal="center"/>
    </xf>
    <xf numFmtId="0" fontId="4" fillId="0" borderId="15" xfId="2" applyFont="1" applyFill="1" applyBorder="1"/>
    <xf numFmtId="168" fontId="7" fillId="0" borderId="6" xfId="1" applyNumberFormat="1" applyFont="1" applyFill="1" applyBorder="1" applyAlignment="1">
      <alignment horizontal="center"/>
    </xf>
    <xf numFmtId="0" fontId="5" fillId="0" borderId="4" xfId="2" applyFont="1" applyFill="1" applyBorder="1"/>
    <xf numFmtId="0" fontId="5" fillId="0" borderId="1" xfId="2" applyFont="1" applyFill="1" applyBorder="1" applyAlignment="1">
      <alignment horizontal="center"/>
    </xf>
    <xf numFmtId="0" fontId="9" fillId="0" borderId="3" xfId="2" applyFont="1" applyFill="1" applyBorder="1"/>
    <xf numFmtId="0" fontId="4" fillId="0" borderId="2" xfId="2" applyFont="1" applyFill="1" applyBorder="1"/>
    <xf numFmtId="0" fontId="10" fillId="0" borderId="1" xfId="2" applyFont="1" applyFill="1" applyBorder="1"/>
    <xf numFmtId="0" fontId="10" fillId="0" borderId="2" xfId="2" applyFont="1" applyFill="1" applyBorder="1"/>
    <xf numFmtId="169" fontId="9" fillId="0" borderId="16" xfId="1" applyNumberFormat="1" applyFont="1" applyFill="1" applyBorder="1" applyAlignment="1">
      <alignment horizontal="center"/>
    </xf>
    <xf numFmtId="167" fontId="12" fillId="0" borderId="16" xfId="1" applyNumberFormat="1" applyFont="1" applyFill="1" applyBorder="1" applyAlignment="1">
      <alignment horizontal="center"/>
    </xf>
    <xf numFmtId="0" fontId="17" fillId="0" borderId="6" xfId="0" applyFont="1" applyFill="1" applyBorder="1" applyAlignment="1">
      <alignment horizontal="left" indent="1"/>
    </xf>
    <xf numFmtId="169" fontId="5" fillId="0" borderId="16" xfId="1" applyNumberFormat="1" applyFont="1" applyFill="1" applyBorder="1" applyAlignment="1">
      <alignment horizontal="center"/>
    </xf>
    <xf numFmtId="169" fontId="12" fillId="0" borderId="16" xfId="1" applyNumberFormat="1" applyFont="1" applyFill="1" applyBorder="1" applyAlignment="1">
      <alignment horizontal="center"/>
    </xf>
    <xf numFmtId="168" fontId="4" fillId="0" borderId="16" xfId="1" applyNumberFormat="1" applyFont="1" applyFill="1" applyBorder="1"/>
    <xf numFmtId="0" fontId="5" fillId="0" borderId="6" xfId="0" applyFont="1" applyFill="1" applyBorder="1" applyAlignment="1">
      <alignment horizontal="left" vertical="justify" indent="1"/>
    </xf>
    <xf numFmtId="168" fontId="4" fillId="0" borderId="2" xfId="1" applyNumberFormat="1" applyFont="1" applyFill="1" applyBorder="1"/>
    <xf numFmtId="168" fontId="5" fillId="0" borderId="11" xfId="1" applyNumberFormat="1" applyFont="1" applyFill="1" applyBorder="1"/>
    <xf numFmtId="0" fontId="11" fillId="0" borderId="7" xfId="0" applyFont="1" applyFill="1" applyBorder="1" applyAlignment="1">
      <alignment horizontal="left" wrapText="1" indent="2"/>
    </xf>
    <xf numFmtId="0" fontId="5" fillId="0" borderId="8" xfId="2" applyFont="1" applyFill="1" applyBorder="1" applyAlignment="1">
      <alignment wrapText="1"/>
    </xf>
    <xf numFmtId="0" fontId="15" fillId="0" borderId="6" xfId="2" applyFont="1" applyFill="1" applyBorder="1" applyAlignment="1">
      <alignment horizontal="left" wrapText="1" indent="2"/>
    </xf>
    <xf numFmtId="3" fontId="5" fillId="0" borderId="3" xfId="2" applyNumberFormat="1" applyFont="1" applyFill="1" applyBorder="1" applyAlignment="1">
      <alignment horizontal="center"/>
    </xf>
    <xf numFmtId="0" fontId="9" fillId="0" borderId="15" xfId="2" applyFont="1" applyFill="1" applyBorder="1" applyAlignment="1">
      <alignment horizontal="left" wrapText="1"/>
    </xf>
    <xf numFmtId="0" fontId="5" fillId="0" borderId="15" xfId="2" applyFont="1" applyFill="1" applyBorder="1" applyAlignment="1">
      <alignment horizontal="left" wrapText="1"/>
    </xf>
    <xf numFmtId="0" fontId="5" fillId="0" borderId="6" xfId="2" applyFont="1" applyFill="1" applyBorder="1" applyAlignment="1">
      <alignment horizontal="left" indent="2"/>
    </xf>
    <xf numFmtId="166" fontId="10" fillId="0" borderId="14" xfId="2" applyNumberFormat="1" applyFont="1" applyFill="1" applyBorder="1"/>
    <xf numFmtId="170" fontId="4" fillId="0" borderId="6" xfId="1" applyNumberFormat="1" applyFont="1" applyFill="1" applyBorder="1" applyAlignment="1">
      <alignment horizontal="center"/>
    </xf>
    <xf numFmtId="171" fontId="4" fillId="0" borderId="6" xfId="7" applyNumberFormat="1" applyFont="1" applyFill="1" applyBorder="1" applyAlignment="1">
      <alignment horizontal="center"/>
    </xf>
    <xf numFmtId="171" fontId="5" fillId="0" borderId="6" xfId="7" applyNumberFormat="1" applyFont="1" applyFill="1" applyBorder="1" applyAlignment="1">
      <alignment horizontal="center"/>
    </xf>
    <xf numFmtId="171" fontId="12" fillId="0" borderId="6" xfId="7" applyNumberFormat="1" applyFont="1" applyFill="1" applyBorder="1" applyAlignment="1">
      <alignment horizontal="center"/>
    </xf>
    <xf numFmtId="0" fontId="5" fillId="0" borderId="12" xfId="2" applyFont="1" applyFill="1" applyBorder="1" applyAlignment="1">
      <alignment horizontal="left" indent="1"/>
    </xf>
    <xf numFmtId="0" fontId="4" fillId="0" borderId="6" xfId="2" applyFont="1" applyFill="1" applyBorder="1" applyAlignment="1">
      <alignment horizontal="right" wrapText="1" indent="3"/>
    </xf>
    <xf numFmtId="0" fontId="5" fillId="0" borderId="3" xfId="2" applyFont="1" applyFill="1" applyBorder="1" applyAlignment="1">
      <alignment horizontal="right" wrapText="1" indent="3"/>
    </xf>
    <xf numFmtId="168" fontId="4" fillId="0" borderId="0" xfId="2" applyNumberFormat="1" applyFont="1" applyFill="1"/>
    <xf numFmtId="164" fontId="4" fillId="0" borderId="9" xfId="2" applyNumberFormat="1" applyFont="1" applyFill="1" applyBorder="1" applyAlignment="1">
      <alignment horizontal="right"/>
    </xf>
    <xf numFmtId="168" fontId="4" fillId="0" borderId="11" xfId="1" applyNumberFormat="1" applyFont="1" applyFill="1" applyBorder="1"/>
    <xf numFmtId="168" fontId="5" fillId="0" borderId="0" xfId="2" applyNumberFormat="1" applyFont="1" applyFill="1"/>
    <xf numFmtId="0" fontId="4" fillId="0" borderId="2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>
      <alignment horizontal="left" indent="2"/>
    </xf>
    <xf numFmtId="0" fontId="5" fillId="0" borderId="9" xfId="2" applyFont="1" applyFill="1" applyBorder="1" applyAlignment="1">
      <alignment horizontal="left" indent="2"/>
    </xf>
    <xf numFmtId="0" fontId="5" fillId="0" borderId="20" xfId="2" applyFont="1" applyFill="1" applyBorder="1" applyAlignment="1">
      <alignment horizontal="left" indent="2"/>
    </xf>
    <xf numFmtId="0" fontId="4" fillId="0" borderId="17" xfId="2" applyFont="1" applyFill="1" applyBorder="1"/>
    <xf numFmtId="0" fontId="5" fillId="0" borderId="16" xfId="2" applyFont="1" applyFill="1" applyBorder="1" applyAlignment="1">
      <alignment horizontal="left" indent="2"/>
    </xf>
    <xf numFmtId="0" fontId="4" fillId="0" borderId="9" xfId="2" applyFont="1" applyFill="1" applyBorder="1" applyAlignment="1">
      <alignment horizontal="left" indent="2"/>
    </xf>
    <xf numFmtId="0" fontId="4" fillId="0" borderId="9" xfId="2" applyFont="1" applyFill="1" applyBorder="1" applyAlignment="1">
      <alignment horizontal="left" vertical="top" wrapText="1" indent="2"/>
    </xf>
    <xf numFmtId="0" fontId="4" fillId="0" borderId="10" xfId="2" applyFont="1" applyFill="1" applyBorder="1" applyAlignment="1">
      <alignment horizontal="left" indent="2"/>
    </xf>
    <xf numFmtId="0" fontId="4" fillId="0" borderId="21" xfId="2" applyFont="1" applyFill="1" applyBorder="1" applyAlignment="1">
      <alignment horizontal="left" indent="2"/>
    </xf>
    <xf numFmtId="0" fontId="5" fillId="0" borderId="5" xfId="2" applyFont="1" applyFill="1" applyBorder="1" applyAlignment="1">
      <alignment wrapText="1"/>
    </xf>
    <xf numFmtId="0" fontId="4" fillId="0" borderId="6" xfId="2" applyFont="1" applyFill="1" applyBorder="1" applyAlignment="1">
      <alignment horizontal="right" vertical="top" wrapText="1" indent="3"/>
    </xf>
    <xf numFmtId="168" fontId="12" fillId="0" borderId="16" xfId="1" applyNumberFormat="1" applyFont="1" applyFill="1" applyBorder="1" applyAlignment="1">
      <alignment horizontal="right"/>
    </xf>
    <xf numFmtId="164" fontId="5" fillId="0" borderId="16" xfId="2" applyNumberFormat="1" applyFont="1" applyFill="1" applyBorder="1"/>
    <xf numFmtId="164" fontId="4" fillId="0" borderId="6" xfId="5" applyNumberFormat="1" applyFont="1" applyFill="1" applyBorder="1"/>
    <xf numFmtId="0" fontId="5" fillId="0" borderId="15" xfId="2" applyFont="1" applyFill="1" applyBorder="1" applyAlignment="1">
      <alignment horizontal="left"/>
    </xf>
    <xf numFmtId="168" fontId="4" fillId="0" borderId="15" xfId="1" applyNumberFormat="1" applyFont="1" applyFill="1" applyBorder="1"/>
    <xf numFmtId="168" fontId="5" fillId="0" borderId="6" xfId="1" applyNumberFormat="1" applyFont="1" applyFill="1" applyBorder="1" applyAlignment="1">
      <alignment horizontal="right"/>
    </xf>
    <xf numFmtId="170" fontId="5" fillId="0" borderId="6" xfId="1" applyNumberFormat="1" applyFont="1" applyFill="1" applyBorder="1"/>
    <xf numFmtId="164" fontId="5" fillId="0" borderId="6" xfId="1" applyNumberFormat="1" applyFont="1" applyFill="1" applyBorder="1"/>
    <xf numFmtId="168" fontId="4" fillId="0" borderId="7" xfId="1" applyNumberFormat="1" applyFont="1" applyFill="1" applyBorder="1"/>
    <xf numFmtId="170" fontId="12" fillId="0" borderId="6" xfId="1" applyNumberFormat="1" applyFont="1" applyFill="1" applyBorder="1"/>
    <xf numFmtId="0" fontId="5" fillId="0" borderId="9" xfId="2" applyFont="1" applyFill="1" applyBorder="1" applyAlignment="1">
      <alignment horizontal="left" vertical="top" wrapText="1" indent="2"/>
    </xf>
    <xf numFmtId="165" fontId="5" fillId="0" borderId="0" xfId="1" applyFont="1" applyFill="1"/>
    <xf numFmtId="0" fontId="5" fillId="0" borderId="20" xfId="2" applyFont="1" applyFill="1" applyBorder="1" applyAlignment="1">
      <alignment horizontal="center"/>
    </xf>
    <xf numFmtId="0" fontId="4" fillId="0" borderId="20" xfId="2" applyFont="1" applyFill="1" applyBorder="1" applyAlignment="1">
      <alignment horizontal="center"/>
    </xf>
    <xf numFmtId="164" fontId="10" fillId="0" borderId="0" xfId="2" applyNumberFormat="1" applyFont="1" applyFill="1"/>
    <xf numFmtId="0" fontId="4" fillId="0" borderId="20" xfId="2" applyFont="1" applyFill="1" applyBorder="1" applyAlignment="1">
      <alignment horizontal="left" vertical="top" wrapText="1" indent="2"/>
    </xf>
    <xf numFmtId="170" fontId="4" fillId="0" borderId="14" xfId="1" applyNumberFormat="1" applyFont="1" applyFill="1" applyBorder="1"/>
    <xf numFmtId="168" fontId="10" fillId="0" borderId="6" xfId="1" applyNumberFormat="1" applyFont="1" applyFill="1" applyBorder="1" applyAlignment="1">
      <alignment horizontal="right"/>
    </xf>
    <xf numFmtId="168" fontId="9" fillId="0" borderId="6" xfId="1" applyNumberFormat="1" applyFont="1" applyFill="1" applyBorder="1" applyAlignment="1">
      <alignment horizontal="right"/>
    </xf>
    <xf numFmtId="169" fontId="9" fillId="0" borderId="6" xfId="1" applyNumberFormat="1" applyFont="1" applyFill="1" applyBorder="1" applyAlignment="1">
      <alignment horizontal="center"/>
    </xf>
    <xf numFmtId="0" fontId="5" fillId="0" borderId="6" xfId="2" applyFont="1" applyFill="1" applyBorder="1" applyAlignment="1">
      <alignment horizontal="left" wrapText="1" indent="1"/>
    </xf>
    <xf numFmtId="0" fontId="5" fillId="0" borderId="6" xfId="2" applyFont="1" applyFill="1" applyBorder="1" applyAlignment="1">
      <alignment horizontal="center"/>
    </xf>
    <xf numFmtId="168" fontId="5" fillId="0" borderId="16" xfId="1" applyNumberFormat="1" applyFont="1" applyFill="1" applyBorder="1" applyAlignment="1">
      <alignment horizontal="center"/>
    </xf>
    <xf numFmtId="167" fontId="5" fillId="0" borderId="16" xfId="1" applyNumberFormat="1" applyFont="1" applyFill="1" applyBorder="1" applyAlignment="1">
      <alignment horizontal="center"/>
    </xf>
    <xf numFmtId="0" fontId="2" fillId="0" borderId="0" xfId="2" applyFont="1" applyFill="1" applyAlignment="1">
      <alignment horizontal="center" wrapText="1"/>
    </xf>
    <xf numFmtId="0" fontId="13" fillId="0" borderId="0" xfId="2" applyFont="1" applyFill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0" fontId="18" fillId="0" borderId="3" xfId="2" applyFont="1" applyFill="1" applyBorder="1" applyAlignment="1">
      <alignment horizontal="center" vertical="center" wrapText="1"/>
    </xf>
    <xf numFmtId="0" fontId="18" fillId="0" borderId="4" xfId="2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17" xfId="2" applyFont="1" applyFill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3"/>
    <cellStyle name="Обычный 3" xfId="9"/>
    <cellStyle name="Обычный Лена" xfId="8"/>
    <cellStyle name="Обычный_Таблицы Мун.заказ Стационар" xfId="2"/>
    <cellStyle name="Процентный 2" xfId="10"/>
    <cellStyle name="Финансовый" xfId="1" builtinId="3"/>
    <cellStyle name="Финансовый [0]_Таблицы Мун.заказ Стационар 3" xfId="5"/>
    <cellStyle name="Финансовый [0]_Таблицы Мун.заказ Стационар 5" xfId="6"/>
    <cellStyle name="Финансовый 10" xfId="11"/>
    <cellStyle name="Финансовый 2" xfId="4"/>
    <cellStyle name="Финансовый_Таблицы Мун.заказ Стационар 5" xfId="7"/>
  </cellStyles>
  <dxfs count="0"/>
  <tableStyles count="0" defaultTableStyle="TableStyleMedium9" defaultPivotStyle="PivotStyleLight16"/>
  <colors>
    <mruColors>
      <color rgb="FFFFFF99"/>
      <color rgb="FFCCFF99"/>
      <color rgb="FF66FFFF"/>
      <color rgb="FF00CC00"/>
      <color rgb="FFFFCCFF"/>
      <color rgb="FFCC99FF"/>
      <color rgb="FF00CCFF"/>
      <color rgb="FFFF6699"/>
      <color rgb="FF99FF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73</xdr:row>
      <xdr:rowOff>0</xdr:rowOff>
    </xdr:from>
    <xdr:to>
      <xdr:col>1</xdr:col>
      <xdr:colOff>104775</xdr:colOff>
      <xdr:row>73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9575" y="10782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152400</xdr:rowOff>
    </xdr:from>
    <xdr:to>
      <xdr:col>1</xdr:col>
      <xdr:colOff>104775</xdr:colOff>
      <xdr:row>22</xdr:row>
      <xdr:rowOff>133350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44500" y="13017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21</xdr:row>
      <xdr:rowOff>152400</xdr:rowOff>
    </xdr:from>
    <xdr:to>
      <xdr:col>1</xdr:col>
      <xdr:colOff>104775</xdr:colOff>
      <xdr:row>22</xdr:row>
      <xdr:rowOff>133350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44500" y="13017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104775</xdr:colOff>
      <xdr:row>73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44500" y="844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104775</xdr:colOff>
      <xdr:row>73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44500" y="844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104775</xdr:colOff>
      <xdr:row>73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48235" y="4769224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104775</xdr:colOff>
      <xdr:row>73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48235" y="4769224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FY82"/>
  <sheetViews>
    <sheetView tabSelected="1" topLeftCell="B1" zoomScale="85" zoomScaleNormal="85" zoomScaleSheetLayoutView="75" workbookViewId="0">
      <selection activeCell="E17" sqref="E17"/>
    </sheetView>
  </sheetViews>
  <sheetFormatPr defaultColWidth="11.42578125" defaultRowHeight="15" x14ac:dyDescent="0.25"/>
  <cols>
    <col min="1" max="1" width="6.7109375" style="40" hidden="1" customWidth="1"/>
    <col min="2" max="2" width="44.5703125" style="40" customWidth="1"/>
    <col min="3" max="3" width="11.85546875" style="40" customWidth="1"/>
    <col min="4" max="4" width="17.7109375" style="40" customWidth="1"/>
    <col min="5" max="5" width="15" style="40" customWidth="1"/>
    <col min="6" max="8" width="12.5703125" style="40" customWidth="1"/>
    <col min="9" max="16384" width="11.42578125" style="40"/>
  </cols>
  <sheetData>
    <row r="1" spans="1:8" s="47" customFormat="1" ht="66.75" customHeight="1" x14ac:dyDescent="0.25">
      <c r="E1" s="1"/>
      <c r="F1" s="1"/>
      <c r="G1" s="144" t="s">
        <v>73</v>
      </c>
      <c r="H1" s="144"/>
    </row>
    <row r="2" spans="1:8" s="47" customFormat="1" ht="15.75" x14ac:dyDescent="0.25">
      <c r="E2" s="1"/>
      <c r="F2" s="1"/>
      <c r="G2" s="1"/>
      <c r="H2" s="1"/>
    </row>
    <row r="3" spans="1:8" s="47" customFormat="1" ht="15.75" x14ac:dyDescent="0.25">
      <c r="E3" s="1"/>
      <c r="F3" s="1"/>
      <c r="G3" s="1"/>
      <c r="H3" s="1"/>
    </row>
    <row r="4" spans="1:8" s="47" customFormat="1" ht="35.25" customHeight="1" x14ac:dyDescent="0.25">
      <c r="B4" s="145" t="s">
        <v>70</v>
      </c>
      <c r="C4" s="145"/>
      <c r="D4" s="145"/>
      <c r="E4" s="145"/>
      <c r="F4" s="145"/>
      <c r="G4" s="145"/>
      <c r="H4" s="145"/>
    </row>
    <row r="5" spans="1:8" ht="15.75" thickBot="1" x14ac:dyDescent="0.3">
      <c r="B5" s="48"/>
      <c r="C5" s="48"/>
      <c r="D5" s="28"/>
      <c r="E5" s="28"/>
      <c r="F5" s="28"/>
      <c r="G5" s="28"/>
      <c r="H5" s="28"/>
    </row>
    <row r="6" spans="1:8" ht="31.5" customHeight="1" x14ac:dyDescent="0.3">
      <c r="A6" s="78"/>
      <c r="B6" s="29" t="s">
        <v>69</v>
      </c>
      <c r="C6" s="146" t="s">
        <v>1</v>
      </c>
      <c r="D6" s="146" t="s">
        <v>67</v>
      </c>
      <c r="E6" s="155" t="s">
        <v>68</v>
      </c>
      <c r="F6" s="152" t="s">
        <v>0</v>
      </c>
      <c r="G6" s="146" t="s">
        <v>2</v>
      </c>
      <c r="H6" s="149" t="s">
        <v>3</v>
      </c>
    </row>
    <row r="7" spans="1:8" ht="19.5" customHeight="1" x14ac:dyDescent="0.3">
      <c r="A7" s="59"/>
      <c r="B7" s="30"/>
      <c r="C7" s="147"/>
      <c r="D7" s="147"/>
      <c r="E7" s="156"/>
      <c r="F7" s="153"/>
      <c r="G7" s="147"/>
      <c r="H7" s="150"/>
    </row>
    <row r="8" spans="1:8" ht="75.75" customHeight="1" thickBot="1" x14ac:dyDescent="0.3">
      <c r="A8" s="69" t="s">
        <v>23</v>
      </c>
      <c r="B8" s="31" t="s">
        <v>4</v>
      </c>
      <c r="C8" s="148"/>
      <c r="D8" s="148"/>
      <c r="E8" s="157"/>
      <c r="F8" s="154"/>
      <c r="G8" s="148"/>
      <c r="H8" s="151"/>
    </row>
    <row r="9" spans="1:8" ht="15.75" thickBot="1" x14ac:dyDescent="0.3">
      <c r="A9" s="79"/>
      <c r="B9" s="32">
        <v>1</v>
      </c>
      <c r="C9" s="108">
        <v>2</v>
      </c>
      <c r="D9" s="108">
        <v>3</v>
      </c>
      <c r="E9" s="43">
        <v>4</v>
      </c>
      <c r="F9" s="43">
        <v>5</v>
      </c>
      <c r="G9" s="43">
        <v>6</v>
      </c>
      <c r="H9" s="43">
        <v>7</v>
      </c>
    </row>
    <row r="10" spans="1:8" s="28" customFormat="1" ht="29.25" x14ac:dyDescent="0.25">
      <c r="A10" s="75">
        <v>1</v>
      </c>
      <c r="B10" s="93" t="s">
        <v>64</v>
      </c>
      <c r="C10" s="63"/>
      <c r="D10" s="63"/>
      <c r="E10" s="63"/>
      <c r="F10" s="63"/>
      <c r="G10" s="63"/>
      <c r="H10" s="63"/>
    </row>
    <row r="11" spans="1:8" x14ac:dyDescent="0.25">
      <c r="A11" s="59"/>
      <c r="B11" s="49" t="s">
        <v>5</v>
      </c>
      <c r="C11" s="50"/>
      <c r="D11" s="50"/>
      <c r="E11" s="38"/>
      <c r="F11" s="38"/>
      <c r="G11" s="38"/>
      <c r="H11" s="38"/>
    </row>
    <row r="12" spans="1:8" x14ac:dyDescent="0.25">
      <c r="A12" s="59"/>
      <c r="B12" s="51" t="s">
        <v>13</v>
      </c>
      <c r="C12" s="52">
        <v>340</v>
      </c>
      <c r="D12" s="52"/>
      <c r="E12" s="38">
        <v>730</v>
      </c>
      <c r="F12" s="67">
        <v>11</v>
      </c>
      <c r="G12" s="39">
        <f t="shared" ref="G12:G20" si="0">ROUND(H12/C12,0)</f>
        <v>24</v>
      </c>
      <c r="H12" s="38">
        <f t="shared" ref="H12:H20" si="1">E12*F12</f>
        <v>8030</v>
      </c>
    </row>
    <row r="13" spans="1:8" x14ac:dyDescent="0.25">
      <c r="A13" s="59"/>
      <c r="B13" s="51" t="s">
        <v>20</v>
      </c>
      <c r="C13" s="52">
        <v>340</v>
      </c>
      <c r="D13" s="52"/>
      <c r="E13" s="38">
        <v>347</v>
      </c>
      <c r="F13" s="67">
        <v>12</v>
      </c>
      <c r="G13" s="39">
        <f t="shared" si="0"/>
        <v>12</v>
      </c>
      <c r="H13" s="38">
        <f t="shared" si="1"/>
        <v>4164</v>
      </c>
    </row>
    <row r="14" spans="1:8" x14ac:dyDescent="0.25">
      <c r="A14" s="59"/>
      <c r="B14" s="51" t="s">
        <v>11</v>
      </c>
      <c r="C14" s="52">
        <v>340</v>
      </c>
      <c r="D14" s="52"/>
      <c r="E14" s="38">
        <v>660</v>
      </c>
      <c r="F14" s="67">
        <v>9</v>
      </c>
      <c r="G14" s="39">
        <f t="shared" si="0"/>
        <v>17</v>
      </c>
      <c r="H14" s="38">
        <f t="shared" si="1"/>
        <v>5940</v>
      </c>
    </row>
    <row r="15" spans="1:8" x14ac:dyDescent="0.25">
      <c r="A15" s="59"/>
      <c r="B15" s="51" t="s">
        <v>21</v>
      </c>
      <c r="C15" s="52">
        <v>340</v>
      </c>
      <c r="D15" s="52"/>
      <c r="E15" s="38">
        <v>260</v>
      </c>
      <c r="F15" s="67">
        <v>12.4</v>
      </c>
      <c r="G15" s="39">
        <f t="shared" si="0"/>
        <v>9</v>
      </c>
      <c r="H15" s="38">
        <f t="shared" si="1"/>
        <v>3224</v>
      </c>
    </row>
    <row r="16" spans="1:8" s="3" customFormat="1" x14ac:dyDescent="0.25">
      <c r="A16" s="21"/>
      <c r="B16" s="10" t="s">
        <v>17</v>
      </c>
      <c r="C16" s="52">
        <v>270</v>
      </c>
      <c r="D16" s="137"/>
      <c r="E16" s="8">
        <v>369</v>
      </c>
      <c r="F16" s="136">
        <v>7</v>
      </c>
      <c r="G16" s="39">
        <f t="shared" si="0"/>
        <v>10</v>
      </c>
      <c r="H16" s="38">
        <f t="shared" si="1"/>
        <v>2583</v>
      </c>
    </row>
    <row r="17" spans="1:8" x14ac:dyDescent="0.25">
      <c r="A17" s="59"/>
      <c r="B17" s="51" t="s">
        <v>14</v>
      </c>
      <c r="C17" s="53">
        <v>340</v>
      </c>
      <c r="D17" s="38"/>
      <c r="E17" s="38">
        <v>270</v>
      </c>
      <c r="F17" s="67">
        <v>6.1</v>
      </c>
      <c r="G17" s="39">
        <f t="shared" si="0"/>
        <v>5</v>
      </c>
      <c r="H17" s="38">
        <f t="shared" si="1"/>
        <v>1647</v>
      </c>
    </row>
    <row r="18" spans="1:8" x14ac:dyDescent="0.25">
      <c r="A18" s="59"/>
      <c r="B18" s="51" t="s">
        <v>18</v>
      </c>
      <c r="C18" s="53">
        <v>300</v>
      </c>
      <c r="D18" s="38"/>
      <c r="E18" s="38">
        <v>180</v>
      </c>
      <c r="F18" s="67">
        <v>5.2</v>
      </c>
      <c r="G18" s="39">
        <f t="shared" si="0"/>
        <v>3</v>
      </c>
      <c r="H18" s="38">
        <f t="shared" si="1"/>
        <v>936</v>
      </c>
    </row>
    <row r="19" spans="1:8" x14ac:dyDescent="0.25">
      <c r="A19" s="59"/>
      <c r="B19" s="51" t="s">
        <v>15</v>
      </c>
      <c r="C19" s="53">
        <v>340</v>
      </c>
      <c r="D19" s="38"/>
      <c r="E19" s="24">
        <f>85-16</f>
        <v>69</v>
      </c>
      <c r="F19" s="96">
        <v>8</v>
      </c>
      <c r="G19" s="39">
        <f t="shared" si="0"/>
        <v>2</v>
      </c>
      <c r="H19" s="38">
        <f t="shared" si="1"/>
        <v>552</v>
      </c>
    </row>
    <row r="20" spans="1:8" x14ac:dyDescent="0.25">
      <c r="A20" s="59"/>
      <c r="B20" s="51" t="s">
        <v>16</v>
      </c>
      <c r="C20" s="53">
        <v>320</v>
      </c>
      <c r="D20" s="38"/>
      <c r="E20" s="38">
        <v>354</v>
      </c>
      <c r="F20" s="67">
        <v>9</v>
      </c>
      <c r="G20" s="39">
        <f t="shared" si="0"/>
        <v>10</v>
      </c>
      <c r="H20" s="38">
        <f t="shared" si="1"/>
        <v>3186</v>
      </c>
    </row>
    <row r="21" spans="1:8" s="36" customFormat="1" ht="18" customHeight="1" x14ac:dyDescent="0.25">
      <c r="A21" s="76"/>
      <c r="B21" s="54" t="s">
        <v>6</v>
      </c>
      <c r="C21" s="53"/>
      <c r="D21" s="38"/>
      <c r="E21" s="138">
        <f>SUM(E12:E20)</f>
        <v>3239</v>
      </c>
      <c r="F21" s="68">
        <f>H21/E21</f>
        <v>9.3430071009570863</v>
      </c>
      <c r="G21" s="55">
        <f>SUM(G12:G20)</f>
        <v>92</v>
      </c>
      <c r="H21" s="55">
        <f>SUM(H12:H20)</f>
        <v>30262</v>
      </c>
    </row>
    <row r="22" spans="1:8" x14ac:dyDescent="0.25">
      <c r="A22" s="59"/>
      <c r="B22" s="56" t="s">
        <v>7</v>
      </c>
      <c r="C22" s="57"/>
      <c r="D22" s="57"/>
      <c r="E22" s="139"/>
      <c r="F22" s="80"/>
      <c r="G22" s="80"/>
      <c r="H22" s="80"/>
    </row>
    <row r="23" spans="1:8" x14ac:dyDescent="0.25">
      <c r="A23" s="59"/>
      <c r="B23" s="15" t="s">
        <v>29</v>
      </c>
      <c r="C23" s="35"/>
      <c r="D23" s="35"/>
      <c r="E23" s="41">
        <f>E24+E25+E26+E27</f>
        <v>9350</v>
      </c>
      <c r="F23" s="80"/>
      <c r="G23" s="80"/>
      <c r="H23" s="80"/>
    </row>
    <row r="24" spans="1:8" x14ac:dyDescent="0.25">
      <c r="A24" s="59"/>
      <c r="B24" s="15" t="s">
        <v>35</v>
      </c>
      <c r="C24" s="35"/>
      <c r="D24" s="35"/>
      <c r="E24" s="41"/>
      <c r="F24" s="80"/>
      <c r="G24" s="80"/>
      <c r="H24" s="80"/>
    </row>
    <row r="25" spans="1:8" ht="30" x14ac:dyDescent="0.25">
      <c r="A25" s="59"/>
      <c r="B25" s="15" t="s">
        <v>45</v>
      </c>
      <c r="C25" s="35"/>
      <c r="D25" s="35"/>
      <c r="E25" s="41">
        <v>200</v>
      </c>
      <c r="F25" s="80"/>
      <c r="G25" s="80"/>
      <c r="H25" s="80"/>
    </row>
    <row r="26" spans="1:8" ht="30" x14ac:dyDescent="0.25">
      <c r="A26" s="59"/>
      <c r="B26" s="15" t="s">
        <v>46</v>
      </c>
      <c r="C26" s="35"/>
      <c r="D26" s="35"/>
      <c r="E26" s="41">
        <v>150</v>
      </c>
      <c r="F26" s="80"/>
      <c r="G26" s="80"/>
      <c r="H26" s="80"/>
    </row>
    <row r="27" spans="1:8" x14ac:dyDescent="0.25">
      <c r="A27" s="59"/>
      <c r="B27" s="15" t="s">
        <v>47</v>
      </c>
      <c r="C27" s="35"/>
      <c r="D27" s="35"/>
      <c r="E27" s="41">
        <v>9000</v>
      </c>
      <c r="F27" s="80"/>
      <c r="G27" s="80"/>
      <c r="H27" s="80"/>
    </row>
    <row r="28" spans="1:8" x14ac:dyDescent="0.25">
      <c r="A28" s="59"/>
      <c r="B28" s="19" t="s">
        <v>27</v>
      </c>
      <c r="C28" s="41"/>
      <c r="D28" s="41"/>
      <c r="E28" s="41">
        <v>33500</v>
      </c>
      <c r="F28" s="80"/>
      <c r="G28" s="80"/>
      <c r="H28" s="80"/>
    </row>
    <row r="29" spans="1:8" x14ac:dyDescent="0.25">
      <c r="A29" s="59"/>
      <c r="B29" s="102" t="s">
        <v>34</v>
      </c>
      <c r="C29" s="41"/>
      <c r="D29" s="41"/>
      <c r="E29" s="41">
        <v>19980</v>
      </c>
      <c r="F29" s="80"/>
      <c r="G29" s="80"/>
      <c r="H29" s="80"/>
    </row>
    <row r="30" spans="1:8" ht="16.5" customHeight="1" x14ac:dyDescent="0.25">
      <c r="A30" s="59"/>
      <c r="B30" s="16" t="s">
        <v>30</v>
      </c>
      <c r="C30" s="73"/>
      <c r="D30" s="73"/>
      <c r="E30" s="35">
        <f>E23+ROUND(E28*3.2,0)</f>
        <v>116550</v>
      </c>
      <c r="F30" s="80"/>
      <c r="G30" s="80"/>
      <c r="H30" s="80"/>
    </row>
    <row r="31" spans="1:8" x14ac:dyDescent="0.25">
      <c r="A31" s="59"/>
      <c r="B31" s="14" t="s">
        <v>43</v>
      </c>
      <c r="C31" s="6"/>
      <c r="D31" s="105"/>
      <c r="E31" s="64"/>
      <c r="F31" s="80"/>
      <c r="G31" s="80"/>
      <c r="H31" s="80"/>
    </row>
    <row r="32" spans="1:8" x14ac:dyDescent="0.25">
      <c r="A32" s="59"/>
      <c r="B32" s="15" t="s">
        <v>29</v>
      </c>
      <c r="C32" s="6"/>
      <c r="D32" s="60"/>
      <c r="E32" s="64">
        <f>E33+E34+E39+E45+E46+E47+E48</f>
        <v>31607</v>
      </c>
      <c r="F32" s="80"/>
      <c r="G32" s="80"/>
      <c r="H32" s="80"/>
    </row>
    <row r="33" spans="1:8" x14ac:dyDescent="0.25">
      <c r="A33" s="59"/>
      <c r="B33" s="15" t="s">
        <v>35</v>
      </c>
      <c r="C33" s="6"/>
      <c r="D33" s="60"/>
      <c r="E33" s="64"/>
      <c r="F33" s="80"/>
      <c r="G33" s="80"/>
      <c r="H33" s="80"/>
    </row>
    <row r="34" spans="1:8" ht="30" customHeight="1" x14ac:dyDescent="0.25">
      <c r="A34" s="59"/>
      <c r="B34" s="15" t="s">
        <v>36</v>
      </c>
      <c r="C34" s="6"/>
      <c r="D34" s="60"/>
      <c r="E34" s="64">
        <f>E35+E36+E37+E38</f>
        <v>5567</v>
      </c>
      <c r="F34" s="80"/>
      <c r="G34" s="80"/>
      <c r="H34" s="80"/>
    </row>
    <row r="35" spans="1:8" ht="30" x14ac:dyDescent="0.25">
      <c r="A35" s="59"/>
      <c r="B35" s="15" t="s">
        <v>37</v>
      </c>
      <c r="C35" s="6"/>
      <c r="D35" s="41">
        <v>2709</v>
      </c>
      <c r="E35" s="41">
        <v>2709</v>
      </c>
      <c r="F35" s="80"/>
      <c r="G35" s="80"/>
      <c r="H35" s="80"/>
    </row>
    <row r="36" spans="1:8" ht="30" x14ac:dyDescent="0.25">
      <c r="A36" s="59"/>
      <c r="B36" s="15" t="s">
        <v>38</v>
      </c>
      <c r="C36" s="6"/>
      <c r="D36" s="35"/>
      <c r="E36" s="41">
        <v>826</v>
      </c>
      <c r="F36" s="80"/>
      <c r="G36" s="80"/>
      <c r="H36" s="80"/>
    </row>
    <row r="37" spans="1:8" ht="45" x14ac:dyDescent="0.25">
      <c r="A37" s="59"/>
      <c r="B37" s="15" t="s">
        <v>40</v>
      </c>
      <c r="C37" s="6"/>
      <c r="D37" s="41">
        <v>166</v>
      </c>
      <c r="E37" s="41">
        <v>1494</v>
      </c>
      <c r="F37" s="80"/>
      <c r="G37" s="80"/>
      <c r="H37" s="80"/>
    </row>
    <row r="38" spans="1:8" ht="30.75" customHeight="1" x14ac:dyDescent="0.25">
      <c r="A38" s="59"/>
      <c r="B38" s="15" t="s">
        <v>39</v>
      </c>
      <c r="C38" s="6"/>
      <c r="D38" s="41">
        <v>60</v>
      </c>
      <c r="E38" s="41">
        <v>538</v>
      </c>
      <c r="F38" s="80"/>
      <c r="G38" s="80"/>
      <c r="H38" s="80"/>
    </row>
    <row r="39" spans="1:8" ht="33.75" customHeight="1" x14ac:dyDescent="0.25">
      <c r="A39" s="59"/>
      <c r="B39" s="15" t="s">
        <v>48</v>
      </c>
      <c r="C39" s="6"/>
      <c r="D39" s="60"/>
      <c r="E39" s="64">
        <f>E40+E41+E42+E43+E44</f>
        <v>26040</v>
      </c>
      <c r="F39" s="80"/>
      <c r="G39" s="80"/>
      <c r="H39" s="80"/>
    </row>
    <row r="40" spans="1:8" ht="30" x14ac:dyDescent="0.25">
      <c r="A40" s="59"/>
      <c r="B40" s="15" t="s">
        <v>49</v>
      </c>
      <c r="C40" s="6"/>
      <c r="D40" s="35"/>
      <c r="E40" s="41">
        <v>720</v>
      </c>
      <c r="F40" s="80"/>
      <c r="G40" s="80"/>
      <c r="H40" s="80"/>
    </row>
    <row r="41" spans="1:8" ht="60" x14ac:dyDescent="0.25">
      <c r="A41" s="59"/>
      <c r="B41" s="15" t="s">
        <v>50</v>
      </c>
      <c r="C41" s="6"/>
      <c r="D41" s="41">
        <v>4450</v>
      </c>
      <c r="E41" s="41">
        <v>18720</v>
      </c>
      <c r="F41" s="80"/>
      <c r="G41" s="80"/>
      <c r="H41" s="80"/>
    </row>
    <row r="42" spans="1:8" ht="45" x14ac:dyDescent="0.25">
      <c r="A42" s="59"/>
      <c r="B42" s="15" t="s">
        <v>51</v>
      </c>
      <c r="C42" s="6"/>
      <c r="D42" s="41">
        <v>1550</v>
      </c>
      <c r="E42" s="41">
        <v>2320</v>
      </c>
      <c r="F42" s="80"/>
      <c r="G42" s="80"/>
      <c r="H42" s="80"/>
    </row>
    <row r="43" spans="1:8" ht="30" x14ac:dyDescent="0.25">
      <c r="A43" s="59"/>
      <c r="B43" s="15" t="s">
        <v>52</v>
      </c>
      <c r="C43" s="6"/>
      <c r="D43" s="41">
        <v>480</v>
      </c>
      <c r="E43" s="41">
        <v>3680</v>
      </c>
      <c r="F43" s="80"/>
      <c r="G43" s="80"/>
      <c r="H43" s="80"/>
    </row>
    <row r="44" spans="1:8" ht="30" x14ac:dyDescent="0.25">
      <c r="A44" s="59"/>
      <c r="B44" s="15" t="s">
        <v>53</v>
      </c>
      <c r="C44" s="6"/>
      <c r="D44" s="41">
        <v>600</v>
      </c>
      <c r="E44" s="41">
        <v>600</v>
      </c>
      <c r="F44" s="80"/>
      <c r="G44" s="80"/>
      <c r="H44" s="80"/>
    </row>
    <row r="45" spans="1:8" ht="30.75" customHeight="1" x14ac:dyDescent="0.25">
      <c r="A45" s="59"/>
      <c r="B45" s="15" t="s">
        <v>54</v>
      </c>
      <c r="C45" s="6"/>
      <c r="D45" s="60"/>
      <c r="E45" s="64"/>
      <c r="F45" s="80"/>
      <c r="G45" s="80"/>
      <c r="H45" s="80"/>
    </row>
    <row r="46" spans="1:8" ht="30" x14ac:dyDescent="0.25">
      <c r="A46" s="59"/>
      <c r="B46" s="15" t="s">
        <v>55</v>
      </c>
      <c r="C46" s="6"/>
      <c r="D46" s="60"/>
      <c r="E46" s="64"/>
      <c r="F46" s="80"/>
      <c r="G46" s="80"/>
      <c r="H46" s="80"/>
    </row>
    <row r="47" spans="1:8" ht="30" x14ac:dyDescent="0.25">
      <c r="A47" s="59"/>
      <c r="B47" s="15" t="s">
        <v>56</v>
      </c>
      <c r="C47" s="6"/>
      <c r="D47" s="60"/>
      <c r="E47" s="64"/>
      <c r="F47" s="80"/>
      <c r="G47" s="80"/>
      <c r="H47" s="80"/>
    </row>
    <row r="48" spans="1:8" x14ac:dyDescent="0.25">
      <c r="A48" s="59"/>
      <c r="B48" s="15" t="s">
        <v>57</v>
      </c>
      <c r="C48" s="6"/>
      <c r="D48" s="60"/>
      <c r="E48" s="64"/>
      <c r="F48" s="80"/>
      <c r="G48" s="80"/>
      <c r="H48" s="80"/>
    </row>
    <row r="49" spans="1:10" x14ac:dyDescent="0.25">
      <c r="A49" s="59"/>
      <c r="B49" s="19" t="s">
        <v>27</v>
      </c>
      <c r="C49" s="6"/>
      <c r="D49" s="105"/>
      <c r="E49" s="64"/>
      <c r="F49" s="80"/>
      <c r="G49" s="80"/>
      <c r="H49" s="80"/>
    </row>
    <row r="50" spans="1:10" x14ac:dyDescent="0.25">
      <c r="A50" s="59"/>
      <c r="B50" s="102" t="s">
        <v>34</v>
      </c>
      <c r="C50" s="6"/>
      <c r="D50" s="105"/>
      <c r="E50" s="64"/>
      <c r="F50" s="80"/>
      <c r="G50" s="80"/>
      <c r="H50" s="80"/>
    </row>
    <row r="51" spans="1:10" ht="30" x14ac:dyDescent="0.25">
      <c r="A51" s="59"/>
      <c r="B51" s="19" t="s">
        <v>28</v>
      </c>
      <c r="C51" s="6"/>
      <c r="D51" s="105"/>
      <c r="E51" s="64">
        <v>9790</v>
      </c>
      <c r="F51" s="80"/>
      <c r="G51" s="80"/>
      <c r="H51" s="80"/>
      <c r="J51" s="134"/>
    </row>
    <row r="52" spans="1:10" ht="15" customHeight="1" x14ac:dyDescent="0.25">
      <c r="A52" s="59"/>
      <c r="B52" s="19" t="s">
        <v>44</v>
      </c>
      <c r="C52" s="6"/>
      <c r="D52" s="105"/>
      <c r="E52" s="64"/>
      <c r="F52" s="80"/>
      <c r="G52" s="80"/>
      <c r="H52" s="80"/>
    </row>
    <row r="53" spans="1:10" ht="14.25" customHeight="1" x14ac:dyDescent="0.25">
      <c r="A53" s="59"/>
      <c r="B53" s="119" t="s">
        <v>66</v>
      </c>
      <c r="C53" s="6"/>
      <c r="D53" s="105"/>
      <c r="E53" s="64"/>
      <c r="F53" s="80"/>
      <c r="G53" s="80"/>
      <c r="H53" s="80"/>
    </row>
    <row r="54" spans="1:10" x14ac:dyDescent="0.25">
      <c r="A54" s="59"/>
      <c r="B54" s="16" t="s">
        <v>42</v>
      </c>
      <c r="C54" s="6"/>
      <c r="D54" s="105"/>
      <c r="E54" s="61">
        <f>E32+ROUND(E49*3.2,0)+E51</f>
        <v>41397</v>
      </c>
      <c r="F54" s="80"/>
      <c r="G54" s="80"/>
      <c r="H54" s="80"/>
    </row>
    <row r="55" spans="1:10" ht="15" customHeight="1" x14ac:dyDescent="0.25">
      <c r="A55" s="59"/>
      <c r="B55" s="103" t="s">
        <v>41</v>
      </c>
      <c r="C55" s="6"/>
      <c r="D55" s="105"/>
      <c r="E55" s="61">
        <f>E30+E54</f>
        <v>157947</v>
      </c>
      <c r="F55" s="80"/>
      <c r="G55" s="80"/>
      <c r="H55" s="80"/>
    </row>
    <row r="56" spans="1:10" s="28" customFormat="1" x14ac:dyDescent="0.25">
      <c r="A56" s="59"/>
      <c r="B56" s="58" t="s">
        <v>8</v>
      </c>
      <c r="C56" s="20"/>
      <c r="D56" s="85"/>
      <c r="E56" s="83"/>
      <c r="F56" s="83"/>
      <c r="G56" s="83"/>
      <c r="H56" s="83"/>
    </row>
    <row r="57" spans="1:10" s="28" customFormat="1" x14ac:dyDescent="0.25">
      <c r="A57" s="59"/>
      <c r="B57" s="46" t="s">
        <v>31</v>
      </c>
      <c r="C57" s="20"/>
      <c r="D57" s="85"/>
      <c r="E57" s="83"/>
      <c r="F57" s="83"/>
      <c r="G57" s="83"/>
      <c r="H57" s="83"/>
    </row>
    <row r="58" spans="1:10" s="28" customFormat="1" x14ac:dyDescent="0.25">
      <c r="A58" s="59"/>
      <c r="B58" s="33" t="s">
        <v>13</v>
      </c>
      <c r="C58" s="20">
        <v>300</v>
      </c>
      <c r="D58" s="20"/>
      <c r="E58" s="41">
        <v>445</v>
      </c>
      <c r="F58" s="97">
        <v>11</v>
      </c>
      <c r="G58" s="41">
        <f>ROUND(H58/C58,0)</f>
        <v>16</v>
      </c>
      <c r="H58" s="20">
        <f t="shared" ref="H58:H61" si="2">E58*F58</f>
        <v>4895</v>
      </c>
    </row>
    <row r="59" spans="1:10" s="28" customFormat="1" x14ac:dyDescent="0.25">
      <c r="A59" s="59"/>
      <c r="B59" s="33" t="s">
        <v>20</v>
      </c>
      <c r="C59" s="20">
        <v>300</v>
      </c>
      <c r="D59" s="20"/>
      <c r="E59" s="41">
        <v>20</v>
      </c>
      <c r="F59" s="97">
        <v>11</v>
      </c>
      <c r="G59" s="41">
        <f>ROUND(H59/C59,0)</f>
        <v>1</v>
      </c>
      <c r="H59" s="20">
        <f t="shared" si="2"/>
        <v>220</v>
      </c>
    </row>
    <row r="60" spans="1:10" s="28" customFormat="1" x14ac:dyDescent="0.25">
      <c r="A60" s="59"/>
      <c r="B60" s="33" t="s">
        <v>14</v>
      </c>
      <c r="C60" s="20">
        <v>300</v>
      </c>
      <c r="D60" s="20"/>
      <c r="E60" s="41">
        <v>40</v>
      </c>
      <c r="F60" s="97">
        <v>6.1</v>
      </c>
      <c r="G60" s="41">
        <f>ROUND(H60/C60,0)</f>
        <v>1</v>
      </c>
      <c r="H60" s="20">
        <f t="shared" si="2"/>
        <v>244</v>
      </c>
    </row>
    <row r="61" spans="1:10" s="28" customFormat="1" x14ac:dyDescent="0.25">
      <c r="A61" s="59"/>
      <c r="B61" s="33" t="s">
        <v>16</v>
      </c>
      <c r="C61" s="20">
        <v>300</v>
      </c>
      <c r="D61" s="20"/>
      <c r="E61" s="20">
        <v>35</v>
      </c>
      <c r="F61" s="34">
        <v>10</v>
      </c>
      <c r="G61" s="41">
        <f>ROUND(H61/C61,0)</f>
        <v>1</v>
      </c>
      <c r="H61" s="20">
        <f t="shared" si="2"/>
        <v>350</v>
      </c>
    </row>
    <row r="62" spans="1:10" s="28" customFormat="1" x14ac:dyDescent="0.25">
      <c r="A62" s="59"/>
      <c r="B62" s="58" t="s">
        <v>9</v>
      </c>
      <c r="C62" s="120"/>
      <c r="D62" s="120"/>
      <c r="E62" s="83">
        <f>E58+E59+E60+E61</f>
        <v>540</v>
      </c>
      <c r="F62" s="143">
        <f>H62/E62</f>
        <v>10.572222222222223</v>
      </c>
      <c r="G62" s="83">
        <f>G58+G59+G60+G61</f>
        <v>19</v>
      </c>
      <c r="H62" s="83">
        <f>H58+H59+H60+H61</f>
        <v>5709</v>
      </c>
    </row>
    <row r="63" spans="1:10" s="28" customFormat="1" x14ac:dyDescent="0.25">
      <c r="A63" s="59"/>
      <c r="B63" s="17" t="s">
        <v>22</v>
      </c>
      <c r="C63" s="120"/>
      <c r="D63" s="120"/>
      <c r="E63" s="84"/>
      <c r="F63" s="81"/>
      <c r="G63" s="84"/>
      <c r="H63" s="84"/>
    </row>
    <row r="64" spans="1:10" s="28" customFormat="1" x14ac:dyDescent="0.25">
      <c r="A64" s="59"/>
      <c r="B64" s="89" t="s">
        <v>32</v>
      </c>
      <c r="C64" s="20">
        <v>240</v>
      </c>
      <c r="D64" s="20"/>
      <c r="E64" s="41">
        <v>400</v>
      </c>
      <c r="F64" s="97">
        <v>8</v>
      </c>
      <c r="G64" s="41">
        <f>ROUND(H64/C64,0)</f>
        <v>13</v>
      </c>
      <c r="H64" s="20">
        <f>E64*F64</f>
        <v>3200</v>
      </c>
    </row>
    <row r="65" spans="1:181" s="28" customFormat="1" x14ac:dyDescent="0.25">
      <c r="A65" s="59"/>
      <c r="B65" s="37" t="s">
        <v>33</v>
      </c>
      <c r="C65" s="20"/>
      <c r="D65" s="85"/>
      <c r="E65" s="142">
        <f>E64</f>
        <v>400</v>
      </c>
      <c r="F65" s="143">
        <f t="shared" ref="F65:H65" si="3">F64</f>
        <v>8</v>
      </c>
      <c r="G65" s="142">
        <f t="shared" si="3"/>
        <v>13</v>
      </c>
      <c r="H65" s="142">
        <f t="shared" si="3"/>
        <v>3200</v>
      </c>
    </row>
    <row r="66" spans="1:181" ht="19.5" customHeight="1" x14ac:dyDescent="0.25">
      <c r="A66" s="59"/>
      <c r="B66" s="18" t="s">
        <v>25</v>
      </c>
      <c r="C66" s="11"/>
      <c r="D66" s="121"/>
      <c r="E66" s="83">
        <f>E62+E65</f>
        <v>940</v>
      </c>
      <c r="F66" s="81">
        <f>H66/E66</f>
        <v>9.4776595744680847</v>
      </c>
      <c r="G66" s="83">
        <f>G62+G65</f>
        <v>32</v>
      </c>
      <c r="H66" s="83">
        <f t="shared" ref="H66" si="4">H62+H65</f>
        <v>8909</v>
      </c>
    </row>
    <row r="67" spans="1:181" ht="18.75" customHeight="1" x14ac:dyDescent="0.25">
      <c r="A67" s="59"/>
      <c r="B67" s="18" t="s">
        <v>63</v>
      </c>
      <c r="C67" s="25"/>
      <c r="D67" s="25"/>
      <c r="E67" s="26">
        <f>E68+E70</f>
        <v>6765</v>
      </c>
      <c r="F67" s="20"/>
      <c r="G67" s="41"/>
      <c r="H67" s="20"/>
    </row>
    <row r="68" spans="1:181" s="3" customFormat="1" x14ac:dyDescent="0.25">
      <c r="A68" s="112"/>
      <c r="B68" s="113" t="s">
        <v>58</v>
      </c>
      <c r="C68" s="109"/>
      <c r="D68" s="109"/>
      <c r="E68" s="109">
        <f>E69</f>
        <v>6755</v>
      </c>
      <c r="F68" s="109"/>
      <c r="G68" s="109"/>
      <c r="H68" s="109"/>
    </row>
    <row r="69" spans="1:181" s="3" customFormat="1" x14ac:dyDescent="0.25">
      <c r="A69" s="112"/>
      <c r="B69" s="135" t="s">
        <v>59</v>
      </c>
      <c r="C69" s="109"/>
      <c r="D69" s="109"/>
      <c r="E69" s="109">
        <v>6755</v>
      </c>
      <c r="F69" s="109"/>
      <c r="G69" s="109"/>
      <c r="H69" s="109"/>
    </row>
    <row r="70" spans="1:181" s="3" customFormat="1" x14ac:dyDescent="0.25">
      <c r="A70" s="112"/>
      <c r="B70" s="113" t="s">
        <v>60</v>
      </c>
      <c r="C70" s="109"/>
      <c r="D70" s="109"/>
      <c r="E70" s="109">
        <f>E71+E72</f>
        <v>10</v>
      </c>
      <c r="F70" s="109"/>
      <c r="G70" s="109"/>
      <c r="H70" s="109"/>
    </row>
    <row r="71" spans="1:181" s="3" customFormat="1" ht="30" x14ac:dyDescent="0.25">
      <c r="A71" s="112"/>
      <c r="B71" s="115" t="s">
        <v>61</v>
      </c>
      <c r="C71" s="109"/>
      <c r="D71" s="109"/>
      <c r="E71" s="109">
        <v>10</v>
      </c>
      <c r="F71" s="109"/>
      <c r="G71" s="109"/>
      <c r="H71" s="109"/>
    </row>
    <row r="72" spans="1:181" s="3" customFormat="1" ht="15.75" thickBot="1" x14ac:dyDescent="0.3">
      <c r="A72" s="112"/>
      <c r="B72" s="116" t="s">
        <v>62</v>
      </c>
      <c r="C72" s="117"/>
      <c r="D72" s="117"/>
      <c r="E72" s="117"/>
      <c r="F72" s="117"/>
      <c r="G72" s="117"/>
      <c r="H72" s="117"/>
    </row>
    <row r="73" spans="1:181" s="28" customFormat="1" ht="15.75" thickBot="1" x14ac:dyDescent="0.3">
      <c r="A73" s="79"/>
      <c r="B73" s="62" t="s">
        <v>10</v>
      </c>
      <c r="C73" s="87"/>
      <c r="D73" s="106"/>
      <c r="E73" s="88"/>
      <c r="F73" s="88"/>
      <c r="G73" s="88"/>
      <c r="H73" s="88"/>
    </row>
    <row r="74" spans="1:181" s="28" customFormat="1" x14ac:dyDescent="0.25">
      <c r="B74" s="40"/>
      <c r="C74" s="40"/>
      <c r="D74" s="40"/>
      <c r="E74" s="40"/>
      <c r="F74" s="40"/>
      <c r="G74" s="40"/>
      <c r="H74" s="40"/>
    </row>
    <row r="75" spans="1:181" x14ac:dyDescent="0.25"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  <c r="BJ75" s="28"/>
      <c r="BK75" s="28"/>
      <c r="BL75" s="28"/>
      <c r="BM75" s="28"/>
      <c r="BN75" s="28"/>
      <c r="BO75" s="28"/>
      <c r="BP75" s="28"/>
      <c r="BQ75" s="28"/>
      <c r="BR75" s="28"/>
      <c r="BS75" s="28"/>
      <c r="BT75" s="28"/>
      <c r="BU75" s="28"/>
      <c r="BV75" s="28"/>
      <c r="BW75" s="28"/>
      <c r="BX75" s="28"/>
      <c r="BY75" s="28"/>
      <c r="BZ75" s="28"/>
      <c r="CA75" s="28"/>
      <c r="CB75" s="28"/>
      <c r="CC75" s="28"/>
      <c r="CD75" s="28"/>
      <c r="CE75" s="28"/>
      <c r="CF75" s="28"/>
      <c r="CG75" s="28"/>
      <c r="CH75" s="28"/>
      <c r="CI75" s="28"/>
      <c r="CJ75" s="28"/>
      <c r="CK75" s="28"/>
      <c r="CL75" s="28"/>
      <c r="CM75" s="28"/>
      <c r="CN75" s="28"/>
      <c r="CO75" s="28"/>
      <c r="CP75" s="28"/>
      <c r="CQ75" s="28"/>
      <c r="CR75" s="28"/>
      <c r="CS75" s="28"/>
      <c r="CT75" s="28"/>
      <c r="CU75" s="28"/>
      <c r="CV75" s="28"/>
      <c r="CW75" s="28"/>
      <c r="CX75" s="28"/>
      <c r="CY75" s="28"/>
      <c r="CZ75" s="28"/>
      <c r="DA75" s="28"/>
      <c r="DB75" s="28"/>
      <c r="DC75" s="28"/>
      <c r="DD75" s="28"/>
      <c r="DE75" s="28"/>
      <c r="DF75" s="28"/>
      <c r="DG75" s="28"/>
      <c r="DH75" s="28"/>
      <c r="DI75" s="28"/>
      <c r="DJ75" s="28"/>
      <c r="DK75" s="28"/>
      <c r="DL75" s="28"/>
      <c r="DM75" s="28"/>
      <c r="DN75" s="28"/>
      <c r="DO75" s="28"/>
      <c r="DP75" s="28"/>
      <c r="DQ75" s="28"/>
      <c r="DR75" s="28"/>
      <c r="DS75" s="28"/>
      <c r="DT75" s="28"/>
      <c r="DU75" s="28"/>
      <c r="DV75" s="28"/>
      <c r="DW75" s="28"/>
      <c r="DX75" s="28"/>
      <c r="DY75" s="28"/>
      <c r="DZ75" s="28"/>
      <c r="EA75" s="28"/>
      <c r="EB75" s="28"/>
      <c r="EC75" s="28"/>
      <c r="ED75" s="28"/>
      <c r="EE75" s="28"/>
      <c r="EF75" s="28"/>
      <c r="EG75" s="28"/>
      <c r="EH75" s="28"/>
      <c r="EI75" s="28"/>
      <c r="EJ75" s="28"/>
      <c r="EK75" s="28"/>
      <c r="EL75" s="28"/>
      <c r="EM75" s="28"/>
      <c r="EN75" s="28"/>
      <c r="EO75" s="28"/>
      <c r="EP75" s="28"/>
      <c r="EQ75" s="28"/>
      <c r="ER75" s="28"/>
      <c r="ES75" s="28"/>
      <c r="ET75" s="28"/>
      <c r="EU75" s="28"/>
      <c r="EV75" s="28"/>
      <c r="EW75" s="28"/>
      <c r="EX75" s="28"/>
      <c r="EY75" s="28"/>
      <c r="EZ75" s="28"/>
      <c r="FA75" s="28"/>
      <c r="FB75" s="28"/>
      <c r="FC75" s="28"/>
      <c r="FD75" s="28"/>
      <c r="FE75" s="28"/>
      <c r="FF75" s="28"/>
      <c r="FG75" s="28"/>
      <c r="FH75" s="28"/>
      <c r="FI75" s="28"/>
      <c r="FJ75" s="28"/>
      <c r="FK75" s="28"/>
      <c r="FL75" s="28"/>
      <c r="FM75" s="28"/>
      <c r="FN75" s="28"/>
      <c r="FO75" s="28"/>
      <c r="FP75" s="28"/>
      <c r="FQ75" s="28"/>
      <c r="FR75" s="28"/>
      <c r="FS75" s="28"/>
      <c r="FT75" s="28"/>
      <c r="FU75" s="28"/>
      <c r="FV75" s="28"/>
      <c r="FW75" s="28"/>
      <c r="FX75" s="28"/>
      <c r="FY75" s="28"/>
    </row>
    <row r="76" spans="1:181" x14ac:dyDescent="0.25"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3"/>
      <c r="CA76" s="23"/>
      <c r="CB76" s="23"/>
      <c r="CC76" s="23"/>
      <c r="CD76" s="23"/>
      <c r="CE76" s="23"/>
      <c r="CF76" s="23"/>
      <c r="CG76" s="23"/>
      <c r="CH76" s="23"/>
      <c r="CI76" s="23"/>
      <c r="CJ76" s="23"/>
      <c r="CK76" s="23"/>
      <c r="CL76" s="23"/>
      <c r="CM76" s="23"/>
      <c r="CN76" s="23"/>
      <c r="CO76" s="23"/>
      <c r="CP76" s="23"/>
      <c r="CQ76" s="23"/>
      <c r="CR76" s="23"/>
      <c r="CS76" s="23"/>
      <c r="CT76" s="23"/>
      <c r="CU76" s="23"/>
      <c r="CV76" s="23"/>
      <c r="CW76" s="23"/>
      <c r="CX76" s="23"/>
      <c r="CY76" s="23"/>
      <c r="CZ76" s="23"/>
      <c r="DA76" s="23"/>
      <c r="DB76" s="23"/>
      <c r="DC76" s="23"/>
      <c r="DD76" s="23"/>
      <c r="DE76" s="23"/>
      <c r="DF76" s="23"/>
      <c r="DG76" s="23"/>
      <c r="DH76" s="23"/>
      <c r="DI76" s="23"/>
      <c r="DJ76" s="23"/>
      <c r="DK76" s="23"/>
      <c r="DL76" s="23"/>
      <c r="DM76" s="23"/>
      <c r="DN76" s="23"/>
      <c r="DO76" s="23"/>
      <c r="DP76" s="23"/>
      <c r="DQ76" s="23"/>
      <c r="DR76" s="23"/>
      <c r="DS76" s="23"/>
      <c r="DT76" s="23"/>
      <c r="DU76" s="23"/>
      <c r="DV76" s="23"/>
      <c r="DW76" s="23"/>
      <c r="DX76" s="23"/>
      <c r="DY76" s="23"/>
      <c r="DZ76" s="23"/>
      <c r="EA76" s="23"/>
      <c r="EB76" s="23"/>
      <c r="EC76" s="23"/>
      <c r="ED76" s="23"/>
      <c r="EE76" s="23"/>
      <c r="EF76" s="23"/>
      <c r="EG76" s="23"/>
      <c r="EH76" s="23"/>
      <c r="EI76" s="23"/>
      <c r="EJ76" s="23"/>
      <c r="EK76" s="23"/>
      <c r="EL76" s="23"/>
      <c r="EM76" s="23"/>
      <c r="EN76" s="23"/>
      <c r="EO76" s="23"/>
      <c r="EP76" s="23"/>
      <c r="EQ76" s="23"/>
      <c r="ER76" s="23"/>
      <c r="ES76" s="23"/>
      <c r="ET76" s="23"/>
      <c r="EU76" s="23"/>
      <c r="EV76" s="23"/>
      <c r="EW76" s="23"/>
      <c r="EX76" s="23"/>
      <c r="EY76" s="23"/>
      <c r="EZ76" s="23"/>
      <c r="FA76" s="23"/>
      <c r="FB76" s="23"/>
      <c r="FC76" s="23"/>
      <c r="FD76" s="23"/>
      <c r="FE76" s="23"/>
      <c r="FF76" s="23"/>
      <c r="FG76" s="23"/>
      <c r="FH76" s="23"/>
      <c r="FI76" s="23"/>
      <c r="FJ76" s="23"/>
      <c r="FK76" s="23"/>
      <c r="FL76" s="23"/>
      <c r="FM76" s="23"/>
      <c r="FN76" s="23"/>
      <c r="FO76" s="23"/>
      <c r="FP76" s="23"/>
      <c r="FQ76" s="23"/>
      <c r="FR76" s="23"/>
      <c r="FS76" s="23"/>
      <c r="FT76" s="23"/>
      <c r="FU76" s="23"/>
      <c r="FV76" s="23"/>
      <c r="FW76" s="23"/>
      <c r="FX76" s="23"/>
      <c r="FY76" s="23"/>
    </row>
    <row r="77" spans="1:181" x14ac:dyDescent="0.25"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  <c r="BJ77" s="28"/>
      <c r="BK77" s="28"/>
      <c r="BL77" s="28"/>
      <c r="BM77" s="28"/>
      <c r="BN77" s="28"/>
      <c r="BO77" s="28"/>
      <c r="BP77" s="28"/>
      <c r="BQ77" s="28"/>
      <c r="BR77" s="28"/>
      <c r="BS77" s="28"/>
      <c r="BT77" s="28"/>
      <c r="BU77" s="28"/>
      <c r="BV77" s="28"/>
      <c r="BW77" s="28"/>
      <c r="BX77" s="28"/>
      <c r="BY77" s="28"/>
      <c r="BZ77" s="28"/>
      <c r="CA77" s="28"/>
      <c r="CB77" s="28"/>
      <c r="CC77" s="28"/>
      <c r="CD77" s="28"/>
      <c r="CE77" s="28"/>
      <c r="CF77" s="28"/>
      <c r="CG77" s="28"/>
      <c r="CH77" s="28"/>
      <c r="CI77" s="28"/>
      <c r="CJ77" s="28"/>
      <c r="CK77" s="28"/>
      <c r="CL77" s="28"/>
      <c r="CM77" s="28"/>
      <c r="CN77" s="28"/>
      <c r="CO77" s="28"/>
      <c r="CP77" s="28"/>
      <c r="CQ77" s="28"/>
      <c r="CR77" s="28"/>
      <c r="CS77" s="28"/>
      <c r="CT77" s="28"/>
      <c r="CU77" s="28"/>
      <c r="CV77" s="28"/>
      <c r="CW77" s="28"/>
      <c r="CX77" s="28"/>
      <c r="CY77" s="28"/>
      <c r="CZ77" s="28"/>
      <c r="DA77" s="28"/>
      <c r="DB77" s="28"/>
      <c r="DC77" s="28"/>
      <c r="DD77" s="28"/>
      <c r="DE77" s="28"/>
      <c r="DF77" s="28"/>
      <c r="DG77" s="28"/>
      <c r="DH77" s="28"/>
      <c r="DI77" s="28"/>
      <c r="DJ77" s="28"/>
      <c r="DK77" s="28"/>
      <c r="DL77" s="28"/>
      <c r="DM77" s="28"/>
      <c r="DN77" s="28"/>
      <c r="DO77" s="28"/>
      <c r="DP77" s="28"/>
      <c r="DQ77" s="28"/>
      <c r="DR77" s="28"/>
      <c r="DS77" s="28"/>
      <c r="DT77" s="28"/>
      <c r="DU77" s="28"/>
      <c r="DV77" s="28"/>
      <c r="DW77" s="28"/>
      <c r="DX77" s="28"/>
      <c r="DY77" s="28"/>
      <c r="DZ77" s="28"/>
      <c r="EA77" s="28"/>
      <c r="EB77" s="28"/>
      <c r="EC77" s="28"/>
      <c r="ED77" s="28"/>
      <c r="EE77" s="28"/>
      <c r="EF77" s="28"/>
      <c r="EG77" s="28"/>
      <c r="EH77" s="28"/>
      <c r="EI77" s="28"/>
      <c r="EJ77" s="28"/>
      <c r="EK77" s="28"/>
      <c r="EL77" s="28"/>
      <c r="EM77" s="28"/>
      <c r="EN77" s="28"/>
      <c r="EO77" s="28"/>
      <c r="EP77" s="28"/>
      <c r="EQ77" s="28"/>
      <c r="ER77" s="28"/>
      <c r="ES77" s="28"/>
      <c r="ET77" s="28"/>
      <c r="EU77" s="28"/>
      <c r="EV77" s="28"/>
      <c r="EW77" s="28"/>
      <c r="EX77" s="28"/>
      <c r="EY77" s="28"/>
      <c r="EZ77" s="28"/>
      <c r="FA77" s="28"/>
      <c r="FB77" s="28"/>
      <c r="FC77" s="28"/>
      <c r="FD77" s="28"/>
      <c r="FE77" s="28"/>
      <c r="FF77" s="28"/>
      <c r="FG77" s="28"/>
      <c r="FH77" s="28"/>
      <c r="FI77" s="28"/>
      <c r="FJ77" s="28"/>
      <c r="FK77" s="28"/>
      <c r="FL77" s="28"/>
      <c r="FM77" s="28"/>
      <c r="FN77" s="28"/>
      <c r="FO77" s="28"/>
      <c r="FP77" s="28"/>
      <c r="FQ77" s="28"/>
      <c r="FR77" s="28"/>
      <c r="FS77" s="28"/>
      <c r="FT77" s="28"/>
      <c r="FU77" s="28"/>
      <c r="FV77" s="28"/>
      <c r="FW77" s="28"/>
      <c r="FX77" s="28"/>
      <c r="FY77" s="28"/>
    </row>
    <row r="78" spans="1:181" x14ac:dyDescent="0.25"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3"/>
      <c r="CA78" s="23"/>
      <c r="CB78" s="23"/>
      <c r="CC78" s="23"/>
      <c r="CD78" s="23"/>
      <c r="CE78" s="23"/>
      <c r="CF78" s="23"/>
      <c r="CG78" s="23"/>
      <c r="CH78" s="23"/>
      <c r="CI78" s="23"/>
      <c r="CJ78" s="23"/>
      <c r="CK78" s="23"/>
      <c r="CL78" s="23"/>
      <c r="CM78" s="23"/>
      <c r="CN78" s="23"/>
      <c r="CO78" s="23"/>
      <c r="CP78" s="23"/>
      <c r="CQ78" s="23"/>
      <c r="CR78" s="23"/>
      <c r="CS78" s="23"/>
      <c r="CT78" s="23"/>
      <c r="CU78" s="23"/>
      <c r="CV78" s="23"/>
      <c r="CW78" s="23"/>
      <c r="CX78" s="23"/>
      <c r="CY78" s="23"/>
      <c r="CZ78" s="23"/>
      <c r="DA78" s="23"/>
      <c r="DB78" s="23"/>
      <c r="DC78" s="23"/>
      <c r="DD78" s="23"/>
      <c r="DE78" s="23"/>
      <c r="DF78" s="23"/>
      <c r="DG78" s="23"/>
      <c r="DH78" s="23"/>
      <c r="DI78" s="23"/>
      <c r="DJ78" s="23"/>
      <c r="DK78" s="23"/>
      <c r="DL78" s="23"/>
      <c r="DM78" s="23"/>
      <c r="DN78" s="23"/>
      <c r="DO78" s="23"/>
      <c r="DP78" s="23"/>
      <c r="DQ78" s="23"/>
      <c r="DR78" s="23"/>
      <c r="DS78" s="23"/>
      <c r="DT78" s="23"/>
      <c r="DU78" s="23"/>
      <c r="DV78" s="23"/>
      <c r="DW78" s="23"/>
      <c r="DX78" s="23"/>
      <c r="DY78" s="23"/>
      <c r="DZ78" s="23"/>
      <c r="EA78" s="23"/>
      <c r="EB78" s="23"/>
      <c r="EC78" s="23"/>
      <c r="ED78" s="23"/>
      <c r="EE78" s="23"/>
      <c r="EF78" s="23"/>
      <c r="EG78" s="23"/>
      <c r="EH78" s="23"/>
      <c r="EI78" s="23"/>
      <c r="EJ78" s="23"/>
      <c r="EK78" s="23"/>
      <c r="EL78" s="23"/>
      <c r="EM78" s="23"/>
      <c r="EN78" s="23"/>
      <c r="EO78" s="23"/>
      <c r="EP78" s="23"/>
      <c r="EQ78" s="23"/>
      <c r="ER78" s="23"/>
      <c r="ES78" s="23"/>
      <c r="ET78" s="23"/>
      <c r="EU78" s="23"/>
      <c r="EV78" s="23"/>
      <c r="EW78" s="23"/>
      <c r="EX78" s="23"/>
      <c r="EY78" s="23"/>
      <c r="EZ78" s="23"/>
      <c r="FA78" s="23"/>
      <c r="FB78" s="23"/>
      <c r="FC78" s="23"/>
      <c r="FD78" s="23"/>
      <c r="FE78" s="23"/>
      <c r="FF78" s="23"/>
      <c r="FG78" s="23"/>
      <c r="FH78" s="23"/>
      <c r="FI78" s="23"/>
      <c r="FJ78" s="23"/>
      <c r="FK78" s="23"/>
      <c r="FL78" s="23"/>
      <c r="FM78" s="23"/>
      <c r="FN78" s="23"/>
      <c r="FO78" s="23"/>
      <c r="FP78" s="23"/>
      <c r="FQ78" s="23"/>
      <c r="FR78" s="23"/>
      <c r="FS78" s="23"/>
      <c r="FT78" s="23"/>
      <c r="FU78" s="23"/>
      <c r="FV78" s="23"/>
      <c r="FW78" s="23"/>
      <c r="FX78" s="23"/>
      <c r="FY78" s="23"/>
    </row>
    <row r="79" spans="1:181" x14ac:dyDescent="0.25"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  <c r="BJ79" s="28"/>
      <c r="BK79" s="28"/>
      <c r="BL79" s="28"/>
      <c r="BM79" s="28"/>
      <c r="BN79" s="28"/>
      <c r="BO79" s="28"/>
      <c r="BP79" s="28"/>
      <c r="BQ79" s="28"/>
      <c r="BR79" s="28"/>
      <c r="BS79" s="28"/>
      <c r="BT79" s="28"/>
      <c r="BU79" s="28"/>
      <c r="BV79" s="28"/>
      <c r="BW79" s="28"/>
      <c r="BX79" s="28"/>
      <c r="BY79" s="28"/>
      <c r="BZ79" s="28"/>
      <c r="CA79" s="28"/>
      <c r="CB79" s="28"/>
      <c r="CC79" s="28"/>
      <c r="CD79" s="28"/>
      <c r="CE79" s="28"/>
      <c r="CF79" s="28"/>
      <c r="CG79" s="28"/>
      <c r="CH79" s="28"/>
      <c r="CI79" s="28"/>
      <c r="CJ79" s="28"/>
      <c r="CK79" s="28"/>
      <c r="CL79" s="28"/>
      <c r="CM79" s="28"/>
      <c r="CN79" s="28"/>
      <c r="CO79" s="28"/>
      <c r="CP79" s="28"/>
      <c r="CQ79" s="28"/>
      <c r="CR79" s="28"/>
      <c r="CS79" s="28"/>
      <c r="CT79" s="28"/>
      <c r="CU79" s="28"/>
      <c r="CV79" s="28"/>
      <c r="CW79" s="28"/>
      <c r="CX79" s="28"/>
      <c r="CY79" s="28"/>
      <c r="CZ79" s="28"/>
      <c r="DA79" s="28"/>
      <c r="DB79" s="28"/>
      <c r="DC79" s="28"/>
      <c r="DD79" s="28"/>
      <c r="DE79" s="28"/>
      <c r="DF79" s="28"/>
      <c r="DG79" s="28"/>
      <c r="DH79" s="28"/>
      <c r="DI79" s="28"/>
      <c r="DJ79" s="28"/>
      <c r="DK79" s="28"/>
      <c r="DL79" s="28"/>
      <c r="DM79" s="28"/>
      <c r="DN79" s="28"/>
      <c r="DO79" s="28"/>
      <c r="DP79" s="28"/>
      <c r="DQ79" s="28"/>
      <c r="DR79" s="28"/>
      <c r="DS79" s="28"/>
      <c r="DT79" s="28"/>
      <c r="DU79" s="28"/>
      <c r="DV79" s="28"/>
      <c r="DW79" s="28"/>
      <c r="DX79" s="28"/>
      <c r="DY79" s="28"/>
      <c r="DZ79" s="28"/>
      <c r="EA79" s="28"/>
      <c r="EB79" s="28"/>
      <c r="EC79" s="28"/>
      <c r="ED79" s="28"/>
      <c r="EE79" s="28"/>
      <c r="EF79" s="28"/>
      <c r="EG79" s="28"/>
      <c r="EH79" s="28"/>
      <c r="EI79" s="28"/>
      <c r="EJ79" s="28"/>
      <c r="EK79" s="28"/>
      <c r="EL79" s="28"/>
      <c r="EM79" s="28"/>
      <c r="EN79" s="28"/>
      <c r="EO79" s="28"/>
      <c r="EP79" s="28"/>
      <c r="EQ79" s="28"/>
      <c r="ER79" s="28"/>
      <c r="ES79" s="28"/>
      <c r="ET79" s="28"/>
      <c r="EU79" s="28"/>
      <c r="EV79" s="28"/>
      <c r="EW79" s="28"/>
      <c r="EX79" s="28"/>
      <c r="EY79" s="28"/>
      <c r="EZ79" s="28"/>
      <c r="FA79" s="28"/>
      <c r="FB79" s="28"/>
      <c r="FC79" s="28"/>
      <c r="FD79" s="28"/>
      <c r="FE79" s="28"/>
      <c r="FF79" s="28"/>
      <c r="FG79" s="28"/>
      <c r="FH79" s="28"/>
      <c r="FI79" s="28"/>
      <c r="FJ79" s="28"/>
      <c r="FK79" s="28"/>
      <c r="FL79" s="28"/>
      <c r="FM79" s="28"/>
      <c r="FN79" s="28"/>
      <c r="FO79" s="28"/>
      <c r="FP79" s="28"/>
      <c r="FQ79" s="28"/>
      <c r="FR79" s="28"/>
      <c r="FS79" s="28"/>
      <c r="FT79" s="28"/>
      <c r="FU79" s="28"/>
      <c r="FV79" s="28"/>
      <c r="FW79" s="28"/>
      <c r="FX79" s="28"/>
      <c r="FY79" s="28"/>
    </row>
    <row r="80" spans="1:181" x14ac:dyDescent="0.25"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3"/>
      <c r="CA80" s="23"/>
      <c r="CB80" s="23"/>
      <c r="CC80" s="23"/>
      <c r="CD80" s="23"/>
      <c r="CE80" s="23"/>
      <c r="CF80" s="23"/>
      <c r="CG80" s="23"/>
      <c r="CH80" s="23"/>
      <c r="CI80" s="23"/>
      <c r="CJ80" s="23"/>
      <c r="CK80" s="23"/>
      <c r="CL80" s="23"/>
      <c r="CM80" s="23"/>
      <c r="CN80" s="23"/>
      <c r="CO80" s="23"/>
      <c r="CP80" s="23"/>
      <c r="CQ80" s="23"/>
      <c r="CR80" s="23"/>
      <c r="CS80" s="23"/>
      <c r="CT80" s="23"/>
      <c r="CU80" s="23"/>
      <c r="CV80" s="23"/>
      <c r="CW80" s="23"/>
      <c r="CX80" s="23"/>
      <c r="CY80" s="23"/>
      <c r="CZ80" s="23"/>
      <c r="DA80" s="23"/>
      <c r="DB80" s="23"/>
      <c r="DC80" s="23"/>
      <c r="DD80" s="23"/>
      <c r="DE80" s="23"/>
      <c r="DF80" s="23"/>
      <c r="DG80" s="23"/>
      <c r="DH80" s="23"/>
      <c r="DI80" s="23"/>
      <c r="DJ80" s="23"/>
      <c r="DK80" s="23"/>
      <c r="DL80" s="23"/>
      <c r="DM80" s="23"/>
      <c r="DN80" s="23"/>
      <c r="DO80" s="23"/>
      <c r="DP80" s="23"/>
      <c r="DQ80" s="23"/>
      <c r="DR80" s="23"/>
      <c r="DS80" s="23"/>
      <c r="DT80" s="23"/>
      <c r="DU80" s="23"/>
      <c r="DV80" s="23"/>
      <c r="DW80" s="23"/>
      <c r="DX80" s="23"/>
      <c r="DY80" s="23"/>
      <c r="DZ80" s="23"/>
      <c r="EA80" s="23"/>
      <c r="EB80" s="23"/>
      <c r="EC80" s="23"/>
      <c r="ED80" s="23"/>
      <c r="EE80" s="23"/>
      <c r="EF80" s="23"/>
      <c r="EG80" s="23"/>
      <c r="EH80" s="23"/>
      <c r="EI80" s="23"/>
      <c r="EJ80" s="23"/>
      <c r="EK80" s="23"/>
      <c r="EL80" s="23"/>
      <c r="EM80" s="23"/>
      <c r="EN80" s="23"/>
      <c r="EO80" s="23"/>
      <c r="EP80" s="23"/>
      <c r="EQ80" s="23"/>
      <c r="ER80" s="23"/>
      <c r="ES80" s="23"/>
      <c r="ET80" s="23"/>
      <c r="EU80" s="23"/>
      <c r="EV80" s="23"/>
      <c r="EW80" s="23"/>
      <c r="EX80" s="23"/>
      <c r="EY80" s="23"/>
      <c r="EZ80" s="23"/>
      <c r="FA80" s="23"/>
      <c r="FB80" s="23"/>
      <c r="FC80" s="23"/>
      <c r="FD80" s="23"/>
      <c r="FE80" s="23"/>
      <c r="FF80" s="23"/>
      <c r="FG80" s="23"/>
      <c r="FH80" s="23"/>
      <c r="FI80" s="23"/>
      <c r="FJ80" s="23"/>
      <c r="FK80" s="23"/>
      <c r="FL80" s="23"/>
      <c r="FM80" s="23"/>
      <c r="FN80" s="23"/>
      <c r="FO80" s="23"/>
      <c r="FP80" s="23"/>
      <c r="FQ80" s="23"/>
      <c r="FR80" s="23"/>
      <c r="FS80" s="23"/>
      <c r="FT80" s="23"/>
      <c r="FU80" s="23"/>
      <c r="FV80" s="23"/>
      <c r="FW80" s="23"/>
      <c r="FX80" s="23"/>
      <c r="FY80" s="23"/>
    </row>
    <row r="81" spans="9:181" x14ac:dyDescent="0.25"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  <c r="BO81" s="28"/>
      <c r="BP81" s="28"/>
      <c r="BQ81" s="28"/>
      <c r="BR81" s="28"/>
      <c r="BS81" s="28"/>
      <c r="BT81" s="28"/>
      <c r="BU81" s="28"/>
      <c r="BV81" s="28"/>
      <c r="BW81" s="28"/>
      <c r="BX81" s="28"/>
      <c r="BY81" s="28"/>
      <c r="BZ81" s="28"/>
      <c r="CA81" s="28"/>
      <c r="CB81" s="28"/>
      <c r="CC81" s="28"/>
      <c r="CD81" s="28"/>
      <c r="CE81" s="28"/>
      <c r="CF81" s="28"/>
      <c r="CG81" s="28"/>
      <c r="CH81" s="28"/>
      <c r="CI81" s="28"/>
      <c r="CJ81" s="28"/>
      <c r="CK81" s="28"/>
      <c r="CL81" s="28"/>
      <c r="CM81" s="28"/>
      <c r="CN81" s="28"/>
      <c r="CO81" s="28"/>
      <c r="CP81" s="28"/>
      <c r="CQ81" s="28"/>
      <c r="CR81" s="28"/>
      <c r="CS81" s="28"/>
      <c r="CT81" s="28"/>
      <c r="CU81" s="28"/>
      <c r="CV81" s="28"/>
      <c r="CW81" s="28"/>
      <c r="CX81" s="28"/>
      <c r="CY81" s="28"/>
      <c r="CZ81" s="28"/>
      <c r="DA81" s="28"/>
      <c r="DB81" s="28"/>
      <c r="DC81" s="28"/>
      <c r="DD81" s="28"/>
      <c r="DE81" s="28"/>
      <c r="DF81" s="28"/>
      <c r="DG81" s="28"/>
      <c r="DH81" s="28"/>
      <c r="DI81" s="28"/>
      <c r="DJ81" s="28"/>
      <c r="DK81" s="28"/>
      <c r="DL81" s="28"/>
      <c r="DM81" s="28"/>
      <c r="DN81" s="28"/>
      <c r="DO81" s="28"/>
      <c r="DP81" s="28"/>
      <c r="DQ81" s="28"/>
      <c r="DR81" s="28"/>
      <c r="DS81" s="28"/>
      <c r="DT81" s="28"/>
      <c r="DU81" s="28"/>
      <c r="DV81" s="28"/>
      <c r="DW81" s="28"/>
      <c r="DX81" s="28"/>
      <c r="DY81" s="28"/>
      <c r="DZ81" s="28"/>
      <c r="EA81" s="28"/>
      <c r="EB81" s="28"/>
      <c r="EC81" s="28"/>
      <c r="ED81" s="28"/>
      <c r="EE81" s="28"/>
      <c r="EF81" s="28"/>
      <c r="EG81" s="28"/>
      <c r="EH81" s="28"/>
      <c r="EI81" s="28"/>
      <c r="EJ81" s="28"/>
      <c r="EK81" s="28"/>
      <c r="EL81" s="28"/>
      <c r="EM81" s="28"/>
      <c r="EN81" s="28"/>
      <c r="EO81" s="28"/>
      <c r="EP81" s="28"/>
      <c r="EQ81" s="28"/>
      <c r="ER81" s="28"/>
      <c r="ES81" s="28"/>
      <c r="ET81" s="28"/>
      <c r="EU81" s="28"/>
      <c r="EV81" s="28"/>
      <c r="EW81" s="28"/>
      <c r="EX81" s="28"/>
      <c r="EY81" s="28"/>
      <c r="EZ81" s="28"/>
      <c r="FA81" s="28"/>
      <c r="FB81" s="28"/>
      <c r="FC81" s="28"/>
      <c r="FD81" s="28"/>
      <c r="FE81" s="28"/>
      <c r="FF81" s="28"/>
      <c r="FG81" s="28"/>
      <c r="FH81" s="28"/>
      <c r="FI81" s="28"/>
      <c r="FJ81" s="28"/>
      <c r="FK81" s="28"/>
      <c r="FL81" s="28"/>
      <c r="FM81" s="28"/>
      <c r="FN81" s="28"/>
      <c r="FO81" s="28"/>
      <c r="FP81" s="28"/>
      <c r="FQ81" s="28"/>
      <c r="FR81" s="28"/>
      <c r="FS81" s="28"/>
      <c r="FT81" s="28"/>
      <c r="FU81" s="28"/>
      <c r="FV81" s="28"/>
      <c r="FW81" s="28"/>
      <c r="FX81" s="28"/>
      <c r="FY81" s="28"/>
    </row>
    <row r="82" spans="9:181" x14ac:dyDescent="0.25"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3"/>
      <c r="CA82" s="23"/>
      <c r="CB82" s="23"/>
      <c r="CC82" s="23"/>
      <c r="CD82" s="23"/>
      <c r="CE82" s="23"/>
      <c r="CF82" s="23"/>
      <c r="CG82" s="23"/>
      <c r="CH82" s="23"/>
      <c r="CI82" s="23"/>
      <c r="CJ82" s="23"/>
      <c r="CK82" s="23"/>
      <c r="CL82" s="23"/>
      <c r="CM82" s="23"/>
      <c r="CN82" s="23"/>
      <c r="CO82" s="23"/>
      <c r="CP82" s="23"/>
      <c r="CQ82" s="23"/>
      <c r="CR82" s="23"/>
      <c r="CS82" s="23"/>
      <c r="CT82" s="23"/>
      <c r="CU82" s="23"/>
      <c r="CV82" s="23"/>
      <c r="CW82" s="23"/>
      <c r="CX82" s="23"/>
      <c r="CY82" s="23"/>
      <c r="CZ82" s="23"/>
      <c r="DA82" s="23"/>
      <c r="DB82" s="23"/>
      <c r="DC82" s="23"/>
      <c r="DD82" s="23"/>
      <c r="DE82" s="23"/>
      <c r="DF82" s="23"/>
      <c r="DG82" s="23"/>
      <c r="DH82" s="23"/>
      <c r="DI82" s="23"/>
      <c r="DJ82" s="23"/>
      <c r="DK82" s="23"/>
      <c r="DL82" s="23"/>
      <c r="DM82" s="23"/>
      <c r="DN82" s="23"/>
      <c r="DO82" s="23"/>
      <c r="DP82" s="23"/>
      <c r="DQ82" s="23"/>
      <c r="DR82" s="23"/>
      <c r="DS82" s="23"/>
      <c r="DT82" s="23"/>
      <c r="DU82" s="23"/>
      <c r="DV82" s="23"/>
      <c r="DW82" s="23"/>
      <c r="DX82" s="23"/>
      <c r="DY82" s="23"/>
      <c r="DZ82" s="23"/>
      <c r="EA82" s="23"/>
      <c r="EB82" s="23"/>
      <c r="EC82" s="23"/>
      <c r="ED82" s="23"/>
      <c r="EE82" s="23"/>
      <c r="EF82" s="23"/>
      <c r="EG82" s="23"/>
      <c r="EH82" s="23"/>
      <c r="EI82" s="23"/>
      <c r="EJ82" s="23"/>
      <c r="EK82" s="23"/>
      <c r="EL82" s="23"/>
      <c r="EM82" s="23"/>
      <c r="EN82" s="23"/>
      <c r="EO82" s="23"/>
      <c r="EP82" s="23"/>
      <c r="EQ82" s="23"/>
      <c r="ER82" s="23"/>
      <c r="ES82" s="23"/>
      <c r="ET82" s="23"/>
      <c r="EU82" s="23"/>
      <c r="EV82" s="23"/>
      <c r="EW82" s="23"/>
      <c r="EX82" s="23"/>
      <c r="EY82" s="23"/>
      <c r="EZ82" s="23"/>
      <c r="FA82" s="23"/>
      <c r="FB82" s="23"/>
      <c r="FC82" s="23"/>
      <c r="FD82" s="23"/>
      <c r="FE82" s="23"/>
      <c r="FF82" s="23"/>
      <c r="FG82" s="23"/>
      <c r="FH82" s="23"/>
      <c r="FI82" s="23"/>
      <c r="FJ82" s="23"/>
      <c r="FK82" s="23"/>
      <c r="FL82" s="23"/>
      <c r="FM82" s="23"/>
      <c r="FN82" s="23"/>
      <c r="FO82" s="23"/>
      <c r="FP82" s="23"/>
      <c r="FQ82" s="23"/>
      <c r="FR82" s="23"/>
      <c r="FS82" s="23"/>
      <c r="FT82" s="23"/>
      <c r="FU82" s="23"/>
      <c r="FV82" s="23"/>
      <c r="FW82" s="23"/>
      <c r="FX82" s="23"/>
      <c r="FY82" s="23"/>
    </row>
  </sheetData>
  <mergeCells count="8">
    <mergeCell ref="G1:H1"/>
    <mergeCell ref="B4:H4"/>
    <mergeCell ref="C6:C8"/>
    <mergeCell ref="H6:H8"/>
    <mergeCell ref="F6:F8"/>
    <mergeCell ref="G6:G8"/>
    <mergeCell ref="D6:D8"/>
    <mergeCell ref="E6:E8"/>
  </mergeCells>
  <pageMargins left="0.39370078740157483" right="0" top="0.35433070866141736" bottom="0.35433070866141736" header="0" footer="0"/>
  <pageSetup paperSize="9" scale="6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GZ71"/>
  <sheetViews>
    <sheetView topLeftCell="B46" zoomScale="80" zoomScaleNormal="80" workbookViewId="0">
      <selection activeCell="B1" sqref="A1:XFD1048576"/>
    </sheetView>
  </sheetViews>
  <sheetFormatPr defaultColWidth="11.42578125" defaultRowHeight="15" x14ac:dyDescent="0.25"/>
  <cols>
    <col min="1" max="1" width="5.85546875" style="3" hidden="1" customWidth="1"/>
    <col min="2" max="2" width="50.7109375" style="3" customWidth="1"/>
    <col min="3" max="3" width="10.7109375" style="3" customWidth="1"/>
    <col min="4" max="4" width="16.5703125" style="3" customWidth="1"/>
    <col min="5" max="5" width="11.28515625" style="3" customWidth="1"/>
    <col min="6" max="6" width="11.140625" style="3" customWidth="1"/>
    <col min="7" max="7" width="11.28515625" style="3" customWidth="1"/>
    <col min="8" max="8" width="12.140625" style="3" customWidth="1"/>
    <col min="9" max="16384" width="11.42578125" style="3"/>
  </cols>
  <sheetData>
    <row r="1" spans="1:8" s="1" customFormat="1" ht="15.75" x14ac:dyDescent="0.25"/>
    <row r="2" spans="1:8" s="1" customFormat="1" ht="37.5" customHeight="1" x14ac:dyDescent="0.25">
      <c r="B2" s="145" t="s">
        <v>70</v>
      </c>
      <c r="C2" s="145"/>
      <c r="D2" s="145"/>
      <c r="E2" s="145"/>
      <c r="F2" s="145"/>
      <c r="G2" s="145"/>
      <c r="H2" s="145"/>
    </row>
    <row r="3" spans="1:8" ht="15.75" thickBot="1" x14ac:dyDescent="0.3"/>
    <row r="4" spans="1:8" ht="35.25" customHeight="1" x14ac:dyDescent="0.3">
      <c r="A4" s="70"/>
      <c r="B4" s="29" t="s">
        <v>69</v>
      </c>
      <c r="C4" s="146" t="s">
        <v>1</v>
      </c>
      <c r="D4" s="146" t="s">
        <v>67</v>
      </c>
      <c r="E4" s="155" t="s">
        <v>68</v>
      </c>
      <c r="F4" s="152" t="s">
        <v>0</v>
      </c>
      <c r="G4" s="146" t="s">
        <v>2</v>
      </c>
      <c r="H4" s="149" t="s">
        <v>3</v>
      </c>
    </row>
    <row r="5" spans="1:8" ht="19.5" customHeight="1" x14ac:dyDescent="0.3">
      <c r="A5" s="21"/>
      <c r="B5" s="30"/>
      <c r="C5" s="147"/>
      <c r="D5" s="147"/>
      <c r="E5" s="156"/>
      <c r="F5" s="153"/>
      <c r="G5" s="147"/>
      <c r="H5" s="150"/>
    </row>
    <row r="6" spans="1:8" ht="43.5" customHeight="1" thickBot="1" x14ac:dyDescent="0.3">
      <c r="A6" s="69" t="s">
        <v>23</v>
      </c>
      <c r="B6" s="31" t="s">
        <v>4</v>
      </c>
      <c r="C6" s="148"/>
      <c r="D6" s="148"/>
      <c r="E6" s="157"/>
      <c r="F6" s="154"/>
      <c r="G6" s="148"/>
      <c r="H6" s="151"/>
    </row>
    <row r="7" spans="1:8" ht="15.75" thickBot="1" x14ac:dyDescent="0.3">
      <c r="A7" s="77"/>
      <c r="B7" s="32">
        <v>1</v>
      </c>
      <c r="C7" s="108">
        <v>2</v>
      </c>
      <c r="D7" s="108">
        <v>3</v>
      </c>
      <c r="E7" s="43">
        <v>4</v>
      </c>
      <c r="F7" s="43">
        <v>5</v>
      </c>
      <c r="G7" s="43">
        <v>6</v>
      </c>
      <c r="H7" s="43">
        <v>7</v>
      </c>
    </row>
    <row r="8" spans="1:8" ht="29.25" customHeight="1" x14ac:dyDescent="0.25">
      <c r="A8" s="75">
        <v>1</v>
      </c>
      <c r="B8" s="94" t="s">
        <v>65</v>
      </c>
      <c r="C8" s="72"/>
      <c r="D8" s="72"/>
      <c r="E8" s="71"/>
      <c r="F8" s="71"/>
      <c r="G8" s="71"/>
      <c r="H8" s="71"/>
    </row>
    <row r="9" spans="1:8" x14ac:dyDescent="0.25">
      <c r="A9" s="21"/>
      <c r="B9" s="9" t="s">
        <v>5</v>
      </c>
      <c r="C9" s="25"/>
      <c r="D9" s="25"/>
      <c r="E9" s="41"/>
      <c r="F9" s="41"/>
      <c r="G9" s="41"/>
      <c r="H9" s="41"/>
    </row>
    <row r="10" spans="1:8" x14ac:dyDescent="0.25">
      <c r="A10" s="21"/>
      <c r="B10" s="10" t="s">
        <v>13</v>
      </c>
      <c r="C10" s="8">
        <v>340</v>
      </c>
      <c r="D10" s="8"/>
      <c r="E10" s="41">
        <v>430</v>
      </c>
      <c r="F10" s="98">
        <v>11</v>
      </c>
      <c r="G10" s="44">
        <f t="shared" ref="G10:G17" si="0">ROUND(H10/C10,0)</f>
        <v>14</v>
      </c>
      <c r="H10" s="41">
        <f t="shared" ref="H10:H17" si="1">ROUND(E10*F10,0)</f>
        <v>4730</v>
      </c>
    </row>
    <row r="11" spans="1:8" x14ac:dyDescent="0.25">
      <c r="A11" s="21"/>
      <c r="B11" s="10" t="s">
        <v>11</v>
      </c>
      <c r="C11" s="8">
        <v>340</v>
      </c>
      <c r="D11" s="8"/>
      <c r="E11" s="41">
        <v>501</v>
      </c>
      <c r="F11" s="98">
        <v>9</v>
      </c>
      <c r="G11" s="44">
        <f t="shared" si="0"/>
        <v>13</v>
      </c>
      <c r="H11" s="41">
        <f t="shared" si="1"/>
        <v>4509</v>
      </c>
    </row>
    <row r="12" spans="1:8" x14ac:dyDescent="0.25">
      <c r="A12" s="21"/>
      <c r="B12" s="10" t="s">
        <v>24</v>
      </c>
      <c r="C12" s="8">
        <v>270</v>
      </c>
      <c r="D12" s="8"/>
      <c r="E12" s="41">
        <v>290</v>
      </c>
      <c r="F12" s="98">
        <v>7</v>
      </c>
      <c r="G12" s="44">
        <f t="shared" si="0"/>
        <v>8</v>
      </c>
      <c r="H12" s="41">
        <f t="shared" si="1"/>
        <v>2030</v>
      </c>
    </row>
    <row r="13" spans="1:8" x14ac:dyDescent="0.25">
      <c r="A13" s="21"/>
      <c r="B13" s="10" t="s">
        <v>16</v>
      </c>
      <c r="C13" s="8">
        <v>320</v>
      </c>
      <c r="D13" s="8"/>
      <c r="E13" s="41">
        <v>350</v>
      </c>
      <c r="F13" s="98">
        <v>10</v>
      </c>
      <c r="G13" s="44">
        <f t="shared" si="0"/>
        <v>11</v>
      </c>
      <c r="H13" s="41">
        <f t="shared" si="1"/>
        <v>3500</v>
      </c>
    </row>
    <row r="14" spans="1:8" x14ac:dyDescent="0.25">
      <c r="A14" s="21"/>
      <c r="B14" s="10" t="s">
        <v>15</v>
      </c>
      <c r="C14" s="8">
        <v>340</v>
      </c>
      <c r="D14" s="8"/>
      <c r="E14" s="41">
        <v>86</v>
      </c>
      <c r="F14" s="98">
        <v>8</v>
      </c>
      <c r="G14" s="44">
        <f t="shared" si="0"/>
        <v>2</v>
      </c>
      <c r="H14" s="41">
        <f t="shared" si="1"/>
        <v>688</v>
      </c>
    </row>
    <row r="15" spans="1:8" x14ac:dyDescent="0.25">
      <c r="A15" s="21"/>
      <c r="B15" s="10" t="s">
        <v>18</v>
      </c>
      <c r="C15" s="8">
        <v>300</v>
      </c>
      <c r="D15" s="8"/>
      <c r="E15" s="41">
        <v>130</v>
      </c>
      <c r="F15" s="98">
        <v>5.2</v>
      </c>
      <c r="G15" s="44">
        <f t="shared" si="0"/>
        <v>2</v>
      </c>
      <c r="H15" s="41">
        <f t="shared" si="1"/>
        <v>676</v>
      </c>
    </row>
    <row r="16" spans="1:8" x14ac:dyDescent="0.25">
      <c r="A16" s="21"/>
      <c r="B16" s="10" t="s">
        <v>14</v>
      </c>
      <c r="C16" s="8">
        <v>340</v>
      </c>
      <c r="D16" s="8"/>
      <c r="E16" s="41">
        <v>320</v>
      </c>
      <c r="F16" s="98">
        <v>6.1</v>
      </c>
      <c r="G16" s="44">
        <f t="shared" si="0"/>
        <v>6</v>
      </c>
      <c r="H16" s="41">
        <f t="shared" si="1"/>
        <v>1952</v>
      </c>
    </row>
    <row r="17" spans="1:208" x14ac:dyDescent="0.25">
      <c r="A17" s="21"/>
      <c r="B17" s="10" t="s">
        <v>20</v>
      </c>
      <c r="C17" s="8">
        <v>340</v>
      </c>
      <c r="D17" s="8"/>
      <c r="E17" s="41">
        <v>240</v>
      </c>
      <c r="F17" s="98">
        <v>12</v>
      </c>
      <c r="G17" s="44">
        <f t="shared" si="0"/>
        <v>8</v>
      </c>
      <c r="H17" s="41">
        <f t="shared" si="1"/>
        <v>2880</v>
      </c>
    </row>
    <row r="18" spans="1:208" s="27" customFormat="1" ht="18.75" customHeight="1" x14ac:dyDescent="0.25">
      <c r="A18" s="22"/>
      <c r="B18" s="140" t="s">
        <v>6</v>
      </c>
      <c r="C18" s="11"/>
      <c r="D18" s="11"/>
      <c r="E18" s="35">
        <f>SUM(E10:E17)</f>
        <v>2347</v>
      </c>
      <c r="F18" s="99">
        <f>H18/E18</f>
        <v>8.9326800170430332</v>
      </c>
      <c r="G18" s="141">
        <f>SUM(G10:G17)</f>
        <v>64</v>
      </c>
      <c r="H18" s="35">
        <f>SUM(H10:H17)</f>
        <v>20965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</row>
    <row r="19" spans="1:208" s="27" customFormat="1" ht="15.75" x14ac:dyDescent="0.25">
      <c r="A19" s="22"/>
      <c r="B19" s="82" t="s">
        <v>7</v>
      </c>
      <c r="C19" s="41"/>
      <c r="D19" s="41"/>
      <c r="E19" s="41"/>
      <c r="F19" s="41"/>
      <c r="G19" s="41"/>
      <c r="H19" s="41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</row>
    <row r="20" spans="1:208" s="27" customFormat="1" ht="18.75" customHeight="1" x14ac:dyDescent="0.25">
      <c r="A20" s="22"/>
      <c r="B20" s="15" t="s">
        <v>26</v>
      </c>
      <c r="C20" s="41"/>
      <c r="D20" s="41"/>
      <c r="E20" s="41">
        <f>E21+E22+E23+E24</f>
        <v>10200</v>
      </c>
      <c r="F20" s="41"/>
      <c r="G20" s="41"/>
      <c r="H20" s="41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</row>
    <row r="21" spans="1:208" s="27" customFormat="1" x14ac:dyDescent="0.25">
      <c r="A21" s="22"/>
      <c r="B21" s="15" t="s">
        <v>35</v>
      </c>
      <c r="C21" s="35"/>
      <c r="D21" s="35"/>
      <c r="E21" s="41"/>
      <c r="F21" s="41"/>
      <c r="G21" s="41"/>
      <c r="H21" s="41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</row>
    <row r="22" spans="1:208" s="27" customFormat="1" ht="30" x14ac:dyDescent="0.25">
      <c r="A22" s="22"/>
      <c r="B22" s="15" t="s">
        <v>45</v>
      </c>
      <c r="C22" s="35"/>
      <c r="D22" s="35"/>
      <c r="E22" s="41">
        <v>3000</v>
      </c>
      <c r="F22" s="41"/>
      <c r="G22" s="41"/>
      <c r="H22" s="41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</row>
    <row r="23" spans="1:208" s="27" customFormat="1" ht="30" x14ac:dyDescent="0.25">
      <c r="A23" s="22"/>
      <c r="B23" s="15" t="s">
        <v>46</v>
      </c>
      <c r="C23" s="35"/>
      <c r="D23" s="35"/>
      <c r="E23" s="41">
        <v>200</v>
      </c>
      <c r="F23" s="41"/>
      <c r="G23" s="41"/>
      <c r="H23" s="41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</row>
    <row r="24" spans="1:208" s="27" customFormat="1" x14ac:dyDescent="0.25">
      <c r="A24" s="22"/>
      <c r="B24" s="15" t="s">
        <v>47</v>
      </c>
      <c r="C24" s="35"/>
      <c r="D24" s="35"/>
      <c r="E24" s="41">
        <v>7000</v>
      </c>
      <c r="F24" s="41"/>
      <c r="G24" s="41"/>
      <c r="H24" s="41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</row>
    <row r="25" spans="1:208" s="27" customFormat="1" x14ac:dyDescent="0.25">
      <c r="A25" s="22"/>
      <c r="B25" s="19" t="s">
        <v>27</v>
      </c>
      <c r="C25" s="41"/>
      <c r="D25" s="41"/>
      <c r="E25" s="41">
        <v>28592</v>
      </c>
      <c r="F25" s="41"/>
      <c r="G25" s="41"/>
      <c r="H25" s="41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</row>
    <row r="26" spans="1:208" s="27" customFormat="1" x14ac:dyDescent="0.25">
      <c r="A26" s="22"/>
      <c r="B26" s="102" t="s">
        <v>34</v>
      </c>
      <c r="C26" s="41"/>
      <c r="D26" s="41"/>
      <c r="E26" s="41">
        <v>17450</v>
      </c>
      <c r="F26" s="41"/>
      <c r="G26" s="41"/>
      <c r="H26" s="41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</row>
    <row r="27" spans="1:208" s="27" customFormat="1" ht="18" customHeight="1" x14ac:dyDescent="0.25">
      <c r="A27" s="22"/>
      <c r="B27" s="16" t="s">
        <v>30</v>
      </c>
      <c r="C27" s="41"/>
      <c r="D27" s="41"/>
      <c r="E27" s="35">
        <f>E20+ROUND(E25*3.2,0)</f>
        <v>101694</v>
      </c>
      <c r="F27" s="41"/>
      <c r="G27" s="41"/>
      <c r="H27" s="41"/>
      <c r="I27" s="104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</row>
    <row r="28" spans="1:208" s="27" customFormat="1" x14ac:dyDescent="0.25">
      <c r="A28" s="22"/>
      <c r="B28" s="14" t="s">
        <v>43</v>
      </c>
      <c r="C28" s="6"/>
      <c r="D28" s="105"/>
      <c r="E28" s="64"/>
      <c r="F28" s="41"/>
      <c r="G28" s="41"/>
      <c r="H28" s="41"/>
      <c r="I28" s="104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</row>
    <row r="29" spans="1:208" s="27" customFormat="1" x14ac:dyDescent="0.25">
      <c r="A29" s="22"/>
      <c r="B29" s="15" t="s">
        <v>29</v>
      </c>
      <c r="C29" s="6"/>
      <c r="D29" s="105"/>
      <c r="E29" s="64">
        <f>E30+E31+E36+E42+E43+E44+E45</f>
        <v>23683</v>
      </c>
      <c r="F29" s="41"/>
      <c r="G29" s="41"/>
      <c r="H29" s="41"/>
      <c r="I29" s="104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</row>
    <row r="30" spans="1:208" s="27" customFormat="1" x14ac:dyDescent="0.25">
      <c r="A30" s="22"/>
      <c r="B30" s="15" t="s">
        <v>35</v>
      </c>
      <c r="C30" s="6"/>
      <c r="D30" s="105"/>
      <c r="E30" s="64"/>
      <c r="F30" s="41"/>
      <c r="G30" s="41"/>
      <c r="H30" s="41"/>
      <c r="I30" s="104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</row>
    <row r="31" spans="1:208" s="27" customFormat="1" ht="30" x14ac:dyDescent="0.25">
      <c r="A31" s="22"/>
      <c r="B31" s="15" t="s">
        <v>36</v>
      </c>
      <c r="C31" s="6"/>
      <c r="D31" s="60"/>
      <c r="E31" s="64">
        <f>E32+E33+E34+E35</f>
        <v>4876</v>
      </c>
      <c r="F31" s="41"/>
      <c r="G31" s="41"/>
      <c r="H31" s="41"/>
      <c r="I31" s="104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</row>
    <row r="32" spans="1:208" s="27" customFormat="1" ht="18" customHeight="1" x14ac:dyDescent="0.25">
      <c r="A32" s="22"/>
      <c r="B32" s="15" t="s">
        <v>37</v>
      </c>
      <c r="C32" s="6"/>
      <c r="D32" s="41">
        <v>2421</v>
      </c>
      <c r="E32" s="41">
        <v>2421</v>
      </c>
      <c r="F32" s="41"/>
      <c r="G32" s="41"/>
      <c r="H32" s="41"/>
      <c r="I32" s="104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</row>
    <row r="33" spans="1:198" s="27" customFormat="1" ht="18" customHeight="1" x14ac:dyDescent="0.25">
      <c r="A33" s="22"/>
      <c r="B33" s="15" t="s">
        <v>38</v>
      </c>
      <c r="C33" s="6"/>
      <c r="D33" s="35"/>
      <c r="E33" s="41">
        <v>738</v>
      </c>
      <c r="F33" s="41"/>
      <c r="G33" s="41"/>
      <c r="H33" s="41"/>
      <c r="I33" s="104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</row>
    <row r="34" spans="1:198" s="27" customFormat="1" ht="45" x14ac:dyDescent="0.25">
      <c r="A34" s="22"/>
      <c r="B34" s="15" t="s">
        <v>40</v>
      </c>
      <c r="C34" s="6"/>
      <c r="D34" s="41">
        <v>36</v>
      </c>
      <c r="E34" s="41">
        <v>324</v>
      </c>
      <c r="F34" s="41"/>
      <c r="G34" s="41"/>
      <c r="H34" s="41"/>
      <c r="I34" s="104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</row>
    <row r="35" spans="1:198" s="27" customFormat="1" ht="30" x14ac:dyDescent="0.25">
      <c r="A35" s="22"/>
      <c r="B35" s="15" t="s">
        <v>39</v>
      </c>
      <c r="C35" s="6"/>
      <c r="D35" s="41">
        <v>158</v>
      </c>
      <c r="E35" s="41">
        <v>1393</v>
      </c>
      <c r="F35" s="41"/>
      <c r="G35" s="41"/>
      <c r="H35" s="41"/>
      <c r="I35" s="104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</row>
    <row r="36" spans="1:198" s="27" customFormat="1" ht="30" x14ac:dyDescent="0.25">
      <c r="A36" s="22"/>
      <c r="B36" s="15" t="s">
        <v>48</v>
      </c>
      <c r="C36" s="6"/>
      <c r="D36" s="60"/>
      <c r="E36" s="64">
        <f>E37+E38+E39+E40+E41</f>
        <v>18807</v>
      </c>
      <c r="F36" s="41"/>
      <c r="G36" s="41"/>
      <c r="H36" s="41"/>
      <c r="I36" s="10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</row>
    <row r="37" spans="1:198" s="27" customFormat="1" ht="30" x14ac:dyDescent="0.25">
      <c r="A37" s="22"/>
      <c r="B37" s="15" t="s">
        <v>49</v>
      </c>
      <c r="C37" s="6"/>
      <c r="D37" s="35"/>
      <c r="E37" s="41">
        <v>2000</v>
      </c>
      <c r="F37" s="41"/>
      <c r="G37" s="41"/>
      <c r="H37" s="41"/>
      <c r="I37" s="10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</row>
    <row r="38" spans="1:198" s="27" customFormat="1" ht="45" x14ac:dyDescent="0.25">
      <c r="A38" s="22"/>
      <c r="B38" s="15" t="s">
        <v>50</v>
      </c>
      <c r="C38" s="6"/>
      <c r="D38" s="41">
        <v>3650</v>
      </c>
      <c r="E38" s="41">
        <v>10741</v>
      </c>
      <c r="F38" s="41"/>
      <c r="G38" s="41"/>
      <c r="H38" s="41"/>
      <c r="I38" s="104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</row>
    <row r="39" spans="1:198" s="27" customFormat="1" ht="45" x14ac:dyDescent="0.25">
      <c r="A39" s="22"/>
      <c r="B39" s="15" t="s">
        <v>51</v>
      </c>
      <c r="C39" s="6"/>
      <c r="D39" s="41">
        <v>1052</v>
      </c>
      <c r="E39" s="41">
        <v>2011</v>
      </c>
      <c r="F39" s="41"/>
      <c r="G39" s="41"/>
      <c r="H39" s="41"/>
      <c r="I39" s="10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</row>
    <row r="40" spans="1:198" s="27" customFormat="1" ht="30" x14ac:dyDescent="0.25">
      <c r="A40" s="22"/>
      <c r="B40" s="15" t="s">
        <v>52</v>
      </c>
      <c r="C40" s="6"/>
      <c r="D40" s="41">
        <v>450</v>
      </c>
      <c r="E40" s="41">
        <v>3510</v>
      </c>
      <c r="F40" s="41"/>
      <c r="G40" s="41"/>
      <c r="H40" s="41"/>
      <c r="I40" s="104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</row>
    <row r="41" spans="1:198" s="27" customFormat="1" ht="30" x14ac:dyDescent="0.25">
      <c r="A41" s="22"/>
      <c r="B41" s="15" t="s">
        <v>53</v>
      </c>
      <c r="C41" s="6"/>
      <c r="D41" s="41">
        <v>545</v>
      </c>
      <c r="E41" s="41">
        <v>545</v>
      </c>
      <c r="F41" s="41"/>
      <c r="G41" s="41"/>
      <c r="H41" s="41"/>
      <c r="I41" s="104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</row>
    <row r="42" spans="1:198" s="27" customFormat="1" ht="30" x14ac:dyDescent="0.25">
      <c r="A42" s="22"/>
      <c r="B42" s="15" t="s">
        <v>54</v>
      </c>
      <c r="C42" s="6"/>
      <c r="D42" s="60"/>
      <c r="E42" s="64"/>
      <c r="F42" s="41"/>
      <c r="G42" s="41"/>
      <c r="H42" s="41"/>
      <c r="I42" s="104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</row>
    <row r="43" spans="1:198" s="27" customFormat="1" ht="30" x14ac:dyDescent="0.25">
      <c r="A43" s="22"/>
      <c r="B43" s="15" t="s">
        <v>55</v>
      </c>
      <c r="C43" s="6"/>
      <c r="D43" s="60"/>
      <c r="E43" s="64"/>
      <c r="F43" s="41"/>
      <c r="G43" s="41"/>
      <c r="H43" s="41"/>
      <c r="I43" s="104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</row>
    <row r="44" spans="1:198" s="27" customFormat="1" ht="30" x14ac:dyDescent="0.25">
      <c r="A44" s="22"/>
      <c r="B44" s="15" t="s">
        <v>56</v>
      </c>
      <c r="C44" s="6"/>
      <c r="D44" s="60"/>
      <c r="E44" s="64"/>
      <c r="F44" s="41"/>
      <c r="G44" s="41"/>
      <c r="H44" s="41"/>
      <c r="I44" s="104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</row>
    <row r="45" spans="1:198" s="27" customFormat="1" x14ac:dyDescent="0.25">
      <c r="A45" s="22"/>
      <c r="B45" s="15" t="s">
        <v>57</v>
      </c>
      <c r="C45" s="6"/>
      <c r="D45" s="60"/>
      <c r="E45" s="64"/>
      <c r="F45" s="41"/>
      <c r="G45" s="41"/>
      <c r="H45" s="41"/>
      <c r="I45" s="104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</row>
    <row r="46" spans="1:198" s="27" customFormat="1" x14ac:dyDescent="0.25">
      <c r="A46" s="22"/>
      <c r="B46" s="19" t="s">
        <v>27</v>
      </c>
      <c r="C46" s="6"/>
      <c r="D46" s="105"/>
      <c r="E46" s="64"/>
      <c r="F46" s="41"/>
      <c r="G46" s="41"/>
      <c r="H46" s="41"/>
      <c r="I46" s="104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</row>
    <row r="47" spans="1:198" s="27" customFormat="1" x14ac:dyDescent="0.25">
      <c r="A47" s="22"/>
      <c r="B47" s="102" t="s">
        <v>34</v>
      </c>
      <c r="C47" s="6"/>
      <c r="D47" s="105"/>
      <c r="E47" s="64"/>
      <c r="F47" s="41"/>
      <c r="G47" s="41"/>
      <c r="H47" s="41"/>
      <c r="I47" s="104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</row>
    <row r="48" spans="1:198" s="27" customFormat="1" ht="30" x14ac:dyDescent="0.25">
      <c r="A48" s="22"/>
      <c r="B48" s="19" t="s">
        <v>28</v>
      </c>
      <c r="C48" s="6"/>
      <c r="D48" s="105"/>
      <c r="E48" s="64">
        <v>9000</v>
      </c>
      <c r="F48" s="41"/>
      <c r="G48" s="41"/>
      <c r="H48" s="41"/>
      <c r="I48" s="104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</row>
    <row r="49" spans="1:208" s="27" customFormat="1" x14ac:dyDescent="0.25">
      <c r="A49" s="22"/>
      <c r="B49" s="19" t="s">
        <v>44</v>
      </c>
      <c r="C49" s="6"/>
      <c r="D49" s="105"/>
      <c r="E49" s="64"/>
      <c r="F49" s="41"/>
      <c r="G49" s="41"/>
      <c r="H49" s="41"/>
      <c r="I49" s="104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</row>
    <row r="50" spans="1:208" s="27" customFormat="1" x14ac:dyDescent="0.25">
      <c r="A50" s="22"/>
      <c r="B50" s="119" t="s">
        <v>66</v>
      </c>
      <c r="C50" s="6"/>
      <c r="D50" s="105"/>
      <c r="E50" s="64"/>
      <c r="F50" s="41"/>
      <c r="G50" s="41"/>
      <c r="H50" s="41"/>
      <c r="I50" s="104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</row>
    <row r="51" spans="1:208" s="27" customFormat="1" x14ac:dyDescent="0.25">
      <c r="A51" s="22"/>
      <c r="B51" s="16" t="s">
        <v>42</v>
      </c>
      <c r="C51" s="6"/>
      <c r="D51" s="105"/>
      <c r="E51" s="61">
        <f>E29+ROUND(E46*3.2,0)+E48</f>
        <v>32683</v>
      </c>
      <c r="F51" s="41"/>
      <c r="G51" s="41"/>
      <c r="H51" s="41"/>
      <c r="I51" s="104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</row>
    <row r="52" spans="1:208" s="27" customFormat="1" ht="18" customHeight="1" x14ac:dyDescent="0.25">
      <c r="A52" s="22"/>
      <c r="B52" s="16" t="s">
        <v>41</v>
      </c>
      <c r="C52" s="8"/>
      <c r="D52" s="8"/>
      <c r="E52" s="26">
        <f>E27+E51</f>
        <v>134377</v>
      </c>
      <c r="F52" s="41"/>
      <c r="G52" s="41"/>
      <c r="H52" s="41"/>
      <c r="I52" s="104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</row>
    <row r="53" spans="1:208" s="27" customFormat="1" ht="15.75" customHeight="1" x14ac:dyDescent="0.25">
      <c r="A53" s="22"/>
      <c r="B53" s="58" t="s">
        <v>8</v>
      </c>
      <c r="C53" s="5"/>
      <c r="D53" s="5"/>
      <c r="E53" s="20"/>
      <c r="F53" s="20"/>
      <c r="G53" s="20"/>
      <c r="H53" s="20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</row>
    <row r="54" spans="1:208" s="27" customFormat="1" ht="15.75" customHeight="1" x14ac:dyDescent="0.25">
      <c r="A54" s="22"/>
      <c r="B54" s="17" t="s">
        <v>31</v>
      </c>
      <c r="C54" s="5"/>
      <c r="D54" s="5"/>
      <c r="E54" s="20"/>
      <c r="F54" s="20"/>
      <c r="G54" s="20"/>
      <c r="H54" s="20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</row>
    <row r="55" spans="1:208" s="27" customFormat="1" ht="15.75" customHeight="1" x14ac:dyDescent="0.25">
      <c r="A55" s="22"/>
      <c r="B55" s="33" t="s">
        <v>13</v>
      </c>
      <c r="C55" s="5">
        <v>300</v>
      </c>
      <c r="D55" s="5"/>
      <c r="E55" s="41">
        <v>90</v>
      </c>
      <c r="F55" s="98">
        <v>11</v>
      </c>
      <c r="G55" s="44">
        <f>ROUND(H55/C55,0)</f>
        <v>3</v>
      </c>
      <c r="H55" s="41">
        <f>ROUND(E55*F55,0)</f>
        <v>990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</row>
    <row r="56" spans="1:208" s="27" customFormat="1" ht="15.75" customHeight="1" x14ac:dyDescent="0.25">
      <c r="A56" s="22"/>
      <c r="B56" s="33" t="s">
        <v>16</v>
      </c>
      <c r="C56" s="5">
        <v>300</v>
      </c>
      <c r="D56" s="5"/>
      <c r="E56" s="20">
        <v>120</v>
      </c>
      <c r="F56" s="98">
        <v>10</v>
      </c>
      <c r="G56" s="44">
        <f>ROUND(H56/C56,0)</f>
        <v>4</v>
      </c>
      <c r="H56" s="41">
        <f>ROUND(E56*F56,0)</f>
        <v>1200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</row>
    <row r="57" spans="1:208" s="27" customFormat="1" ht="15.75" customHeight="1" x14ac:dyDescent="0.25">
      <c r="A57" s="22"/>
      <c r="B57" s="33" t="s">
        <v>11</v>
      </c>
      <c r="C57" s="5">
        <v>300</v>
      </c>
      <c r="D57" s="5"/>
      <c r="E57" s="20">
        <v>150</v>
      </c>
      <c r="F57" s="98">
        <v>9</v>
      </c>
      <c r="G57" s="44">
        <f>ROUND(H57/C57,0)</f>
        <v>5</v>
      </c>
      <c r="H57" s="41">
        <f>ROUND(E57*F57,0)</f>
        <v>1350</v>
      </c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</row>
    <row r="58" spans="1:208" s="27" customFormat="1" ht="15.75" customHeight="1" x14ac:dyDescent="0.25">
      <c r="A58" s="22"/>
      <c r="B58" s="33" t="s">
        <v>14</v>
      </c>
      <c r="C58" s="122">
        <v>300</v>
      </c>
      <c r="D58" s="122"/>
      <c r="E58" s="41">
        <v>30</v>
      </c>
      <c r="F58" s="34">
        <v>6.1</v>
      </c>
      <c r="G58" s="44">
        <f>ROUND(H58/C58,0)</f>
        <v>1</v>
      </c>
      <c r="H58" s="41">
        <f>ROUND(E58*F58,0)</f>
        <v>183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</row>
    <row r="59" spans="1:208" s="27" customFormat="1" ht="15.75" customHeight="1" x14ac:dyDescent="0.25">
      <c r="A59" s="22"/>
      <c r="B59" s="46" t="s">
        <v>9</v>
      </c>
      <c r="C59" s="5"/>
      <c r="D59" s="5"/>
      <c r="E59" s="42">
        <f>E55+E56+E57+E58</f>
        <v>390</v>
      </c>
      <c r="F59" s="99">
        <f>H59/E59</f>
        <v>9.546153846153846</v>
      </c>
      <c r="G59" s="42">
        <f>G55+G56+G57+G58</f>
        <v>13</v>
      </c>
      <c r="H59" s="42">
        <f>H55+H56+H57+H58</f>
        <v>3723</v>
      </c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</row>
    <row r="60" spans="1:208" s="27" customFormat="1" ht="15.75" customHeight="1" x14ac:dyDescent="0.25">
      <c r="A60" s="22"/>
      <c r="B60" s="17" t="s">
        <v>12</v>
      </c>
      <c r="C60" s="5"/>
      <c r="D60" s="5"/>
      <c r="E60" s="42"/>
      <c r="F60" s="100"/>
      <c r="G60" s="42"/>
      <c r="H60" s="42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</row>
    <row r="61" spans="1:208" s="27" customFormat="1" ht="15" customHeight="1" x14ac:dyDescent="0.25">
      <c r="A61" s="22"/>
      <c r="B61" s="12" t="s">
        <v>32</v>
      </c>
      <c r="C61" s="8">
        <v>240</v>
      </c>
      <c r="D61" s="8"/>
      <c r="E61" s="20">
        <v>910</v>
      </c>
      <c r="F61" s="98">
        <v>8</v>
      </c>
      <c r="G61" s="44">
        <f>ROUND(H61/C61,0)</f>
        <v>30</v>
      </c>
      <c r="H61" s="41">
        <f>ROUND(E61*F61,0)</f>
        <v>7280</v>
      </c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</row>
    <row r="62" spans="1:208" s="27" customFormat="1" ht="15" customHeight="1" x14ac:dyDescent="0.25">
      <c r="A62" s="22"/>
      <c r="B62" s="12" t="s">
        <v>11</v>
      </c>
      <c r="C62" s="8">
        <v>240</v>
      </c>
      <c r="D62" s="8"/>
      <c r="E62" s="20"/>
      <c r="F62" s="98">
        <v>3</v>
      </c>
      <c r="G62" s="44">
        <f>ROUND(H62/C62,0)</f>
        <v>0</v>
      </c>
      <c r="H62" s="41">
        <f>ROUND(E62*F62,0)</f>
        <v>0</v>
      </c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</row>
    <row r="63" spans="1:208" s="27" customFormat="1" ht="15" customHeight="1" x14ac:dyDescent="0.25">
      <c r="A63" s="22"/>
      <c r="B63" s="91" t="s">
        <v>33</v>
      </c>
      <c r="C63" s="8"/>
      <c r="D63" s="8"/>
      <c r="E63" s="42">
        <f>E61+E62</f>
        <v>910</v>
      </c>
      <c r="F63" s="99">
        <f>H63/E63</f>
        <v>8</v>
      </c>
      <c r="G63" s="42">
        <f t="shared" ref="G63:H63" si="2">G61+G62</f>
        <v>30</v>
      </c>
      <c r="H63" s="42">
        <f t="shared" si="2"/>
        <v>7280</v>
      </c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</row>
    <row r="64" spans="1:208" ht="21" customHeight="1" x14ac:dyDescent="0.25">
      <c r="A64" s="21"/>
      <c r="B64" s="86" t="s">
        <v>25</v>
      </c>
      <c r="C64" s="25"/>
      <c r="D64" s="25"/>
      <c r="E64" s="26">
        <f>E59+E63</f>
        <v>1300</v>
      </c>
      <c r="F64" s="99">
        <f>H64/E64</f>
        <v>8.4638461538461538</v>
      </c>
      <c r="G64" s="26">
        <f>G59+G63</f>
        <v>43</v>
      </c>
      <c r="H64" s="26">
        <f t="shared" ref="H64" si="3">H59+H63</f>
        <v>11003</v>
      </c>
    </row>
    <row r="65" spans="1:208" ht="18.75" customHeight="1" x14ac:dyDescent="0.25">
      <c r="A65" s="21"/>
      <c r="B65" s="118" t="s">
        <v>19</v>
      </c>
      <c r="C65" s="25"/>
      <c r="D65" s="25"/>
      <c r="E65" s="92">
        <f>E66+E68</f>
        <v>6000</v>
      </c>
      <c r="F65" s="21"/>
      <c r="G65" s="25"/>
      <c r="H65" s="25"/>
    </row>
    <row r="66" spans="1:208" x14ac:dyDescent="0.25">
      <c r="A66" s="112"/>
      <c r="B66" s="110" t="s">
        <v>58</v>
      </c>
      <c r="C66" s="109"/>
      <c r="D66" s="109"/>
      <c r="E66" s="10">
        <f>E67</f>
        <v>5995</v>
      </c>
      <c r="F66" s="10"/>
      <c r="G66" s="114"/>
      <c r="H66" s="109"/>
    </row>
    <row r="67" spans="1:208" x14ac:dyDescent="0.25">
      <c r="A67" s="112"/>
      <c r="B67" s="115" t="s">
        <v>59</v>
      </c>
      <c r="C67" s="109"/>
      <c r="D67" s="109"/>
      <c r="E67" s="109">
        <v>5995</v>
      </c>
      <c r="F67" s="109"/>
      <c r="G67" s="109"/>
      <c r="H67" s="109"/>
    </row>
    <row r="68" spans="1:208" x14ac:dyDescent="0.25">
      <c r="A68" s="112"/>
      <c r="B68" s="95" t="s">
        <v>60</v>
      </c>
      <c r="C68" s="109"/>
      <c r="D68" s="109"/>
      <c r="E68" s="109">
        <f>E69+E70</f>
        <v>5</v>
      </c>
      <c r="F68" s="109"/>
      <c r="G68" s="109"/>
      <c r="H68" s="109"/>
    </row>
    <row r="69" spans="1:208" ht="30" x14ac:dyDescent="0.25">
      <c r="A69" s="112"/>
      <c r="B69" s="115" t="s">
        <v>61</v>
      </c>
      <c r="C69" s="109"/>
      <c r="D69" s="109"/>
      <c r="E69" s="109">
        <v>5</v>
      </c>
      <c r="F69" s="109"/>
      <c r="G69" s="109"/>
      <c r="H69" s="109"/>
    </row>
    <row r="70" spans="1:208" ht="15.75" thickBot="1" x14ac:dyDescent="0.3">
      <c r="A70" s="112"/>
      <c r="B70" s="116" t="s">
        <v>62</v>
      </c>
      <c r="C70" s="117"/>
      <c r="D70" s="117"/>
      <c r="E70" s="117"/>
      <c r="F70" s="117"/>
      <c r="G70" s="117"/>
      <c r="H70" s="117"/>
    </row>
    <row r="71" spans="1:208" s="27" customFormat="1" ht="15.75" thickBot="1" x14ac:dyDescent="0.3">
      <c r="A71" s="74"/>
      <c r="B71" s="101" t="s">
        <v>10</v>
      </c>
      <c r="C71" s="65"/>
      <c r="D71" s="65"/>
      <c r="E71" s="66"/>
      <c r="F71" s="66"/>
      <c r="G71" s="66"/>
      <c r="H71" s="66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</row>
  </sheetData>
  <mergeCells count="7">
    <mergeCell ref="B2:H2"/>
    <mergeCell ref="H4:H6"/>
    <mergeCell ref="C4:C6"/>
    <mergeCell ref="F4:F6"/>
    <mergeCell ref="G4:G6"/>
    <mergeCell ref="D4:D6"/>
    <mergeCell ref="E4:E6"/>
  </mergeCells>
  <pageMargins left="0.39370078740157483" right="0" top="0.35433070866141736" bottom="0.15748031496062992" header="0" footer="0"/>
  <pageSetup paperSize="9" scale="6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HG288"/>
  <sheetViews>
    <sheetView topLeftCell="A47" zoomScale="85" zoomScaleNormal="85" zoomScaleSheetLayoutView="90" workbookViewId="0">
      <selection activeCell="N72" sqref="N72"/>
    </sheetView>
  </sheetViews>
  <sheetFormatPr defaultColWidth="11.42578125" defaultRowHeight="15" x14ac:dyDescent="0.25"/>
  <cols>
    <col min="1" max="1" width="46.140625" style="3" customWidth="1"/>
    <col min="2" max="2" width="10.85546875" style="3" customWidth="1"/>
    <col min="3" max="3" width="12.85546875" style="3" customWidth="1"/>
    <col min="4" max="4" width="13.28515625" style="3" customWidth="1"/>
    <col min="5" max="5" width="12.140625" style="3" customWidth="1"/>
    <col min="6" max="6" width="10.28515625" style="3" customWidth="1"/>
    <col min="7" max="16384" width="11.42578125" style="3"/>
  </cols>
  <sheetData>
    <row r="1" spans="1:7" s="1" customFormat="1" ht="15.75" x14ac:dyDescent="0.25">
      <c r="D1" s="2"/>
      <c r="E1" s="2"/>
      <c r="F1" s="2"/>
    </row>
    <row r="2" spans="1:7" s="1" customFormat="1" ht="36" customHeight="1" x14ac:dyDescent="0.25">
      <c r="A2" s="145" t="s">
        <v>70</v>
      </c>
      <c r="B2" s="145"/>
      <c r="C2" s="145"/>
      <c r="D2" s="145"/>
      <c r="E2" s="145"/>
      <c r="F2" s="145"/>
      <c r="G2" s="145"/>
    </row>
    <row r="3" spans="1:7" ht="17.25" customHeight="1" thickBot="1" x14ac:dyDescent="0.3"/>
    <row r="4" spans="1:7" ht="29.25" customHeight="1" x14ac:dyDescent="0.3">
      <c r="A4" s="29" t="s">
        <v>69</v>
      </c>
      <c r="B4" s="146" t="s">
        <v>1</v>
      </c>
      <c r="C4" s="146" t="s">
        <v>67</v>
      </c>
      <c r="D4" s="155" t="s">
        <v>68</v>
      </c>
      <c r="E4" s="152" t="s">
        <v>0</v>
      </c>
      <c r="F4" s="146" t="s">
        <v>2</v>
      </c>
      <c r="G4" s="149" t="s">
        <v>3</v>
      </c>
    </row>
    <row r="5" spans="1:7" ht="15" customHeight="1" x14ac:dyDescent="0.3">
      <c r="A5" s="30"/>
      <c r="B5" s="147"/>
      <c r="C5" s="147"/>
      <c r="D5" s="156"/>
      <c r="E5" s="153"/>
      <c r="F5" s="147"/>
      <c r="G5" s="150"/>
    </row>
    <row r="6" spans="1:7" ht="49.5" customHeight="1" thickBot="1" x14ac:dyDescent="0.3">
      <c r="A6" s="31" t="s">
        <v>4</v>
      </c>
      <c r="B6" s="148"/>
      <c r="C6" s="148"/>
      <c r="D6" s="157"/>
      <c r="E6" s="154"/>
      <c r="F6" s="148"/>
      <c r="G6" s="151"/>
    </row>
    <row r="7" spans="1:7" ht="15.75" thickBot="1" x14ac:dyDescent="0.3">
      <c r="A7" s="32">
        <v>1</v>
      </c>
      <c r="B7" s="108">
        <v>2</v>
      </c>
      <c r="C7" s="108">
        <v>3</v>
      </c>
      <c r="D7" s="43">
        <v>4</v>
      </c>
      <c r="E7" s="43">
        <v>5</v>
      </c>
      <c r="F7" s="43">
        <v>6</v>
      </c>
      <c r="G7" s="43">
        <v>7</v>
      </c>
    </row>
    <row r="8" spans="1:7" ht="22.5" customHeight="1" x14ac:dyDescent="0.25">
      <c r="A8" s="123" t="s">
        <v>71</v>
      </c>
      <c r="B8" s="123"/>
      <c r="C8" s="123"/>
      <c r="D8" s="72"/>
      <c r="E8" s="72"/>
      <c r="F8" s="72"/>
      <c r="G8" s="124"/>
    </row>
    <row r="9" spans="1:7" x14ac:dyDescent="0.25">
      <c r="A9" s="9" t="s">
        <v>5</v>
      </c>
      <c r="B9" s="9"/>
      <c r="C9" s="9"/>
      <c r="D9" s="25"/>
      <c r="E9" s="25"/>
      <c r="F9" s="25"/>
      <c r="G9" s="20"/>
    </row>
    <row r="10" spans="1:7" x14ac:dyDescent="0.25">
      <c r="A10" s="10" t="s">
        <v>13</v>
      </c>
      <c r="B10" s="20">
        <v>340</v>
      </c>
      <c r="C10" s="20"/>
      <c r="D10" s="20">
        <v>182</v>
      </c>
      <c r="E10" s="34">
        <v>11</v>
      </c>
      <c r="F10" s="20">
        <f>ROUND(G10/B10,0)</f>
        <v>6</v>
      </c>
      <c r="G10" s="20">
        <f>ROUND(D10*E10,0)</f>
        <v>2002</v>
      </c>
    </row>
    <row r="11" spans="1:7" x14ac:dyDescent="0.25">
      <c r="A11" s="10" t="s">
        <v>11</v>
      </c>
      <c r="B11" s="20">
        <v>340</v>
      </c>
      <c r="C11" s="20"/>
      <c r="D11" s="20">
        <v>150</v>
      </c>
      <c r="E11" s="34">
        <v>9</v>
      </c>
      <c r="F11" s="20">
        <f>ROUND(G11/B11,0)</f>
        <v>4</v>
      </c>
      <c r="G11" s="20">
        <f>ROUND(D11*E11,0)</f>
        <v>1350</v>
      </c>
    </row>
    <row r="12" spans="1:7" x14ac:dyDescent="0.25">
      <c r="A12" s="10" t="s">
        <v>16</v>
      </c>
      <c r="B12" s="20">
        <v>320</v>
      </c>
      <c r="C12" s="20"/>
      <c r="D12" s="20">
        <v>160</v>
      </c>
      <c r="E12" s="34">
        <v>10</v>
      </c>
      <c r="F12" s="20">
        <f>ROUND(G12/B12,0)</f>
        <v>5</v>
      </c>
      <c r="G12" s="20">
        <f>ROUND(D12*E12,0)</f>
        <v>1600</v>
      </c>
    </row>
    <row r="13" spans="1:7" x14ac:dyDescent="0.25">
      <c r="A13" s="10" t="s">
        <v>18</v>
      </c>
      <c r="B13" s="20">
        <v>300</v>
      </c>
      <c r="C13" s="20"/>
      <c r="D13" s="20">
        <v>40</v>
      </c>
      <c r="E13" s="34">
        <v>5.2</v>
      </c>
      <c r="F13" s="20">
        <f>ROUND(G13/B13,0)</f>
        <v>1</v>
      </c>
      <c r="G13" s="20">
        <f>ROUND(D13*E13,0)</f>
        <v>208</v>
      </c>
    </row>
    <row r="14" spans="1:7" x14ac:dyDescent="0.25">
      <c r="A14" s="10" t="s">
        <v>14</v>
      </c>
      <c r="B14" s="20">
        <v>340</v>
      </c>
      <c r="C14" s="20"/>
      <c r="D14" s="20">
        <v>65</v>
      </c>
      <c r="E14" s="34">
        <v>6.1</v>
      </c>
      <c r="F14" s="20">
        <f>ROUND(G14/B14,0)</f>
        <v>1</v>
      </c>
      <c r="G14" s="20">
        <f>ROUND(D14*E14,0)</f>
        <v>397</v>
      </c>
    </row>
    <row r="15" spans="1:7" s="27" customFormat="1" ht="14.25" x14ac:dyDescent="0.2">
      <c r="A15" s="13" t="s">
        <v>6</v>
      </c>
      <c r="B15" s="13"/>
      <c r="C15" s="13"/>
      <c r="D15" s="125">
        <f>SUM(D10:D14)</f>
        <v>597</v>
      </c>
      <c r="E15" s="126">
        <f>G15/D15</f>
        <v>9.3082077051926291</v>
      </c>
      <c r="F15" s="125">
        <f>SUM(F10:F14)</f>
        <v>17</v>
      </c>
      <c r="G15" s="125">
        <f>SUM(G10:G14)</f>
        <v>5557</v>
      </c>
    </row>
    <row r="16" spans="1:7" s="27" customFormat="1" ht="21" customHeight="1" x14ac:dyDescent="0.25">
      <c r="A16" s="14" t="s">
        <v>7</v>
      </c>
      <c r="B16" s="14"/>
      <c r="C16" s="14"/>
      <c r="D16" s="125"/>
      <c r="E16" s="125"/>
      <c r="F16" s="125"/>
      <c r="G16" s="127"/>
    </row>
    <row r="17" spans="1:9" s="27" customFormat="1" ht="15.75" customHeight="1" x14ac:dyDescent="0.25">
      <c r="A17" s="15" t="s">
        <v>29</v>
      </c>
      <c r="B17" s="35"/>
      <c r="C17" s="35"/>
      <c r="D17" s="41">
        <f>D18+D19+D20+D21</f>
        <v>2530</v>
      </c>
      <c r="E17" s="45"/>
      <c r="F17" s="45"/>
      <c r="G17" s="127"/>
    </row>
    <row r="18" spans="1:9" s="27" customFormat="1" ht="15.75" customHeight="1" x14ac:dyDescent="0.25">
      <c r="A18" s="15" t="s">
        <v>35</v>
      </c>
      <c r="B18" s="35"/>
      <c r="C18" s="35"/>
      <c r="D18" s="41"/>
      <c r="E18" s="45"/>
      <c r="F18" s="45"/>
      <c r="G18" s="127"/>
    </row>
    <row r="19" spans="1:9" s="27" customFormat="1" ht="30" x14ac:dyDescent="0.25">
      <c r="A19" s="15" t="s">
        <v>45</v>
      </c>
      <c r="B19" s="35"/>
      <c r="C19" s="35"/>
      <c r="D19" s="41"/>
      <c r="E19" s="45"/>
      <c r="F19" s="45"/>
      <c r="G19" s="127"/>
    </row>
    <row r="20" spans="1:9" s="27" customFormat="1" ht="30" x14ac:dyDescent="0.25">
      <c r="A20" s="15" t="s">
        <v>46</v>
      </c>
      <c r="B20" s="35"/>
      <c r="C20" s="35"/>
      <c r="D20" s="41">
        <v>30</v>
      </c>
      <c r="E20" s="45"/>
      <c r="F20" s="45"/>
      <c r="G20" s="127"/>
    </row>
    <row r="21" spans="1:9" s="27" customFormat="1" x14ac:dyDescent="0.25">
      <c r="A21" s="15" t="s">
        <v>47</v>
      </c>
      <c r="B21" s="35"/>
      <c r="C21" s="35"/>
      <c r="D21" s="41">
        <v>2500</v>
      </c>
      <c r="E21" s="45"/>
      <c r="F21" s="45"/>
      <c r="G21" s="127"/>
      <c r="H21" s="107"/>
    </row>
    <row r="22" spans="1:9" s="27" customFormat="1" x14ac:dyDescent="0.25">
      <c r="A22" s="19" t="s">
        <v>27</v>
      </c>
      <c r="B22" s="35"/>
      <c r="C22" s="35"/>
      <c r="D22" s="41">
        <v>6500</v>
      </c>
      <c r="E22" s="45"/>
      <c r="F22" s="45"/>
      <c r="G22" s="127"/>
    </row>
    <row r="23" spans="1:9" s="27" customFormat="1" x14ac:dyDescent="0.25">
      <c r="A23" s="102" t="s">
        <v>34</v>
      </c>
      <c r="B23" s="35"/>
      <c r="C23" s="35"/>
      <c r="D23" s="41">
        <v>6000</v>
      </c>
      <c r="E23" s="45"/>
      <c r="F23" s="45"/>
      <c r="G23" s="127"/>
    </row>
    <row r="24" spans="1:9" s="27" customFormat="1" ht="18" customHeight="1" x14ac:dyDescent="0.25">
      <c r="A24" s="16" t="s">
        <v>30</v>
      </c>
      <c r="B24" s="73"/>
      <c r="C24" s="73"/>
      <c r="D24" s="35">
        <f>D17+ROUND(D22*3.2,0)</f>
        <v>23330</v>
      </c>
      <c r="E24" s="45"/>
      <c r="F24" s="45"/>
      <c r="G24" s="127"/>
      <c r="I24" s="107"/>
    </row>
    <row r="25" spans="1:9" s="27" customFormat="1" x14ac:dyDescent="0.25">
      <c r="A25" s="14" t="s">
        <v>43</v>
      </c>
      <c r="B25" s="6"/>
      <c r="C25" s="105"/>
      <c r="D25" s="64"/>
      <c r="E25" s="45"/>
      <c r="F25" s="45"/>
      <c r="G25" s="127"/>
      <c r="I25" s="107"/>
    </row>
    <row r="26" spans="1:9" s="27" customFormat="1" x14ac:dyDescent="0.25">
      <c r="A26" s="15" t="s">
        <v>29</v>
      </c>
      <c r="B26" s="6"/>
      <c r="C26" s="60"/>
      <c r="D26" s="64">
        <f>D27+D28+D33+D39+D40+D41+D42</f>
        <v>4253</v>
      </c>
      <c r="E26" s="45"/>
      <c r="F26" s="45"/>
      <c r="G26" s="127"/>
      <c r="I26" s="107"/>
    </row>
    <row r="27" spans="1:9" s="27" customFormat="1" x14ac:dyDescent="0.25">
      <c r="A27" s="15" t="s">
        <v>35</v>
      </c>
      <c r="B27" s="6"/>
      <c r="C27" s="60"/>
      <c r="D27" s="64"/>
      <c r="E27" s="45"/>
      <c r="F27" s="45"/>
      <c r="G27" s="127"/>
      <c r="I27" s="107"/>
    </row>
    <row r="28" spans="1:9" s="27" customFormat="1" ht="33.75" customHeight="1" x14ac:dyDescent="0.25">
      <c r="A28" s="15" t="s">
        <v>36</v>
      </c>
      <c r="B28" s="6"/>
      <c r="C28" s="60"/>
      <c r="D28" s="64">
        <f>D29+D30+D31+D32</f>
        <v>668</v>
      </c>
      <c r="E28" s="45"/>
      <c r="F28" s="45"/>
      <c r="G28" s="127"/>
      <c r="I28" s="107"/>
    </row>
    <row r="29" spans="1:9" s="27" customFormat="1" ht="30" x14ac:dyDescent="0.25">
      <c r="A29" s="15" t="s">
        <v>37</v>
      </c>
      <c r="B29" s="6"/>
      <c r="C29" s="41">
        <v>313</v>
      </c>
      <c r="D29" s="41">
        <v>313</v>
      </c>
      <c r="E29" s="45"/>
      <c r="F29" s="45"/>
      <c r="G29" s="127"/>
      <c r="I29" s="107"/>
    </row>
    <row r="30" spans="1:9" s="27" customFormat="1" ht="30" x14ac:dyDescent="0.25">
      <c r="A30" s="15" t="s">
        <v>38</v>
      </c>
      <c r="B30" s="6"/>
      <c r="C30" s="35"/>
      <c r="D30" s="41">
        <v>95</v>
      </c>
      <c r="E30" s="45"/>
      <c r="F30" s="45"/>
      <c r="G30" s="127"/>
      <c r="I30" s="107"/>
    </row>
    <row r="31" spans="1:9" s="27" customFormat="1" ht="45" x14ac:dyDescent="0.25">
      <c r="A31" s="15" t="s">
        <v>40</v>
      </c>
      <c r="B31" s="6"/>
      <c r="C31" s="41">
        <v>7</v>
      </c>
      <c r="D31" s="41">
        <v>62</v>
      </c>
      <c r="E31" s="45"/>
      <c r="F31" s="45"/>
      <c r="G31" s="127"/>
      <c r="I31" s="107"/>
    </row>
    <row r="32" spans="1:9" s="27" customFormat="1" ht="27" customHeight="1" x14ac:dyDescent="0.25">
      <c r="A32" s="15" t="s">
        <v>39</v>
      </c>
      <c r="B32" s="6"/>
      <c r="C32" s="41">
        <v>23</v>
      </c>
      <c r="D32" s="41">
        <v>198</v>
      </c>
      <c r="E32" s="45"/>
      <c r="F32" s="45"/>
      <c r="G32" s="127"/>
      <c r="I32" s="107"/>
    </row>
    <row r="33" spans="1:9" s="27" customFormat="1" ht="45" x14ac:dyDescent="0.25">
      <c r="A33" s="15" t="s">
        <v>48</v>
      </c>
      <c r="B33" s="6"/>
      <c r="C33" s="60"/>
      <c r="D33" s="64">
        <f>D34+D35+D36+D37+D38</f>
        <v>3585</v>
      </c>
      <c r="E33" s="45"/>
      <c r="F33" s="45"/>
      <c r="G33" s="127"/>
      <c r="I33" s="107"/>
    </row>
    <row r="34" spans="1:9" s="27" customFormat="1" ht="30" x14ac:dyDescent="0.25">
      <c r="A34" s="15" t="s">
        <v>49</v>
      </c>
      <c r="B34" s="6"/>
      <c r="C34" s="35"/>
      <c r="D34" s="41">
        <v>200</v>
      </c>
      <c r="E34" s="45"/>
      <c r="F34" s="45"/>
      <c r="G34" s="127"/>
      <c r="I34" s="107"/>
    </row>
    <row r="35" spans="1:9" s="27" customFormat="1" ht="60" x14ac:dyDescent="0.25">
      <c r="A35" s="15" t="s">
        <v>50</v>
      </c>
      <c r="B35" s="6"/>
      <c r="C35" s="41">
        <v>405</v>
      </c>
      <c r="D35" s="41">
        <v>2028</v>
      </c>
      <c r="E35" s="45"/>
      <c r="F35" s="45"/>
      <c r="G35" s="127"/>
      <c r="I35" s="107"/>
    </row>
    <row r="36" spans="1:9" s="27" customFormat="1" ht="45" x14ac:dyDescent="0.25">
      <c r="A36" s="15" t="s">
        <v>51</v>
      </c>
      <c r="B36" s="6"/>
      <c r="C36" s="41">
        <v>210</v>
      </c>
      <c r="D36" s="41">
        <v>297</v>
      </c>
      <c r="E36" s="45"/>
      <c r="F36" s="45"/>
      <c r="G36" s="127"/>
      <c r="I36" s="107"/>
    </row>
    <row r="37" spans="1:9" s="27" customFormat="1" ht="30" x14ac:dyDescent="0.25">
      <c r="A37" s="15" t="s">
        <v>52</v>
      </c>
      <c r="B37" s="6"/>
      <c r="C37" s="41">
        <v>125</v>
      </c>
      <c r="D37" s="41">
        <v>935</v>
      </c>
      <c r="E37" s="45"/>
      <c r="F37" s="45"/>
      <c r="G37" s="127"/>
      <c r="I37" s="107"/>
    </row>
    <row r="38" spans="1:9" s="27" customFormat="1" ht="30" x14ac:dyDescent="0.25">
      <c r="A38" s="15" t="s">
        <v>53</v>
      </c>
      <c r="B38" s="6"/>
      <c r="C38" s="41">
        <v>125</v>
      </c>
      <c r="D38" s="41">
        <v>125</v>
      </c>
      <c r="E38" s="45"/>
      <c r="F38" s="45"/>
      <c r="G38" s="127"/>
      <c r="I38" s="107"/>
    </row>
    <row r="39" spans="1:9" s="27" customFormat="1" ht="45" hidden="1" x14ac:dyDescent="0.25">
      <c r="A39" s="15" t="s">
        <v>54</v>
      </c>
      <c r="B39" s="6"/>
      <c r="C39" s="60"/>
      <c r="D39" s="64"/>
      <c r="E39" s="45"/>
      <c r="F39" s="45"/>
      <c r="G39" s="127"/>
      <c r="I39" s="107"/>
    </row>
    <row r="40" spans="1:9" s="27" customFormat="1" ht="30" hidden="1" x14ac:dyDescent="0.25">
      <c r="A40" s="15" t="s">
        <v>55</v>
      </c>
      <c r="B40" s="6"/>
      <c r="C40" s="60"/>
      <c r="D40" s="64"/>
      <c r="E40" s="45"/>
      <c r="F40" s="45"/>
      <c r="G40" s="127"/>
      <c r="I40" s="107"/>
    </row>
    <row r="41" spans="1:9" s="27" customFormat="1" ht="30" hidden="1" x14ac:dyDescent="0.25">
      <c r="A41" s="15" t="s">
        <v>56</v>
      </c>
      <c r="B41" s="6"/>
      <c r="C41" s="60"/>
      <c r="D41" s="64"/>
      <c r="E41" s="45"/>
      <c r="F41" s="45"/>
      <c r="G41" s="127"/>
      <c r="I41" s="107"/>
    </row>
    <row r="42" spans="1:9" s="27" customFormat="1" hidden="1" x14ac:dyDescent="0.25">
      <c r="A42" s="15" t="s">
        <v>57</v>
      </c>
      <c r="B42" s="6"/>
      <c r="C42" s="60"/>
      <c r="D42" s="64"/>
      <c r="E42" s="45"/>
      <c r="F42" s="45"/>
      <c r="G42" s="127"/>
      <c r="I42" s="107"/>
    </row>
    <row r="43" spans="1:9" s="27" customFormat="1" x14ac:dyDescent="0.25">
      <c r="A43" s="19" t="s">
        <v>27</v>
      </c>
      <c r="B43" s="6"/>
      <c r="C43" s="105"/>
      <c r="D43" s="64"/>
      <c r="E43" s="45"/>
      <c r="F43" s="45"/>
      <c r="G43" s="127"/>
      <c r="I43" s="107"/>
    </row>
    <row r="44" spans="1:9" s="27" customFormat="1" hidden="1" x14ac:dyDescent="0.25">
      <c r="A44" s="102" t="s">
        <v>34</v>
      </c>
      <c r="B44" s="6"/>
      <c r="C44" s="105"/>
      <c r="D44" s="64"/>
      <c r="E44" s="45"/>
      <c r="F44" s="45"/>
      <c r="G44" s="127"/>
      <c r="I44" s="107"/>
    </row>
    <row r="45" spans="1:9" s="27" customFormat="1" ht="30" x14ac:dyDescent="0.25">
      <c r="A45" s="19" t="s">
        <v>28</v>
      </c>
      <c r="B45" s="6"/>
      <c r="C45" s="105"/>
      <c r="D45" s="64">
        <v>2110</v>
      </c>
      <c r="E45" s="45"/>
      <c r="F45" s="45"/>
      <c r="G45" s="127"/>
      <c r="I45" s="107"/>
    </row>
    <row r="46" spans="1:9" s="27" customFormat="1" ht="24" hidden="1" customHeight="1" x14ac:dyDescent="0.25">
      <c r="A46" s="102" t="s">
        <v>72</v>
      </c>
      <c r="B46" s="6"/>
      <c r="C46" s="105"/>
      <c r="D46" s="64"/>
      <c r="E46" s="45"/>
      <c r="F46" s="45"/>
      <c r="G46" s="127"/>
      <c r="I46" s="107"/>
    </row>
    <row r="47" spans="1:9" s="27" customFormat="1" x14ac:dyDescent="0.25">
      <c r="A47" s="16" t="s">
        <v>42</v>
      </c>
      <c r="B47" s="6"/>
      <c r="C47" s="105"/>
      <c r="D47" s="61">
        <f>D26+ROUND(D43*3.2,0)+D45</f>
        <v>6363</v>
      </c>
      <c r="E47" s="45"/>
      <c r="F47" s="45"/>
      <c r="G47" s="127"/>
      <c r="I47" s="107"/>
    </row>
    <row r="48" spans="1:9" s="27" customFormat="1" ht="17.25" customHeight="1" x14ac:dyDescent="0.25">
      <c r="A48" s="103" t="s">
        <v>41</v>
      </c>
      <c r="B48" s="6"/>
      <c r="C48" s="105"/>
      <c r="D48" s="61">
        <f>D24+D47</f>
        <v>29693</v>
      </c>
      <c r="E48" s="45"/>
      <c r="F48" s="45"/>
      <c r="G48" s="127"/>
      <c r="I48" s="107"/>
    </row>
    <row r="49" spans="1:215" s="27" customFormat="1" x14ac:dyDescent="0.25">
      <c r="A49" s="58" t="s">
        <v>8</v>
      </c>
      <c r="B49" s="17"/>
      <c r="C49" s="17"/>
      <c r="D49" s="8"/>
      <c r="E49" s="7"/>
      <c r="F49" s="127"/>
      <c r="G49" s="127"/>
    </row>
    <row r="50" spans="1:215" s="27" customFormat="1" x14ac:dyDescent="0.25">
      <c r="A50" s="17" t="s">
        <v>31</v>
      </c>
      <c r="B50" s="17"/>
      <c r="C50" s="17"/>
      <c r="D50" s="8"/>
      <c r="E50" s="7"/>
      <c r="F50" s="127"/>
      <c r="G50" s="127"/>
    </row>
    <row r="51" spans="1:215" s="27" customFormat="1" x14ac:dyDescent="0.25">
      <c r="A51" s="10" t="s">
        <v>13</v>
      </c>
      <c r="B51" s="20">
        <v>300</v>
      </c>
      <c r="C51" s="20"/>
      <c r="D51" s="20">
        <v>317</v>
      </c>
      <c r="E51" s="34">
        <v>11</v>
      </c>
      <c r="F51" s="20">
        <f>ROUND(G51/B51,0)</f>
        <v>12</v>
      </c>
      <c r="G51" s="20">
        <f>ROUND(D51*E51,0)</f>
        <v>3487</v>
      </c>
    </row>
    <row r="52" spans="1:215" s="27" customFormat="1" x14ac:dyDescent="0.25">
      <c r="A52" s="10" t="s">
        <v>11</v>
      </c>
      <c r="B52" s="20">
        <v>300</v>
      </c>
      <c r="C52" s="20"/>
      <c r="D52" s="20">
        <v>110</v>
      </c>
      <c r="E52" s="34">
        <v>9</v>
      </c>
      <c r="F52" s="20">
        <f>ROUND(G52/B52,0)</f>
        <v>3</v>
      </c>
      <c r="G52" s="20">
        <f>ROUND(D52*E52,0)</f>
        <v>990</v>
      </c>
    </row>
    <row r="53" spans="1:215" s="27" customFormat="1" x14ac:dyDescent="0.25">
      <c r="A53" s="17" t="s">
        <v>9</v>
      </c>
      <c r="B53" s="17"/>
      <c r="C53" s="17"/>
      <c r="D53" s="11">
        <f>D51+D52</f>
        <v>427</v>
      </c>
      <c r="E53" s="7">
        <f>G53/D53</f>
        <v>10.484777517564403</v>
      </c>
      <c r="F53" s="127">
        <f>F51+F52</f>
        <v>15</v>
      </c>
      <c r="G53" s="127">
        <f>G51+G52</f>
        <v>4477</v>
      </c>
    </row>
    <row r="54" spans="1:215" s="27" customFormat="1" x14ac:dyDescent="0.25">
      <c r="A54" s="17" t="s">
        <v>22</v>
      </c>
      <c r="B54" s="17"/>
      <c r="C54" s="17"/>
      <c r="D54" s="11"/>
      <c r="E54" s="7"/>
      <c r="F54" s="127"/>
      <c r="G54" s="127"/>
    </row>
    <row r="55" spans="1:215" s="27" customFormat="1" x14ac:dyDescent="0.25">
      <c r="A55" s="89" t="s">
        <v>32</v>
      </c>
      <c r="B55" s="20">
        <v>240</v>
      </c>
      <c r="C55" s="20"/>
      <c r="D55" s="20">
        <v>25</v>
      </c>
      <c r="E55" s="34">
        <v>8</v>
      </c>
      <c r="F55" s="20">
        <f>ROUND(G55/B55,0)</f>
        <v>1</v>
      </c>
      <c r="G55" s="20">
        <f>ROUND(D55*E55,0)</f>
        <v>200</v>
      </c>
    </row>
    <row r="56" spans="1:215" s="27" customFormat="1" x14ac:dyDescent="0.25">
      <c r="A56" s="37" t="s">
        <v>33</v>
      </c>
      <c r="B56" s="128"/>
      <c r="C56" s="20"/>
      <c r="D56" s="42">
        <f>D55</f>
        <v>25</v>
      </c>
      <c r="E56" s="129">
        <f t="shared" ref="E56:G56" si="0">E55</f>
        <v>8</v>
      </c>
      <c r="F56" s="42">
        <f t="shared" si="0"/>
        <v>1</v>
      </c>
      <c r="G56" s="42">
        <f t="shared" si="0"/>
        <v>200</v>
      </c>
    </row>
    <row r="57" spans="1:215" ht="19.5" customHeight="1" x14ac:dyDescent="0.25">
      <c r="A57" s="90" t="s">
        <v>25</v>
      </c>
      <c r="B57" s="128"/>
      <c r="C57" s="20"/>
      <c r="D57" s="11">
        <f>D53+D56</f>
        <v>452</v>
      </c>
      <c r="E57" s="7">
        <f>G57/D57</f>
        <v>10.347345132743364</v>
      </c>
      <c r="F57" s="127">
        <f t="shared" ref="F57:G57" si="1">F53+F56</f>
        <v>16</v>
      </c>
      <c r="G57" s="127">
        <f t="shared" si="1"/>
        <v>4677</v>
      </c>
    </row>
    <row r="58" spans="1:215" s="27" customFormat="1" ht="18" customHeight="1" x14ac:dyDescent="0.25">
      <c r="A58" s="130" t="s">
        <v>63</v>
      </c>
      <c r="B58" s="128"/>
      <c r="C58" s="20"/>
      <c r="D58" s="111">
        <f>D59+D61</f>
        <v>2000</v>
      </c>
      <c r="E58" s="109"/>
      <c r="F58" s="109"/>
      <c r="G58" s="109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1"/>
      <c r="AL58" s="131"/>
      <c r="AM58" s="131"/>
      <c r="AN58" s="131"/>
      <c r="AO58" s="131"/>
      <c r="AP58" s="131"/>
      <c r="AQ58" s="131"/>
      <c r="AR58" s="131"/>
      <c r="AS58" s="131"/>
      <c r="AT58" s="131"/>
      <c r="AU58" s="131"/>
      <c r="AV58" s="131"/>
      <c r="AW58" s="131"/>
      <c r="AX58" s="131"/>
      <c r="AY58" s="131"/>
      <c r="AZ58" s="131"/>
      <c r="BA58" s="131"/>
      <c r="BB58" s="131"/>
      <c r="BC58" s="131"/>
      <c r="BD58" s="131"/>
      <c r="BE58" s="131"/>
      <c r="BF58" s="131"/>
      <c r="BG58" s="131"/>
      <c r="BH58" s="131"/>
      <c r="BI58" s="131"/>
      <c r="BJ58" s="131"/>
      <c r="BK58" s="131"/>
      <c r="BL58" s="131"/>
      <c r="BM58" s="131"/>
      <c r="BN58" s="131"/>
      <c r="BO58" s="131"/>
      <c r="BP58" s="131"/>
      <c r="BQ58" s="131"/>
      <c r="BR58" s="131"/>
      <c r="BS58" s="131"/>
      <c r="BT58" s="131"/>
      <c r="BU58" s="131"/>
      <c r="BV58" s="131"/>
      <c r="BW58" s="131"/>
      <c r="BX58" s="131"/>
      <c r="BY58" s="131"/>
      <c r="BZ58" s="131"/>
      <c r="CA58" s="131"/>
      <c r="CB58" s="131"/>
      <c r="CC58" s="131"/>
      <c r="CD58" s="131"/>
      <c r="CE58" s="131"/>
      <c r="CF58" s="131"/>
      <c r="CG58" s="131"/>
      <c r="CH58" s="131"/>
      <c r="CI58" s="131"/>
      <c r="CJ58" s="131"/>
      <c r="CK58" s="131"/>
      <c r="CL58" s="131"/>
      <c r="CM58" s="131"/>
      <c r="CN58" s="131"/>
      <c r="CO58" s="131"/>
      <c r="CP58" s="131"/>
      <c r="CQ58" s="131"/>
      <c r="CR58" s="131"/>
      <c r="CS58" s="131"/>
      <c r="CT58" s="131"/>
      <c r="CU58" s="131"/>
      <c r="CV58" s="131"/>
      <c r="CW58" s="131"/>
      <c r="CX58" s="131"/>
      <c r="CY58" s="131"/>
      <c r="CZ58" s="131"/>
      <c r="DA58" s="131"/>
      <c r="DB58" s="131"/>
      <c r="DC58" s="131"/>
      <c r="DD58" s="131"/>
      <c r="DE58" s="131"/>
      <c r="DF58" s="131"/>
      <c r="DG58" s="131"/>
      <c r="DH58" s="131"/>
      <c r="DI58" s="131"/>
      <c r="DJ58" s="131"/>
      <c r="DK58" s="131"/>
      <c r="DL58" s="131"/>
      <c r="DM58" s="131"/>
      <c r="DN58" s="131"/>
      <c r="DO58" s="131"/>
      <c r="DP58" s="131"/>
      <c r="DQ58" s="131"/>
      <c r="DR58" s="131"/>
      <c r="DS58" s="131"/>
      <c r="DT58" s="131"/>
      <c r="DU58" s="131"/>
      <c r="DV58" s="131"/>
      <c r="DW58" s="131"/>
      <c r="DX58" s="131"/>
      <c r="DY58" s="131"/>
      <c r="DZ58" s="131"/>
      <c r="EA58" s="131"/>
      <c r="EB58" s="131"/>
      <c r="EC58" s="131"/>
      <c r="ED58" s="131"/>
      <c r="EE58" s="131"/>
      <c r="EF58" s="131"/>
      <c r="EG58" s="131"/>
      <c r="EH58" s="131"/>
      <c r="EI58" s="131"/>
      <c r="EJ58" s="131"/>
      <c r="EK58" s="131"/>
      <c r="EL58" s="131"/>
      <c r="EM58" s="131"/>
      <c r="EN58" s="131"/>
      <c r="EO58" s="131"/>
      <c r="EP58" s="131"/>
      <c r="EQ58" s="131"/>
      <c r="ER58" s="131"/>
      <c r="ES58" s="131"/>
      <c r="ET58" s="131"/>
      <c r="EU58" s="131"/>
      <c r="EV58" s="131"/>
      <c r="EW58" s="131"/>
      <c r="EX58" s="131"/>
      <c r="EY58" s="131"/>
      <c r="EZ58" s="131"/>
      <c r="FA58" s="131"/>
      <c r="FB58" s="131"/>
      <c r="FC58" s="131"/>
      <c r="FD58" s="131"/>
      <c r="FE58" s="131"/>
      <c r="FF58" s="131"/>
      <c r="FG58" s="131"/>
      <c r="FH58" s="131"/>
      <c r="FI58" s="131"/>
      <c r="FJ58" s="131"/>
      <c r="FK58" s="131"/>
      <c r="FL58" s="131"/>
      <c r="FM58" s="131"/>
      <c r="FN58" s="131"/>
      <c r="FO58" s="131"/>
      <c r="FP58" s="131"/>
      <c r="FQ58" s="131"/>
      <c r="FR58" s="131"/>
      <c r="FS58" s="131"/>
      <c r="FT58" s="131"/>
      <c r="FU58" s="131"/>
      <c r="FV58" s="131"/>
      <c r="FW58" s="131"/>
      <c r="FX58" s="131"/>
      <c r="FY58" s="131"/>
      <c r="FZ58" s="131"/>
      <c r="GA58" s="131"/>
      <c r="GB58" s="131"/>
      <c r="GC58" s="131"/>
      <c r="GD58" s="131"/>
      <c r="GE58" s="131"/>
      <c r="GF58" s="131"/>
      <c r="GG58" s="131"/>
      <c r="GH58" s="131"/>
      <c r="GI58" s="131"/>
      <c r="GJ58" s="131"/>
      <c r="GK58" s="131"/>
      <c r="GL58" s="131"/>
      <c r="GM58" s="131"/>
      <c r="GN58" s="131"/>
      <c r="GO58" s="131"/>
      <c r="GP58" s="131"/>
      <c r="GQ58" s="131"/>
      <c r="GR58" s="131"/>
      <c r="GS58" s="131"/>
      <c r="GT58" s="131"/>
      <c r="GU58" s="131"/>
      <c r="GV58" s="131"/>
      <c r="GW58" s="131"/>
      <c r="GX58" s="131"/>
      <c r="GY58" s="131"/>
      <c r="GZ58" s="131"/>
      <c r="HA58" s="131"/>
      <c r="HB58" s="131"/>
      <c r="HC58" s="131"/>
      <c r="HD58" s="131"/>
      <c r="HE58" s="131"/>
      <c r="HF58" s="131"/>
      <c r="HG58" s="131"/>
    </row>
    <row r="59" spans="1:215" x14ac:dyDescent="0.25">
      <c r="A59" s="95" t="s">
        <v>58</v>
      </c>
      <c r="B59" s="128"/>
      <c r="C59" s="20"/>
      <c r="D59" s="111">
        <f>D60</f>
        <v>1998</v>
      </c>
      <c r="E59" s="109"/>
      <c r="F59" s="20"/>
      <c r="G59" s="109"/>
    </row>
    <row r="60" spans="1:215" x14ac:dyDescent="0.25">
      <c r="A60" s="115" t="s">
        <v>59</v>
      </c>
      <c r="B60" s="128"/>
      <c r="C60" s="20"/>
      <c r="D60" s="109">
        <v>1998</v>
      </c>
      <c r="E60" s="109"/>
      <c r="F60" s="20"/>
      <c r="G60" s="109"/>
    </row>
    <row r="61" spans="1:215" x14ac:dyDescent="0.25">
      <c r="A61" s="95" t="s">
        <v>60</v>
      </c>
      <c r="B61" s="128"/>
      <c r="C61" s="20"/>
      <c r="D61" s="132">
        <f>D62+D63</f>
        <v>2</v>
      </c>
      <c r="E61" s="109"/>
      <c r="F61" s="20"/>
      <c r="G61" s="109"/>
    </row>
    <row r="62" spans="1:215" ht="30" x14ac:dyDescent="0.25">
      <c r="A62" s="115" t="s">
        <v>61</v>
      </c>
      <c r="B62" s="128"/>
      <c r="C62" s="20"/>
      <c r="D62" s="133">
        <v>2</v>
      </c>
      <c r="E62" s="109"/>
      <c r="F62" s="109"/>
      <c r="G62" s="109"/>
    </row>
    <row r="63" spans="1:215" ht="18.75" customHeight="1" thickBot="1" x14ac:dyDescent="0.3">
      <c r="A63" s="116" t="s">
        <v>62</v>
      </c>
      <c r="B63" s="117"/>
      <c r="C63" s="117"/>
      <c r="D63" s="117"/>
      <c r="E63" s="117"/>
      <c r="F63" s="117"/>
      <c r="G63" s="117"/>
    </row>
    <row r="67" spans="1:1" x14ac:dyDescent="0.25">
      <c r="A67" s="4"/>
    </row>
    <row r="70" spans="1:1" x14ac:dyDescent="0.25">
      <c r="A70" s="4"/>
    </row>
    <row r="129" spans="4:4" x14ac:dyDescent="0.25">
      <c r="D129" s="3">
        <v>1255</v>
      </c>
    </row>
    <row r="131" spans="4:4" x14ac:dyDescent="0.25">
      <c r="D131" s="3">
        <v>1225</v>
      </c>
    </row>
    <row r="155" spans="4:4" x14ac:dyDescent="0.25">
      <c r="D155" s="3">
        <f>D156/4/3.2</f>
        <v>173.671875</v>
      </c>
    </row>
    <row r="156" spans="4:4" x14ac:dyDescent="0.25">
      <c r="D156" s="3">
        <v>2223</v>
      </c>
    </row>
    <row r="166" spans="4:4" x14ac:dyDescent="0.25">
      <c r="D166" s="3">
        <v>2223</v>
      </c>
    </row>
    <row r="186" spans="4:4" x14ac:dyDescent="0.25">
      <c r="D186" s="3">
        <v>230</v>
      </c>
    </row>
    <row r="188" spans="4:4" x14ac:dyDescent="0.25">
      <c r="D188" s="3">
        <v>140</v>
      </c>
    </row>
    <row r="190" spans="4:4" x14ac:dyDescent="0.25">
      <c r="D190" s="3">
        <v>80</v>
      </c>
    </row>
    <row r="191" spans="4:4" x14ac:dyDescent="0.25">
      <c r="D191" s="3">
        <v>80</v>
      </c>
    </row>
    <row r="196" spans="4:4" x14ac:dyDescent="0.25">
      <c r="D196" s="3">
        <v>200</v>
      </c>
    </row>
    <row r="197" spans="4:4" x14ac:dyDescent="0.25">
      <c r="D197" s="3">
        <v>200</v>
      </c>
    </row>
    <row r="198" spans="4:4" x14ac:dyDescent="0.25">
      <c r="D198" s="3">
        <v>55</v>
      </c>
    </row>
    <row r="199" spans="4:4" x14ac:dyDescent="0.25">
      <c r="D199" s="3">
        <v>700</v>
      </c>
    </row>
    <row r="203" spans="4:4" x14ac:dyDescent="0.25">
      <c r="D203" s="3">
        <v>30</v>
      </c>
    </row>
    <row r="204" spans="4:4" x14ac:dyDescent="0.25">
      <c r="D204" s="3">
        <v>13</v>
      </c>
    </row>
    <row r="205" spans="4:4" x14ac:dyDescent="0.25">
      <c r="D205" s="3">
        <v>13</v>
      </c>
    </row>
    <row r="206" spans="4:4" x14ac:dyDescent="0.25">
      <c r="D206" s="3">
        <v>30</v>
      </c>
    </row>
    <row r="207" spans="4:4" x14ac:dyDescent="0.25">
      <c r="D207" s="3">
        <v>35</v>
      </c>
    </row>
    <row r="212" spans="4:4" x14ac:dyDescent="0.25">
      <c r="D212" s="3">
        <v>125</v>
      </c>
    </row>
    <row r="213" spans="4:4" x14ac:dyDescent="0.25">
      <c r="D213" s="3">
        <v>125</v>
      </c>
    </row>
    <row r="219" spans="4:4" x14ac:dyDescent="0.25">
      <c r="D219" s="3">
        <v>40</v>
      </c>
    </row>
    <row r="220" spans="4:4" x14ac:dyDescent="0.25">
      <c r="D220" s="3">
        <v>150</v>
      </c>
    </row>
    <row r="221" spans="4:4" x14ac:dyDescent="0.25">
      <c r="D221" s="3">
        <v>40</v>
      </c>
    </row>
    <row r="222" spans="4:4" x14ac:dyDescent="0.25">
      <c r="D222" s="3">
        <v>13</v>
      </c>
    </row>
    <row r="223" spans="4:4" x14ac:dyDescent="0.25">
      <c r="D223" s="3">
        <v>40</v>
      </c>
    </row>
    <row r="224" spans="4:4" x14ac:dyDescent="0.25">
      <c r="D224" s="3">
        <v>40</v>
      </c>
    </row>
    <row r="225" spans="4:4" x14ac:dyDescent="0.25">
      <c r="D225" s="3">
        <v>80</v>
      </c>
    </row>
    <row r="226" spans="4:4" x14ac:dyDescent="0.25">
      <c r="D226" s="3">
        <v>40</v>
      </c>
    </row>
    <row r="227" spans="4:4" x14ac:dyDescent="0.25">
      <c r="D227" s="3">
        <v>20</v>
      </c>
    </row>
    <row r="234" spans="4:4" x14ac:dyDescent="0.25">
      <c r="D234" s="3">
        <f>D235/4/3.2</f>
        <v>234.375</v>
      </c>
    </row>
    <row r="235" spans="4:4" x14ac:dyDescent="0.25">
      <c r="D235" s="3">
        <v>3000</v>
      </c>
    </row>
    <row r="242" spans="4:4" x14ac:dyDescent="0.25">
      <c r="D242" s="3">
        <v>100</v>
      </c>
    </row>
    <row r="243" spans="4:4" x14ac:dyDescent="0.25">
      <c r="D243" s="3">
        <v>100</v>
      </c>
    </row>
    <row r="249" spans="4:4" x14ac:dyDescent="0.25">
      <c r="D249" s="3">
        <v>100</v>
      </c>
    </row>
    <row r="250" spans="4:4" x14ac:dyDescent="0.25">
      <c r="D250" s="3">
        <v>150</v>
      </c>
    </row>
    <row r="251" spans="4:4" x14ac:dyDescent="0.25">
      <c r="D251" s="3">
        <v>15</v>
      </c>
    </row>
    <row r="253" spans="4:4" x14ac:dyDescent="0.25">
      <c r="D253" s="3">
        <v>120</v>
      </c>
    </row>
    <row r="258" spans="4:4" x14ac:dyDescent="0.25">
      <c r="D258" s="3">
        <v>100</v>
      </c>
    </row>
    <row r="259" spans="4:4" x14ac:dyDescent="0.25">
      <c r="D259" s="3">
        <v>100</v>
      </c>
    </row>
    <row r="265" spans="4:4" x14ac:dyDescent="0.25">
      <c r="D265" s="3">
        <v>140</v>
      </c>
    </row>
    <row r="266" spans="4:4" x14ac:dyDescent="0.25">
      <c r="D266" s="3">
        <v>140</v>
      </c>
    </row>
    <row r="267" spans="4:4" x14ac:dyDescent="0.25">
      <c r="D267" s="3">
        <v>15</v>
      </c>
    </row>
    <row r="268" spans="4:4" x14ac:dyDescent="0.25">
      <c r="D268" s="3">
        <v>150</v>
      </c>
    </row>
    <row r="269" spans="4:4" x14ac:dyDescent="0.25">
      <c r="D269" s="3">
        <v>150</v>
      </c>
    </row>
    <row r="270" spans="4:4" x14ac:dyDescent="0.25">
      <c r="D270" s="3">
        <v>300</v>
      </c>
    </row>
    <row r="277" spans="4:4" x14ac:dyDescent="0.25">
      <c r="D277" s="3">
        <v>70</v>
      </c>
    </row>
    <row r="282" spans="4:4" x14ac:dyDescent="0.25">
      <c r="D282" s="3">
        <v>180</v>
      </c>
    </row>
    <row r="286" spans="4:4" x14ac:dyDescent="0.25">
      <c r="D286" s="3">
        <v>400</v>
      </c>
    </row>
    <row r="287" spans="4:4" x14ac:dyDescent="0.25">
      <c r="D287" s="3">
        <v>400</v>
      </c>
    </row>
    <row r="288" spans="4:4" x14ac:dyDescent="0.25">
      <c r="D288" s="3">
        <v>450</v>
      </c>
    </row>
  </sheetData>
  <mergeCells count="7">
    <mergeCell ref="A2:G2"/>
    <mergeCell ref="B4:B6"/>
    <mergeCell ref="C4:C6"/>
    <mergeCell ref="D4:D6"/>
    <mergeCell ref="E4:E6"/>
    <mergeCell ref="F4:F6"/>
    <mergeCell ref="G4:G6"/>
  </mergeCells>
  <pageMargins left="0.55118110236220474" right="0" top="0.35433070866141736" bottom="0.35433070866141736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Бикин</vt:lpstr>
      <vt:lpstr>Нанайский</vt:lpstr>
      <vt:lpstr>Аян</vt:lpstr>
      <vt:lpstr>Аян!Заголовки_для_печати</vt:lpstr>
      <vt:lpstr>Бикин!Заголовки_для_печати</vt:lpstr>
      <vt:lpstr>Нанайский!Заголовки_для_печати</vt:lpstr>
      <vt:lpstr>Аян!Область_печати</vt:lpstr>
      <vt:lpstr>Бикин!Область_печати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Москвич Наталья Владимировна</cp:lastModifiedBy>
  <cp:lastPrinted>2016-09-19T02:08:44Z</cp:lastPrinted>
  <dcterms:created xsi:type="dcterms:W3CDTF">2011-12-09T04:00:35Z</dcterms:created>
  <dcterms:modified xsi:type="dcterms:W3CDTF">2018-05-17T08:01:30Z</dcterms:modified>
</cp:coreProperties>
</file>