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ДС" sheetId="1" r:id="rId1"/>
  </sheets>
  <externalReferences>
    <externalReference r:id="rId2"/>
  </externalReferences>
  <definedNames>
    <definedName name="_xlnm._FilterDatabase" localSheetId="0" hidden="1">ДС!$A$13:$EJ$158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EA158" i="1" l="1"/>
  <c r="DY158" i="1"/>
  <c r="BU158" i="1"/>
  <c r="BI158" i="1"/>
  <c r="AO158" i="1"/>
  <c r="EG157" i="1"/>
  <c r="EG156" i="1"/>
  <c r="EG155" i="1"/>
  <c r="EG154" i="1"/>
  <c r="EG153" i="1" s="1"/>
  <c r="EJ153" i="1"/>
  <c r="EI153" i="1"/>
  <c r="EE153" i="1"/>
  <c r="EC153" i="1"/>
  <c r="DW153" i="1"/>
  <c r="DU153" i="1"/>
  <c r="DS153" i="1"/>
  <c r="DQ153" i="1"/>
  <c r="DO153" i="1"/>
  <c r="DM153" i="1"/>
  <c r="DK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S153" i="1"/>
  <c r="BQ153" i="1"/>
  <c r="BO153" i="1"/>
  <c r="BM153" i="1"/>
  <c r="BK153" i="1"/>
  <c r="BG153" i="1"/>
  <c r="BE153" i="1"/>
  <c r="BC153" i="1"/>
  <c r="BA153" i="1"/>
  <c r="AY153" i="1"/>
  <c r="AW153" i="1"/>
  <c r="AU153" i="1"/>
  <c r="AS153" i="1"/>
  <c r="AQ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EG152" i="1"/>
  <c r="EG151" i="1"/>
  <c r="EG150" i="1"/>
  <c r="DS149" i="1"/>
  <c r="DG149" i="1"/>
  <c r="EJ148" i="1"/>
  <c r="EI148" i="1"/>
  <c r="EE148" i="1"/>
  <c r="EC148" i="1"/>
  <c r="DW148" i="1"/>
  <c r="DU148" i="1"/>
  <c r="DS148" i="1"/>
  <c r="DQ148" i="1"/>
  <c r="DO148" i="1"/>
  <c r="DM148" i="1"/>
  <c r="DK148" i="1"/>
  <c r="DI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S148" i="1"/>
  <c r="BQ148" i="1"/>
  <c r="BO148" i="1"/>
  <c r="BM148" i="1"/>
  <c r="BK148" i="1"/>
  <c r="BG148" i="1"/>
  <c r="BE148" i="1"/>
  <c r="BC148" i="1"/>
  <c r="BA148" i="1"/>
  <c r="AY148" i="1"/>
  <c r="AW148" i="1"/>
  <c r="AU148" i="1"/>
  <c r="AS148" i="1"/>
  <c r="AQ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EG147" i="1"/>
  <c r="EG146" i="1"/>
  <c r="EG145" i="1"/>
  <c r="EG144" i="1" s="1"/>
  <c r="EJ144" i="1"/>
  <c r="EI144" i="1"/>
  <c r="EE144" i="1"/>
  <c r="EC144" i="1"/>
  <c r="DW144" i="1"/>
  <c r="DU144" i="1"/>
  <c r="DS144" i="1"/>
  <c r="DQ144" i="1"/>
  <c r="DO144" i="1"/>
  <c r="DM144" i="1"/>
  <c r="DK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S144" i="1"/>
  <c r="BQ144" i="1"/>
  <c r="BO144" i="1"/>
  <c r="BM144" i="1"/>
  <c r="BK144" i="1"/>
  <c r="BG144" i="1"/>
  <c r="BE144" i="1"/>
  <c r="BC144" i="1"/>
  <c r="BA144" i="1"/>
  <c r="AY144" i="1"/>
  <c r="AW144" i="1"/>
  <c r="AU144" i="1"/>
  <c r="AS144" i="1"/>
  <c r="AQ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EG143" i="1"/>
  <c r="EG142" i="1" s="1"/>
  <c r="EJ142" i="1"/>
  <c r="EI142" i="1"/>
  <c r="EE142" i="1"/>
  <c r="EC142" i="1"/>
  <c r="DW142" i="1"/>
  <c r="DU142" i="1"/>
  <c r="DS142" i="1"/>
  <c r="DQ142" i="1"/>
  <c r="DO142" i="1"/>
  <c r="DM142" i="1"/>
  <c r="DK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S142" i="1"/>
  <c r="BQ142" i="1"/>
  <c r="BO142" i="1"/>
  <c r="BM142" i="1"/>
  <c r="BK142" i="1"/>
  <c r="BG142" i="1"/>
  <c r="BE142" i="1"/>
  <c r="BC142" i="1"/>
  <c r="BA142" i="1"/>
  <c r="AY142" i="1"/>
  <c r="AW142" i="1"/>
  <c r="AU142" i="1"/>
  <c r="AS142" i="1"/>
  <c r="AQ142" i="1"/>
  <c r="AM142" i="1"/>
  <c r="AK142" i="1"/>
  <c r="AI142" i="1"/>
  <c r="AG142" i="1"/>
  <c r="AE142" i="1"/>
  <c r="AC142" i="1"/>
  <c r="AA142" i="1"/>
  <c r="Y142" i="1"/>
  <c r="W142" i="1"/>
  <c r="U142" i="1"/>
  <c r="S142" i="1"/>
  <c r="Q142" i="1"/>
  <c r="O142" i="1"/>
  <c r="EG141" i="1"/>
  <c r="EG140" i="1"/>
  <c r="EG139" i="1"/>
  <c r="EG138" i="1"/>
  <c r="EG137" i="1"/>
  <c r="EG136" i="1"/>
  <c r="EG135" i="1"/>
  <c r="EJ134" i="1"/>
  <c r="EI134" i="1"/>
  <c r="EE134" i="1"/>
  <c r="EC134" i="1"/>
  <c r="DW134" i="1"/>
  <c r="DU134" i="1"/>
  <c r="DS134" i="1"/>
  <c r="DQ134" i="1"/>
  <c r="DO134" i="1"/>
  <c r="DM134" i="1"/>
  <c r="DK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S134" i="1"/>
  <c r="BQ134" i="1"/>
  <c r="BO134" i="1"/>
  <c r="BM134" i="1"/>
  <c r="BK134" i="1"/>
  <c r="BG134" i="1"/>
  <c r="BE134" i="1"/>
  <c r="BC134" i="1"/>
  <c r="BA134" i="1"/>
  <c r="AY134" i="1"/>
  <c r="AW134" i="1"/>
  <c r="AU134" i="1"/>
  <c r="AS134" i="1"/>
  <c r="AQ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EG133" i="1"/>
  <c r="EG132" i="1"/>
  <c r="EG131" i="1"/>
  <c r="EG130" i="1"/>
  <c r="EG129" i="1"/>
  <c r="EG128" i="1" s="1"/>
  <c r="EJ128" i="1"/>
  <c r="EI128" i="1"/>
  <c r="EE128" i="1"/>
  <c r="EC128" i="1"/>
  <c r="DW128" i="1"/>
  <c r="DU128" i="1"/>
  <c r="DS128" i="1"/>
  <c r="DQ128" i="1"/>
  <c r="DO128" i="1"/>
  <c r="DM128" i="1"/>
  <c r="DK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S128" i="1"/>
  <c r="BQ128" i="1"/>
  <c r="BO128" i="1"/>
  <c r="BM128" i="1"/>
  <c r="BK128" i="1"/>
  <c r="BG128" i="1"/>
  <c r="BE128" i="1"/>
  <c r="BC128" i="1"/>
  <c r="BA128" i="1"/>
  <c r="AY128" i="1"/>
  <c r="AW128" i="1"/>
  <c r="AU128" i="1"/>
  <c r="AS128" i="1"/>
  <c r="AQ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EG127" i="1"/>
  <c r="EG126" i="1"/>
  <c r="EG125" i="1"/>
  <c r="EG121" i="1" s="1"/>
  <c r="EG124" i="1"/>
  <c r="EG123" i="1"/>
  <c r="EG122" i="1"/>
  <c r="EJ121" i="1"/>
  <c r="EI121" i="1"/>
  <c r="EE121" i="1"/>
  <c r="EC121" i="1"/>
  <c r="DW121" i="1"/>
  <c r="DU121" i="1"/>
  <c r="DS121" i="1"/>
  <c r="DQ121" i="1"/>
  <c r="DO121" i="1"/>
  <c r="DM121" i="1"/>
  <c r="DK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S121" i="1"/>
  <c r="BQ121" i="1"/>
  <c r="BO121" i="1"/>
  <c r="BM121" i="1"/>
  <c r="BK121" i="1"/>
  <c r="BG121" i="1"/>
  <c r="BE121" i="1"/>
  <c r="BC121" i="1"/>
  <c r="BA121" i="1"/>
  <c r="AY121" i="1"/>
  <c r="AW121" i="1"/>
  <c r="AU121" i="1"/>
  <c r="AS121" i="1"/>
  <c r="AQ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DG120" i="1"/>
  <c r="AA120" i="1"/>
  <c r="EG119" i="1"/>
  <c r="EG118" i="1"/>
  <c r="DS117" i="1"/>
  <c r="EJ116" i="1"/>
  <c r="EI116" i="1"/>
  <c r="EE116" i="1"/>
  <c r="EC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S116" i="1"/>
  <c r="BQ116" i="1"/>
  <c r="BO116" i="1"/>
  <c r="BM116" i="1"/>
  <c r="BK116" i="1"/>
  <c r="BG116" i="1"/>
  <c r="BE116" i="1"/>
  <c r="BC116" i="1"/>
  <c r="BA116" i="1"/>
  <c r="AY116" i="1"/>
  <c r="AW116" i="1"/>
  <c r="AU116" i="1"/>
  <c r="AS116" i="1"/>
  <c r="AQ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G115" i="1"/>
  <c r="EG114" i="1" s="1"/>
  <c r="EJ114" i="1"/>
  <c r="EI114" i="1"/>
  <c r="EE114" i="1"/>
  <c r="EC114" i="1"/>
  <c r="DW114" i="1"/>
  <c r="DU114" i="1"/>
  <c r="DS114" i="1"/>
  <c r="DQ114" i="1"/>
  <c r="DO114" i="1"/>
  <c r="DM114" i="1"/>
  <c r="DK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S114" i="1"/>
  <c r="BQ114" i="1"/>
  <c r="BO114" i="1"/>
  <c r="BM114" i="1"/>
  <c r="BK114" i="1"/>
  <c r="BG114" i="1"/>
  <c r="BE114" i="1"/>
  <c r="BC114" i="1"/>
  <c r="BA114" i="1"/>
  <c r="AY114" i="1"/>
  <c r="AW114" i="1"/>
  <c r="AU114" i="1"/>
  <c r="AS114" i="1"/>
  <c r="AQ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G113" i="1"/>
  <c r="EG112" i="1" s="1"/>
  <c r="EJ112" i="1"/>
  <c r="EI112" i="1"/>
  <c r="EE112" i="1"/>
  <c r="EC112" i="1"/>
  <c r="DW112" i="1"/>
  <c r="DU112" i="1"/>
  <c r="DS112" i="1"/>
  <c r="DQ112" i="1"/>
  <c r="DO112" i="1"/>
  <c r="DM112" i="1"/>
  <c r="DK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S112" i="1"/>
  <c r="BQ112" i="1"/>
  <c r="BO112" i="1"/>
  <c r="BM112" i="1"/>
  <c r="BK112" i="1"/>
  <c r="BG112" i="1"/>
  <c r="BE112" i="1"/>
  <c r="BC112" i="1"/>
  <c r="BA112" i="1"/>
  <c r="AY112" i="1"/>
  <c r="AW112" i="1"/>
  <c r="AU112" i="1"/>
  <c r="AS112" i="1"/>
  <c r="AQ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G111" i="1"/>
  <c r="EG110" i="1" s="1"/>
  <c r="EJ110" i="1"/>
  <c r="EI110" i="1"/>
  <c r="EE110" i="1"/>
  <c r="EC110" i="1"/>
  <c r="DW110" i="1"/>
  <c r="DU110" i="1"/>
  <c r="DS110" i="1"/>
  <c r="DQ110" i="1"/>
  <c r="DO110" i="1"/>
  <c r="DM110" i="1"/>
  <c r="DK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S110" i="1"/>
  <c r="BQ110" i="1"/>
  <c r="BO110" i="1"/>
  <c r="BM110" i="1"/>
  <c r="BK110" i="1"/>
  <c r="BG110" i="1"/>
  <c r="BE110" i="1"/>
  <c r="BC110" i="1"/>
  <c r="BA110" i="1"/>
  <c r="AY110" i="1"/>
  <c r="AW110" i="1"/>
  <c r="AU110" i="1"/>
  <c r="AS110" i="1"/>
  <c r="AQ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G109" i="1"/>
  <c r="EG106" i="1" s="1"/>
  <c r="EG108" i="1"/>
  <c r="EG107" i="1"/>
  <c r="EJ106" i="1"/>
  <c r="EI106" i="1"/>
  <c r="EE106" i="1"/>
  <c r="EC106" i="1"/>
  <c r="DW106" i="1"/>
  <c r="DU106" i="1"/>
  <c r="DS106" i="1"/>
  <c r="DQ106" i="1"/>
  <c r="DO106" i="1"/>
  <c r="DM106" i="1"/>
  <c r="DK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S106" i="1"/>
  <c r="BQ106" i="1"/>
  <c r="BO106" i="1"/>
  <c r="BM106" i="1"/>
  <c r="BK106" i="1"/>
  <c r="BG106" i="1"/>
  <c r="BE106" i="1"/>
  <c r="BC106" i="1"/>
  <c r="BA106" i="1"/>
  <c r="AY106" i="1"/>
  <c r="AW106" i="1"/>
  <c r="AU106" i="1"/>
  <c r="AS106" i="1"/>
  <c r="AQ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G105" i="1"/>
  <c r="EG104" i="1" s="1"/>
  <c r="DS105" i="1"/>
  <c r="DG105" i="1"/>
  <c r="EJ104" i="1"/>
  <c r="EI104" i="1"/>
  <c r="EE104" i="1"/>
  <c r="EC104" i="1"/>
  <c r="DW104" i="1"/>
  <c r="DU104" i="1"/>
  <c r="DS104" i="1"/>
  <c r="DQ104" i="1"/>
  <c r="DO104" i="1"/>
  <c r="DM104" i="1"/>
  <c r="DK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S104" i="1"/>
  <c r="BQ104" i="1"/>
  <c r="BO104" i="1"/>
  <c r="BM104" i="1"/>
  <c r="BK104" i="1"/>
  <c r="BG104" i="1"/>
  <c r="BE104" i="1"/>
  <c r="BC104" i="1"/>
  <c r="BA104" i="1"/>
  <c r="AY104" i="1"/>
  <c r="AW104" i="1"/>
  <c r="AU104" i="1"/>
  <c r="AS104" i="1"/>
  <c r="AQ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DS103" i="1"/>
  <c r="DS102" i="1" s="1"/>
  <c r="AA103" i="1"/>
  <c r="EJ102" i="1"/>
  <c r="EI102" i="1"/>
  <c r="EE102" i="1"/>
  <c r="EC102" i="1"/>
  <c r="DW102" i="1"/>
  <c r="DU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S102" i="1"/>
  <c r="BQ102" i="1"/>
  <c r="BO102" i="1"/>
  <c r="BM102" i="1"/>
  <c r="BK102" i="1"/>
  <c r="BG102" i="1"/>
  <c r="BE102" i="1"/>
  <c r="BC102" i="1"/>
  <c r="BA102" i="1"/>
  <c r="AY102" i="1"/>
  <c r="AW102" i="1"/>
  <c r="AU102" i="1"/>
  <c r="AS102" i="1"/>
  <c r="AQ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G101" i="1"/>
  <c r="EG100" i="1"/>
  <c r="EJ99" i="1"/>
  <c r="EI99" i="1"/>
  <c r="EE99" i="1"/>
  <c r="EC99" i="1"/>
  <c r="DW99" i="1"/>
  <c r="DU99" i="1"/>
  <c r="DS99" i="1"/>
  <c r="DQ99" i="1"/>
  <c r="DO99" i="1"/>
  <c r="DM99" i="1"/>
  <c r="DK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S99" i="1"/>
  <c r="BQ99" i="1"/>
  <c r="BO99" i="1"/>
  <c r="BM99" i="1"/>
  <c r="BK99" i="1"/>
  <c r="BG99" i="1"/>
  <c r="BE99" i="1"/>
  <c r="BC99" i="1"/>
  <c r="BA99" i="1"/>
  <c r="AY99" i="1"/>
  <c r="AW99" i="1"/>
  <c r="AU99" i="1"/>
  <c r="AS99" i="1"/>
  <c r="AQ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G98" i="1"/>
  <c r="EG97" i="1"/>
  <c r="EG96" i="1"/>
  <c r="DS95" i="1"/>
  <c r="EG94" i="1"/>
  <c r="EG93" i="1"/>
  <c r="AA93" i="1"/>
  <c r="EJ92" i="1"/>
  <c r="EI92" i="1"/>
  <c r="EE92" i="1"/>
  <c r="EC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S92" i="1"/>
  <c r="BQ92" i="1"/>
  <c r="BO92" i="1"/>
  <c r="BM92" i="1"/>
  <c r="BK92" i="1"/>
  <c r="BG92" i="1"/>
  <c r="BE92" i="1"/>
  <c r="BC92" i="1"/>
  <c r="BA92" i="1"/>
  <c r="AY92" i="1"/>
  <c r="AW92" i="1"/>
  <c r="AU92" i="1"/>
  <c r="AS92" i="1"/>
  <c r="AQ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EG91" i="1"/>
  <c r="EG90" i="1"/>
  <c r="EG89" i="1"/>
  <c r="DS88" i="1"/>
  <c r="EG87" i="1"/>
  <c r="DS86" i="1"/>
  <c r="EJ85" i="1"/>
  <c r="EI85" i="1"/>
  <c r="EE85" i="1"/>
  <c r="EC85" i="1"/>
  <c r="DW85" i="1"/>
  <c r="DU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S85" i="1"/>
  <c r="BQ85" i="1"/>
  <c r="BO85" i="1"/>
  <c r="BM85" i="1"/>
  <c r="BK85" i="1"/>
  <c r="BG85" i="1"/>
  <c r="BE85" i="1"/>
  <c r="BC85" i="1"/>
  <c r="BA85" i="1"/>
  <c r="AY85" i="1"/>
  <c r="AW85" i="1"/>
  <c r="AU85" i="1"/>
  <c r="AS85" i="1"/>
  <c r="AQ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G84" i="1"/>
  <c r="EG83" i="1"/>
  <c r="EG82" i="1"/>
  <c r="EG81" i="1"/>
  <c r="O80" i="1"/>
  <c r="EG80" i="1" s="1"/>
  <c r="EG79" i="1"/>
  <c r="AM79" i="1"/>
  <c r="EG78" i="1"/>
  <c r="EG77" i="1"/>
  <c r="EG76" i="1"/>
  <c r="EG75" i="1"/>
  <c r="EG74" i="1"/>
  <c r="EJ73" i="1"/>
  <c r="EI73" i="1"/>
  <c r="EE73" i="1"/>
  <c r="EC73" i="1"/>
  <c r="DW73" i="1"/>
  <c r="DU73" i="1"/>
  <c r="DS73" i="1"/>
  <c r="DQ73" i="1"/>
  <c r="DO73" i="1"/>
  <c r="DM73" i="1"/>
  <c r="DK73" i="1"/>
  <c r="DG73" i="1"/>
  <c r="DE73" i="1"/>
  <c r="DC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S73" i="1"/>
  <c r="BQ73" i="1"/>
  <c r="BO73" i="1"/>
  <c r="BM73" i="1"/>
  <c r="BK73" i="1"/>
  <c r="BG73" i="1"/>
  <c r="BE73" i="1"/>
  <c r="BC73" i="1"/>
  <c r="BA73" i="1"/>
  <c r="AY73" i="1"/>
  <c r="AW73" i="1"/>
  <c r="AU73" i="1"/>
  <c r="AS73" i="1"/>
  <c r="AQ73" i="1"/>
  <c r="AM73" i="1"/>
  <c r="AK73" i="1"/>
  <c r="AI73" i="1"/>
  <c r="AG73" i="1"/>
  <c r="AE73" i="1"/>
  <c r="AC73" i="1"/>
  <c r="AA73" i="1"/>
  <c r="Y73" i="1"/>
  <c r="W73" i="1"/>
  <c r="U73" i="1"/>
  <c r="S73" i="1"/>
  <c r="Q73" i="1"/>
  <c r="O73" i="1"/>
  <c r="DS72" i="1"/>
  <c r="EG72" i="1" s="1"/>
  <c r="EG71" i="1"/>
  <c r="EG70" i="1"/>
  <c r="DS69" i="1"/>
  <c r="EJ68" i="1"/>
  <c r="EI68" i="1"/>
  <c r="EE68" i="1"/>
  <c r="EC68" i="1"/>
  <c r="DW68" i="1"/>
  <c r="DU68" i="1"/>
  <c r="DQ68" i="1"/>
  <c r="DO68" i="1"/>
  <c r="DM68" i="1"/>
  <c r="DK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S68" i="1"/>
  <c r="BQ68" i="1"/>
  <c r="BO68" i="1"/>
  <c r="BM68" i="1"/>
  <c r="BK68" i="1"/>
  <c r="BG68" i="1"/>
  <c r="BE68" i="1"/>
  <c r="BC68" i="1"/>
  <c r="BA68" i="1"/>
  <c r="AY68" i="1"/>
  <c r="AW68" i="1"/>
  <c r="AU68" i="1"/>
  <c r="AS68" i="1"/>
  <c r="AQ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DS67" i="1"/>
  <c r="EG67" i="1" s="1"/>
  <c r="EG66" i="1" s="1"/>
  <c r="EJ66" i="1"/>
  <c r="EI66" i="1"/>
  <c r="EE66" i="1"/>
  <c r="EC66" i="1"/>
  <c r="DW66" i="1"/>
  <c r="DU66" i="1"/>
  <c r="DQ66" i="1"/>
  <c r="DO66" i="1"/>
  <c r="DM66" i="1"/>
  <c r="DK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S66" i="1"/>
  <c r="BQ66" i="1"/>
  <c r="BO66" i="1"/>
  <c r="BM66" i="1"/>
  <c r="BK66" i="1"/>
  <c r="BG66" i="1"/>
  <c r="BE66" i="1"/>
  <c r="BC66" i="1"/>
  <c r="BA66" i="1"/>
  <c r="AY66" i="1"/>
  <c r="AW66" i="1"/>
  <c r="AU66" i="1"/>
  <c r="AS66" i="1"/>
  <c r="AQ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EG65" i="1"/>
  <c r="DS64" i="1"/>
  <c r="DG64" i="1"/>
  <c r="AA64" i="1"/>
  <c r="EJ63" i="1"/>
  <c r="EI63" i="1"/>
  <c r="EE63" i="1"/>
  <c r="EC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S63" i="1"/>
  <c r="BQ63" i="1"/>
  <c r="BO63" i="1"/>
  <c r="BM63" i="1"/>
  <c r="BK63" i="1"/>
  <c r="BG63" i="1"/>
  <c r="BE63" i="1"/>
  <c r="BC63" i="1"/>
  <c r="BA63" i="1"/>
  <c r="AY63" i="1"/>
  <c r="AW63" i="1"/>
  <c r="AU63" i="1"/>
  <c r="AS63" i="1"/>
  <c r="AQ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EG62" i="1"/>
  <c r="EG61" i="1"/>
  <c r="AA60" i="1"/>
  <c r="EG60" i="1" s="1"/>
  <c r="EG59" i="1" s="1"/>
  <c r="EJ59" i="1"/>
  <c r="EI59" i="1"/>
  <c r="EE59" i="1"/>
  <c r="EC59" i="1"/>
  <c r="DW59" i="1"/>
  <c r="DU59" i="1"/>
  <c r="DS59" i="1"/>
  <c r="DQ59" i="1"/>
  <c r="DO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S59" i="1"/>
  <c r="BQ59" i="1"/>
  <c r="BO59" i="1"/>
  <c r="BM59" i="1"/>
  <c r="BK59" i="1"/>
  <c r="BG59" i="1"/>
  <c r="BE59" i="1"/>
  <c r="BC59" i="1"/>
  <c r="BA59" i="1"/>
  <c r="AY59" i="1"/>
  <c r="AW59" i="1"/>
  <c r="AU59" i="1"/>
  <c r="AS59" i="1"/>
  <c r="AQ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G58" i="1"/>
  <c r="EG57" i="1"/>
  <c r="EG56" i="1" s="1"/>
  <c r="EJ56" i="1"/>
  <c r="EI56" i="1"/>
  <c r="EE56" i="1"/>
  <c r="EC56" i="1"/>
  <c r="DW56" i="1"/>
  <c r="DU56" i="1"/>
  <c r="DS56" i="1"/>
  <c r="DQ56" i="1"/>
  <c r="DO56" i="1"/>
  <c r="DM56" i="1"/>
  <c r="DK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S56" i="1"/>
  <c r="BQ56" i="1"/>
  <c r="BO56" i="1"/>
  <c r="BM56" i="1"/>
  <c r="BK56" i="1"/>
  <c r="BG56" i="1"/>
  <c r="BE56" i="1"/>
  <c r="BC56" i="1"/>
  <c r="BA56" i="1"/>
  <c r="AY56" i="1"/>
  <c r="AW56" i="1"/>
  <c r="AU56" i="1"/>
  <c r="AS56" i="1"/>
  <c r="AQ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G55" i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EG54" i="1"/>
  <c r="DI54" i="1"/>
  <c r="EJ53" i="1"/>
  <c r="EI53" i="1"/>
  <c r="EG53" i="1"/>
  <c r="EE53" i="1"/>
  <c r="EC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S53" i="1"/>
  <c r="BQ53" i="1"/>
  <c r="BO53" i="1"/>
  <c r="BM53" i="1"/>
  <c r="BK53" i="1"/>
  <c r="BG53" i="1"/>
  <c r="BE53" i="1"/>
  <c r="BC53" i="1"/>
  <c r="BA53" i="1"/>
  <c r="AY53" i="1"/>
  <c r="AW53" i="1"/>
  <c r="AU53" i="1"/>
  <c r="AS53" i="1"/>
  <c r="AQ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AA52" i="1"/>
  <c r="EG52" i="1" s="1"/>
  <c r="EG51" i="1"/>
  <c r="AA50" i="1"/>
  <c r="EG50" i="1" s="1"/>
  <c r="EG49" i="1"/>
  <c r="DS48" i="1"/>
  <c r="EG48" i="1" s="1"/>
  <c r="DG48" i="1"/>
  <c r="EG47" i="1"/>
  <c r="EF47" i="1"/>
  <c r="ED47" i="1"/>
  <c r="EB47" i="1"/>
  <c r="DZ47" i="1"/>
  <c r="DX47" i="1"/>
  <c r="DV47" i="1"/>
  <c r="DT47" i="1"/>
  <c r="DR47" i="1"/>
  <c r="DP47" i="1"/>
  <c r="DN47" i="1"/>
  <c r="DL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EH47" i="1" s="1"/>
  <c r="R47" i="1"/>
  <c r="P47" i="1"/>
  <c r="EG46" i="1"/>
  <c r="EG45" i="1"/>
  <c r="EG44" i="1"/>
  <c r="EJ43" i="1"/>
  <c r="EI43" i="1"/>
  <c r="EE43" i="1"/>
  <c r="EC43" i="1"/>
  <c r="DW43" i="1"/>
  <c r="DU43" i="1"/>
  <c r="DS43" i="1"/>
  <c r="DQ43" i="1"/>
  <c r="DO43" i="1"/>
  <c r="DM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S43" i="1"/>
  <c r="BQ43" i="1"/>
  <c r="BO43" i="1"/>
  <c r="BM43" i="1"/>
  <c r="BK43" i="1"/>
  <c r="BG43" i="1"/>
  <c r="BE43" i="1"/>
  <c r="BC43" i="1"/>
  <c r="BA43" i="1"/>
  <c r="AY43" i="1"/>
  <c r="AW43" i="1"/>
  <c r="AU43" i="1"/>
  <c r="AS43" i="1"/>
  <c r="AQ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AA42" i="1"/>
  <c r="EG42" i="1" s="1"/>
  <c r="AA41" i="1"/>
  <c r="EG41" i="1" s="1"/>
  <c r="EJ40" i="1"/>
  <c r="EI40" i="1"/>
  <c r="EE40" i="1"/>
  <c r="EC40" i="1"/>
  <c r="DW40" i="1"/>
  <c r="DU40" i="1"/>
  <c r="DS40" i="1"/>
  <c r="DQ40" i="1"/>
  <c r="DO40" i="1"/>
  <c r="DM40" i="1"/>
  <c r="DK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S40" i="1"/>
  <c r="BQ40" i="1"/>
  <c r="BO40" i="1"/>
  <c r="BM40" i="1"/>
  <c r="BK40" i="1"/>
  <c r="BG40" i="1"/>
  <c r="BE40" i="1"/>
  <c r="BC40" i="1"/>
  <c r="BA40" i="1"/>
  <c r="AY40" i="1"/>
  <c r="AW40" i="1"/>
  <c r="AU40" i="1"/>
  <c r="AS40" i="1"/>
  <c r="AQ40" i="1"/>
  <c r="AM40" i="1"/>
  <c r="AK40" i="1"/>
  <c r="AI40" i="1"/>
  <c r="AG40" i="1"/>
  <c r="AE40" i="1"/>
  <c r="AC40" i="1"/>
  <c r="Y40" i="1"/>
  <c r="W40" i="1"/>
  <c r="U40" i="1"/>
  <c r="S40" i="1"/>
  <c r="Q40" i="1"/>
  <c r="O40" i="1"/>
  <c r="AA39" i="1"/>
  <c r="EG39" i="1" s="1"/>
  <c r="EG38" i="1" s="1"/>
  <c r="EJ38" i="1"/>
  <c r="EI38" i="1"/>
  <c r="EE38" i="1"/>
  <c r="EC38" i="1"/>
  <c r="DW38" i="1"/>
  <c r="DU38" i="1"/>
  <c r="DS38" i="1"/>
  <c r="DQ38" i="1"/>
  <c r="DO38" i="1"/>
  <c r="DM38" i="1"/>
  <c r="DK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S38" i="1"/>
  <c r="BQ38" i="1"/>
  <c r="BO38" i="1"/>
  <c r="BM38" i="1"/>
  <c r="BK38" i="1"/>
  <c r="BG38" i="1"/>
  <c r="BE38" i="1"/>
  <c r="BC38" i="1"/>
  <c r="BA38" i="1"/>
  <c r="AY38" i="1"/>
  <c r="AW38" i="1"/>
  <c r="AU38" i="1"/>
  <c r="AS38" i="1"/>
  <c r="AQ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EG37" i="1"/>
  <c r="AA36" i="1"/>
  <c r="EJ35" i="1"/>
  <c r="EI35" i="1"/>
  <c r="EE35" i="1"/>
  <c r="EC35" i="1"/>
  <c r="DW35" i="1"/>
  <c r="DU35" i="1"/>
  <c r="DS35" i="1"/>
  <c r="DQ35" i="1"/>
  <c r="DO35" i="1"/>
  <c r="DM35" i="1"/>
  <c r="DK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S35" i="1"/>
  <c r="BQ35" i="1"/>
  <c r="BO35" i="1"/>
  <c r="BM35" i="1"/>
  <c r="BK35" i="1"/>
  <c r="BG35" i="1"/>
  <c r="BE35" i="1"/>
  <c r="BC35" i="1"/>
  <c r="BA35" i="1"/>
  <c r="AY35" i="1"/>
  <c r="AW35" i="1"/>
  <c r="AU35" i="1"/>
  <c r="AS35" i="1"/>
  <c r="AQ35" i="1"/>
  <c r="AM35" i="1"/>
  <c r="AK35" i="1"/>
  <c r="AI35" i="1"/>
  <c r="AG35" i="1"/>
  <c r="AE35" i="1"/>
  <c r="AC35" i="1"/>
  <c r="Y35" i="1"/>
  <c r="W35" i="1"/>
  <c r="U35" i="1"/>
  <c r="S35" i="1"/>
  <c r="Q35" i="1"/>
  <c r="O35" i="1"/>
  <c r="EG34" i="1"/>
  <c r="EG33" i="1"/>
  <c r="EG32" i="1"/>
  <c r="EG31" i="1" s="1"/>
  <c r="EJ31" i="1"/>
  <c r="EI31" i="1"/>
  <c r="EE31" i="1"/>
  <c r="EC31" i="1"/>
  <c r="DW31" i="1"/>
  <c r="DU31" i="1"/>
  <c r="DS31" i="1"/>
  <c r="DQ31" i="1"/>
  <c r="DO31" i="1"/>
  <c r="DM31" i="1"/>
  <c r="DK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S31" i="1"/>
  <c r="BQ31" i="1"/>
  <c r="BO31" i="1"/>
  <c r="BM31" i="1"/>
  <c r="BK31" i="1"/>
  <c r="BG31" i="1"/>
  <c r="BE31" i="1"/>
  <c r="BC31" i="1"/>
  <c r="BA31" i="1"/>
  <c r="AY31" i="1"/>
  <c r="AW31" i="1"/>
  <c r="AU31" i="1"/>
  <c r="AS31" i="1"/>
  <c r="AQ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AA30" i="1"/>
  <c r="EJ29" i="1"/>
  <c r="EI29" i="1"/>
  <c r="EE29" i="1"/>
  <c r="EC29" i="1"/>
  <c r="DW29" i="1"/>
  <c r="DU29" i="1"/>
  <c r="DS29" i="1"/>
  <c r="DQ29" i="1"/>
  <c r="DO29" i="1"/>
  <c r="DM29" i="1"/>
  <c r="DK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S29" i="1"/>
  <c r="BQ29" i="1"/>
  <c r="BO29" i="1"/>
  <c r="BM29" i="1"/>
  <c r="BK29" i="1"/>
  <c r="BG29" i="1"/>
  <c r="BE29" i="1"/>
  <c r="BC29" i="1"/>
  <c r="BA29" i="1"/>
  <c r="AY29" i="1"/>
  <c r="AW29" i="1"/>
  <c r="AU29" i="1"/>
  <c r="AS29" i="1"/>
  <c r="AQ29" i="1"/>
  <c r="AM29" i="1"/>
  <c r="AK29" i="1"/>
  <c r="AI29" i="1"/>
  <c r="AG29" i="1"/>
  <c r="AE29" i="1"/>
  <c r="AC29" i="1"/>
  <c r="Y29" i="1"/>
  <c r="W29" i="1"/>
  <c r="U29" i="1"/>
  <c r="S29" i="1"/>
  <c r="Q29" i="1"/>
  <c r="O29" i="1"/>
  <c r="DS28" i="1"/>
  <c r="EG28" i="1" s="1"/>
  <c r="EG27" i="1" s="1"/>
  <c r="DG28" i="1"/>
  <c r="EJ27" i="1"/>
  <c r="EI27" i="1"/>
  <c r="EE27" i="1"/>
  <c r="EC27" i="1"/>
  <c r="DW27" i="1"/>
  <c r="DU27" i="1"/>
  <c r="DS27" i="1"/>
  <c r="DQ27" i="1"/>
  <c r="DO27" i="1"/>
  <c r="DM27" i="1"/>
  <c r="DK27" i="1"/>
  <c r="DI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S27" i="1"/>
  <c r="BQ27" i="1"/>
  <c r="BO27" i="1"/>
  <c r="BM27" i="1"/>
  <c r="BK27" i="1"/>
  <c r="BG27" i="1"/>
  <c r="BE27" i="1"/>
  <c r="BC27" i="1"/>
  <c r="BA27" i="1"/>
  <c r="AY27" i="1"/>
  <c r="AW27" i="1"/>
  <c r="AU27" i="1"/>
  <c r="AS27" i="1"/>
  <c r="AQ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O26" i="1"/>
  <c r="EJ25" i="1"/>
  <c r="EI25" i="1"/>
  <c r="EE25" i="1"/>
  <c r="EC25" i="1"/>
  <c r="DW25" i="1"/>
  <c r="DU25" i="1"/>
  <c r="DS25" i="1"/>
  <c r="DQ25" i="1"/>
  <c r="DO25" i="1"/>
  <c r="DM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S25" i="1"/>
  <c r="BQ25" i="1"/>
  <c r="BO25" i="1"/>
  <c r="BM25" i="1"/>
  <c r="BK25" i="1"/>
  <c r="BG25" i="1"/>
  <c r="BE25" i="1"/>
  <c r="BC25" i="1"/>
  <c r="BA25" i="1"/>
  <c r="AY25" i="1"/>
  <c r="AW25" i="1"/>
  <c r="AU25" i="1"/>
  <c r="AS25" i="1"/>
  <c r="AQ25" i="1"/>
  <c r="AM25" i="1"/>
  <c r="AK25" i="1"/>
  <c r="AI25" i="1"/>
  <c r="AG25" i="1"/>
  <c r="AE25" i="1"/>
  <c r="AC25" i="1"/>
  <c r="AA25" i="1"/>
  <c r="Y25" i="1"/>
  <c r="W25" i="1"/>
  <c r="U25" i="1"/>
  <c r="S25" i="1"/>
  <c r="Q25" i="1"/>
  <c r="DS24" i="1"/>
  <c r="DG24" i="1"/>
  <c r="DG23" i="1" s="1"/>
  <c r="EJ23" i="1"/>
  <c r="EI23" i="1"/>
  <c r="EE23" i="1"/>
  <c r="EC23" i="1"/>
  <c r="DW23" i="1"/>
  <c r="DU23" i="1"/>
  <c r="DS23" i="1"/>
  <c r="DQ23" i="1"/>
  <c r="DO23" i="1"/>
  <c r="DM23" i="1"/>
  <c r="DK23" i="1"/>
  <c r="DI23" i="1"/>
  <c r="DI158" i="1" s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S23" i="1"/>
  <c r="BQ23" i="1"/>
  <c r="BO23" i="1"/>
  <c r="BM23" i="1"/>
  <c r="BK23" i="1"/>
  <c r="BG23" i="1"/>
  <c r="BE23" i="1"/>
  <c r="BC23" i="1"/>
  <c r="BA23" i="1"/>
  <c r="AY23" i="1"/>
  <c r="AW23" i="1"/>
  <c r="AU23" i="1"/>
  <c r="AS23" i="1"/>
  <c r="AQ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EG22" i="1"/>
  <c r="EG21" i="1" s="1"/>
  <c r="EJ21" i="1"/>
  <c r="EI21" i="1"/>
  <c r="EE21" i="1"/>
  <c r="EC21" i="1"/>
  <c r="DW21" i="1"/>
  <c r="DU21" i="1"/>
  <c r="DS21" i="1"/>
  <c r="DQ21" i="1"/>
  <c r="DO21" i="1"/>
  <c r="DM21" i="1"/>
  <c r="DK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S21" i="1"/>
  <c r="BQ21" i="1"/>
  <c r="BO21" i="1"/>
  <c r="BM21" i="1"/>
  <c r="BK21" i="1"/>
  <c r="BG21" i="1"/>
  <c r="BE21" i="1"/>
  <c r="BC21" i="1"/>
  <c r="BA21" i="1"/>
  <c r="AY21" i="1"/>
  <c r="AW21" i="1"/>
  <c r="AU21" i="1"/>
  <c r="AS21" i="1"/>
  <c r="AQ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EG20" i="1"/>
  <c r="EG19" i="1"/>
  <c r="EG18" i="1"/>
  <c r="EG17" i="1"/>
  <c r="EG16" i="1"/>
  <c r="EB16" i="1"/>
  <c r="DL16" i="1"/>
  <c r="CV16" i="1"/>
  <c r="CF16" i="1"/>
  <c r="BP16" i="1"/>
  <c r="AZ16" i="1"/>
  <c r="AJ16" i="1"/>
  <c r="T16" i="1"/>
  <c r="R16" i="1"/>
  <c r="D16" i="1"/>
  <c r="EF16" i="1" s="1"/>
  <c r="EG15" i="1"/>
  <c r="EF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D15" i="1"/>
  <c r="AB15" i="1"/>
  <c r="Z15" i="1"/>
  <c r="X15" i="1"/>
  <c r="V15" i="1"/>
  <c r="T15" i="1"/>
  <c r="R15" i="1"/>
  <c r="P15" i="1"/>
  <c r="EJ14" i="1"/>
  <c r="EI14" i="1"/>
  <c r="EE14" i="1"/>
  <c r="EC14" i="1"/>
  <c r="EC158" i="1" s="1"/>
  <c r="DW14" i="1"/>
  <c r="DU14" i="1"/>
  <c r="DS14" i="1"/>
  <c r="DQ14" i="1"/>
  <c r="DQ158" i="1" s="1"/>
  <c r="DO14" i="1"/>
  <c r="DM14" i="1"/>
  <c r="DK14" i="1"/>
  <c r="DG14" i="1"/>
  <c r="DE14" i="1"/>
  <c r="DC14" i="1"/>
  <c r="DC158" i="1" s="1"/>
  <c r="DA14" i="1"/>
  <c r="CY14" i="1"/>
  <c r="CY158" i="1" s="1"/>
  <c r="CW14" i="1"/>
  <c r="CU14" i="1"/>
  <c r="CU158" i="1" s="1"/>
  <c r="CS14" i="1"/>
  <c r="CQ14" i="1"/>
  <c r="CQ158" i="1" s="1"/>
  <c r="CO14" i="1"/>
  <c r="CM14" i="1"/>
  <c r="CM158" i="1" s="1"/>
  <c r="CK14" i="1"/>
  <c r="CI14" i="1"/>
  <c r="CI158" i="1" s="1"/>
  <c r="CG14" i="1"/>
  <c r="CE14" i="1"/>
  <c r="CE158" i="1" s="1"/>
  <c r="CC14" i="1"/>
  <c r="CA14" i="1"/>
  <c r="CA158" i="1" s="1"/>
  <c r="BY14" i="1"/>
  <c r="BW14" i="1"/>
  <c r="BW158" i="1" s="1"/>
  <c r="BS14" i="1"/>
  <c r="BQ14" i="1"/>
  <c r="BQ158" i="1" s="1"/>
  <c r="BO14" i="1"/>
  <c r="BM14" i="1"/>
  <c r="BM158" i="1" s="1"/>
  <c r="BK14" i="1"/>
  <c r="BG14" i="1"/>
  <c r="BG158" i="1" s="1"/>
  <c r="BE14" i="1"/>
  <c r="BC14" i="1"/>
  <c r="BC158" i="1" s="1"/>
  <c r="BA14" i="1"/>
  <c r="AY14" i="1"/>
  <c r="AY158" i="1" s="1"/>
  <c r="AW14" i="1"/>
  <c r="AU14" i="1"/>
  <c r="AU158" i="1" s="1"/>
  <c r="AS14" i="1"/>
  <c r="AQ14" i="1"/>
  <c r="AQ158" i="1" s="1"/>
  <c r="AM14" i="1"/>
  <c r="AK14" i="1"/>
  <c r="AK158" i="1" s="1"/>
  <c r="AI14" i="1"/>
  <c r="AG14" i="1"/>
  <c r="AG158" i="1" s="1"/>
  <c r="AE14" i="1"/>
  <c r="AC14" i="1"/>
  <c r="AC158" i="1" s="1"/>
  <c r="AA14" i="1"/>
  <c r="Y14" i="1"/>
  <c r="Y158" i="1" s="1"/>
  <c r="W14" i="1"/>
  <c r="U14" i="1"/>
  <c r="U158" i="1" s="1"/>
  <c r="S14" i="1"/>
  <c r="Q14" i="1"/>
  <c r="Q158" i="1" s="1"/>
  <c r="O14" i="1"/>
  <c r="F12" i="1"/>
  <c r="S158" i="1" l="1"/>
  <c r="AI158" i="1"/>
  <c r="AS158" i="1"/>
  <c r="BA158" i="1"/>
  <c r="BK158" i="1"/>
  <c r="BS158" i="1"/>
  <c r="CC158" i="1"/>
  <c r="CK158" i="1"/>
  <c r="CS158" i="1"/>
  <c r="DA158" i="1"/>
  <c r="DK158" i="1"/>
  <c r="EE158" i="1"/>
  <c r="EG14" i="1"/>
  <c r="Z16" i="1"/>
  <c r="AP16" i="1"/>
  <c r="BF16" i="1"/>
  <c r="BV16" i="1"/>
  <c r="CL16" i="1"/>
  <c r="DB16" i="1"/>
  <c r="DR16" i="1"/>
  <c r="EH55" i="1"/>
  <c r="EG73" i="1"/>
  <c r="EG99" i="1"/>
  <c r="DM158" i="1"/>
  <c r="DU158" i="1"/>
  <c r="EI158" i="1"/>
  <c r="EH15" i="1"/>
  <c r="AB16" i="1"/>
  <c r="AR16" i="1"/>
  <c r="BH16" i="1"/>
  <c r="BX16" i="1"/>
  <c r="CN16" i="1"/>
  <c r="DD16" i="1"/>
  <c r="DT16" i="1"/>
  <c r="DS66" i="1"/>
  <c r="EG134" i="1"/>
  <c r="EG149" i="1"/>
  <c r="EG148" i="1" s="1"/>
  <c r="W158" i="1"/>
  <c r="AE158" i="1"/>
  <c r="AM158" i="1"/>
  <c r="AW158" i="1"/>
  <c r="BE158" i="1"/>
  <c r="BO158" i="1"/>
  <c r="BY158" i="1"/>
  <c r="CG158" i="1"/>
  <c r="CO158" i="1"/>
  <c r="CW158" i="1"/>
  <c r="DE158" i="1"/>
  <c r="DO158" i="1"/>
  <c r="DW158" i="1"/>
  <c r="EJ158" i="1"/>
  <c r="AH16" i="1"/>
  <c r="AX16" i="1"/>
  <c r="BN16" i="1"/>
  <c r="CD16" i="1"/>
  <c r="CT16" i="1"/>
  <c r="DJ16" i="1"/>
  <c r="DZ16" i="1"/>
  <c r="EG40" i="1"/>
  <c r="O25" i="1"/>
  <c r="EG26" i="1"/>
  <c r="EG25" i="1" s="1"/>
  <c r="DG27" i="1"/>
  <c r="EG24" i="1"/>
  <c r="EG23" i="1" s="1"/>
  <c r="EG36" i="1"/>
  <c r="EG35" i="1" s="1"/>
  <c r="V16" i="1"/>
  <c r="AD16" i="1"/>
  <c r="AL16" i="1"/>
  <c r="AT16" i="1"/>
  <c r="BB16" i="1"/>
  <c r="BJ16" i="1"/>
  <c r="BR16" i="1"/>
  <c r="BZ16" i="1"/>
  <c r="CH16" i="1"/>
  <c r="CP16" i="1"/>
  <c r="CX16" i="1"/>
  <c r="DF16" i="1"/>
  <c r="DN16" i="1"/>
  <c r="DV16" i="1"/>
  <c r="ED16" i="1"/>
  <c r="D17" i="1"/>
  <c r="EG30" i="1"/>
  <c r="EG29" i="1" s="1"/>
  <c r="AA35" i="1"/>
  <c r="AA40" i="1"/>
  <c r="O158" i="1"/>
  <c r="P16" i="1"/>
  <c r="X16" i="1"/>
  <c r="AF16" i="1"/>
  <c r="AN16" i="1"/>
  <c r="AV16" i="1"/>
  <c r="BD16" i="1"/>
  <c r="BL16" i="1"/>
  <c r="BT16" i="1"/>
  <c r="CB16" i="1"/>
  <c r="CJ16" i="1"/>
  <c r="CR16" i="1"/>
  <c r="CZ16" i="1"/>
  <c r="DH16" i="1"/>
  <c r="DP16" i="1"/>
  <c r="DX16" i="1"/>
  <c r="AA29" i="1"/>
  <c r="AA158" i="1" s="1"/>
  <c r="EG43" i="1"/>
  <c r="EG64" i="1"/>
  <c r="EG63" i="1" s="1"/>
  <c r="DS85" i="1"/>
  <c r="EG86" i="1"/>
  <c r="EG85" i="1" s="1"/>
  <c r="EG92" i="1"/>
  <c r="EG69" i="1"/>
  <c r="EG68" i="1" s="1"/>
  <c r="EG88" i="1"/>
  <c r="EG95" i="1"/>
  <c r="DS68" i="1"/>
  <c r="DS158" i="1" s="1"/>
  <c r="EG103" i="1"/>
  <c r="EG102" i="1" s="1"/>
  <c r="EG117" i="1"/>
  <c r="EG120" i="1"/>
  <c r="DG148" i="1"/>
  <c r="EG116" i="1" l="1"/>
  <c r="EG158" i="1" s="1"/>
  <c r="DG158" i="1"/>
  <c r="EF17" i="1"/>
  <c r="DX17" i="1"/>
  <c r="DP17" i="1"/>
  <c r="DH17" i="1"/>
  <c r="CZ17" i="1"/>
  <c r="CR17" i="1"/>
  <c r="CJ17" i="1"/>
  <c r="CB17" i="1"/>
  <c r="BT17" i="1"/>
  <c r="BL17" i="1"/>
  <c r="BD17" i="1"/>
  <c r="AV17" i="1"/>
  <c r="AN17" i="1"/>
  <c r="AF17" i="1"/>
  <c r="X17" i="1"/>
  <c r="P17" i="1"/>
  <c r="D18" i="1"/>
  <c r="ED17" i="1"/>
  <c r="DV17" i="1"/>
  <c r="DN17" i="1"/>
  <c r="DF17" i="1"/>
  <c r="CX17" i="1"/>
  <c r="CP17" i="1"/>
  <c r="CH17" i="1"/>
  <c r="BZ17" i="1"/>
  <c r="BR17" i="1"/>
  <c r="BJ17" i="1"/>
  <c r="BB17" i="1"/>
  <c r="AT17" i="1"/>
  <c r="AL17" i="1"/>
  <c r="AD17" i="1"/>
  <c r="V17" i="1"/>
  <c r="EB17" i="1"/>
  <c r="DT17" i="1"/>
  <c r="DL17" i="1"/>
  <c r="DD17" i="1"/>
  <c r="CV17" i="1"/>
  <c r="CN17" i="1"/>
  <c r="CF17" i="1"/>
  <c r="BX17" i="1"/>
  <c r="BP17" i="1"/>
  <c r="BH17" i="1"/>
  <c r="AZ17" i="1"/>
  <c r="AR17" i="1"/>
  <c r="AJ17" i="1"/>
  <c r="AB17" i="1"/>
  <c r="T17" i="1"/>
  <c r="DZ17" i="1"/>
  <c r="DR17" i="1"/>
  <c r="DJ17" i="1"/>
  <c r="DB17" i="1"/>
  <c r="CT17" i="1"/>
  <c r="CL17" i="1"/>
  <c r="CD17" i="1"/>
  <c r="BV17" i="1"/>
  <c r="BN17" i="1"/>
  <c r="BF17" i="1"/>
  <c r="AX17" i="1"/>
  <c r="AP17" i="1"/>
  <c r="AH17" i="1"/>
  <c r="Z17" i="1"/>
  <c r="R17" i="1"/>
  <c r="EH16" i="1"/>
  <c r="EF18" i="1" l="1"/>
  <c r="DX18" i="1"/>
  <c r="DP18" i="1"/>
  <c r="DH18" i="1"/>
  <c r="CZ18" i="1"/>
  <c r="CR18" i="1"/>
  <c r="CJ18" i="1"/>
  <c r="CB18" i="1"/>
  <c r="BT18" i="1"/>
  <c r="BL18" i="1"/>
  <c r="BD18" i="1"/>
  <c r="AV18" i="1"/>
  <c r="AN18" i="1"/>
  <c r="AF18" i="1"/>
  <c r="X18" i="1"/>
  <c r="P18" i="1"/>
  <c r="D19" i="1"/>
  <c r="ED18" i="1"/>
  <c r="DV18" i="1"/>
  <c r="DN18" i="1"/>
  <c r="DF18" i="1"/>
  <c r="CX18" i="1"/>
  <c r="CP18" i="1"/>
  <c r="CH18" i="1"/>
  <c r="BZ18" i="1"/>
  <c r="BR18" i="1"/>
  <c r="BJ18" i="1"/>
  <c r="BB18" i="1"/>
  <c r="AT18" i="1"/>
  <c r="AL18" i="1"/>
  <c r="AD18" i="1"/>
  <c r="V18" i="1"/>
  <c r="EB18" i="1"/>
  <c r="DT18" i="1"/>
  <c r="DL18" i="1"/>
  <c r="DD18" i="1"/>
  <c r="CV18" i="1"/>
  <c r="CN18" i="1"/>
  <c r="CF18" i="1"/>
  <c r="BX18" i="1"/>
  <c r="BP18" i="1"/>
  <c r="BH18" i="1"/>
  <c r="AZ18" i="1"/>
  <c r="AR18" i="1"/>
  <c r="AJ18" i="1"/>
  <c r="AB18" i="1"/>
  <c r="T18" i="1"/>
  <c r="DZ18" i="1"/>
  <c r="DR18" i="1"/>
  <c r="DJ18" i="1"/>
  <c r="DB18" i="1"/>
  <c r="CT18" i="1"/>
  <c r="CL18" i="1"/>
  <c r="CD18" i="1"/>
  <c r="BV18" i="1"/>
  <c r="BN18" i="1"/>
  <c r="BF18" i="1"/>
  <c r="AX18" i="1"/>
  <c r="AP18" i="1"/>
  <c r="AH18" i="1"/>
  <c r="Z18" i="1"/>
  <c r="R18" i="1"/>
  <c r="EH17" i="1"/>
  <c r="EF19" i="1" l="1"/>
  <c r="DX19" i="1"/>
  <c r="DP19" i="1"/>
  <c r="DH19" i="1"/>
  <c r="CZ19" i="1"/>
  <c r="CR19" i="1"/>
  <c r="CJ19" i="1"/>
  <c r="CB19" i="1"/>
  <c r="BT19" i="1"/>
  <c r="BL19" i="1"/>
  <c r="BD19" i="1"/>
  <c r="AV19" i="1"/>
  <c r="AN19" i="1"/>
  <c r="AF19" i="1"/>
  <c r="X19" i="1"/>
  <c r="P19" i="1"/>
  <c r="D20" i="1"/>
  <c r="ED19" i="1"/>
  <c r="DV19" i="1"/>
  <c r="DN19" i="1"/>
  <c r="DF19" i="1"/>
  <c r="CX19" i="1"/>
  <c r="CP19" i="1"/>
  <c r="CH19" i="1"/>
  <c r="BZ19" i="1"/>
  <c r="BR19" i="1"/>
  <c r="BJ19" i="1"/>
  <c r="BB19" i="1"/>
  <c r="AT19" i="1"/>
  <c r="AL19" i="1"/>
  <c r="AD19" i="1"/>
  <c r="V19" i="1"/>
  <c r="EB19" i="1"/>
  <c r="DT19" i="1"/>
  <c r="DL19" i="1"/>
  <c r="DD19" i="1"/>
  <c r="CV19" i="1"/>
  <c r="CN19" i="1"/>
  <c r="CF19" i="1"/>
  <c r="BX19" i="1"/>
  <c r="BP19" i="1"/>
  <c r="BH19" i="1"/>
  <c r="AZ19" i="1"/>
  <c r="AR19" i="1"/>
  <c r="AJ19" i="1"/>
  <c r="AB19" i="1"/>
  <c r="T19" i="1"/>
  <c r="DZ19" i="1"/>
  <c r="DR19" i="1"/>
  <c r="DJ19" i="1"/>
  <c r="DB19" i="1"/>
  <c r="CT19" i="1"/>
  <c r="CL19" i="1"/>
  <c r="CD19" i="1"/>
  <c r="BV19" i="1"/>
  <c r="BN19" i="1"/>
  <c r="BF19" i="1"/>
  <c r="AX19" i="1"/>
  <c r="AP19" i="1"/>
  <c r="AH19" i="1"/>
  <c r="Z19" i="1"/>
  <c r="R19" i="1"/>
  <c r="EH18" i="1"/>
  <c r="AJ14" i="1" l="1"/>
  <c r="EF20" i="1"/>
  <c r="DX20" i="1"/>
  <c r="DX14" i="1" s="1"/>
  <c r="DP20" i="1"/>
  <c r="DP14" i="1" s="1"/>
  <c r="DH20" i="1"/>
  <c r="DH14" i="1" s="1"/>
  <c r="CZ20" i="1"/>
  <c r="CZ14" i="1" s="1"/>
  <c r="CR20" i="1"/>
  <c r="CR14" i="1" s="1"/>
  <c r="CJ20" i="1"/>
  <c r="CJ14" i="1" s="1"/>
  <c r="CB20" i="1"/>
  <c r="CB14" i="1" s="1"/>
  <c r="BT20" i="1"/>
  <c r="BT14" i="1" s="1"/>
  <c r="BL20" i="1"/>
  <c r="BL14" i="1" s="1"/>
  <c r="BD20" i="1"/>
  <c r="BD14" i="1" s="1"/>
  <c r="AV20" i="1"/>
  <c r="AV14" i="1" s="1"/>
  <c r="AN20" i="1"/>
  <c r="AN14" i="1" s="1"/>
  <c r="AF20" i="1"/>
  <c r="AF14" i="1" s="1"/>
  <c r="X20" i="1"/>
  <c r="X14" i="1" s="1"/>
  <c r="P20" i="1"/>
  <c r="P14" i="1" s="1"/>
  <c r="D21" i="1"/>
  <c r="D22" i="1" s="1"/>
  <c r="ED20" i="1"/>
  <c r="ED14" i="1" s="1"/>
  <c r="DV20" i="1"/>
  <c r="DV14" i="1" s="1"/>
  <c r="DN20" i="1"/>
  <c r="DN14" i="1" s="1"/>
  <c r="DF20" i="1"/>
  <c r="DF14" i="1" s="1"/>
  <c r="CX20" i="1"/>
  <c r="CX14" i="1" s="1"/>
  <c r="CP20" i="1"/>
  <c r="CP14" i="1" s="1"/>
  <c r="CH20" i="1"/>
  <c r="CH14" i="1" s="1"/>
  <c r="BZ20" i="1"/>
  <c r="BZ14" i="1" s="1"/>
  <c r="BR20" i="1"/>
  <c r="BR14" i="1" s="1"/>
  <c r="BJ20" i="1"/>
  <c r="BJ14" i="1" s="1"/>
  <c r="BB20" i="1"/>
  <c r="BB14" i="1" s="1"/>
  <c r="AT20" i="1"/>
  <c r="AT14" i="1" s="1"/>
  <c r="AL20" i="1"/>
  <c r="AD20" i="1"/>
  <c r="AD14" i="1" s="1"/>
  <c r="V20" i="1"/>
  <c r="V14" i="1" s="1"/>
  <c r="EB20" i="1"/>
  <c r="EB14" i="1" s="1"/>
  <c r="DT20" i="1"/>
  <c r="DT14" i="1" s="1"/>
  <c r="DL20" i="1"/>
  <c r="DD20" i="1"/>
  <c r="CV20" i="1"/>
  <c r="CV14" i="1" s="1"/>
  <c r="CN20" i="1"/>
  <c r="CN14" i="1" s="1"/>
  <c r="CF20" i="1"/>
  <c r="CF14" i="1" s="1"/>
  <c r="BX20" i="1"/>
  <c r="BX14" i="1" s="1"/>
  <c r="BP20" i="1"/>
  <c r="BP14" i="1" s="1"/>
  <c r="BH20" i="1"/>
  <c r="BH14" i="1" s="1"/>
  <c r="AZ20" i="1"/>
  <c r="AZ14" i="1" s="1"/>
  <c r="AR20" i="1"/>
  <c r="AR14" i="1" s="1"/>
  <c r="AJ20" i="1"/>
  <c r="AB20" i="1"/>
  <c r="T20" i="1"/>
  <c r="DZ20" i="1"/>
  <c r="DZ14" i="1" s="1"/>
  <c r="DR20" i="1"/>
  <c r="DR14" i="1" s="1"/>
  <c r="DJ20" i="1"/>
  <c r="DJ14" i="1" s="1"/>
  <c r="DB20" i="1"/>
  <c r="CT20" i="1"/>
  <c r="CL20" i="1"/>
  <c r="CL14" i="1" s="1"/>
  <c r="CD20" i="1"/>
  <c r="BV20" i="1"/>
  <c r="BV14" i="1" s="1"/>
  <c r="BN20" i="1"/>
  <c r="BN14" i="1" s="1"/>
  <c r="BF20" i="1"/>
  <c r="BF14" i="1" s="1"/>
  <c r="AX20" i="1"/>
  <c r="AX14" i="1" s="1"/>
  <c r="AP20" i="1"/>
  <c r="AP14" i="1" s="1"/>
  <c r="AH20" i="1"/>
  <c r="AH14" i="1" s="1"/>
  <c r="Z20" i="1"/>
  <c r="Z14" i="1" s="1"/>
  <c r="R20" i="1"/>
  <c r="R14" i="1" s="1"/>
  <c r="EF14" i="1"/>
  <c r="CT14" i="1"/>
  <c r="DD14" i="1"/>
  <c r="DB14" i="1"/>
  <c r="EH19" i="1"/>
  <c r="DL14" i="1"/>
  <c r="CD14" i="1"/>
  <c r="AB14" i="1"/>
  <c r="AL14" i="1"/>
  <c r="EH20" i="1" l="1"/>
  <c r="EH14" i="1" s="1"/>
  <c r="T14" i="1"/>
  <c r="D23" i="1"/>
  <c r="D24" i="1" s="1"/>
  <c r="ED22" i="1"/>
  <c r="ED21" i="1" s="1"/>
  <c r="DV22" i="1"/>
  <c r="DV21" i="1" s="1"/>
  <c r="DN22" i="1"/>
  <c r="DN21" i="1" s="1"/>
  <c r="DF22" i="1"/>
  <c r="DF21" i="1" s="1"/>
  <c r="CX22" i="1"/>
  <c r="CX21" i="1" s="1"/>
  <c r="CP22" i="1"/>
  <c r="CP21" i="1" s="1"/>
  <c r="CH22" i="1"/>
  <c r="CH21" i="1" s="1"/>
  <c r="BZ22" i="1"/>
  <c r="BZ21" i="1" s="1"/>
  <c r="BR22" i="1"/>
  <c r="BR21" i="1" s="1"/>
  <c r="BJ22" i="1"/>
  <c r="BJ21" i="1" s="1"/>
  <c r="BB22" i="1"/>
  <c r="BB21" i="1" s="1"/>
  <c r="AT22" i="1"/>
  <c r="AT21" i="1" s="1"/>
  <c r="AL22" i="1"/>
  <c r="AL21" i="1" s="1"/>
  <c r="AD22" i="1"/>
  <c r="AD21" i="1" s="1"/>
  <c r="V22" i="1"/>
  <c r="V21" i="1" s="1"/>
  <c r="EB22" i="1"/>
  <c r="EB21" i="1" s="1"/>
  <c r="DT22" i="1"/>
  <c r="DT21" i="1" s="1"/>
  <c r="DL22" i="1"/>
  <c r="DL21" i="1" s="1"/>
  <c r="DD22" i="1"/>
  <c r="DD21" i="1" s="1"/>
  <c r="CV22" i="1"/>
  <c r="CV21" i="1" s="1"/>
  <c r="CN22" i="1"/>
  <c r="CN21" i="1" s="1"/>
  <c r="CF22" i="1"/>
  <c r="CF21" i="1" s="1"/>
  <c r="BX22" i="1"/>
  <c r="BX21" i="1" s="1"/>
  <c r="BP22" i="1"/>
  <c r="BP21" i="1" s="1"/>
  <c r="BH22" i="1"/>
  <c r="BH21" i="1" s="1"/>
  <c r="AZ22" i="1"/>
  <c r="AZ21" i="1" s="1"/>
  <c r="AR22" i="1"/>
  <c r="AR21" i="1" s="1"/>
  <c r="AJ22" i="1"/>
  <c r="AJ21" i="1" s="1"/>
  <c r="AB22" i="1"/>
  <c r="AB21" i="1" s="1"/>
  <c r="T22" i="1"/>
  <c r="DZ22" i="1"/>
  <c r="DZ21" i="1" s="1"/>
  <c r="DR22" i="1"/>
  <c r="DR21" i="1" s="1"/>
  <c r="DJ22" i="1"/>
  <c r="DJ21" i="1" s="1"/>
  <c r="DB22" i="1"/>
  <c r="DB21" i="1" s="1"/>
  <c r="CT22" i="1"/>
  <c r="CT21" i="1" s="1"/>
  <c r="CL22" i="1"/>
  <c r="CL21" i="1" s="1"/>
  <c r="CD22" i="1"/>
  <c r="CD21" i="1" s="1"/>
  <c r="BV22" i="1"/>
  <c r="BV21" i="1" s="1"/>
  <c r="BN22" i="1"/>
  <c r="BN21" i="1" s="1"/>
  <c r="BF22" i="1"/>
  <c r="BF21" i="1" s="1"/>
  <c r="AX22" i="1"/>
  <c r="AX21" i="1" s="1"/>
  <c r="AP22" i="1"/>
  <c r="AP21" i="1" s="1"/>
  <c r="AH22" i="1"/>
  <c r="AH21" i="1" s="1"/>
  <c r="Z22" i="1"/>
  <c r="Z21" i="1" s="1"/>
  <c r="R22" i="1"/>
  <c r="R21" i="1" s="1"/>
  <c r="EF22" i="1"/>
  <c r="EF21" i="1" s="1"/>
  <c r="DX22" i="1"/>
  <c r="DX21" i="1" s="1"/>
  <c r="DP22" i="1"/>
  <c r="DP21" i="1" s="1"/>
  <c r="DH22" i="1"/>
  <c r="DH21" i="1" s="1"/>
  <c r="CZ22" i="1"/>
  <c r="CZ21" i="1" s="1"/>
  <c r="CR22" i="1"/>
  <c r="CR21" i="1" s="1"/>
  <c r="CJ22" i="1"/>
  <c r="CJ21" i="1" s="1"/>
  <c r="CB22" i="1"/>
  <c r="CB21" i="1" s="1"/>
  <c r="BT22" i="1"/>
  <c r="BT21" i="1" s="1"/>
  <c r="BL22" i="1"/>
  <c r="BL21" i="1" s="1"/>
  <c r="BD22" i="1"/>
  <c r="BD21" i="1" s="1"/>
  <c r="AV22" i="1"/>
  <c r="AV21" i="1" s="1"/>
  <c r="AN22" i="1"/>
  <c r="AN21" i="1" s="1"/>
  <c r="AF22" i="1"/>
  <c r="AF21" i="1" s="1"/>
  <c r="X22" i="1"/>
  <c r="X21" i="1" s="1"/>
  <c r="P22" i="1"/>
  <c r="P21" i="1" s="1"/>
  <c r="EH22" i="1" l="1"/>
  <c r="EH21" i="1" s="1"/>
  <c r="T21" i="1"/>
  <c r="D25" i="1"/>
  <c r="D26" i="1" s="1"/>
  <c r="ED24" i="1"/>
  <c r="ED23" i="1" s="1"/>
  <c r="DV24" i="1"/>
  <c r="DV23" i="1" s="1"/>
  <c r="DP24" i="1"/>
  <c r="DP23" i="1" s="1"/>
  <c r="DB24" i="1"/>
  <c r="DB23" i="1" s="1"/>
  <c r="CT24" i="1"/>
  <c r="CT23" i="1" s="1"/>
  <c r="CL24" i="1"/>
  <c r="CL23" i="1" s="1"/>
  <c r="CD24" i="1"/>
  <c r="CD23" i="1" s="1"/>
  <c r="BV24" i="1"/>
  <c r="BV23" i="1" s="1"/>
  <c r="BN24" i="1"/>
  <c r="BN23" i="1" s="1"/>
  <c r="BF24" i="1"/>
  <c r="BF23" i="1" s="1"/>
  <c r="AX24" i="1"/>
  <c r="AX23" i="1" s="1"/>
  <c r="AP24" i="1"/>
  <c r="AP23" i="1" s="1"/>
  <c r="AH24" i="1"/>
  <c r="AH23" i="1" s="1"/>
  <c r="Z24" i="1"/>
  <c r="Z23" i="1" s="1"/>
  <c r="R24" i="1"/>
  <c r="R23" i="1" s="1"/>
  <c r="EB24" i="1"/>
  <c r="EB23" i="1" s="1"/>
  <c r="DN24" i="1"/>
  <c r="DN23" i="1" s="1"/>
  <c r="CZ24" i="1"/>
  <c r="CZ23" i="1" s="1"/>
  <c r="CR24" i="1"/>
  <c r="CR23" i="1" s="1"/>
  <c r="CJ24" i="1"/>
  <c r="CJ23" i="1" s="1"/>
  <c r="CB24" i="1"/>
  <c r="CB23" i="1" s="1"/>
  <c r="BT24" i="1"/>
  <c r="BT23" i="1" s="1"/>
  <c r="BL24" i="1"/>
  <c r="BL23" i="1" s="1"/>
  <c r="BD24" i="1"/>
  <c r="BD23" i="1" s="1"/>
  <c r="AV24" i="1"/>
  <c r="AV23" i="1" s="1"/>
  <c r="AN24" i="1"/>
  <c r="AN23" i="1" s="1"/>
  <c r="AF24" i="1"/>
  <c r="AF23" i="1" s="1"/>
  <c r="X24" i="1"/>
  <c r="X23" i="1" s="1"/>
  <c r="P24" i="1"/>
  <c r="P23" i="1" s="1"/>
  <c r="DZ24" i="1"/>
  <c r="DZ23" i="1" s="1"/>
  <c r="DL24" i="1"/>
  <c r="DL23" i="1" s="1"/>
  <c r="DF24" i="1"/>
  <c r="DF23" i="1" s="1"/>
  <c r="CX24" i="1"/>
  <c r="CX23" i="1" s="1"/>
  <c r="CP24" i="1"/>
  <c r="CP23" i="1" s="1"/>
  <c r="CH24" i="1"/>
  <c r="CH23" i="1" s="1"/>
  <c r="BZ24" i="1"/>
  <c r="BZ23" i="1" s="1"/>
  <c r="BR24" i="1"/>
  <c r="BR23" i="1" s="1"/>
  <c r="BJ24" i="1"/>
  <c r="BJ23" i="1" s="1"/>
  <c r="BB24" i="1"/>
  <c r="BB23" i="1" s="1"/>
  <c r="AT24" i="1"/>
  <c r="AT23" i="1" s="1"/>
  <c r="AL24" i="1"/>
  <c r="AL23" i="1" s="1"/>
  <c r="AD24" i="1"/>
  <c r="AD23" i="1" s="1"/>
  <c r="V24" i="1"/>
  <c r="V23" i="1" s="1"/>
  <c r="EF24" i="1"/>
  <c r="EF23" i="1" s="1"/>
  <c r="DX24" i="1"/>
  <c r="DX23" i="1" s="1"/>
  <c r="DR24" i="1"/>
  <c r="DR23" i="1" s="1"/>
  <c r="DJ24" i="1"/>
  <c r="DJ23" i="1" s="1"/>
  <c r="DD24" i="1"/>
  <c r="DD23" i="1" s="1"/>
  <c r="CV24" i="1"/>
  <c r="CV23" i="1" s="1"/>
  <c r="CN24" i="1"/>
  <c r="CN23" i="1" s="1"/>
  <c r="CF24" i="1"/>
  <c r="CF23" i="1" s="1"/>
  <c r="BX24" i="1"/>
  <c r="BX23" i="1" s="1"/>
  <c r="BP24" i="1"/>
  <c r="BP23" i="1" s="1"/>
  <c r="BH24" i="1"/>
  <c r="BH23" i="1" s="1"/>
  <c r="AZ24" i="1"/>
  <c r="AZ23" i="1" s="1"/>
  <c r="AR24" i="1"/>
  <c r="AR23" i="1" s="1"/>
  <c r="AJ24" i="1"/>
  <c r="AJ23" i="1" s="1"/>
  <c r="AB24" i="1"/>
  <c r="AB23" i="1" s="1"/>
  <c r="T24" i="1"/>
  <c r="DH24" i="1"/>
  <c r="DH23" i="1" s="1"/>
  <c r="DT24" i="1"/>
  <c r="DT23" i="1" s="1"/>
  <c r="EH24" i="1" l="1"/>
  <c r="EH23" i="1" s="1"/>
  <c r="T23" i="1"/>
  <c r="EF26" i="1"/>
  <c r="EF25" i="1" s="1"/>
  <c r="DX26" i="1"/>
  <c r="DX25" i="1" s="1"/>
  <c r="DP26" i="1"/>
  <c r="DP25" i="1" s="1"/>
  <c r="DH26" i="1"/>
  <c r="DH25" i="1" s="1"/>
  <c r="CZ26" i="1"/>
  <c r="CZ25" i="1" s="1"/>
  <c r="CR26" i="1"/>
  <c r="CR25" i="1" s="1"/>
  <c r="CJ26" i="1"/>
  <c r="CJ25" i="1" s="1"/>
  <c r="CB26" i="1"/>
  <c r="CB25" i="1" s="1"/>
  <c r="BT26" i="1"/>
  <c r="BT25" i="1" s="1"/>
  <c r="BL26" i="1"/>
  <c r="BL25" i="1" s="1"/>
  <c r="BD26" i="1"/>
  <c r="BD25" i="1" s="1"/>
  <c r="AV26" i="1"/>
  <c r="AV25" i="1" s="1"/>
  <c r="AN26" i="1"/>
  <c r="AN25" i="1" s="1"/>
  <c r="AF26" i="1"/>
  <c r="AF25" i="1" s="1"/>
  <c r="X26" i="1"/>
  <c r="X25" i="1" s="1"/>
  <c r="D27" i="1"/>
  <c r="D28" i="1" s="1"/>
  <c r="ED26" i="1"/>
  <c r="ED25" i="1" s="1"/>
  <c r="DV26" i="1"/>
  <c r="DV25" i="1" s="1"/>
  <c r="DN26" i="1"/>
  <c r="DN25" i="1" s="1"/>
  <c r="DF26" i="1"/>
  <c r="DF25" i="1" s="1"/>
  <c r="CX26" i="1"/>
  <c r="CX25" i="1" s="1"/>
  <c r="CP26" i="1"/>
  <c r="CP25" i="1" s="1"/>
  <c r="CH26" i="1"/>
  <c r="CH25" i="1" s="1"/>
  <c r="BZ26" i="1"/>
  <c r="BZ25" i="1" s="1"/>
  <c r="BR26" i="1"/>
  <c r="BR25" i="1" s="1"/>
  <c r="BJ26" i="1"/>
  <c r="BJ25" i="1" s="1"/>
  <c r="BB26" i="1"/>
  <c r="BB25" i="1" s="1"/>
  <c r="AT26" i="1"/>
  <c r="AT25" i="1" s="1"/>
  <c r="AL26" i="1"/>
  <c r="AL25" i="1" s="1"/>
  <c r="AD26" i="1"/>
  <c r="AD25" i="1" s="1"/>
  <c r="V26" i="1"/>
  <c r="V25" i="1" s="1"/>
  <c r="EB26" i="1"/>
  <c r="EB25" i="1" s="1"/>
  <c r="DT26" i="1"/>
  <c r="DT25" i="1" s="1"/>
  <c r="DL26" i="1"/>
  <c r="DL25" i="1" s="1"/>
  <c r="DD26" i="1"/>
  <c r="DD25" i="1" s="1"/>
  <c r="CV26" i="1"/>
  <c r="CV25" i="1" s="1"/>
  <c r="CN26" i="1"/>
  <c r="CN25" i="1" s="1"/>
  <c r="CF26" i="1"/>
  <c r="CF25" i="1" s="1"/>
  <c r="BX26" i="1"/>
  <c r="BX25" i="1" s="1"/>
  <c r="BP26" i="1"/>
  <c r="BP25" i="1" s="1"/>
  <c r="BH26" i="1"/>
  <c r="BH25" i="1" s="1"/>
  <c r="AZ26" i="1"/>
  <c r="AZ25" i="1" s="1"/>
  <c r="AR26" i="1"/>
  <c r="AR25" i="1" s="1"/>
  <c r="AJ26" i="1"/>
  <c r="AJ25" i="1" s="1"/>
  <c r="AB26" i="1"/>
  <c r="AB25" i="1" s="1"/>
  <c r="T26" i="1"/>
  <c r="DZ26" i="1"/>
  <c r="DZ25" i="1" s="1"/>
  <c r="DR26" i="1"/>
  <c r="DR25" i="1" s="1"/>
  <c r="DJ26" i="1"/>
  <c r="DJ25" i="1" s="1"/>
  <c r="DB26" i="1"/>
  <c r="DB25" i="1" s="1"/>
  <c r="CT26" i="1"/>
  <c r="CT25" i="1" s="1"/>
  <c r="CL26" i="1"/>
  <c r="CL25" i="1" s="1"/>
  <c r="CD26" i="1"/>
  <c r="CD25" i="1" s="1"/>
  <c r="BV26" i="1"/>
  <c r="BV25" i="1" s="1"/>
  <c r="BN26" i="1"/>
  <c r="BN25" i="1" s="1"/>
  <c r="BF26" i="1"/>
  <c r="BF25" i="1" s="1"/>
  <c r="AX26" i="1"/>
  <c r="AX25" i="1" s="1"/>
  <c r="AP26" i="1"/>
  <c r="AP25" i="1" s="1"/>
  <c r="AH26" i="1"/>
  <c r="AH25" i="1" s="1"/>
  <c r="Z26" i="1"/>
  <c r="Z25" i="1" s="1"/>
  <c r="R26" i="1"/>
  <c r="R25" i="1" s="1"/>
  <c r="P26" i="1"/>
  <c r="P25" i="1" s="1"/>
  <c r="EH26" i="1" l="1"/>
  <c r="EH25" i="1" s="1"/>
  <c r="T25" i="1"/>
  <c r="EF28" i="1"/>
  <c r="EF27" i="1" s="1"/>
  <c r="DX28" i="1"/>
  <c r="DX27" i="1" s="1"/>
  <c r="DR28" i="1"/>
  <c r="DR27" i="1" s="1"/>
  <c r="DJ28" i="1"/>
  <c r="DJ27" i="1" s="1"/>
  <c r="DD28" i="1"/>
  <c r="DD27" i="1" s="1"/>
  <c r="CV28" i="1"/>
  <c r="CV27" i="1" s="1"/>
  <c r="CN28" i="1"/>
  <c r="CN27" i="1" s="1"/>
  <c r="CF28" i="1"/>
  <c r="CF27" i="1" s="1"/>
  <c r="BX28" i="1"/>
  <c r="BX27" i="1" s="1"/>
  <c r="BP28" i="1"/>
  <c r="BP27" i="1" s="1"/>
  <c r="BH28" i="1"/>
  <c r="BH27" i="1" s="1"/>
  <c r="AZ28" i="1"/>
  <c r="AZ27" i="1" s="1"/>
  <c r="AR28" i="1"/>
  <c r="AR27" i="1" s="1"/>
  <c r="AJ28" i="1"/>
  <c r="AJ27" i="1" s="1"/>
  <c r="AB28" i="1"/>
  <c r="AB27" i="1" s="1"/>
  <c r="T28" i="1"/>
  <c r="D29" i="1"/>
  <c r="D30" i="1" s="1"/>
  <c r="ED28" i="1"/>
  <c r="ED27" i="1" s="1"/>
  <c r="DV28" i="1"/>
  <c r="DV27" i="1" s="1"/>
  <c r="DP28" i="1"/>
  <c r="DP27" i="1" s="1"/>
  <c r="DB28" i="1"/>
  <c r="DB27" i="1" s="1"/>
  <c r="CT28" i="1"/>
  <c r="CT27" i="1" s="1"/>
  <c r="CL28" i="1"/>
  <c r="CL27" i="1" s="1"/>
  <c r="CD28" i="1"/>
  <c r="CD27" i="1" s="1"/>
  <c r="BV28" i="1"/>
  <c r="BV27" i="1" s="1"/>
  <c r="BN28" i="1"/>
  <c r="BN27" i="1" s="1"/>
  <c r="BF28" i="1"/>
  <c r="BF27" i="1" s="1"/>
  <c r="AX28" i="1"/>
  <c r="AX27" i="1" s="1"/>
  <c r="AP28" i="1"/>
  <c r="AP27" i="1" s="1"/>
  <c r="AH28" i="1"/>
  <c r="AH27" i="1" s="1"/>
  <c r="Z28" i="1"/>
  <c r="Z27" i="1" s="1"/>
  <c r="R28" i="1"/>
  <c r="R27" i="1" s="1"/>
  <c r="EB28" i="1"/>
  <c r="EB27" i="1" s="1"/>
  <c r="DT28" i="1"/>
  <c r="DT27" i="1" s="1"/>
  <c r="DN28" i="1"/>
  <c r="DN27" i="1" s="1"/>
  <c r="CZ28" i="1"/>
  <c r="CZ27" i="1" s="1"/>
  <c r="CR28" i="1"/>
  <c r="CR27" i="1" s="1"/>
  <c r="CJ28" i="1"/>
  <c r="CJ27" i="1" s="1"/>
  <c r="CB28" i="1"/>
  <c r="CB27" i="1" s="1"/>
  <c r="BT28" i="1"/>
  <c r="BT27" i="1" s="1"/>
  <c r="BL28" i="1"/>
  <c r="BL27" i="1" s="1"/>
  <c r="BD28" i="1"/>
  <c r="BD27" i="1" s="1"/>
  <c r="AV28" i="1"/>
  <c r="AV27" i="1" s="1"/>
  <c r="AN28" i="1"/>
  <c r="AN27" i="1" s="1"/>
  <c r="AF28" i="1"/>
  <c r="AF27" i="1" s="1"/>
  <c r="X28" i="1"/>
  <c r="X27" i="1" s="1"/>
  <c r="P28" i="1"/>
  <c r="P27" i="1" s="1"/>
  <c r="DZ28" i="1"/>
  <c r="DZ27" i="1" s="1"/>
  <c r="DL28" i="1"/>
  <c r="DL27" i="1" s="1"/>
  <c r="DF28" i="1"/>
  <c r="DF27" i="1" s="1"/>
  <c r="CX28" i="1"/>
  <c r="CX27" i="1" s="1"/>
  <c r="CP28" i="1"/>
  <c r="CP27" i="1" s="1"/>
  <c r="CH28" i="1"/>
  <c r="CH27" i="1" s="1"/>
  <c r="BZ28" i="1"/>
  <c r="BZ27" i="1" s="1"/>
  <c r="BR28" i="1"/>
  <c r="BR27" i="1" s="1"/>
  <c r="BJ28" i="1"/>
  <c r="BJ27" i="1" s="1"/>
  <c r="BB28" i="1"/>
  <c r="BB27" i="1" s="1"/>
  <c r="AT28" i="1"/>
  <c r="AT27" i="1" s="1"/>
  <c r="AL28" i="1"/>
  <c r="AL27" i="1" s="1"/>
  <c r="AD28" i="1"/>
  <c r="AD27" i="1" s="1"/>
  <c r="V28" i="1"/>
  <c r="V27" i="1" s="1"/>
  <c r="DH28" i="1"/>
  <c r="DH27" i="1" s="1"/>
  <c r="EH28" i="1" l="1"/>
  <c r="EH27" i="1" s="1"/>
  <c r="T27" i="1"/>
  <c r="EB30" i="1"/>
  <c r="EB29" i="1" s="1"/>
  <c r="DT30" i="1"/>
  <c r="DT29" i="1" s="1"/>
  <c r="DL30" i="1"/>
  <c r="DL29" i="1" s="1"/>
  <c r="DD30" i="1"/>
  <c r="DD29" i="1" s="1"/>
  <c r="CV30" i="1"/>
  <c r="CV29" i="1" s="1"/>
  <c r="CN30" i="1"/>
  <c r="CN29" i="1" s="1"/>
  <c r="CF30" i="1"/>
  <c r="CF29" i="1" s="1"/>
  <c r="BX30" i="1"/>
  <c r="BX29" i="1" s="1"/>
  <c r="BP30" i="1"/>
  <c r="BP29" i="1" s="1"/>
  <c r="BH30" i="1"/>
  <c r="BH29" i="1" s="1"/>
  <c r="AZ30" i="1"/>
  <c r="AZ29" i="1" s="1"/>
  <c r="AR30" i="1"/>
  <c r="AR29" i="1" s="1"/>
  <c r="AJ30" i="1"/>
  <c r="AJ29" i="1" s="1"/>
  <c r="V30" i="1"/>
  <c r="V29" i="1" s="1"/>
  <c r="DZ30" i="1"/>
  <c r="DZ29" i="1" s="1"/>
  <c r="DR30" i="1"/>
  <c r="DR29" i="1" s="1"/>
  <c r="DJ30" i="1"/>
  <c r="DJ29" i="1" s="1"/>
  <c r="DB30" i="1"/>
  <c r="DB29" i="1" s="1"/>
  <c r="CT30" i="1"/>
  <c r="CT29" i="1" s="1"/>
  <c r="CL30" i="1"/>
  <c r="CL29" i="1" s="1"/>
  <c r="CD30" i="1"/>
  <c r="CD29" i="1" s="1"/>
  <c r="BV30" i="1"/>
  <c r="BV29" i="1" s="1"/>
  <c r="BN30" i="1"/>
  <c r="BN29" i="1" s="1"/>
  <c r="BF30" i="1"/>
  <c r="BF29" i="1" s="1"/>
  <c r="AX30" i="1"/>
  <c r="AX29" i="1" s="1"/>
  <c r="AP30" i="1"/>
  <c r="AP29" i="1" s="1"/>
  <c r="AH30" i="1"/>
  <c r="AH29" i="1" s="1"/>
  <c r="T30" i="1"/>
  <c r="EF30" i="1"/>
  <c r="EF29" i="1" s="1"/>
  <c r="DX30" i="1"/>
  <c r="DX29" i="1" s="1"/>
  <c r="DP30" i="1"/>
  <c r="DP29" i="1" s="1"/>
  <c r="DH30" i="1"/>
  <c r="DH29" i="1" s="1"/>
  <c r="CZ30" i="1"/>
  <c r="CZ29" i="1" s="1"/>
  <c r="CR30" i="1"/>
  <c r="CR29" i="1" s="1"/>
  <c r="CJ30" i="1"/>
  <c r="CJ29" i="1" s="1"/>
  <c r="CB30" i="1"/>
  <c r="CB29" i="1" s="1"/>
  <c r="BT30" i="1"/>
  <c r="BT29" i="1" s="1"/>
  <c r="BL30" i="1"/>
  <c r="BL29" i="1" s="1"/>
  <c r="BD30" i="1"/>
  <c r="BD29" i="1" s="1"/>
  <c r="AV30" i="1"/>
  <c r="AV29" i="1" s="1"/>
  <c r="AN30" i="1"/>
  <c r="AN29" i="1" s="1"/>
  <c r="AF30" i="1"/>
  <c r="AF29" i="1" s="1"/>
  <c r="Z30" i="1"/>
  <c r="Z29" i="1" s="1"/>
  <c r="R30" i="1"/>
  <c r="R29" i="1" s="1"/>
  <c r="D31" i="1"/>
  <c r="D32" i="1" s="1"/>
  <c r="ED30" i="1"/>
  <c r="ED29" i="1" s="1"/>
  <c r="DV30" i="1"/>
  <c r="DV29" i="1" s="1"/>
  <c r="DN30" i="1"/>
  <c r="DN29" i="1" s="1"/>
  <c r="DF30" i="1"/>
  <c r="DF29" i="1" s="1"/>
  <c r="CX30" i="1"/>
  <c r="CX29" i="1" s="1"/>
  <c r="CP30" i="1"/>
  <c r="CP29" i="1" s="1"/>
  <c r="CH30" i="1"/>
  <c r="CH29" i="1" s="1"/>
  <c r="BZ30" i="1"/>
  <c r="BZ29" i="1" s="1"/>
  <c r="BR30" i="1"/>
  <c r="BR29" i="1" s="1"/>
  <c r="BJ30" i="1"/>
  <c r="BJ29" i="1" s="1"/>
  <c r="BB30" i="1"/>
  <c r="BB29" i="1" s="1"/>
  <c r="AT30" i="1"/>
  <c r="AT29" i="1" s="1"/>
  <c r="AL30" i="1"/>
  <c r="AL29" i="1" s="1"/>
  <c r="AD30" i="1"/>
  <c r="AD29" i="1" s="1"/>
  <c r="X30" i="1"/>
  <c r="X29" i="1" s="1"/>
  <c r="P30" i="1"/>
  <c r="P29" i="1" s="1"/>
  <c r="AB30" i="1"/>
  <c r="AB29" i="1" s="1"/>
  <c r="DZ32" i="1" l="1"/>
  <c r="DR32" i="1"/>
  <c r="DJ32" i="1"/>
  <c r="DB32" i="1"/>
  <c r="CT32" i="1"/>
  <c r="CL32" i="1"/>
  <c r="CD32" i="1"/>
  <c r="BV32" i="1"/>
  <c r="BN32" i="1"/>
  <c r="BF32" i="1"/>
  <c r="AX32" i="1"/>
  <c r="AP32" i="1"/>
  <c r="AH32" i="1"/>
  <c r="Z32" i="1"/>
  <c r="R32" i="1"/>
  <c r="EF32" i="1"/>
  <c r="DX32" i="1"/>
  <c r="DP32" i="1"/>
  <c r="DH32" i="1"/>
  <c r="CZ32" i="1"/>
  <c r="CR32" i="1"/>
  <c r="CJ32" i="1"/>
  <c r="CB32" i="1"/>
  <c r="BT32" i="1"/>
  <c r="BL32" i="1"/>
  <c r="BD32" i="1"/>
  <c r="AV32" i="1"/>
  <c r="AN32" i="1"/>
  <c r="AF32" i="1"/>
  <c r="X32" i="1"/>
  <c r="P32" i="1"/>
  <c r="D33" i="1"/>
  <c r="ED32" i="1"/>
  <c r="DV32" i="1"/>
  <c r="DN32" i="1"/>
  <c r="DF32" i="1"/>
  <c r="CX32" i="1"/>
  <c r="CP32" i="1"/>
  <c r="CH32" i="1"/>
  <c r="BZ32" i="1"/>
  <c r="BR32" i="1"/>
  <c r="BJ32" i="1"/>
  <c r="BB32" i="1"/>
  <c r="AT32" i="1"/>
  <c r="AL32" i="1"/>
  <c r="AD32" i="1"/>
  <c r="V32" i="1"/>
  <c r="EB32" i="1"/>
  <c r="DT32" i="1"/>
  <c r="DL32" i="1"/>
  <c r="DD32" i="1"/>
  <c r="CV32" i="1"/>
  <c r="CN32" i="1"/>
  <c r="CF32" i="1"/>
  <c r="BX32" i="1"/>
  <c r="BP32" i="1"/>
  <c r="BH32" i="1"/>
  <c r="AZ32" i="1"/>
  <c r="AR32" i="1"/>
  <c r="AJ32" i="1"/>
  <c r="AB32" i="1"/>
  <c r="T32" i="1"/>
  <c r="EH30" i="1"/>
  <c r="EH29" i="1" s="1"/>
  <c r="T29" i="1"/>
  <c r="DZ33" i="1" l="1"/>
  <c r="DR33" i="1"/>
  <c r="DJ33" i="1"/>
  <c r="DB33" i="1"/>
  <c r="CT33" i="1"/>
  <c r="CL33" i="1"/>
  <c r="CD33" i="1"/>
  <c r="BV33" i="1"/>
  <c r="BN33" i="1"/>
  <c r="BF33" i="1"/>
  <c r="AX33" i="1"/>
  <c r="AP33" i="1"/>
  <c r="AH33" i="1"/>
  <c r="Z33" i="1"/>
  <c r="R33" i="1"/>
  <c r="EF33" i="1"/>
  <c r="DX33" i="1"/>
  <c r="DP33" i="1"/>
  <c r="DH33" i="1"/>
  <c r="CZ33" i="1"/>
  <c r="CR33" i="1"/>
  <c r="CJ33" i="1"/>
  <c r="CB33" i="1"/>
  <c r="BT33" i="1"/>
  <c r="BL33" i="1"/>
  <c r="BD33" i="1"/>
  <c r="AV33" i="1"/>
  <c r="AN33" i="1"/>
  <c r="AF33" i="1"/>
  <c r="X33" i="1"/>
  <c r="P33" i="1"/>
  <c r="D34" i="1"/>
  <c r="ED33" i="1"/>
  <c r="DV33" i="1"/>
  <c r="DN33" i="1"/>
  <c r="DF33" i="1"/>
  <c r="CX33" i="1"/>
  <c r="CP33" i="1"/>
  <c r="CH33" i="1"/>
  <c r="BZ33" i="1"/>
  <c r="BR33" i="1"/>
  <c r="BJ33" i="1"/>
  <c r="BB33" i="1"/>
  <c r="AT33" i="1"/>
  <c r="AL33" i="1"/>
  <c r="AD33" i="1"/>
  <c r="V33" i="1"/>
  <c r="EB33" i="1"/>
  <c r="DT33" i="1"/>
  <c r="DL33" i="1"/>
  <c r="DD33" i="1"/>
  <c r="CV33" i="1"/>
  <c r="CN33" i="1"/>
  <c r="CF33" i="1"/>
  <c r="BX33" i="1"/>
  <c r="BP33" i="1"/>
  <c r="BH33" i="1"/>
  <c r="AZ33" i="1"/>
  <c r="AR33" i="1"/>
  <c r="AJ33" i="1"/>
  <c r="AB33" i="1"/>
  <c r="T33" i="1"/>
  <c r="EH32" i="1"/>
  <c r="EH33" i="1" l="1"/>
  <c r="DZ34" i="1"/>
  <c r="DZ31" i="1" s="1"/>
  <c r="DR34" i="1"/>
  <c r="DR31" i="1" s="1"/>
  <c r="DJ34" i="1"/>
  <c r="DJ31" i="1" s="1"/>
  <c r="DB34" i="1"/>
  <c r="DB31" i="1" s="1"/>
  <c r="CT34" i="1"/>
  <c r="CT31" i="1" s="1"/>
  <c r="CL34" i="1"/>
  <c r="CL31" i="1" s="1"/>
  <c r="CD34" i="1"/>
  <c r="CD31" i="1" s="1"/>
  <c r="BV34" i="1"/>
  <c r="BV31" i="1" s="1"/>
  <c r="BN34" i="1"/>
  <c r="BN31" i="1" s="1"/>
  <c r="BF34" i="1"/>
  <c r="BF31" i="1" s="1"/>
  <c r="AX34" i="1"/>
  <c r="AX31" i="1" s="1"/>
  <c r="AP34" i="1"/>
  <c r="AP31" i="1" s="1"/>
  <c r="AH34" i="1"/>
  <c r="AH31" i="1" s="1"/>
  <c r="Z34" i="1"/>
  <c r="Z31" i="1" s="1"/>
  <c r="R34" i="1"/>
  <c r="R31" i="1" s="1"/>
  <c r="EF34" i="1"/>
  <c r="EF31" i="1" s="1"/>
  <c r="DX34" i="1"/>
  <c r="DX31" i="1" s="1"/>
  <c r="DP34" i="1"/>
  <c r="DP31" i="1" s="1"/>
  <c r="DH34" i="1"/>
  <c r="DH31" i="1" s="1"/>
  <c r="CZ34" i="1"/>
  <c r="CZ31" i="1" s="1"/>
  <c r="CR34" i="1"/>
  <c r="CR31" i="1" s="1"/>
  <c r="CJ34" i="1"/>
  <c r="CJ31" i="1" s="1"/>
  <c r="CB34" i="1"/>
  <c r="CB31" i="1" s="1"/>
  <c r="BT34" i="1"/>
  <c r="BT31" i="1" s="1"/>
  <c r="BL34" i="1"/>
  <c r="BL31" i="1" s="1"/>
  <c r="BD34" i="1"/>
  <c r="BD31" i="1" s="1"/>
  <c r="AV34" i="1"/>
  <c r="AV31" i="1" s="1"/>
  <c r="AN34" i="1"/>
  <c r="AN31" i="1" s="1"/>
  <c r="AF34" i="1"/>
  <c r="AF31" i="1" s="1"/>
  <c r="X34" i="1"/>
  <c r="X31" i="1" s="1"/>
  <c r="P34" i="1"/>
  <c r="P31" i="1" s="1"/>
  <c r="D35" i="1"/>
  <c r="D36" i="1" s="1"/>
  <c r="ED34" i="1"/>
  <c r="ED31" i="1" s="1"/>
  <c r="DV34" i="1"/>
  <c r="DV31" i="1" s="1"/>
  <c r="DN34" i="1"/>
  <c r="DN31" i="1" s="1"/>
  <c r="DF34" i="1"/>
  <c r="DF31" i="1" s="1"/>
  <c r="CX34" i="1"/>
  <c r="CX31" i="1" s="1"/>
  <c r="CP34" i="1"/>
  <c r="CP31" i="1" s="1"/>
  <c r="CH34" i="1"/>
  <c r="CH31" i="1" s="1"/>
  <c r="BZ34" i="1"/>
  <c r="BZ31" i="1" s="1"/>
  <c r="BR34" i="1"/>
  <c r="BR31" i="1" s="1"/>
  <c r="BJ34" i="1"/>
  <c r="BJ31" i="1" s="1"/>
  <c r="BB34" i="1"/>
  <c r="BB31" i="1" s="1"/>
  <c r="AT34" i="1"/>
  <c r="AT31" i="1" s="1"/>
  <c r="AL34" i="1"/>
  <c r="AL31" i="1" s="1"/>
  <c r="AD34" i="1"/>
  <c r="AD31" i="1" s="1"/>
  <c r="V34" i="1"/>
  <c r="V31" i="1" s="1"/>
  <c r="EB34" i="1"/>
  <c r="EB31" i="1" s="1"/>
  <c r="DT34" i="1"/>
  <c r="DT31" i="1" s="1"/>
  <c r="DL34" i="1"/>
  <c r="DL31" i="1" s="1"/>
  <c r="DD34" i="1"/>
  <c r="DD31" i="1" s="1"/>
  <c r="CV34" i="1"/>
  <c r="CV31" i="1" s="1"/>
  <c r="CN34" i="1"/>
  <c r="CN31" i="1" s="1"/>
  <c r="CF34" i="1"/>
  <c r="CF31" i="1" s="1"/>
  <c r="BX34" i="1"/>
  <c r="BX31" i="1" s="1"/>
  <c r="BP34" i="1"/>
  <c r="BP31" i="1" s="1"/>
  <c r="BH34" i="1"/>
  <c r="BH31" i="1" s="1"/>
  <c r="AZ34" i="1"/>
  <c r="AZ31" i="1" s="1"/>
  <c r="AR34" i="1"/>
  <c r="AR31" i="1" s="1"/>
  <c r="AJ34" i="1"/>
  <c r="AJ31" i="1" s="1"/>
  <c r="AB34" i="1"/>
  <c r="AB31" i="1" s="1"/>
  <c r="T34" i="1"/>
  <c r="EH34" i="1" l="1"/>
  <c r="EH31" i="1" s="1"/>
  <c r="T31" i="1"/>
  <c r="D37" i="1"/>
  <c r="ED36" i="1"/>
  <c r="DV36" i="1"/>
  <c r="DN36" i="1"/>
  <c r="DF36" i="1"/>
  <c r="CX36" i="1"/>
  <c r="CP36" i="1"/>
  <c r="CH36" i="1"/>
  <c r="BZ36" i="1"/>
  <c r="BR36" i="1"/>
  <c r="BJ36" i="1"/>
  <c r="BB36" i="1"/>
  <c r="AT36" i="1"/>
  <c r="AL36" i="1"/>
  <c r="AD36" i="1"/>
  <c r="X36" i="1"/>
  <c r="P36" i="1"/>
  <c r="EB36" i="1"/>
  <c r="DT36" i="1"/>
  <c r="DL36" i="1"/>
  <c r="DD36" i="1"/>
  <c r="CV36" i="1"/>
  <c r="CN36" i="1"/>
  <c r="CF36" i="1"/>
  <c r="BX36" i="1"/>
  <c r="BP36" i="1"/>
  <c r="BH36" i="1"/>
  <c r="AZ36" i="1"/>
  <c r="AR36" i="1"/>
  <c r="AJ36" i="1"/>
  <c r="V36" i="1"/>
  <c r="DZ36" i="1"/>
  <c r="DR36" i="1"/>
  <c r="DJ36" i="1"/>
  <c r="DB36" i="1"/>
  <c r="CT36" i="1"/>
  <c r="CL36" i="1"/>
  <c r="CD36" i="1"/>
  <c r="BV36" i="1"/>
  <c r="BN36" i="1"/>
  <c r="BF36" i="1"/>
  <c r="AX36" i="1"/>
  <c r="AP36" i="1"/>
  <c r="AH36" i="1"/>
  <c r="T36" i="1"/>
  <c r="EF36" i="1"/>
  <c r="DX36" i="1"/>
  <c r="DP36" i="1"/>
  <c r="DH36" i="1"/>
  <c r="CZ36" i="1"/>
  <c r="CR36" i="1"/>
  <c r="CJ36" i="1"/>
  <c r="CB36" i="1"/>
  <c r="BT36" i="1"/>
  <c r="BL36" i="1"/>
  <c r="BD36" i="1"/>
  <c r="AV36" i="1"/>
  <c r="AN36" i="1"/>
  <c r="AF36" i="1"/>
  <c r="Z36" i="1"/>
  <c r="R36" i="1"/>
  <c r="AB36" i="1"/>
  <c r="EH36" i="1" l="1"/>
  <c r="D38" i="1"/>
  <c r="D39" i="1" s="1"/>
  <c r="ED37" i="1"/>
  <c r="ED35" i="1" s="1"/>
  <c r="DV37" i="1"/>
  <c r="DN37" i="1"/>
  <c r="DF37" i="1"/>
  <c r="DF35" i="1" s="1"/>
  <c r="CX37" i="1"/>
  <c r="CX35" i="1" s="1"/>
  <c r="CP37" i="1"/>
  <c r="CH37" i="1"/>
  <c r="BZ37" i="1"/>
  <c r="BZ35" i="1" s="1"/>
  <c r="BR37" i="1"/>
  <c r="BJ37" i="1"/>
  <c r="BB37" i="1"/>
  <c r="AT37" i="1"/>
  <c r="AT35" i="1" s="1"/>
  <c r="AL37" i="1"/>
  <c r="AL35" i="1" s="1"/>
  <c r="AD37" i="1"/>
  <c r="V37" i="1"/>
  <c r="EB37" i="1"/>
  <c r="EB35" i="1" s="1"/>
  <c r="DT37" i="1"/>
  <c r="DT35" i="1" s="1"/>
  <c r="DL37" i="1"/>
  <c r="DD37" i="1"/>
  <c r="DD35" i="1" s="1"/>
  <c r="CV37" i="1"/>
  <c r="CV35" i="1" s="1"/>
  <c r="CN37" i="1"/>
  <c r="CN35" i="1" s="1"/>
  <c r="CF37" i="1"/>
  <c r="BX37" i="1"/>
  <c r="BX35" i="1" s="1"/>
  <c r="BP37" i="1"/>
  <c r="BH37" i="1"/>
  <c r="AZ37" i="1"/>
  <c r="AR37" i="1"/>
  <c r="AR35" i="1" s="1"/>
  <c r="AJ37" i="1"/>
  <c r="AB37" i="1"/>
  <c r="AB35" i="1" s="1"/>
  <c r="T37" i="1"/>
  <c r="DZ37" i="1"/>
  <c r="DR37" i="1"/>
  <c r="DR35" i="1" s="1"/>
  <c r="DJ37" i="1"/>
  <c r="DJ35" i="1" s="1"/>
  <c r="DB37" i="1"/>
  <c r="CT37" i="1"/>
  <c r="CL37" i="1"/>
  <c r="CL35" i="1" s="1"/>
  <c r="CD37" i="1"/>
  <c r="CD35" i="1" s="1"/>
  <c r="BV37" i="1"/>
  <c r="BN37" i="1"/>
  <c r="BF37" i="1"/>
  <c r="BF35" i="1" s="1"/>
  <c r="AX37" i="1"/>
  <c r="AP37" i="1"/>
  <c r="AH37" i="1"/>
  <c r="Z37" i="1"/>
  <c r="Z35" i="1" s="1"/>
  <c r="R37" i="1"/>
  <c r="R35" i="1" s="1"/>
  <c r="EF37" i="1"/>
  <c r="DX37" i="1"/>
  <c r="DP37" i="1"/>
  <c r="DH37" i="1"/>
  <c r="DH35" i="1" s="1"/>
  <c r="CZ37" i="1"/>
  <c r="CR37" i="1"/>
  <c r="CJ37" i="1"/>
  <c r="CB37" i="1"/>
  <c r="CB35" i="1" s="1"/>
  <c r="BT37" i="1"/>
  <c r="BL37" i="1"/>
  <c r="BD37" i="1"/>
  <c r="BD35" i="1" s="1"/>
  <c r="AV37" i="1"/>
  <c r="AV35" i="1" s="1"/>
  <c r="AN37" i="1"/>
  <c r="AF37" i="1"/>
  <c r="X37" i="1"/>
  <c r="P37" i="1"/>
  <c r="P35" i="1" s="1"/>
  <c r="CJ35" i="1"/>
  <c r="DP35" i="1"/>
  <c r="AH35" i="1"/>
  <c r="BN35" i="1"/>
  <c r="CT35" i="1"/>
  <c r="DZ35" i="1"/>
  <c r="AZ35" i="1"/>
  <c r="CF35" i="1"/>
  <c r="DL35" i="1"/>
  <c r="X35" i="1"/>
  <c r="BB35" i="1"/>
  <c r="CH35" i="1"/>
  <c r="DN35" i="1"/>
  <c r="AF35" i="1"/>
  <c r="BL35" i="1"/>
  <c r="CR35" i="1"/>
  <c r="DX35" i="1"/>
  <c r="AP35" i="1"/>
  <c r="BV35" i="1"/>
  <c r="DB35" i="1"/>
  <c r="V35" i="1"/>
  <c r="BH35" i="1"/>
  <c r="AD35" i="1"/>
  <c r="BJ35" i="1"/>
  <c r="CP35" i="1"/>
  <c r="DV35" i="1"/>
  <c r="AN35" i="1"/>
  <c r="BT35" i="1"/>
  <c r="CZ35" i="1"/>
  <c r="EF35" i="1"/>
  <c r="AX35" i="1"/>
  <c r="AJ35" i="1"/>
  <c r="BP35" i="1"/>
  <c r="BR35" i="1"/>
  <c r="EH37" i="1" l="1"/>
  <c r="EH35" i="1" s="1"/>
  <c r="DZ39" i="1"/>
  <c r="DZ38" i="1" s="1"/>
  <c r="DR39" i="1"/>
  <c r="DR38" i="1" s="1"/>
  <c r="DJ39" i="1"/>
  <c r="DJ38" i="1" s="1"/>
  <c r="DB39" i="1"/>
  <c r="DB38" i="1" s="1"/>
  <c r="CT39" i="1"/>
  <c r="CT38" i="1" s="1"/>
  <c r="CL39" i="1"/>
  <c r="CL38" i="1" s="1"/>
  <c r="CD39" i="1"/>
  <c r="CD38" i="1" s="1"/>
  <c r="BV39" i="1"/>
  <c r="BV38" i="1" s="1"/>
  <c r="BN39" i="1"/>
  <c r="BN38" i="1" s="1"/>
  <c r="BF39" i="1"/>
  <c r="BF38" i="1" s="1"/>
  <c r="AX39" i="1"/>
  <c r="AX38" i="1" s="1"/>
  <c r="AP39" i="1"/>
  <c r="AP38" i="1" s="1"/>
  <c r="AH39" i="1"/>
  <c r="AH38" i="1" s="1"/>
  <c r="T39" i="1"/>
  <c r="EF39" i="1"/>
  <c r="EF38" i="1" s="1"/>
  <c r="DX39" i="1"/>
  <c r="DX38" i="1" s="1"/>
  <c r="DP39" i="1"/>
  <c r="DP38" i="1" s="1"/>
  <c r="DH39" i="1"/>
  <c r="DH38" i="1" s="1"/>
  <c r="CZ39" i="1"/>
  <c r="CZ38" i="1" s="1"/>
  <c r="CR39" i="1"/>
  <c r="CR38" i="1" s="1"/>
  <c r="CJ39" i="1"/>
  <c r="CJ38" i="1" s="1"/>
  <c r="CB39" i="1"/>
  <c r="CB38" i="1" s="1"/>
  <c r="BT39" i="1"/>
  <c r="BT38" i="1" s="1"/>
  <c r="BL39" i="1"/>
  <c r="BL38" i="1" s="1"/>
  <c r="BD39" i="1"/>
  <c r="BD38" i="1" s="1"/>
  <c r="AV39" i="1"/>
  <c r="AV38" i="1" s="1"/>
  <c r="AN39" i="1"/>
  <c r="AN38" i="1" s="1"/>
  <c r="AF39" i="1"/>
  <c r="AF38" i="1" s="1"/>
  <c r="Z39" i="1"/>
  <c r="Z38" i="1" s="1"/>
  <c r="R39" i="1"/>
  <c r="R38" i="1" s="1"/>
  <c r="D40" i="1"/>
  <c r="D41" i="1" s="1"/>
  <c r="ED39" i="1"/>
  <c r="ED38" i="1" s="1"/>
  <c r="DV39" i="1"/>
  <c r="DV38" i="1" s="1"/>
  <c r="DN39" i="1"/>
  <c r="DN38" i="1" s="1"/>
  <c r="DF39" i="1"/>
  <c r="DF38" i="1" s="1"/>
  <c r="CX39" i="1"/>
  <c r="CX38" i="1" s="1"/>
  <c r="CP39" i="1"/>
  <c r="CP38" i="1" s="1"/>
  <c r="CH39" i="1"/>
  <c r="CH38" i="1" s="1"/>
  <c r="BZ39" i="1"/>
  <c r="BZ38" i="1" s="1"/>
  <c r="BR39" i="1"/>
  <c r="BR38" i="1" s="1"/>
  <c r="BJ39" i="1"/>
  <c r="BJ38" i="1" s="1"/>
  <c r="BB39" i="1"/>
  <c r="BB38" i="1" s="1"/>
  <c r="AT39" i="1"/>
  <c r="AT38" i="1" s="1"/>
  <c r="AL39" i="1"/>
  <c r="AL38" i="1" s="1"/>
  <c r="AD39" i="1"/>
  <c r="AD38" i="1" s="1"/>
  <c r="X39" i="1"/>
  <c r="X38" i="1" s="1"/>
  <c r="P39" i="1"/>
  <c r="P38" i="1" s="1"/>
  <c r="EB39" i="1"/>
  <c r="EB38" i="1" s="1"/>
  <c r="DT39" i="1"/>
  <c r="DT38" i="1" s="1"/>
  <c r="DL39" i="1"/>
  <c r="DL38" i="1" s="1"/>
  <c r="DD39" i="1"/>
  <c r="DD38" i="1" s="1"/>
  <c r="CV39" i="1"/>
  <c r="CV38" i="1" s="1"/>
  <c r="CN39" i="1"/>
  <c r="CN38" i="1" s="1"/>
  <c r="CF39" i="1"/>
  <c r="CF38" i="1" s="1"/>
  <c r="BX39" i="1"/>
  <c r="BX38" i="1" s="1"/>
  <c r="BP39" i="1"/>
  <c r="BP38" i="1" s="1"/>
  <c r="BH39" i="1"/>
  <c r="BH38" i="1" s="1"/>
  <c r="AZ39" i="1"/>
  <c r="AZ38" i="1" s="1"/>
  <c r="AR39" i="1"/>
  <c r="AR38" i="1" s="1"/>
  <c r="AJ39" i="1"/>
  <c r="AJ38" i="1" s="1"/>
  <c r="V39" i="1"/>
  <c r="V38" i="1" s="1"/>
  <c r="AB39" i="1"/>
  <c r="AB38" i="1" s="1"/>
  <c r="T35" i="1"/>
  <c r="T38" i="1" l="1"/>
  <c r="EH39" i="1"/>
  <c r="EH38" i="1" s="1"/>
  <c r="DZ41" i="1"/>
  <c r="DR41" i="1"/>
  <c r="DJ41" i="1"/>
  <c r="DB41" i="1"/>
  <c r="CT41" i="1"/>
  <c r="CL41" i="1"/>
  <c r="CD41" i="1"/>
  <c r="D42" i="1"/>
  <c r="EB41" i="1"/>
  <c r="DP41" i="1"/>
  <c r="DF41" i="1"/>
  <c r="CV41" i="1"/>
  <c r="CJ41" i="1"/>
  <c r="BZ41" i="1"/>
  <c r="BR41" i="1"/>
  <c r="BJ41" i="1"/>
  <c r="BB41" i="1"/>
  <c r="AT41" i="1"/>
  <c r="AL41" i="1"/>
  <c r="AD41" i="1"/>
  <c r="X41" i="1"/>
  <c r="P41" i="1"/>
  <c r="DX41" i="1"/>
  <c r="DN41" i="1"/>
  <c r="DD41" i="1"/>
  <c r="CR41" i="1"/>
  <c r="CH41" i="1"/>
  <c r="BX41" i="1"/>
  <c r="BP41" i="1"/>
  <c r="BH41" i="1"/>
  <c r="AZ41" i="1"/>
  <c r="AR41" i="1"/>
  <c r="AJ41" i="1"/>
  <c r="V41" i="1"/>
  <c r="EF41" i="1"/>
  <c r="DV41" i="1"/>
  <c r="DL41" i="1"/>
  <c r="CZ41" i="1"/>
  <c r="CP41" i="1"/>
  <c r="CF41" i="1"/>
  <c r="BV41" i="1"/>
  <c r="BN41" i="1"/>
  <c r="BF41" i="1"/>
  <c r="AX41" i="1"/>
  <c r="AP41" i="1"/>
  <c r="AH41" i="1"/>
  <c r="T41" i="1"/>
  <c r="ED41" i="1"/>
  <c r="DT41" i="1"/>
  <c r="DH41" i="1"/>
  <c r="CX41" i="1"/>
  <c r="CN41" i="1"/>
  <c r="CB41" i="1"/>
  <c r="BT41" i="1"/>
  <c r="BL41" i="1"/>
  <c r="BD41" i="1"/>
  <c r="AV41" i="1"/>
  <c r="AN41" i="1"/>
  <c r="AF41" i="1"/>
  <c r="Z41" i="1"/>
  <c r="R41" i="1"/>
  <c r="AB41" i="1"/>
  <c r="EF42" i="1" l="1"/>
  <c r="DX42" i="1"/>
  <c r="DP42" i="1"/>
  <c r="DP40" i="1" s="1"/>
  <c r="DH42" i="1"/>
  <c r="CZ42" i="1"/>
  <c r="CR42" i="1"/>
  <c r="CJ42" i="1"/>
  <c r="CB42" i="1"/>
  <c r="BT42" i="1"/>
  <c r="BL42" i="1"/>
  <c r="BD42" i="1"/>
  <c r="BD40" i="1" s="1"/>
  <c r="AV42" i="1"/>
  <c r="AN42" i="1"/>
  <c r="AF42" i="1"/>
  <c r="Z42" i="1"/>
  <c r="Z40" i="1" s="1"/>
  <c r="R42" i="1"/>
  <c r="DZ42" i="1"/>
  <c r="DR42" i="1"/>
  <c r="DJ42" i="1"/>
  <c r="DB42" i="1"/>
  <c r="CT42" i="1"/>
  <c r="CL42" i="1"/>
  <c r="CD42" i="1"/>
  <c r="CD40" i="1" s="1"/>
  <c r="BV42" i="1"/>
  <c r="BN42" i="1"/>
  <c r="BF42" i="1"/>
  <c r="AX42" i="1"/>
  <c r="AX40" i="1" s="1"/>
  <c r="AP42" i="1"/>
  <c r="AH42" i="1"/>
  <c r="EB42" i="1"/>
  <c r="DL42" i="1"/>
  <c r="DL40" i="1" s="1"/>
  <c r="CV42" i="1"/>
  <c r="CV40" i="1" s="1"/>
  <c r="CF42" i="1"/>
  <c r="CF40" i="1" s="1"/>
  <c r="BP42" i="1"/>
  <c r="AZ42" i="1"/>
  <c r="AZ40" i="1" s="1"/>
  <c r="AJ42" i="1"/>
  <c r="X42" i="1"/>
  <c r="D43" i="1"/>
  <c r="D45" i="1" s="1"/>
  <c r="DV42" i="1"/>
  <c r="DV40" i="1" s="1"/>
  <c r="DF42" i="1"/>
  <c r="CP42" i="1"/>
  <c r="BZ42" i="1"/>
  <c r="BJ42" i="1"/>
  <c r="BJ40" i="1" s="1"/>
  <c r="AT42" i="1"/>
  <c r="AD42" i="1"/>
  <c r="AD40" i="1" s="1"/>
  <c r="V42" i="1"/>
  <c r="DT42" i="1"/>
  <c r="DD42" i="1"/>
  <c r="CN42" i="1"/>
  <c r="CN40" i="1" s="1"/>
  <c r="BX42" i="1"/>
  <c r="BX40" i="1" s="1"/>
  <c r="BH42" i="1"/>
  <c r="BH40" i="1" s="1"/>
  <c r="AR42" i="1"/>
  <c r="AR40" i="1" s="1"/>
  <c r="AB42" i="1"/>
  <c r="T42" i="1"/>
  <c r="ED42" i="1"/>
  <c r="ED40" i="1" s="1"/>
  <c r="DN42" i="1"/>
  <c r="DN40" i="1" s="1"/>
  <c r="CX42" i="1"/>
  <c r="CH42" i="1"/>
  <c r="CH40" i="1" s="1"/>
  <c r="BR42" i="1"/>
  <c r="BR40" i="1" s="1"/>
  <c r="BB42" i="1"/>
  <c r="AL42" i="1"/>
  <c r="P42" i="1"/>
  <c r="DB40" i="1"/>
  <c r="AF40" i="1"/>
  <c r="BL40" i="1"/>
  <c r="CX40" i="1"/>
  <c r="T40" i="1"/>
  <c r="EH41" i="1"/>
  <c r="BF40" i="1"/>
  <c r="CP40" i="1"/>
  <c r="EF40" i="1"/>
  <c r="DX40" i="1"/>
  <c r="AL40" i="1"/>
  <c r="DF40" i="1"/>
  <c r="DJ40" i="1"/>
  <c r="AB40" i="1"/>
  <c r="AN40" i="1"/>
  <c r="BT40" i="1"/>
  <c r="DH40" i="1"/>
  <c r="AH40" i="1"/>
  <c r="BN40" i="1"/>
  <c r="CZ40" i="1"/>
  <c r="V40" i="1"/>
  <c r="CR40" i="1"/>
  <c r="P40" i="1"/>
  <c r="AT40" i="1"/>
  <c r="BZ40" i="1"/>
  <c r="CL40" i="1"/>
  <c r="DR40" i="1"/>
  <c r="R40" i="1"/>
  <c r="AV40" i="1"/>
  <c r="CB40" i="1"/>
  <c r="DT40" i="1"/>
  <c r="AP40" i="1"/>
  <c r="BV40" i="1"/>
  <c r="AJ40" i="1"/>
  <c r="BP40" i="1"/>
  <c r="DD40" i="1"/>
  <c r="X40" i="1"/>
  <c r="BB40" i="1"/>
  <c r="CJ40" i="1"/>
  <c r="EB40" i="1"/>
  <c r="CT40" i="1"/>
  <c r="DZ40" i="1"/>
  <c r="EH42" i="1" l="1"/>
  <c r="EH40" i="1" s="1"/>
  <c r="EB45" i="1"/>
  <c r="DT45" i="1"/>
  <c r="DL45" i="1"/>
  <c r="DD45" i="1"/>
  <c r="CV45" i="1"/>
  <c r="CN45" i="1"/>
  <c r="CF45" i="1"/>
  <c r="BX45" i="1"/>
  <c r="BP45" i="1"/>
  <c r="BH45" i="1"/>
  <c r="AZ45" i="1"/>
  <c r="AR45" i="1"/>
  <c r="AJ45" i="1"/>
  <c r="AB45" i="1"/>
  <c r="T45" i="1"/>
  <c r="EF45" i="1"/>
  <c r="DX45" i="1"/>
  <c r="DP45" i="1"/>
  <c r="D46" i="1"/>
  <c r="ED45" i="1"/>
  <c r="DV45" i="1"/>
  <c r="DN45" i="1"/>
  <c r="DF45" i="1"/>
  <c r="CX45" i="1"/>
  <c r="CP45" i="1"/>
  <c r="CH45" i="1"/>
  <c r="BZ45" i="1"/>
  <c r="BR45" i="1"/>
  <c r="BJ45" i="1"/>
  <c r="BB45" i="1"/>
  <c r="AT45" i="1"/>
  <c r="AL45" i="1"/>
  <c r="AD45" i="1"/>
  <c r="V45" i="1"/>
  <c r="DZ45" i="1"/>
  <c r="DB45" i="1"/>
  <c r="CL45" i="1"/>
  <c r="BV45" i="1"/>
  <c r="BF45" i="1"/>
  <c r="AP45" i="1"/>
  <c r="Z45" i="1"/>
  <c r="DR45" i="1"/>
  <c r="CZ45" i="1"/>
  <c r="CJ45" i="1"/>
  <c r="BT45" i="1"/>
  <c r="BD45" i="1"/>
  <c r="AN45" i="1"/>
  <c r="X45" i="1"/>
  <c r="DJ45" i="1"/>
  <c r="CT45" i="1"/>
  <c r="CD45" i="1"/>
  <c r="BN45" i="1"/>
  <c r="AX45" i="1"/>
  <c r="AH45" i="1"/>
  <c r="R45" i="1"/>
  <c r="DH45" i="1"/>
  <c r="CR45" i="1"/>
  <c r="CB45" i="1"/>
  <c r="BL45" i="1"/>
  <c r="AV45" i="1"/>
  <c r="AF45" i="1"/>
  <c r="P45" i="1"/>
  <c r="D48" i="1" l="1"/>
  <c r="EB46" i="1"/>
  <c r="DT46" i="1"/>
  <c r="DL46" i="1"/>
  <c r="DD46" i="1"/>
  <c r="CV46" i="1"/>
  <c r="CN46" i="1"/>
  <c r="CF46" i="1"/>
  <c r="BX46" i="1"/>
  <c r="BP46" i="1"/>
  <c r="BH46" i="1"/>
  <c r="AZ46" i="1"/>
  <c r="AR46" i="1"/>
  <c r="AJ46" i="1"/>
  <c r="AB46" i="1"/>
  <c r="T46" i="1"/>
  <c r="DZ46" i="1"/>
  <c r="DR46" i="1"/>
  <c r="DJ46" i="1"/>
  <c r="DB46" i="1"/>
  <c r="CT46" i="1"/>
  <c r="CL46" i="1"/>
  <c r="CD46" i="1"/>
  <c r="BV46" i="1"/>
  <c r="BN46" i="1"/>
  <c r="BF46" i="1"/>
  <c r="AX46" i="1"/>
  <c r="AP46" i="1"/>
  <c r="AH46" i="1"/>
  <c r="Z46" i="1"/>
  <c r="R46" i="1"/>
  <c r="EF46" i="1"/>
  <c r="DX46" i="1"/>
  <c r="DP46" i="1"/>
  <c r="DH46" i="1"/>
  <c r="CZ46" i="1"/>
  <c r="CR46" i="1"/>
  <c r="CJ46" i="1"/>
  <c r="CB46" i="1"/>
  <c r="BT46" i="1"/>
  <c r="BL46" i="1"/>
  <c r="BD46" i="1"/>
  <c r="AV46" i="1"/>
  <c r="AN46" i="1"/>
  <c r="AF46" i="1"/>
  <c r="X46" i="1"/>
  <c r="P46" i="1"/>
  <c r="ED46" i="1"/>
  <c r="DV46" i="1"/>
  <c r="DN46" i="1"/>
  <c r="DF46" i="1"/>
  <c r="CX46" i="1"/>
  <c r="CP46" i="1"/>
  <c r="CH46" i="1"/>
  <c r="BZ46" i="1"/>
  <c r="BR46" i="1"/>
  <c r="BJ46" i="1"/>
  <c r="BB46" i="1"/>
  <c r="AT46" i="1"/>
  <c r="AL46" i="1"/>
  <c r="AD46" i="1"/>
  <c r="V46" i="1"/>
  <c r="EH45" i="1"/>
  <c r="DZ48" i="1" l="1"/>
  <c r="DL48" i="1"/>
  <c r="DF48" i="1"/>
  <c r="CX48" i="1"/>
  <c r="CP48" i="1"/>
  <c r="CH48" i="1"/>
  <c r="BZ48" i="1"/>
  <c r="BR48" i="1"/>
  <c r="BJ48" i="1"/>
  <c r="BB48" i="1"/>
  <c r="AT48" i="1"/>
  <c r="AL48" i="1"/>
  <c r="AD48" i="1"/>
  <c r="V48" i="1"/>
  <c r="EF48" i="1"/>
  <c r="DX48" i="1"/>
  <c r="DR48" i="1"/>
  <c r="DJ48" i="1"/>
  <c r="DD48" i="1"/>
  <c r="CV48" i="1"/>
  <c r="CN48" i="1"/>
  <c r="CF48" i="1"/>
  <c r="BX48" i="1"/>
  <c r="BP48" i="1"/>
  <c r="BH48" i="1"/>
  <c r="AZ48" i="1"/>
  <c r="AR48" i="1"/>
  <c r="AJ48" i="1"/>
  <c r="AB48" i="1"/>
  <c r="T48" i="1"/>
  <c r="D49" i="1"/>
  <c r="ED48" i="1"/>
  <c r="DV48" i="1"/>
  <c r="DP48" i="1"/>
  <c r="DH48" i="1"/>
  <c r="DB48" i="1"/>
  <c r="CT48" i="1"/>
  <c r="CL48" i="1"/>
  <c r="CD48" i="1"/>
  <c r="BV48" i="1"/>
  <c r="BN48" i="1"/>
  <c r="BF48" i="1"/>
  <c r="AX48" i="1"/>
  <c r="AP48" i="1"/>
  <c r="AH48" i="1"/>
  <c r="Z48" i="1"/>
  <c r="R48" i="1"/>
  <c r="EB48" i="1"/>
  <c r="DT48" i="1"/>
  <c r="DN48" i="1"/>
  <c r="CZ48" i="1"/>
  <c r="CR48" i="1"/>
  <c r="CJ48" i="1"/>
  <c r="CB48" i="1"/>
  <c r="BT48" i="1"/>
  <c r="BL48" i="1"/>
  <c r="BD48" i="1"/>
  <c r="AV48" i="1"/>
  <c r="AN48" i="1"/>
  <c r="AF48" i="1"/>
  <c r="X48" i="1"/>
  <c r="P48" i="1"/>
  <c r="EH46" i="1"/>
  <c r="DZ49" i="1" l="1"/>
  <c r="DR49" i="1"/>
  <c r="DJ49" i="1"/>
  <c r="DB49" i="1"/>
  <c r="CT49" i="1"/>
  <c r="CL49" i="1"/>
  <c r="CD49" i="1"/>
  <c r="BV49" i="1"/>
  <c r="BN49" i="1"/>
  <c r="BF49" i="1"/>
  <c r="AX49" i="1"/>
  <c r="AP49" i="1"/>
  <c r="AH49" i="1"/>
  <c r="Z49" i="1"/>
  <c r="R49" i="1"/>
  <c r="EF49" i="1"/>
  <c r="DX49" i="1"/>
  <c r="DP49" i="1"/>
  <c r="DH49" i="1"/>
  <c r="CZ49" i="1"/>
  <c r="CR49" i="1"/>
  <c r="CJ49" i="1"/>
  <c r="CB49" i="1"/>
  <c r="BT49" i="1"/>
  <c r="BL49" i="1"/>
  <c r="BD49" i="1"/>
  <c r="AV49" i="1"/>
  <c r="AN49" i="1"/>
  <c r="AF49" i="1"/>
  <c r="X49" i="1"/>
  <c r="P49" i="1"/>
  <c r="D50" i="1"/>
  <c r="ED49" i="1"/>
  <c r="DV49" i="1"/>
  <c r="DN49" i="1"/>
  <c r="DF49" i="1"/>
  <c r="CX49" i="1"/>
  <c r="CP49" i="1"/>
  <c r="CH49" i="1"/>
  <c r="BZ49" i="1"/>
  <c r="BR49" i="1"/>
  <c r="BJ49" i="1"/>
  <c r="BB49" i="1"/>
  <c r="AT49" i="1"/>
  <c r="AL49" i="1"/>
  <c r="AD49" i="1"/>
  <c r="V49" i="1"/>
  <c r="EB49" i="1"/>
  <c r="DT49" i="1"/>
  <c r="DL49" i="1"/>
  <c r="DD49" i="1"/>
  <c r="CV49" i="1"/>
  <c r="CN49" i="1"/>
  <c r="CF49" i="1"/>
  <c r="BX49" i="1"/>
  <c r="BP49" i="1"/>
  <c r="BH49" i="1"/>
  <c r="AZ49" i="1"/>
  <c r="AR49" i="1"/>
  <c r="AJ49" i="1"/>
  <c r="AB49" i="1"/>
  <c r="T49" i="1"/>
  <c r="EH48" i="1"/>
  <c r="EH49" i="1" l="1"/>
  <c r="EF50" i="1"/>
  <c r="DX50" i="1"/>
  <c r="DP50" i="1"/>
  <c r="DH50" i="1"/>
  <c r="CZ50" i="1"/>
  <c r="CR50" i="1"/>
  <c r="CJ50" i="1"/>
  <c r="CB50" i="1"/>
  <c r="BT50" i="1"/>
  <c r="BL50" i="1"/>
  <c r="BD50" i="1"/>
  <c r="AV50" i="1"/>
  <c r="AN50" i="1"/>
  <c r="AF50" i="1"/>
  <c r="Z50" i="1"/>
  <c r="R50" i="1"/>
  <c r="D51" i="1"/>
  <c r="ED50" i="1"/>
  <c r="DV50" i="1"/>
  <c r="DN50" i="1"/>
  <c r="DF50" i="1"/>
  <c r="CX50" i="1"/>
  <c r="CP50" i="1"/>
  <c r="CH50" i="1"/>
  <c r="BZ50" i="1"/>
  <c r="BR50" i="1"/>
  <c r="BJ50" i="1"/>
  <c r="BB50" i="1"/>
  <c r="AT50" i="1"/>
  <c r="AL50" i="1"/>
  <c r="AD50" i="1"/>
  <c r="X50" i="1"/>
  <c r="P50" i="1"/>
  <c r="EB50" i="1"/>
  <c r="DT50" i="1"/>
  <c r="DL50" i="1"/>
  <c r="DD50" i="1"/>
  <c r="CV50" i="1"/>
  <c r="CN50" i="1"/>
  <c r="CF50" i="1"/>
  <c r="BX50" i="1"/>
  <c r="BP50" i="1"/>
  <c r="BH50" i="1"/>
  <c r="AZ50" i="1"/>
  <c r="AR50" i="1"/>
  <c r="AJ50" i="1"/>
  <c r="AB50" i="1"/>
  <c r="V50" i="1"/>
  <c r="DZ50" i="1"/>
  <c r="DR50" i="1"/>
  <c r="DJ50" i="1"/>
  <c r="DB50" i="1"/>
  <c r="CT50" i="1"/>
  <c r="CL50" i="1"/>
  <c r="CD50" i="1"/>
  <c r="BV50" i="1"/>
  <c r="BN50" i="1"/>
  <c r="BF50" i="1"/>
  <c r="AX50" i="1"/>
  <c r="AP50" i="1"/>
  <c r="AH50" i="1"/>
  <c r="T50" i="1"/>
  <c r="EH50" i="1" s="1"/>
  <c r="EF51" i="1" l="1"/>
  <c r="DX51" i="1"/>
  <c r="DP51" i="1"/>
  <c r="DH51" i="1"/>
  <c r="CZ51" i="1"/>
  <c r="CR51" i="1"/>
  <c r="CJ51" i="1"/>
  <c r="CB51" i="1"/>
  <c r="BT51" i="1"/>
  <c r="BL51" i="1"/>
  <c r="BD51" i="1"/>
  <c r="AV51" i="1"/>
  <c r="AN51" i="1"/>
  <c r="AF51" i="1"/>
  <c r="X51" i="1"/>
  <c r="P51" i="1"/>
  <c r="D52" i="1"/>
  <c r="ED51" i="1"/>
  <c r="DV51" i="1"/>
  <c r="DN51" i="1"/>
  <c r="DF51" i="1"/>
  <c r="CX51" i="1"/>
  <c r="CP51" i="1"/>
  <c r="CH51" i="1"/>
  <c r="BZ51" i="1"/>
  <c r="BR51" i="1"/>
  <c r="BJ51" i="1"/>
  <c r="BB51" i="1"/>
  <c r="AT51" i="1"/>
  <c r="AL51" i="1"/>
  <c r="AD51" i="1"/>
  <c r="V51" i="1"/>
  <c r="EB51" i="1"/>
  <c r="DT51" i="1"/>
  <c r="DL51" i="1"/>
  <c r="DD51" i="1"/>
  <c r="CV51" i="1"/>
  <c r="CN51" i="1"/>
  <c r="CF51" i="1"/>
  <c r="BX51" i="1"/>
  <c r="BP51" i="1"/>
  <c r="BH51" i="1"/>
  <c r="AZ51" i="1"/>
  <c r="AR51" i="1"/>
  <c r="AJ51" i="1"/>
  <c r="AB51" i="1"/>
  <c r="T51" i="1"/>
  <c r="DZ51" i="1"/>
  <c r="DR51" i="1"/>
  <c r="DJ51" i="1"/>
  <c r="DB51" i="1"/>
  <c r="CT51" i="1"/>
  <c r="CL51" i="1"/>
  <c r="CD51" i="1"/>
  <c r="BV51" i="1"/>
  <c r="BN51" i="1"/>
  <c r="BF51" i="1"/>
  <c r="AX51" i="1"/>
  <c r="AP51" i="1"/>
  <c r="AH51" i="1"/>
  <c r="Z51" i="1"/>
  <c r="R51" i="1"/>
  <c r="EH51" i="1" l="1"/>
  <c r="D53" i="1"/>
  <c r="D54" i="1" s="1"/>
  <c r="ED52" i="1"/>
  <c r="DV52" i="1"/>
  <c r="DN52" i="1"/>
  <c r="DF52" i="1"/>
  <c r="CX52" i="1"/>
  <c r="CP52" i="1"/>
  <c r="CH52" i="1"/>
  <c r="BZ52" i="1"/>
  <c r="BR52" i="1"/>
  <c r="BJ52" i="1"/>
  <c r="BB52" i="1"/>
  <c r="AT52" i="1"/>
  <c r="AL52" i="1"/>
  <c r="AD52" i="1"/>
  <c r="X52" i="1"/>
  <c r="P52" i="1"/>
  <c r="EB52" i="1"/>
  <c r="DT52" i="1"/>
  <c r="DL52" i="1"/>
  <c r="DD52" i="1"/>
  <c r="CV52" i="1"/>
  <c r="CN52" i="1"/>
  <c r="CF52" i="1"/>
  <c r="BX52" i="1"/>
  <c r="BP52" i="1"/>
  <c r="BH52" i="1"/>
  <c r="AZ52" i="1"/>
  <c r="AR52" i="1"/>
  <c r="AJ52" i="1"/>
  <c r="AB52" i="1"/>
  <c r="V52" i="1"/>
  <c r="DZ52" i="1"/>
  <c r="DR52" i="1"/>
  <c r="DJ52" i="1"/>
  <c r="DB52" i="1"/>
  <c r="CT52" i="1"/>
  <c r="CL52" i="1"/>
  <c r="CD52" i="1"/>
  <c r="BV52" i="1"/>
  <c r="BN52" i="1"/>
  <c r="BF52" i="1"/>
  <c r="AX52" i="1"/>
  <c r="AP52" i="1"/>
  <c r="AH52" i="1"/>
  <c r="T52" i="1"/>
  <c r="EF52" i="1"/>
  <c r="DX52" i="1"/>
  <c r="DP52" i="1"/>
  <c r="DH52" i="1"/>
  <c r="CZ52" i="1"/>
  <c r="CR52" i="1"/>
  <c r="CJ52" i="1"/>
  <c r="CB52" i="1"/>
  <c r="BT52" i="1"/>
  <c r="BL52" i="1"/>
  <c r="BD52" i="1"/>
  <c r="AV52" i="1"/>
  <c r="AN52" i="1"/>
  <c r="AF52" i="1"/>
  <c r="Z52" i="1"/>
  <c r="R52" i="1"/>
  <c r="EH52" i="1" l="1"/>
  <c r="EF54" i="1"/>
  <c r="EF53" i="1" s="1"/>
  <c r="DX54" i="1"/>
  <c r="DX53" i="1" s="1"/>
  <c r="DP54" i="1"/>
  <c r="DP53" i="1" s="1"/>
  <c r="DB54" i="1"/>
  <c r="DB53" i="1" s="1"/>
  <c r="CT54" i="1"/>
  <c r="CT53" i="1" s="1"/>
  <c r="CL54" i="1"/>
  <c r="CL53" i="1" s="1"/>
  <c r="CD54" i="1"/>
  <c r="CD53" i="1" s="1"/>
  <c r="BV54" i="1"/>
  <c r="BV53" i="1" s="1"/>
  <c r="BN54" i="1"/>
  <c r="BN53" i="1" s="1"/>
  <c r="BF54" i="1"/>
  <c r="BF53" i="1" s="1"/>
  <c r="AX54" i="1"/>
  <c r="AX53" i="1" s="1"/>
  <c r="AP54" i="1"/>
  <c r="AP53" i="1" s="1"/>
  <c r="AH54" i="1"/>
  <c r="AH53" i="1" s="1"/>
  <c r="Z54" i="1"/>
  <c r="Z53" i="1" s="1"/>
  <c r="R54" i="1"/>
  <c r="R53" i="1" s="1"/>
  <c r="ED54" i="1"/>
  <c r="ED53" i="1" s="1"/>
  <c r="DV54" i="1"/>
  <c r="DV53" i="1" s="1"/>
  <c r="DN54" i="1"/>
  <c r="DN53" i="1" s="1"/>
  <c r="DH54" i="1"/>
  <c r="DH53" i="1" s="1"/>
  <c r="CZ54" i="1"/>
  <c r="CZ53" i="1" s="1"/>
  <c r="CR54" i="1"/>
  <c r="CR53" i="1" s="1"/>
  <c r="CJ54" i="1"/>
  <c r="CJ53" i="1" s="1"/>
  <c r="CB54" i="1"/>
  <c r="CB53" i="1" s="1"/>
  <c r="BT54" i="1"/>
  <c r="BT53" i="1" s="1"/>
  <c r="BL54" i="1"/>
  <c r="BL53" i="1" s="1"/>
  <c r="BD54" i="1"/>
  <c r="BD53" i="1" s="1"/>
  <c r="AV54" i="1"/>
  <c r="AV53" i="1" s="1"/>
  <c r="AN54" i="1"/>
  <c r="AN53" i="1" s="1"/>
  <c r="AF54" i="1"/>
  <c r="AF53" i="1" s="1"/>
  <c r="X54" i="1"/>
  <c r="X53" i="1" s="1"/>
  <c r="P54" i="1"/>
  <c r="P53" i="1" s="1"/>
  <c r="D56" i="1"/>
  <c r="D57" i="1" s="1"/>
  <c r="EB54" i="1"/>
  <c r="EB53" i="1" s="1"/>
  <c r="DT54" i="1"/>
  <c r="DT53" i="1" s="1"/>
  <c r="DL54" i="1"/>
  <c r="DL53" i="1" s="1"/>
  <c r="DF54" i="1"/>
  <c r="DF53" i="1" s="1"/>
  <c r="CX54" i="1"/>
  <c r="CX53" i="1" s="1"/>
  <c r="CP54" i="1"/>
  <c r="CP53" i="1" s="1"/>
  <c r="CH54" i="1"/>
  <c r="CH53" i="1" s="1"/>
  <c r="BZ54" i="1"/>
  <c r="BZ53" i="1" s="1"/>
  <c r="BR54" i="1"/>
  <c r="BR53" i="1" s="1"/>
  <c r="BJ54" i="1"/>
  <c r="BJ53" i="1" s="1"/>
  <c r="BB54" i="1"/>
  <c r="BB53" i="1" s="1"/>
  <c r="AT54" i="1"/>
  <c r="AT53" i="1" s="1"/>
  <c r="AL54" i="1"/>
  <c r="AL53" i="1" s="1"/>
  <c r="AD54" i="1"/>
  <c r="AD53" i="1" s="1"/>
  <c r="V54" i="1"/>
  <c r="V53" i="1" s="1"/>
  <c r="DZ54" i="1"/>
  <c r="DZ53" i="1" s="1"/>
  <c r="DR54" i="1"/>
  <c r="DR53" i="1" s="1"/>
  <c r="DJ54" i="1"/>
  <c r="DJ53" i="1" s="1"/>
  <c r="DD54" i="1"/>
  <c r="DD53" i="1" s="1"/>
  <c r="CV54" i="1"/>
  <c r="CV53" i="1" s="1"/>
  <c r="CN54" i="1"/>
  <c r="CN53" i="1" s="1"/>
  <c r="CF54" i="1"/>
  <c r="CF53" i="1" s="1"/>
  <c r="BX54" i="1"/>
  <c r="BX53" i="1" s="1"/>
  <c r="BP54" i="1"/>
  <c r="BP53" i="1" s="1"/>
  <c r="BH54" i="1"/>
  <c r="BH53" i="1" s="1"/>
  <c r="AZ54" i="1"/>
  <c r="AZ53" i="1" s="1"/>
  <c r="AR54" i="1"/>
  <c r="AR53" i="1" s="1"/>
  <c r="AJ54" i="1"/>
  <c r="AJ53" i="1" s="1"/>
  <c r="AB54" i="1"/>
  <c r="AB53" i="1" s="1"/>
  <c r="T54" i="1"/>
  <c r="EH54" i="1" l="1"/>
  <c r="EH53" i="1" s="1"/>
  <c r="T53" i="1"/>
  <c r="EF57" i="1"/>
  <c r="DX57" i="1"/>
  <c r="DP57" i="1"/>
  <c r="DH57" i="1"/>
  <c r="CZ57" i="1"/>
  <c r="CR57" i="1"/>
  <c r="CJ57" i="1"/>
  <c r="CB57" i="1"/>
  <c r="BT57" i="1"/>
  <c r="BL57" i="1"/>
  <c r="BD57" i="1"/>
  <c r="AV57" i="1"/>
  <c r="AN57" i="1"/>
  <c r="AF57" i="1"/>
  <c r="X57" i="1"/>
  <c r="P57" i="1"/>
  <c r="D58" i="1"/>
  <c r="ED57" i="1"/>
  <c r="DV57" i="1"/>
  <c r="DN57" i="1"/>
  <c r="DF57" i="1"/>
  <c r="CX57" i="1"/>
  <c r="CP57" i="1"/>
  <c r="CH57" i="1"/>
  <c r="BZ57" i="1"/>
  <c r="BR57" i="1"/>
  <c r="BJ57" i="1"/>
  <c r="BB57" i="1"/>
  <c r="AT57" i="1"/>
  <c r="AL57" i="1"/>
  <c r="AD57" i="1"/>
  <c r="V57" i="1"/>
  <c r="EB57" i="1"/>
  <c r="DT57" i="1"/>
  <c r="DL57" i="1"/>
  <c r="DD57" i="1"/>
  <c r="CV57" i="1"/>
  <c r="CN57" i="1"/>
  <c r="CF57" i="1"/>
  <c r="BX57" i="1"/>
  <c r="BP57" i="1"/>
  <c r="BH57" i="1"/>
  <c r="AZ57" i="1"/>
  <c r="AR57" i="1"/>
  <c r="AJ57" i="1"/>
  <c r="AB57" i="1"/>
  <c r="T57" i="1"/>
  <c r="DZ57" i="1"/>
  <c r="DR57" i="1"/>
  <c r="DJ57" i="1"/>
  <c r="DB57" i="1"/>
  <c r="CT57" i="1"/>
  <c r="CL57" i="1"/>
  <c r="CD57" i="1"/>
  <c r="BV57" i="1"/>
  <c r="BN57" i="1"/>
  <c r="BF57" i="1"/>
  <c r="AX57" i="1"/>
  <c r="AP57" i="1"/>
  <c r="AH57" i="1"/>
  <c r="Z57" i="1"/>
  <c r="R57" i="1"/>
  <c r="EF58" i="1" l="1"/>
  <c r="DX58" i="1"/>
  <c r="DX56" i="1" s="1"/>
  <c r="DP58" i="1"/>
  <c r="DH58" i="1"/>
  <c r="DH56" i="1" s="1"/>
  <c r="CZ58" i="1"/>
  <c r="CR58" i="1"/>
  <c r="CR56" i="1" s="1"/>
  <c r="CJ58" i="1"/>
  <c r="CB58" i="1"/>
  <c r="BT58" i="1"/>
  <c r="BL58" i="1"/>
  <c r="BL56" i="1" s="1"/>
  <c r="BD58" i="1"/>
  <c r="AV58" i="1"/>
  <c r="AV56" i="1" s="1"/>
  <c r="AN58" i="1"/>
  <c r="AF58" i="1"/>
  <c r="AF56" i="1" s="1"/>
  <c r="X58" i="1"/>
  <c r="P58" i="1"/>
  <c r="P56" i="1" s="1"/>
  <c r="D59" i="1"/>
  <c r="D60" i="1" s="1"/>
  <c r="ED58" i="1"/>
  <c r="ED56" i="1" s="1"/>
  <c r="DV58" i="1"/>
  <c r="DN58" i="1"/>
  <c r="DN56" i="1" s="1"/>
  <c r="DF58" i="1"/>
  <c r="DF56" i="1" s="1"/>
  <c r="CX58" i="1"/>
  <c r="CX56" i="1" s="1"/>
  <c r="CP58" i="1"/>
  <c r="CH58" i="1"/>
  <c r="BZ58" i="1"/>
  <c r="BZ56" i="1" s="1"/>
  <c r="BR58" i="1"/>
  <c r="BR56" i="1" s="1"/>
  <c r="BJ58" i="1"/>
  <c r="BB58" i="1"/>
  <c r="BB56" i="1" s="1"/>
  <c r="AT58" i="1"/>
  <c r="AT56" i="1" s="1"/>
  <c r="AL58" i="1"/>
  <c r="AL56" i="1" s="1"/>
  <c r="AD58" i="1"/>
  <c r="V58" i="1"/>
  <c r="V56" i="1" s="1"/>
  <c r="EB58" i="1"/>
  <c r="EB56" i="1" s="1"/>
  <c r="DT58" i="1"/>
  <c r="DT56" i="1" s="1"/>
  <c r="DL58" i="1"/>
  <c r="DD58" i="1"/>
  <c r="DD56" i="1" s="1"/>
  <c r="CV58" i="1"/>
  <c r="CV56" i="1" s="1"/>
  <c r="CN58" i="1"/>
  <c r="CN56" i="1" s="1"/>
  <c r="CF58" i="1"/>
  <c r="BX58" i="1"/>
  <c r="BP58" i="1"/>
  <c r="BP56" i="1" s="1"/>
  <c r="BH58" i="1"/>
  <c r="BH56" i="1" s="1"/>
  <c r="AZ58" i="1"/>
  <c r="AR58" i="1"/>
  <c r="AR56" i="1" s="1"/>
  <c r="AJ58" i="1"/>
  <c r="AJ56" i="1" s="1"/>
  <c r="AB58" i="1"/>
  <c r="AB56" i="1" s="1"/>
  <c r="T58" i="1"/>
  <c r="DZ58" i="1"/>
  <c r="DZ56" i="1" s="1"/>
  <c r="DR58" i="1"/>
  <c r="DR56" i="1" s="1"/>
  <c r="DJ58" i="1"/>
  <c r="DJ56" i="1" s="1"/>
  <c r="DB58" i="1"/>
  <c r="CT58" i="1"/>
  <c r="CT56" i="1" s="1"/>
  <c r="CL58" i="1"/>
  <c r="CL56" i="1" s="1"/>
  <c r="CD58" i="1"/>
  <c r="CD56" i="1" s="1"/>
  <c r="BV58" i="1"/>
  <c r="BN58" i="1"/>
  <c r="BN56" i="1" s="1"/>
  <c r="BF58" i="1"/>
  <c r="BF56" i="1" s="1"/>
  <c r="AX58" i="1"/>
  <c r="AX56" i="1" s="1"/>
  <c r="AP58" i="1"/>
  <c r="AP56" i="1" s="1"/>
  <c r="AH58" i="1"/>
  <c r="AH56" i="1" s="1"/>
  <c r="Z58" i="1"/>
  <c r="Z56" i="1" s="1"/>
  <c r="R58" i="1"/>
  <c r="R56" i="1" s="1"/>
  <c r="AN56" i="1"/>
  <c r="BT56" i="1"/>
  <c r="CZ56" i="1"/>
  <c r="EF56" i="1"/>
  <c r="BX56" i="1"/>
  <c r="CH56" i="1"/>
  <c r="CB56" i="1"/>
  <c r="BV56" i="1"/>
  <c r="DB56" i="1"/>
  <c r="T56" i="1"/>
  <c r="EH57" i="1"/>
  <c r="AZ56" i="1"/>
  <c r="CF56" i="1"/>
  <c r="DL56" i="1"/>
  <c r="AD56" i="1"/>
  <c r="BJ56" i="1"/>
  <c r="CP56" i="1"/>
  <c r="DV56" i="1"/>
  <c r="X56" i="1"/>
  <c r="BD56" i="1"/>
  <c r="CJ56" i="1"/>
  <c r="DP56" i="1"/>
  <c r="DZ60" i="1" l="1"/>
  <c r="DR60" i="1"/>
  <c r="DJ60" i="1"/>
  <c r="DB60" i="1"/>
  <c r="CT60" i="1"/>
  <c r="CL60" i="1"/>
  <c r="CD60" i="1"/>
  <c r="BV60" i="1"/>
  <c r="BN60" i="1"/>
  <c r="BF60" i="1"/>
  <c r="AX60" i="1"/>
  <c r="AP60" i="1"/>
  <c r="AH60" i="1"/>
  <c r="T60" i="1"/>
  <c r="EF60" i="1"/>
  <c r="DX60" i="1"/>
  <c r="DP60" i="1"/>
  <c r="DH60" i="1"/>
  <c r="CZ60" i="1"/>
  <c r="CR60" i="1"/>
  <c r="CJ60" i="1"/>
  <c r="CB60" i="1"/>
  <c r="BT60" i="1"/>
  <c r="BL60" i="1"/>
  <c r="BD60" i="1"/>
  <c r="AV60" i="1"/>
  <c r="AN60" i="1"/>
  <c r="AF60" i="1"/>
  <c r="Z60" i="1"/>
  <c r="R60" i="1"/>
  <c r="D61" i="1"/>
  <c r="ED60" i="1"/>
  <c r="DV60" i="1"/>
  <c r="DN60" i="1"/>
  <c r="DF60" i="1"/>
  <c r="CX60" i="1"/>
  <c r="CP60" i="1"/>
  <c r="CH60" i="1"/>
  <c r="BZ60" i="1"/>
  <c r="BR60" i="1"/>
  <c r="BJ60" i="1"/>
  <c r="BB60" i="1"/>
  <c r="AT60" i="1"/>
  <c r="AL60" i="1"/>
  <c r="AD60" i="1"/>
  <c r="X60" i="1"/>
  <c r="P60" i="1"/>
  <c r="EB60" i="1"/>
  <c r="DT60" i="1"/>
  <c r="DL60" i="1"/>
  <c r="DD60" i="1"/>
  <c r="CV60" i="1"/>
  <c r="CN60" i="1"/>
  <c r="CF60" i="1"/>
  <c r="BX60" i="1"/>
  <c r="BP60" i="1"/>
  <c r="BH60" i="1"/>
  <c r="AZ60" i="1"/>
  <c r="AR60" i="1"/>
  <c r="AJ60" i="1"/>
  <c r="AB60" i="1"/>
  <c r="V60" i="1"/>
  <c r="EH58" i="1"/>
  <c r="EH56" i="1" s="1"/>
  <c r="DZ61" i="1" l="1"/>
  <c r="DR61" i="1"/>
  <c r="DJ61" i="1"/>
  <c r="DB61" i="1"/>
  <c r="CT61" i="1"/>
  <c r="CL61" i="1"/>
  <c r="CD61" i="1"/>
  <c r="BV61" i="1"/>
  <c r="BN61" i="1"/>
  <c r="BF61" i="1"/>
  <c r="AX61" i="1"/>
  <c r="AP61" i="1"/>
  <c r="AH61" i="1"/>
  <c r="Z61" i="1"/>
  <c r="R61" i="1"/>
  <c r="EF61" i="1"/>
  <c r="DX61" i="1"/>
  <c r="DP61" i="1"/>
  <c r="DH61" i="1"/>
  <c r="CZ61" i="1"/>
  <c r="CR61" i="1"/>
  <c r="CJ61" i="1"/>
  <c r="CB61" i="1"/>
  <c r="BT61" i="1"/>
  <c r="BL61" i="1"/>
  <c r="BD61" i="1"/>
  <c r="AV61" i="1"/>
  <c r="AN61" i="1"/>
  <c r="AF61" i="1"/>
  <c r="X61" i="1"/>
  <c r="P61" i="1"/>
  <c r="D62" i="1"/>
  <c r="ED61" i="1"/>
  <c r="DV61" i="1"/>
  <c r="DN61" i="1"/>
  <c r="DF61" i="1"/>
  <c r="CX61" i="1"/>
  <c r="CP61" i="1"/>
  <c r="CH61" i="1"/>
  <c r="BZ61" i="1"/>
  <c r="BR61" i="1"/>
  <c r="BJ61" i="1"/>
  <c r="BB61" i="1"/>
  <c r="AT61" i="1"/>
  <c r="AL61" i="1"/>
  <c r="AD61" i="1"/>
  <c r="V61" i="1"/>
  <c r="EB61" i="1"/>
  <c r="DT61" i="1"/>
  <c r="DL61" i="1"/>
  <c r="DD61" i="1"/>
  <c r="CV61" i="1"/>
  <c r="CN61" i="1"/>
  <c r="CF61" i="1"/>
  <c r="BX61" i="1"/>
  <c r="BP61" i="1"/>
  <c r="BH61" i="1"/>
  <c r="AZ61" i="1"/>
  <c r="AR61" i="1"/>
  <c r="AJ61" i="1"/>
  <c r="AB61" i="1"/>
  <c r="T61" i="1"/>
  <c r="EH60" i="1"/>
  <c r="EH61" i="1" l="1"/>
  <c r="D63" i="1"/>
  <c r="D64" i="1" s="1"/>
  <c r="ED62" i="1"/>
  <c r="ED59" i="1" s="1"/>
  <c r="DV62" i="1"/>
  <c r="DV59" i="1" s="1"/>
  <c r="DN62" i="1"/>
  <c r="DN59" i="1" s="1"/>
  <c r="EF62" i="1"/>
  <c r="EF59" i="1" s="1"/>
  <c r="DX62" i="1"/>
  <c r="DX59" i="1" s="1"/>
  <c r="DP62" i="1"/>
  <c r="DP59" i="1" s="1"/>
  <c r="DH62" i="1"/>
  <c r="DH59" i="1" s="1"/>
  <c r="CZ62" i="1"/>
  <c r="CZ59" i="1" s="1"/>
  <c r="CR62" i="1"/>
  <c r="CR59" i="1" s="1"/>
  <c r="CJ62" i="1"/>
  <c r="CJ59" i="1" s="1"/>
  <c r="CB62" i="1"/>
  <c r="CB59" i="1" s="1"/>
  <c r="BT62" i="1"/>
  <c r="BT59" i="1" s="1"/>
  <c r="BL62" i="1"/>
  <c r="BL59" i="1" s="1"/>
  <c r="DT62" i="1"/>
  <c r="DT59" i="1" s="1"/>
  <c r="DF62" i="1"/>
  <c r="DF59" i="1" s="1"/>
  <c r="CV62" i="1"/>
  <c r="CV59" i="1" s="1"/>
  <c r="CL62" i="1"/>
  <c r="CL59" i="1" s="1"/>
  <c r="BZ62" i="1"/>
  <c r="BZ59" i="1" s="1"/>
  <c r="BP62" i="1"/>
  <c r="BP59" i="1" s="1"/>
  <c r="BF62" i="1"/>
  <c r="BF59" i="1" s="1"/>
  <c r="AX62" i="1"/>
  <c r="AX59" i="1" s="1"/>
  <c r="AP62" i="1"/>
  <c r="AP59" i="1" s="1"/>
  <c r="AH62" i="1"/>
  <c r="AH59" i="1" s="1"/>
  <c r="Z62" i="1"/>
  <c r="Z59" i="1" s="1"/>
  <c r="R62" i="1"/>
  <c r="R59" i="1" s="1"/>
  <c r="DR62" i="1"/>
  <c r="DR59" i="1" s="1"/>
  <c r="DD62" i="1"/>
  <c r="DD59" i="1" s="1"/>
  <c r="CT62" i="1"/>
  <c r="CT59" i="1" s="1"/>
  <c r="CH62" i="1"/>
  <c r="CH59" i="1" s="1"/>
  <c r="BX62" i="1"/>
  <c r="BX59" i="1" s="1"/>
  <c r="BN62" i="1"/>
  <c r="BN59" i="1" s="1"/>
  <c r="BD62" i="1"/>
  <c r="BD59" i="1" s="1"/>
  <c r="AV62" i="1"/>
  <c r="AV59" i="1" s="1"/>
  <c r="AN62" i="1"/>
  <c r="AN59" i="1" s="1"/>
  <c r="AF62" i="1"/>
  <c r="AF59" i="1" s="1"/>
  <c r="X62" i="1"/>
  <c r="X59" i="1" s="1"/>
  <c r="P62" i="1"/>
  <c r="P59" i="1" s="1"/>
  <c r="EB62" i="1"/>
  <c r="EB59" i="1" s="1"/>
  <c r="DL62" i="1"/>
  <c r="DL59" i="1" s="1"/>
  <c r="DB62" i="1"/>
  <c r="DB59" i="1" s="1"/>
  <c r="CP62" i="1"/>
  <c r="CP59" i="1" s="1"/>
  <c r="CF62" i="1"/>
  <c r="CF59" i="1" s="1"/>
  <c r="BV62" i="1"/>
  <c r="BV59" i="1" s="1"/>
  <c r="BJ62" i="1"/>
  <c r="BJ59" i="1" s="1"/>
  <c r="BB62" i="1"/>
  <c r="BB59" i="1" s="1"/>
  <c r="AT62" i="1"/>
  <c r="AT59" i="1" s="1"/>
  <c r="AL62" i="1"/>
  <c r="AL59" i="1" s="1"/>
  <c r="AD62" i="1"/>
  <c r="AD59" i="1" s="1"/>
  <c r="V62" i="1"/>
  <c r="V59" i="1" s="1"/>
  <c r="DZ62" i="1"/>
  <c r="DZ59" i="1" s="1"/>
  <c r="DJ62" i="1"/>
  <c r="DJ59" i="1" s="1"/>
  <c r="CX62" i="1"/>
  <c r="CX59" i="1" s="1"/>
  <c r="CN62" i="1"/>
  <c r="CN59" i="1" s="1"/>
  <c r="CD62" i="1"/>
  <c r="CD59" i="1" s="1"/>
  <c r="BR62" i="1"/>
  <c r="BR59" i="1" s="1"/>
  <c r="BH62" i="1"/>
  <c r="BH59" i="1" s="1"/>
  <c r="AZ62" i="1"/>
  <c r="AZ59" i="1" s="1"/>
  <c r="AR62" i="1"/>
  <c r="AR59" i="1" s="1"/>
  <c r="AJ62" i="1"/>
  <c r="AJ59" i="1" s="1"/>
  <c r="AB62" i="1"/>
  <c r="AB59" i="1" s="1"/>
  <c r="T62" i="1"/>
  <c r="EH62" i="1" l="1"/>
  <c r="EH59" i="1" s="1"/>
  <c r="T59" i="1"/>
  <c r="EB64" i="1"/>
  <c r="DN64" i="1"/>
  <c r="CZ64" i="1"/>
  <c r="CR64" i="1"/>
  <c r="CJ64" i="1"/>
  <c r="CB64" i="1"/>
  <c r="BT64" i="1"/>
  <c r="BL64" i="1"/>
  <c r="BD64" i="1"/>
  <c r="AV64" i="1"/>
  <c r="AN64" i="1"/>
  <c r="AF64" i="1"/>
  <c r="Z64" i="1"/>
  <c r="R64" i="1"/>
  <c r="D65" i="1"/>
  <c r="ED64" i="1"/>
  <c r="DV64" i="1"/>
  <c r="DP64" i="1"/>
  <c r="DB64" i="1"/>
  <c r="CT64" i="1"/>
  <c r="CL64" i="1"/>
  <c r="CD64" i="1"/>
  <c r="BV64" i="1"/>
  <c r="BN64" i="1"/>
  <c r="BF64" i="1"/>
  <c r="AX64" i="1"/>
  <c r="AP64" i="1"/>
  <c r="AH64" i="1"/>
  <c r="T64" i="1"/>
  <c r="DZ64" i="1"/>
  <c r="DL64" i="1"/>
  <c r="DD64" i="1"/>
  <c r="CN64" i="1"/>
  <c r="BX64" i="1"/>
  <c r="BH64" i="1"/>
  <c r="AR64" i="1"/>
  <c r="AB64" i="1"/>
  <c r="P64" i="1"/>
  <c r="DX64" i="1"/>
  <c r="DJ64" i="1"/>
  <c r="CX64" i="1"/>
  <c r="CH64" i="1"/>
  <c r="BR64" i="1"/>
  <c r="BB64" i="1"/>
  <c r="AL64" i="1"/>
  <c r="CV64" i="1"/>
  <c r="CF64" i="1"/>
  <c r="BP64" i="1"/>
  <c r="AZ64" i="1"/>
  <c r="AJ64" i="1"/>
  <c r="X64" i="1"/>
  <c r="EF64" i="1"/>
  <c r="DR64" i="1"/>
  <c r="DF64" i="1"/>
  <c r="CP64" i="1"/>
  <c r="BZ64" i="1"/>
  <c r="BJ64" i="1"/>
  <c r="AT64" i="1"/>
  <c r="AD64" i="1"/>
  <c r="V64" i="1"/>
  <c r="DH64" i="1"/>
  <c r="DT64" i="1"/>
  <c r="EH64" i="1" l="1"/>
  <c r="EB65" i="1"/>
  <c r="EB63" i="1" s="1"/>
  <c r="DT65" i="1"/>
  <c r="DT63" i="1" s="1"/>
  <c r="DL65" i="1"/>
  <c r="DL63" i="1" s="1"/>
  <c r="DD65" i="1"/>
  <c r="DD63" i="1" s="1"/>
  <c r="CV65" i="1"/>
  <c r="CV63" i="1" s="1"/>
  <c r="CN65" i="1"/>
  <c r="CN63" i="1" s="1"/>
  <c r="CF65" i="1"/>
  <c r="CF63" i="1" s="1"/>
  <c r="BX65" i="1"/>
  <c r="BX63" i="1" s="1"/>
  <c r="BP65" i="1"/>
  <c r="BP63" i="1" s="1"/>
  <c r="BH65" i="1"/>
  <c r="BH63" i="1" s="1"/>
  <c r="AZ65" i="1"/>
  <c r="AZ63" i="1" s="1"/>
  <c r="AR65" i="1"/>
  <c r="AR63" i="1" s="1"/>
  <c r="AJ65" i="1"/>
  <c r="AJ63" i="1" s="1"/>
  <c r="AB65" i="1"/>
  <c r="AB63" i="1" s="1"/>
  <c r="T65" i="1"/>
  <c r="D66" i="1"/>
  <c r="D67" i="1" s="1"/>
  <c r="ED65" i="1"/>
  <c r="ED63" i="1" s="1"/>
  <c r="DV65" i="1"/>
  <c r="DV63" i="1" s="1"/>
  <c r="DN65" i="1"/>
  <c r="DN63" i="1" s="1"/>
  <c r="DF65" i="1"/>
  <c r="DF63" i="1" s="1"/>
  <c r="CX65" i="1"/>
  <c r="CX63" i="1" s="1"/>
  <c r="CP65" i="1"/>
  <c r="CP63" i="1" s="1"/>
  <c r="CH65" i="1"/>
  <c r="CH63" i="1" s="1"/>
  <c r="BZ65" i="1"/>
  <c r="BZ63" i="1" s="1"/>
  <c r="BR65" i="1"/>
  <c r="BR63" i="1" s="1"/>
  <c r="BJ65" i="1"/>
  <c r="BJ63" i="1" s="1"/>
  <c r="BB65" i="1"/>
  <c r="BB63" i="1" s="1"/>
  <c r="AT65" i="1"/>
  <c r="AT63" i="1" s="1"/>
  <c r="AL65" i="1"/>
  <c r="AL63" i="1" s="1"/>
  <c r="AD65" i="1"/>
  <c r="AD63" i="1" s="1"/>
  <c r="V65" i="1"/>
  <c r="V63" i="1" s="1"/>
  <c r="EF65" i="1"/>
  <c r="EF63" i="1" s="1"/>
  <c r="DP65" i="1"/>
  <c r="DP63" i="1" s="1"/>
  <c r="CZ65" i="1"/>
  <c r="CJ65" i="1"/>
  <c r="CJ63" i="1" s="1"/>
  <c r="DX65" i="1"/>
  <c r="DX63" i="1" s="1"/>
  <c r="DB65" i="1"/>
  <c r="DB63" i="1" s="1"/>
  <c r="CD65" i="1"/>
  <c r="CD63" i="1" s="1"/>
  <c r="BN65" i="1"/>
  <c r="BN63" i="1" s="1"/>
  <c r="AX65" i="1"/>
  <c r="AX63" i="1" s="1"/>
  <c r="AH65" i="1"/>
  <c r="AH63" i="1" s="1"/>
  <c r="R65" i="1"/>
  <c r="R63" i="1" s="1"/>
  <c r="DR65" i="1"/>
  <c r="DR63" i="1" s="1"/>
  <c r="CT65" i="1"/>
  <c r="CT63" i="1" s="1"/>
  <c r="CB65" i="1"/>
  <c r="CB63" i="1" s="1"/>
  <c r="BL65" i="1"/>
  <c r="BL63" i="1" s="1"/>
  <c r="AV65" i="1"/>
  <c r="AV63" i="1" s="1"/>
  <c r="AF65" i="1"/>
  <c r="AF63" i="1" s="1"/>
  <c r="P65" i="1"/>
  <c r="P63" i="1" s="1"/>
  <c r="DJ65" i="1"/>
  <c r="DJ63" i="1" s="1"/>
  <c r="CR65" i="1"/>
  <c r="CR63" i="1" s="1"/>
  <c r="BV65" i="1"/>
  <c r="BV63" i="1" s="1"/>
  <c r="BF65" i="1"/>
  <c r="BF63" i="1" s="1"/>
  <c r="AP65" i="1"/>
  <c r="AP63" i="1" s="1"/>
  <c r="Z65" i="1"/>
  <c r="Z63" i="1" s="1"/>
  <c r="DZ65" i="1"/>
  <c r="DZ63" i="1" s="1"/>
  <c r="DH65" i="1"/>
  <c r="DH63" i="1" s="1"/>
  <c r="CL65" i="1"/>
  <c r="CL63" i="1" s="1"/>
  <c r="BT65" i="1"/>
  <c r="BT63" i="1" s="1"/>
  <c r="BD65" i="1"/>
  <c r="BD63" i="1" s="1"/>
  <c r="AN65" i="1"/>
  <c r="AN63" i="1" s="1"/>
  <c r="X65" i="1"/>
  <c r="X63" i="1" s="1"/>
  <c r="CZ63" i="1"/>
  <c r="EF67" i="1" l="1"/>
  <c r="EF66" i="1" s="1"/>
  <c r="DX67" i="1"/>
  <c r="DX66" i="1" s="1"/>
  <c r="DR67" i="1"/>
  <c r="DR66" i="1" s="1"/>
  <c r="DJ67" i="1"/>
  <c r="DJ66" i="1" s="1"/>
  <c r="DB67" i="1"/>
  <c r="DB66" i="1" s="1"/>
  <c r="CT67" i="1"/>
  <c r="CT66" i="1" s="1"/>
  <c r="CL67" i="1"/>
  <c r="CL66" i="1" s="1"/>
  <c r="CD67" i="1"/>
  <c r="CD66" i="1" s="1"/>
  <c r="BV67" i="1"/>
  <c r="BV66" i="1" s="1"/>
  <c r="BN67" i="1"/>
  <c r="BN66" i="1" s="1"/>
  <c r="BF67" i="1"/>
  <c r="BF66" i="1" s="1"/>
  <c r="AX67" i="1"/>
  <c r="AX66" i="1" s="1"/>
  <c r="AP67" i="1"/>
  <c r="AP66" i="1" s="1"/>
  <c r="AH67" i="1"/>
  <c r="AH66" i="1" s="1"/>
  <c r="Z67" i="1"/>
  <c r="Z66" i="1" s="1"/>
  <c r="R67" i="1"/>
  <c r="R66" i="1" s="1"/>
  <c r="D68" i="1"/>
  <c r="D69" i="1" s="1"/>
  <c r="ED67" i="1"/>
  <c r="ED66" i="1" s="1"/>
  <c r="DV67" i="1"/>
  <c r="DV66" i="1" s="1"/>
  <c r="DP67" i="1"/>
  <c r="DP66" i="1" s="1"/>
  <c r="DH67" i="1"/>
  <c r="DH66" i="1" s="1"/>
  <c r="CZ67" i="1"/>
  <c r="CZ66" i="1" s="1"/>
  <c r="CR67" i="1"/>
  <c r="CR66" i="1" s="1"/>
  <c r="CJ67" i="1"/>
  <c r="CJ66" i="1" s="1"/>
  <c r="CB67" i="1"/>
  <c r="CB66" i="1" s="1"/>
  <c r="BT67" i="1"/>
  <c r="BT66" i="1" s="1"/>
  <c r="BL67" i="1"/>
  <c r="BL66" i="1" s="1"/>
  <c r="BD67" i="1"/>
  <c r="BD66" i="1" s="1"/>
  <c r="AV67" i="1"/>
  <c r="AV66" i="1" s="1"/>
  <c r="AN67" i="1"/>
  <c r="AN66" i="1" s="1"/>
  <c r="AF67" i="1"/>
  <c r="AF66" i="1" s="1"/>
  <c r="X67" i="1"/>
  <c r="X66" i="1" s="1"/>
  <c r="P67" i="1"/>
  <c r="P66" i="1" s="1"/>
  <c r="DZ67" i="1"/>
  <c r="DZ66" i="1" s="1"/>
  <c r="DL67" i="1"/>
  <c r="DL66" i="1" s="1"/>
  <c r="DD67" i="1"/>
  <c r="DD66" i="1" s="1"/>
  <c r="CV67" i="1"/>
  <c r="CV66" i="1" s="1"/>
  <c r="CN67" i="1"/>
  <c r="CN66" i="1" s="1"/>
  <c r="CF67" i="1"/>
  <c r="CF66" i="1" s="1"/>
  <c r="BX67" i="1"/>
  <c r="BX66" i="1" s="1"/>
  <c r="BP67" i="1"/>
  <c r="BP66" i="1" s="1"/>
  <c r="BH67" i="1"/>
  <c r="BH66" i="1" s="1"/>
  <c r="AZ67" i="1"/>
  <c r="AZ66" i="1" s="1"/>
  <c r="AR67" i="1"/>
  <c r="AR66" i="1" s="1"/>
  <c r="AJ67" i="1"/>
  <c r="AJ66" i="1" s="1"/>
  <c r="AB67" i="1"/>
  <c r="AB66" i="1" s="1"/>
  <c r="T67" i="1"/>
  <c r="DN67" i="1"/>
  <c r="DN66" i="1" s="1"/>
  <c r="CH67" i="1"/>
  <c r="CH66" i="1" s="1"/>
  <c r="BB67" i="1"/>
  <c r="BB66" i="1" s="1"/>
  <c r="V67" i="1"/>
  <c r="V66" i="1" s="1"/>
  <c r="DF67" i="1"/>
  <c r="DF66" i="1" s="1"/>
  <c r="BR67" i="1"/>
  <c r="BR66" i="1" s="1"/>
  <c r="AD67" i="1"/>
  <c r="AD66" i="1" s="1"/>
  <c r="EB67" i="1"/>
  <c r="EB66" i="1" s="1"/>
  <c r="CX67" i="1"/>
  <c r="CX66" i="1" s="1"/>
  <c r="BJ67" i="1"/>
  <c r="BJ66" i="1" s="1"/>
  <c r="DT67" i="1"/>
  <c r="DT66" i="1" s="1"/>
  <c r="CP67" i="1"/>
  <c r="CP66" i="1" s="1"/>
  <c r="AT67" i="1"/>
  <c r="AT66" i="1" s="1"/>
  <c r="BZ67" i="1"/>
  <c r="BZ66" i="1" s="1"/>
  <c r="AL67" i="1"/>
  <c r="AL66" i="1" s="1"/>
  <c r="EH65" i="1"/>
  <c r="EH63" i="1" s="1"/>
  <c r="T63" i="1"/>
  <c r="T66" i="1" l="1"/>
  <c r="EH67" i="1"/>
  <c r="EH66" i="1" s="1"/>
  <c r="EB69" i="1"/>
  <c r="DN69" i="1"/>
  <c r="DF69" i="1"/>
  <c r="CX69" i="1"/>
  <c r="CP69" i="1"/>
  <c r="CH69" i="1"/>
  <c r="BZ69" i="1"/>
  <c r="BR69" i="1"/>
  <c r="BJ69" i="1"/>
  <c r="BB69" i="1"/>
  <c r="AT69" i="1"/>
  <c r="AL69" i="1"/>
  <c r="AD69" i="1"/>
  <c r="V69" i="1"/>
  <c r="DZ69" i="1"/>
  <c r="DL69" i="1"/>
  <c r="DD69" i="1"/>
  <c r="CV69" i="1"/>
  <c r="CN69" i="1"/>
  <c r="CF69" i="1"/>
  <c r="BX69" i="1"/>
  <c r="BP69" i="1"/>
  <c r="BH69" i="1"/>
  <c r="AZ69" i="1"/>
  <c r="AR69" i="1"/>
  <c r="AJ69" i="1"/>
  <c r="AB69" i="1"/>
  <c r="T69" i="1"/>
  <c r="D70" i="1"/>
  <c r="ED69" i="1"/>
  <c r="DV69" i="1"/>
  <c r="DP69" i="1"/>
  <c r="DH69" i="1"/>
  <c r="CZ69" i="1"/>
  <c r="CR69" i="1"/>
  <c r="CJ69" i="1"/>
  <c r="CB69" i="1"/>
  <c r="BT69" i="1"/>
  <c r="BL69" i="1"/>
  <c r="BD69" i="1"/>
  <c r="AV69" i="1"/>
  <c r="AN69" i="1"/>
  <c r="AF69" i="1"/>
  <c r="X69" i="1"/>
  <c r="P69" i="1"/>
  <c r="DX69" i="1"/>
  <c r="DB69" i="1"/>
  <c r="BV69" i="1"/>
  <c r="AP69" i="1"/>
  <c r="EF69" i="1"/>
  <c r="CT69" i="1"/>
  <c r="BF69" i="1"/>
  <c r="R69" i="1"/>
  <c r="CL69" i="1"/>
  <c r="AX69" i="1"/>
  <c r="DR69" i="1"/>
  <c r="CD69" i="1"/>
  <c r="AH69" i="1"/>
  <c r="DJ69" i="1"/>
  <c r="BN69" i="1"/>
  <c r="Z69" i="1"/>
  <c r="DT69" i="1"/>
  <c r="EB70" i="1" l="1"/>
  <c r="DT70" i="1"/>
  <c r="DL70" i="1"/>
  <c r="DD70" i="1"/>
  <c r="CV70" i="1"/>
  <c r="CN70" i="1"/>
  <c r="CF70" i="1"/>
  <c r="BX70" i="1"/>
  <c r="BP70" i="1"/>
  <c r="BH70" i="1"/>
  <c r="AZ70" i="1"/>
  <c r="AR70" i="1"/>
  <c r="AJ70" i="1"/>
  <c r="AB70" i="1"/>
  <c r="T70" i="1"/>
  <c r="DZ70" i="1"/>
  <c r="DR70" i="1"/>
  <c r="DJ70" i="1"/>
  <c r="DB70" i="1"/>
  <c r="CT70" i="1"/>
  <c r="CL70" i="1"/>
  <c r="CD70" i="1"/>
  <c r="BV70" i="1"/>
  <c r="BN70" i="1"/>
  <c r="BF70" i="1"/>
  <c r="AX70" i="1"/>
  <c r="AP70" i="1"/>
  <c r="AH70" i="1"/>
  <c r="Z70" i="1"/>
  <c r="R70" i="1"/>
  <c r="D71" i="1"/>
  <c r="ED70" i="1"/>
  <c r="DV70" i="1"/>
  <c r="DN70" i="1"/>
  <c r="DF70" i="1"/>
  <c r="CX70" i="1"/>
  <c r="CP70" i="1"/>
  <c r="CH70" i="1"/>
  <c r="BZ70" i="1"/>
  <c r="BR70" i="1"/>
  <c r="BJ70" i="1"/>
  <c r="BB70" i="1"/>
  <c r="AT70" i="1"/>
  <c r="AL70" i="1"/>
  <c r="AD70" i="1"/>
  <c r="V70" i="1"/>
  <c r="DX70" i="1"/>
  <c r="CR70" i="1"/>
  <c r="BL70" i="1"/>
  <c r="AF70" i="1"/>
  <c r="EF70" i="1"/>
  <c r="CJ70" i="1"/>
  <c r="AV70" i="1"/>
  <c r="DP70" i="1"/>
  <c r="CB70" i="1"/>
  <c r="AN70" i="1"/>
  <c r="DH70" i="1"/>
  <c r="BT70" i="1"/>
  <c r="X70" i="1"/>
  <c r="CZ70" i="1"/>
  <c r="BD70" i="1"/>
  <c r="P70" i="1"/>
  <c r="EH69" i="1"/>
  <c r="EB71" i="1" l="1"/>
  <c r="DT71" i="1"/>
  <c r="DL71" i="1"/>
  <c r="DD71" i="1"/>
  <c r="CV71" i="1"/>
  <c r="CN71" i="1"/>
  <c r="CF71" i="1"/>
  <c r="BX71" i="1"/>
  <c r="BP71" i="1"/>
  <c r="BH71" i="1"/>
  <c r="AZ71" i="1"/>
  <c r="AR71" i="1"/>
  <c r="AJ71" i="1"/>
  <c r="AB71" i="1"/>
  <c r="T71" i="1"/>
  <c r="DZ71" i="1"/>
  <c r="DR71" i="1"/>
  <c r="DJ71" i="1"/>
  <c r="DB71" i="1"/>
  <c r="CT71" i="1"/>
  <c r="CL71" i="1"/>
  <c r="CD71" i="1"/>
  <c r="BV71" i="1"/>
  <c r="BN71" i="1"/>
  <c r="BF71" i="1"/>
  <c r="AX71" i="1"/>
  <c r="AP71" i="1"/>
  <c r="AH71" i="1"/>
  <c r="Z71" i="1"/>
  <c r="R71" i="1"/>
  <c r="D72" i="1"/>
  <c r="ED71" i="1"/>
  <c r="DV71" i="1"/>
  <c r="DN71" i="1"/>
  <c r="DF71" i="1"/>
  <c r="CX71" i="1"/>
  <c r="CP71" i="1"/>
  <c r="CH71" i="1"/>
  <c r="BZ71" i="1"/>
  <c r="BR71" i="1"/>
  <c r="BJ71" i="1"/>
  <c r="BB71" i="1"/>
  <c r="AT71" i="1"/>
  <c r="AL71" i="1"/>
  <c r="AD71" i="1"/>
  <c r="V71" i="1"/>
  <c r="DP71" i="1"/>
  <c r="CJ71" i="1"/>
  <c r="BD71" i="1"/>
  <c r="X71" i="1"/>
  <c r="DX71" i="1"/>
  <c r="CB71" i="1"/>
  <c r="AN71" i="1"/>
  <c r="DH71" i="1"/>
  <c r="BT71" i="1"/>
  <c r="AF71" i="1"/>
  <c r="CZ71" i="1"/>
  <c r="BL71" i="1"/>
  <c r="P71" i="1"/>
  <c r="EF71" i="1"/>
  <c r="CR71" i="1"/>
  <c r="AV71" i="1"/>
  <c r="EH70" i="1"/>
  <c r="DZ72" i="1" l="1"/>
  <c r="DZ68" i="1" s="1"/>
  <c r="DL72" i="1"/>
  <c r="DD72" i="1"/>
  <c r="DD68" i="1" s="1"/>
  <c r="CV72" i="1"/>
  <c r="CV68" i="1" s="1"/>
  <c r="CN72" i="1"/>
  <c r="CF72" i="1"/>
  <c r="BX72" i="1"/>
  <c r="BX68" i="1" s="1"/>
  <c r="BP72" i="1"/>
  <c r="BP68" i="1" s="1"/>
  <c r="BH72" i="1"/>
  <c r="AZ72" i="1"/>
  <c r="AR72" i="1"/>
  <c r="AR68" i="1" s="1"/>
  <c r="AJ72" i="1"/>
  <c r="AJ68" i="1" s="1"/>
  <c r="AB72" i="1"/>
  <c r="T72" i="1"/>
  <c r="EF72" i="1"/>
  <c r="EF68" i="1" s="1"/>
  <c r="DX72" i="1"/>
  <c r="DX68" i="1" s="1"/>
  <c r="DR72" i="1"/>
  <c r="DJ72" i="1"/>
  <c r="DB72" i="1"/>
  <c r="DB68" i="1" s="1"/>
  <c r="CT72" i="1"/>
  <c r="CT68" i="1" s="1"/>
  <c r="CL72" i="1"/>
  <c r="CL68" i="1" s="1"/>
  <c r="CD72" i="1"/>
  <c r="CD68" i="1" s="1"/>
  <c r="BV72" i="1"/>
  <c r="BN72" i="1"/>
  <c r="BN68" i="1" s="1"/>
  <c r="BF72" i="1"/>
  <c r="AX72" i="1"/>
  <c r="AP72" i="1"/>
  <c r="AP68" i="1" s="1"/>
  <c r="AH72" i="1"/>
  <c r="AH68" i="1" s="1"/>
  <c r="Z72" i="1"/>
  <c r="Z68" i="1" s="1"/>
  <c r="R72" i="1"/>
  <c r="R68" i="1" s="1"/>
  <c r="EB72" i="1"/>
  <c r="EB68" i="1" s="1"/>
  <c r="DT72" i="1"/>
  <c r="DT68" i="1" s="1"/>
  <c r="DN72" i="1"/>
  <c r="DN68" i="1" s="1"/>
  <c r="DF72" i="1"/>
  <c r="DF68" i="1" s="1"/>
  <c r="CX72" i="1"/>
  <c r="CX68" i="1" s="1"/>
  <c r="CP72" i="1"/>
  <c r="CH72" i="1"/>
  <c r="CH68" i="1" s="1"/>
  <c r="BZ72" i="1"/>
  <c r="BZ68" i="1" s="1"/>
  <c r="BR72" i="1"/>
  <c r="BR68" i="1" s="1"/>
  <c r="BJ72" i="1"/>
  <c r="BB72" i="1"/>
  <c r="BB68" i="1" s="1"/>
  <c r="AT72" i="1"/>
  <c r="AT68" i="1" s="1"/>
  <c r="AL72" i="1"/>
  <c r="AL68" i="1" s="1"/>
  <c r="AD72" i="1"/>
  <c r="V72" i="1"/>
  <c r="V68" i="1" s="1"/>
  <c r="ED72" i="1"/>
  <c r="ED68" i="1" s="1"/>
  <c r="DH72" i="1"/>
  <c r="DH68" i="1" s="1"/>
  <c r="CB72" i="1"/>
  <c r="CB68" i="1" s="1"/>
  <c r="AV72" i="1"/>
  <c r="AV68" i="1" s="1"/>
  <c r="P72" i="1"/>
  <c r="P68" i="1" s="1"/>
  <c r="DP72" i="1"/>
  <c r="DP68" i="1" s="1"/>
  <c r="BT72" i="1"/>
  <c r="BT68" i="1" s="1"/>
  <c r="AF72" i="1"/>
  <c r="AF68" i="1" s="1"/>
  <c r="D73" i="1"/>
  <c r="D74" i="1" s="1"/>
  <c r="CZ72" i="1"/>
  <c r="CZ68" i="1" s="1"/>
  <c r="BL72" i="1"/>
  <c r="BL68" i="1" s="1"/>
  <c r="X72" i="1"/>
  <c r="DV72" i="1"/>
  <c r="CR72" i="1"/>
  <c r="CR68" i="1" s="1"/>
  <c r="BD72" i="1"/>
  <c r="BD68" i="1" s="1"/>
  <c r="CJ72" i="1"/>
  <c r="CJ68" i="1" s="1"/>
  <c r="AN72" i="1"/>
  <c r="AN68" i="1" s="1"/>
  <c r="BV68" i="1"/>
  <c r="EH71" i="1"/>
  <c r="T68" i="1"/>
  <c r="AZ68" i="1"/>
  <c r="CF68" i="1"/>
  <c r="DL68" i="1"/>
  <c r="X68" i="1"/>
  <c r="AX68" i="1"/>
  <c r="DJ68" i="1"/>
  <c r="AB68" i="1"/>
  <c r="BH68" i="1"/>
  <c r="CN68" i="1"/>
  <c r="AD68" i="1"/>
  <c r="BJ68" i="1"/>
  <c r="CP68" i="1"/>
  <c r="DV68" i="1"/>
  <c r="BF68" i="1"/>
  <c r="DR68" i="1"/>
  <c r="EF74" i="1" l="1"/>
  <c r="DX74" i="1"/>
  <c r="DP74" i="1"/>
  <c r="DH74" i="1"/>
  <c r="CZ74" i="1"/>
  <c r="CR74" i="1"/>
  <c r="CJ74" i="1"/>
  <c r="CB74" i="1"/>
  <c r="BT74" i="1"/>
  <c r="BL74" i="1"/>
  <c r="BD74" i="1"/>
  <c r="AV74" i="1"/>
  <c r="AN74" i="1"/>
  <c r="AF74" i="1"/>
  <c r="X74" i="1"/>
  <c r="P74" i="1"/>
  <c r="D75" i="1"/>
  <c r="ED74" i="1"/>
  <c r="DV74" i="1"/>
  <c r="DN74" i="1"/>
  <c r="DF74" i="1"/>
  <c r="CX74" i="1"/>
  <c r="CP74" i="1"/>
  <c r="CH74" i="1"/>
  <c r="BZ74" i="1"/>
  <c r="BR74" i="1"/>
  <c r="BJ74" i="1"/>
  <c r="BB74" i="1"/>
  <c r="AT74" i="1"/>
  <c r="AL74" i="1"/>
  <c r="AD74" i="1"/>
  <c r="V74" i="1"/>
  <c r="DZ74" i="1"/>
  <c r="DR74" i="1"/>
  <c r="DJ74" i="1"/>
  <c r="DB74" i="1"/>
  <c r="CT74" i="1"/>
  <c r="CL74" i="1"/>
  <c r="CD74" i="1"/>
  <c r="BV74" i="1"/>
  <c r="BN74" i="1"/>
  <c r="BF74" i="1"/>
  <c r="AX74" i="1"/>
  <c r="AP74" i="1"/>
  <c r="AH74" i="1"/>
  <c r="Z74" i="1"/>
  <c r="R74" i="1"/>
  <c r="DL74" i="1"/>
  <c r="CF74" i="1"/>
  <c r="EB74" i="1"/>
  <c r="CV74" i="1"/>
  <c r="BP74" i="1"/>
  <c r="AJ74" i="1"/>
  <c r="DT74" i="1"/>
  <c r="BH74" i="1"/>
  <c r="T74" i="1"/>
  <c r="DD74" i="1"/>
  <c r="AZ74" i="1"/>
  <c r="CN74" i="1"/>
  <c r="AR74" i="1"/>
  <c r="BX74" i="1"/>
  <c r="AB74" i="1"/>
  <c r="EH72" i="1"/>
  <c r="EH68" i="1" s="1"/>
  <c r="EF75" i="1" l="1"/>
  <c r="DX75" i="1"/>
  <c r="DP75" i="1"/>
  <c r="DH75" i="1"/>
  <c r="CZ75" i="1"/>
  <c r="CR75" i="1"/>
  <c r="CJ75" i="1"/>
  <c r="CB75" i="1"/>
  <c r="BT75" i="1"/>
  <c r="BL75" i="1"/>
  <c r="BD75" i="1"/>
  <c r="AV75" i="1"/>
  <c r="AN75" i="1"/>
  <c r="AF75" i="1"/>
  <c r="X75" i="1"/>
  <c r="P75" i="1"/>
  <c r="D76" i="1"/>
  <c r="ED75" i="1"/>
  <c r="DV75" i="1"/>
  <c r="DN75" i="1"/>
  <c r="DF75" i="1"/>
  <c r="CX75" i="1"/>
  <c r="CP75" i="1"/>
  <c r="CH75" i="1"/>
  <c r="BZ75" i="1"/>
  <c r="BR75" i="1"/>
  <c r="BJ75" i="1"/>
  <c r="BB75" i="1"/>
  <c r="AT75" i="1"/>
  <c r="AL75" i="1"/>
  <c r="AD75" i="1"/>
  <c r="V75" i="1"/>
  <c r="DZ75" i="1"/>
  <c r="DR75" i="1"/>
  <c r="DJ75" i="1"/>
  <c r="DB75" i="1"/>
  <c r="CT75" i="1"/>
  <c r="CL75" i="1"/>
  <c r="CD75" i="1"/>
  <c r="BV75" i="1"/>
  <c r="BN75" i="1"/>
  <c r="BF75" i="1"/>
  <c r="AX75" i="1"/>
  <c r="AP75" i="1"/>
  <c r="AH75" i="1"/>
  <c r="Z75" i="1"/>
  <c r="R75" i="1"/>
  <c r="DD75" i="1"/>
  <c r="BX75" i="1"/>
  <c r="AR75" i="1"/>
  <c r="DT75" i="1"/>
  <c r="CN75" i="1"/>
  <c r="BH75" i="1"/>
  <c r="AB75" i="1"/>
  <c r="DL75" i="1"/>
  <c r="AZ75" i="1"/>
  <c r="CV75" i="1"/>
  <c r="AJ75" i="1"/>
  <c r="CF75" i="1"/>
  <c r="T75" i="1"/>
  <c r="EH75" i="1" s="1"/>
  <c r="EB75" i="1"/>
  <c r="BP75" i="1"/>
  <c r="EH74" i="1"/>
  <c r="EF76" i="1" l="1"/>
  <c r="DX76" i="1"/>
  <c r="DP76" i="1"/>
  <c r="DH76" i="1"/>
  <c r="CZ76" i="1"/>
  <c r="CR76" i="1"/>
  <c r="CJ76" i="1"/>
  <c r="CB76" i="1"/>
  <c r="BT76" i="1"/>
  <c r="BL76" i="1"/>
  <c r="BD76" i="1"/>
  <c r="AV76" i="1"/>
  <c r="AN76" i="1"/>
  <c r="AF76" i="1"/>
  <c r="X76" i="1"/>
  <c r="P76" i="1"/>
  <c r="D77" i="1"/>
  <c r="ED76" i="1"/>
  <c r="DV76" i="1"/>
  <c r="DN76" i="1"/>
  <c r="DF76" i="1"/>
  <c r="CX76" i="1"/>
  <c r="CP76" i="1"/>
  <c r="CH76" i="1"/>
  <c r="BZ76" i="1"/>
  <c r="BR76" i="1"/>
  <c r="BJ76" i="1"/>
  <c r="BB76" i="1"/>
  <c r="AT76" i="1"/>
  <c r="AL76" i="1"/>
  <c r="AD76" i="1"/>
  <c r="V76" i="1"/>
  <c r="DZ76" i="1"/>
  <c r="DR76" i="1"/>
  <c r="DJ76" i="1"/>
  <c r="DB76" i="1"/>
  <c r="CT76" i="1"/>
  <c r="CL76" i="1"/>
  <c r="CD76" i="1"/>
  <c r="BV76" i="1"/>
  <c r="BN76" i="1"/>
  <c r="BF76" i="1"/>
  <c r="AX76" i="1"/>
  <c r="AP76" i="1"/>
  <c r="AH76" i="1"/>
  <c r="Z76" i="1"/>
  <c r="R76" i="1"/>
  <c r="EB76" i="1"/>
  <c r="CV76" i="1"/>
  <c r="BP76" i="1"/>
  <c r="AJ76" i="1"/>
  <c r="DL76" i="1"/>
  <c r="CF76" i="1"/>
  <c r="AZ76" i="1"/>
  <c r="T76" i="1"/>
  <c r="CN76" i="1"/>
  <c r="AB76" i="1"/>
  <c r="BX76" i="1"/>
  <c r="DT76" i="1"/>
  <c r="BH76" i="1"/>
  <c r="DD76" i="1"/>
  <c r="AR76" i="1"/>
  <c r="EF77" i="1" l="1"/>
  <c r="DX77" i="1"/>
  <c r="DP77" i="1"/>
  <c r="DH77" i="1"/>
  <c r="CZ77" i="1"/>
  <c r="CR77" i="1"/>
  <c r="CJ77" i="1"/>
  <c r="CB77" i="1"/>
  <c r="BT77" i="1"/>
  <c r="BL77" i="1"/>
  <c r="BD77" i="1"/>
  <c r="AV77" i="1"/>
  <c r="AN77" i="1"/>
  <c r="AF77" i="1"/>
  <c r="X77" i="1"/>
  <c r="P77" i="1"/>
  <c r="D78" i="1"/>
  <c r="ED77" i="1"/>
  <c r="DV77" i="1"/>
  <c r="DN77" i="1"/>
  <c r="DF77" i="1"/>
  <c r="CX77" i="1"/>
  <c r="CP77" i="1"/>
  <c r="CH77" i="1"/>
  <c r="BZ77" i="1"/>
  <c r="BR77" i="1"/>
  <c r="BJ77" i="1"/>
  <c r="BB77" i="1"/>
  <c r="AT77" i="1"/>
  <c r="AL77" i="1"/>
  <c r="AD77" i="1"/>
  <c r="V77" i="1"/>
  <c r="DZ77" i="1"/>
  <c r="DR77" i="1"/>
  <c r="DJ77" i="1"/>
  <c r="DB77" i="1"/>
  <c r="CT77" i="1"/>
  <c r="CL77" i="1"/>
  <c r="CD77" i="1"/>
  <c r="BV77" i="1"/>
  <c r="BN77" i="1"/>
  <c r="BF77" i="1"/>
  <c r="AX77" i="1"/>
  <c r="AP77" i="1"/>
  <c r="AH77" i="1"/>
  <c r="Z77" i="1"/>
  <c r="R77" i="1"/>
  <c r="DT77" i="1"/>
  <c r="CN77" i="1"/>
  <c r="BH77" i="1"/>
  <c r="AB77" i="1"/>
  <c r="DD77" i="1"/>
  <c r="BX77" i="1"/>
  <c r="AR77" i="1"/>
  <c r="CF77" i="1"/>
  <c r="T77" i="1"/>
  <c r="EB77" i="1"/>
  <c r="BP77" i="1"/>
  <c r="DL77" i="1"/>
  <c r="AZ77" i="1"/>
  <c r="CV77" i="1"/>
  <c r="AJ77" i="1"/>
  <c r="EH76" i="1"/>
  <c r="EF78" i="1" l="1"/>
  <c r="DX78" i="1"/>
  <c r="DP78" i="1"/>
  <c r="DH78" i="1"/>
  <c r="CZ78" i="1"/>
  <c r="CR78" i="1"/>
  <c r="CJ78" i="1"/>
  <c r="CB78" i="1"/>
  <c r="BT78" i="1"/>
  <c r="BL78" i="1"/>
  <c r="BD78" i="1"/>
  <c r="AV78" i="1"/>
  <c r="AN78" i="1"/>
  <c r="AF78" i="1"/>
  <c r="X78" i="1"/>
  <c r="P78" i="1"/>
  <c r="D79" i="1"/>
  <c r="ED78" i="1"/>
  <c r="DV78" i="1"/>
  <c r="DN78" i="1"/>
  <c r="DF78" i="1"/>
  <c r="CX78" i="1"/>
  <c r="CP78" i="1"/>
  <c r="CH78" i="1"/>
  <c r="BZ78" i="1"/>
  <c r="BR78" i="1"/>
  <c r="BJ78" i="1"/>
  <c r="BB78" i="1"/>
  <c r="AT78" i="1"/>
  <c r="AL78" i="1"/>
  <c r="AD78" i="1"/>
  <c r="V78" i="1"/>
  <c r="DZ78" i="1"/>
  <c r="DR78" i="1"/>
  <c r="DJ78" i="1"/>
  <c r="DB78" i="1"/>
  <c r="CT78" i="1"/>
  <c r="CL78" i="1"/>
  <c r="CD78" i="1"/>
  <c r="BV78" i="1"/>
  <c r="BN78" i="1"/>
  <c r="BF78" i="1"/>
  <c r="AX78" i="1"/>
  <c r="AP78" i="1"/>
  <c r="AH78" i="1"/>
  <c r="Z78" i="1"/>
  <c r="R78" i="1"/>
  <c r="DL78" i="1"/>
  <c r="CF78" i="1"/>
  <c r="AZ78" i="1"/>
  <c r="T78" i="1"/>
  <c r="EB78" i="1"/>
  <c r="CV78" i="1"/>
  <c r="BP78" i="1"/>
  <c r="AJ78" i="1"/>
  <c r="DT78" i="1"/>
  <c r="BH78" i="1"/>
  <c r="DD78" i="1"/>
  <c r="AR78" i="1"/>
  <c r="CN78" i="1"/>
  <c r="AB78" i="1"/>
  <c r="BX78" i="1"/>
  <c r="EH77" i="1"/>
  <c r="EH78" i="1" l="1"/>
  <c r="D80" i="1"/>
  <c r="ED79" i="1"/>
  <c r="DV79" i="1"/>
  <c r="DN79" i="1"/>
  <c r="DF79" i="1"/>
  <c r="CX79" i="1"/>
  <c r="CP79" i="1"/>
  <c r="CH79" i="1"/>
  <c r="BZ79" i="1"/>
  <c r="BR79" i="1"/>
  <c r="BJ79" i="1"/>
  <c r="BB79" i="1"/>
  <c r="AT79" i="1"/>
  <c r="AF79" i="1"/>
  <c r="X79" i="1"/>
  <c r="P79" i="1"/>
  <c r="EB79" i="1"/>
  <c r="DT79" i="1"/>
  <c r="DL79" i="1"/>
  <c r="DD79" i="1"/>
  <c r="CV79" i="1"/>
  <c r="CN79" i="1"/>
  <c r="CF79" i="1"/>
  <c r="BX79" i="1"/>
  <c r="BP79" i="1"/>
  <c r="BH79" i="1"/>
  <c r="AZ79" i="1"/>
  <c r="AR79" i="1"/>
  <c r="AL79" i="1"/>
  <c r="AD79" i="1"/>
  <c r="V79" i="1"/>
  <c r="EF79" i="1"/>
  <c r="DX79" i="1"/>
  <c r="DP79" i="1"/>
  <c r="DH79" i="1"/>
  <c r="CZ79" i="1"/>
  <c r="CR79" i="1"/>
  <c r="CJ79" i="1"/>
  <c r="CB79" i="1"/>
  <c r="BT79" i="1"/>
  <c r="BL79" i="1"/>
  <c r="BD79" i="1"/>
  <c r="AV79" i="1"/>
  <c r="AH79" i="1"/>
  <c r="Z79" i="1"/>
  <c r="R79" i="1"/>
  <c r="DZ79" i="1"/>
  <c r="CT79" i="1"/>
  <c r="BN79" i="1"/>
  <c r="DJ79" i="1"/>
  <c r="CD79" i="1"/>
  <c r="AX79" i="1"/>
  <c r="AB79" i="1"/>
  <c r="CL79" i="1"/>
  <c r="BV79" i="1"/>
  <c r="AJ79" i="1"/>
  <c r="DR79" i="1"/>
  <c r="BF79" i="1"/>
  <c r="T79" i="1"/>
  <c r="DB79" i="1"/>
  <c r="AP79" i="1"/>
  <c r="AN79" i="1"/>
  <c r="EH79" i="1" l="1"/>
  <c r="EB80" i="1"/>
  <c r="DT80" i="1"/>
  <c r="DL80" i="1"/>
  <c r="DD80" i="1"/>
  <c r="CV80" i="1"/>
  <c r="CN80" i="1"/>
  <c r="CF80" i="1"/>
  <c r="BX80" i="1"/>
  <c r="BP80" i="1"/>
  <c r="BH80" i="1"/>
  <c r="AZ80" i="1"/>
  <c r="AR80" i="1"/>
  <c r="AJ80" i="1"/>
  <c r="AB80" i="1"/>
  <c r="T80" i="1"/>
  <c r="DZ80" i="1"/>
  <c r="DR80" i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D81" i="1"/>
  <c r="ED80" i="1"/>
  <c r="DV80" i="1"/>
  <c r="DN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DP80" i="1"/>
  <c r="CJ80" i="1"/>
  <c r="BD80" i="1"/>
  <c r="X80" i="1"/>
  <c r="EF80" i="1"/>
  <c r="CZ80" i="1"/>
  <c r="BT80" i="1"/>
  <c r="AN80" i="1"/>
  <c r="DX80" i="1"/>
  <c r="BL80" i="1"/>
  <c r="DH80" i="1"/>
  <c r="AV80" i="1"/>
  <c r="CR80" i="1"/>
  <c r="AF80" i="1"/>
  <c r="CB80" i="1"/>
  <c r="P80" i="1"/>
  <c r="EB81" i="1" l="1"/>
  <c r="DT81" i="1"/>
  <c r="DL81" i="1"/>
  <c r="DD81" i="1"/>
  <c r="CV81" i="1"/>
  <c r="CN81" i="1"/>
  <c r="CF81" i="1"/>
  <c r="BX81" i="1"/>
  <c r="BP81" i="1"/>
  <c r="BH81" i="1"/>
  <c r="AZ81" i="1"/>
  <c r="AR81" i="1"/>
  <c r="AJ81" i="1"/>
  <c r="AB81" i="1"/>
  <c r="T81" i="1"/>
  <c r="DZ81" i="1"/>
  <c r="DR81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D82" i="1"/>
  <c r="ED81" i="1"/>
  <c r="DV81" i="1"/>
  <c r="DN81" i="1"/>
  <c r="DF81" i="1"/>
  <c r="CX81" i="1"/>
  <c r="CP81" i="1"/>
  <c r="CH81" i="1"/>
  <c r="BZ81" i="1"/>
  <c r="BR81" i="1"/>
  <c r="BJ81" i="1"/>
  <c r="BB81" i="1"/>
  <c r="AT81" i="1"/>
  <c r="AL81" i="1"/>
  <c r="AD81" i="1"/>
  <c r="V81" i="1"/>
  <c r="DH81" i="1"/>
  <c r="CB81" i="1"/>
  <c r="AV81" i="1"/>
  <c r="P81" i="1"/>
  <c r="DX81" i="1"/>
  <c r="CR81" i="1"/>
  <c r="BL81" i="1"/>
  <c r="AF81" i="1"/>
  <c r="DP81" i="1"/>
  <c r="BD81" i="1"/>
  <c r="CZ81" i="1"/>
  <c r="AN81" i="1"/>
  <c r="CJ81" i="1"/>
  <c r="X81" i="1"/>
  <c r="EF81" i="1"/>
  <c r="BT81" i="1"/>
  <c r="EH80" i="1"/>
  <c r="EB82" i="1" l="1"/>
  <c r="DT82" i="1"/>
  <c r="DL82" i="1"/>
  <c r="DD82" i="1"/>
  <c r="CV82" i="1"/>
  <c r="CN82" i="1"/>
  <c r="CF82" i="1"/>
  <c r="BX82" i="1"/>
  <c r="BP82" i="1"/>
  <c r="BH82" i="1"/>
  <c r="AZ82" i="1"/>
  <c r="AR82" i="1"/>
  <c r="AJ82" i="1"/>
  <c r="AB82" i="1"/>
  <c r="T82" i="1"/>
  <c r="DZ82" i="1"/>
  <c r="DR82" i="1"/>
  <c r="DJ82" i="1"/>
  <c r="DB82" i="1"/>
  <c r="CT82" i="1"/>
  <c r="CL82" i="1"/>
  <c r="CD82" i="1"/>
  <c r="BV82" i="1"/>
  <c r="BN82" i="1"/>
  <c r="BF82" i="1"/>
  <c r="AX82" i="1"/>
  <c r="AP82" i="1"/>
  <c r="AH82" i="1"/>
  <c r="Z82" i="1"/>
  <c r="R82" i="1"/>
  <c r="D83" i="1"/>
  <c r="ED82" i="1"/>
  <c r="DV82" i="1"/>
  <c r="DN82" i="1"/>
  <c r="DF82" i="1"/>
  <c r="CX82" i="1"/>
  <c r="CP82" i="1"/>
  <c r="CH82" i="1"/>
  <c r="BZ82" i="1"/>
  <c r="BR82" i="1"/>
  <c r="BJ82" i="1"/>
  <c r="BB82" i="1"/>
  <c r="AT82" i="1"/>
  <c r="AL82" i="1"/>
  <c r="AD82" i="1"/>
  <c r="V82" i="1"/>
  <c r="EF82" i="1"/>
  <c r="CZ82" i="1"/>
  <c r="BT82" i="1"/>
  <c r="AN82" i="1"/>
  <c r="DP82" i="1"/>
  <c r="CJ82" i="1"/>
  <c r="BD82" i="1"/>
  <c r="X82" i="1"/>
  <c r="CR82" i="1"/>
  <c r="AF82" i="1"/>
  <c r="CB82" i="1"/>
  <c r="P82" i="1"/>
  <c r="DX82" i="1"/>
  <c r="BL82" i="1"/>
  <c r="DH82" i="1"/>
  <c r="AV82" i="1"/>
  <c r="EH81" i="1"/>
  <c r="EB83" i="1" l="1"/>
  <c r="DT83" i="1"/>
  <c r="DL83" i="1"/>
  <c r="DD83" i="1"/>
  <c r="CV83" i="1"/>
  <c r="CN83" i="1"/>
  <c r="CF83" i="1"/>
  <c r="BX83" i="1"/>
  <c r="BP83" i="1"/>
  <c r="BH83" i="1"/>
  <c r="AZ83" i="1"/>
  <c r="AR83" i="1"/>
  <c r="AJ83" i="1"/>
  <c r="AB83" i="1"/>
  <c r="T83" i="1"/>
  <c r="DZ83" i="1"/>
  <c r="DR83" i="1"/>
  <c r="DJ83" i="1"/>
  <c r="DB83" i="1"/>
  <c r="CT83" i="1"/>
  <c r="CL83" i="1"/>
  <c r="CD83" i="1"/>
  <c r="BV83" i="1"/>
  <c r="BN83" i="1"/>
  <c r="BF83" i="1"/>
  <c r="AX83" i="1"/>
  <c r="AP83" i="1"/>
  <c r="AH83" i="1"/>
  <c r="Z83" i="1"/>
  <c r="R83" i="1"/>
  <c r="D84" i="1"/>
  <c r="ED83" i="1"/>
  <c r="DV83" i="1"/>
  <c r="DN83" i="1"/>
  <c r="DF83" i="1"/>
  <c r="CX83" i="1"/>
  <c r="CP83" i="1"/>
  <c r="CH83" i="1"/>
  <c r="BZ83" i="1"/>
  <c r="BR83" i="1"/>
  <c r="BJ83" i="1"/>
  <c r="BB83" i="1"/>
  <c r="AT83" i="1"/>
  <c r="AL83" i="1"/>
  <c r="AD83" i="1"/>
  <c r="V83" i="1"/>
  <c r="DX83" i="1"/>
  <c r="CR83" i="1"/>
  <c r="BL83" i="1"/>
  <c r="AF83" i="1"/>
  <c r="DH83" i="1"/>
  <c r="CB83" i="1"/>
  <c r="AV83" i="1"/>
  <c r="P83" i="1"/>
  <c r="CJ83" i="1"/>
  <c r="X83" i="1"/>
  <c r="EF83" i="1"/>
  <c r="BT83" i="1"/>
  <c r="DP83" i="1"/>
  <c r="BD83" i="1"/>
  <c r="CZ83" i="1"/>
  <c r="AN83" i="1"/>
  <c r="EH82" i="1"/>
  <c r="EB84" i="1" l="1"/>
  <c r="EB73" i="1" s="1"/>
  <c r="DT84" i="1"/>
  <c r="DT73" i="1" s="1"/>
  <c r="DL84" i="1"/>
  <c r="DL73" i="1" s="1"/>
  <c r="DD84" i="1"/>
  <c r="DD73" i="1" s="1"/>
  <c r="CV84" i="1"/>
  <c r="CV73" i="1" s="1"/>
  <c r="CN84" i="1"/>
  <c r="CN73" i="1" s="1"/>
  <c r="CF84" i="1"/>
  <c r="CF73" i="1" s="1"/>
  <c r="BX84" i="1"/>
  <c r="BX73" i="1" s="1"/>
  <c r="BP84" i="1"/>
  <c r="BP73" i="1" s="1"/>
  <c r="BH84" i="1"/>
  <c r="BH73" i="1" s="1"/>
  <c r="AZ84" i="1"/>
  <c r="AZ73" i="1" s="1"/>
  <c r="AR84" i="1"/>
  <c r="AR73" i="1" s="1"/>
  <c r="AJ84" i="1"/>
  <c r="AJ73" i="1" s="1"/>
  <c r="AB84" i="1"/>
  <c r="AB73" i="1" s="1"/>
  <c r="T84" i="1"/>
  <c r="DZ84" i="1"/>
  <c r="DZ73" i="1" s="1"/>
  <c r="DR84" i="1"/>
  <c r="DR73" i="1" s="1"/>
  <c r="DJ84" i="1"/>
  <c r="DJ73" i="1" s="1"/>
  <c r="DB84" i="1"/>
  <c r="DB73" i="1" s="1"/>
  <c r="CT84" i="1"/>
  <c r="CT73" i="1" s="1"/>
  <c r="CL84" i="1"/>
  <c r="CL73" i="1" s="1"/>
  <c r="CD84" i="1"/>
  <c r="CD73" i="1" s="1"/>
  <c r="BV84" i="1"/>
  <c r="BV73" i="1" s="1"/>
  <c r="BN84" i="1"/>
  <c r="BN73" i="1" s="1"/>
  <c r="BF84" i="1"/>
  <c r="BF73" i="1" s="1"/>
  <c r="AX84" i="1"/>
  <c r="AX73" i="1" s="1"/>
  <c r="AP84" i="1"/>
  <c r="AP73" i="1" s="1"/>
  <c r="AH84" i="1"/>
  <c r="AH73" i="1" s="1"/>
  <c r="Z84" i="1"/>
  <c r="Z73" i="1" s="1"/>
  <c r="R84" i="1"/>
  <c r="R73" i="1" s="1"/>
  <c r="D85" i="1"/>
  <c r="D86" i="1" s="1"/>
  <c r="ED84" i="1"/>
  <c r="ED73" i="1" s="1"/>
  <c r="DV84" i="1"/>
  <c r="DV73" i="1" s="1"/>
  <c r="DN84" i="1"/>
  <c r="DN73" i="1" s="1"/>
  <c r="DF84" i="1"/>
  <c r="DF73" i="1" s="1"/>
  <c r="CX84" i="1"/>
  <c r="CX73" i="1" s="1"/>
  <c r="CP84" i="1"/>
  <c r="CP73" i="1" s="1"/>
  <c r="CH84" i="1"/>
  <c r="CH73" i="1" s="1"/>
  <c r="BZ84" i="1"/>
  <c r="BZ73" i="1" s="1"/>
  <c r="BR84" i="1"/>
  <c r="BR73" i="1" s="1"/>
  <c r="BJ84" i="1"/>
  <c r="BJ73" i="1" s="1"/>
  <c r="BB84" i="1"/>
  <c r="BB73" i="1" s="1"/>
  <c r="AT84" i="1"/>
  <c r="AT73" i="1" s="1"/>
  <c r="AL84" i="1"/>
  <c r="AL73" i="1" s="1"/>
  <c r="AD84" i="1"/>
  <c r="AD73" i="1" s="1"/>
  <c r="V84" i="1"/>
  <c r="V73" i="1" s="1"/>
  <c r="DP84" i="1"/>
  <c r="DP73" i="1" s="1"/>
  <c r="CJ84" i="1"/>
  <c r="CJ73" i="1" s="1"/>
  <c r="BD84" i="1"/>
  <c r="BD73" i="1" s="1"/>
  <c r="X84" i="1"/>
  <c r="X73" i="1" s="1"/>
  <c r="EF84" i="1"/>
  <c r="EF73" i="1" s="1"/>
  <c r="CZ84" i="1"/>
  <c r="CZ73" i="1" s="1"/>
  <c r="BT84" i="1"/>
  <c r="BT73" i="1" s="1"/>
  <c r="AN84" i="1"/>
  <c r="AN73" i="1" s="1"/>
  <c r="DX84" i="1"/>
  <c r="DX73" i="1" s="1"/>
  <c r="BL84" i="1"/>
  <c r="BL73" i="1" s="1"/>
  <c r="DH84" i="1"/>
  <c r="DH73" i="1" s="1"/>
  <c r="AV84" i="1"/>
  <c r="AV73" i="1" s="1"/>
  <c r="CR84" i="1"/>
  <c r="CR73" i="1" s="1"/>
  <c r="AF84" i="1"/>
  <c r="AF73" i="1" s="1"/>
  <c r="CB84" i="1"/>
  <c r="CB73" i="1" s="1"/>
  <c r="P84" i="1"/>
  <c r="P73" i="1" s="1"/>
  <c r="EH83" i="1"/>
  <c r="D87" i="1" l="1"/>
  <c r="ED86" i="1"/>
  <c r="DV86" i="1"/>
  <c r="DP86" i="1"/>
  <c r="DH86" i="1"/>
  <c r="CZ86" i="1"/>
  <c r="CR86" i="1"/>
  <c r="CJ86" i="1"/>
  <c r="CB86" i="1"/>
  <c r="BT86" i="1"/>
  <c r="BL86" i="1"/>
  <c r="BD86" i="1"/>
  <c r="AV86" i="1"/>
  <c r="AN86" i="1"/>
  <c r="AF86" i="1"/>
  <c r="X86" i="1"/>
  <c r="P86" i="1"/>
  <c r="EB86" i="1"/>
  <c r="DN86" i="1"/>
  <c r="DF86" i="1"/>
  <c r="CX86" i="1"/>
  <c r="CP86" i="1"/>
  <c r="CH86" i="1"/>
  <c r="BZ86" i="1"/>
  <c r="BR86" i="1"/>
  <c r="BJ86" i="1"/>
  <c r="BB86" i="1"/>
  <c r="AT86" i="1"/>
  <c r="AL86" i="1"/>
  <c r="AD86" i="1"/>
  <c r="V86" i="1"/>
  <c r="EF86" i="1"/>
  <c r="DX86" i="1"/>
  <c r="DR86" i="1"/>
  <c r="DJ86" i="1"/>
  <c r="DB86" i="1"/>
  <c r="CT86" i="1"/>
  <c r="CL86" i="1"/>
  <c r="CD86" i="1"/>
  <c r="BV86" i="1"/>
  <c r="BN86" i="1"/>
  <c r="BF86" i="1"/>
  <c r="AX86" i="1"/>
  <c r="AP86" i="1"/>
  <c r="AH86" i="1"/>
  <c r="Z86" i="1"/>
  <c r="R86" i="1"/>
  <c r="DZ86" i="1"/>
  <c r="CV86" i="1"/>
  <c r="BP86" i="1"/>
  <c r="AJ86" i="1"/>
  <c r="DL86" i="1"/>
  <c r="CF86" i="1"/>
  <c r="AZ86" i="1"/>
  <c r="T86" i="1"/>
  <c r="CN86" i="1"/>
  <c r="AB86" i="1"/>
  <c r="BX86" i="1"/>
  <c r="BH86" i="1"/>
  <c r="DD86" i="1"/>
  <c r="AR86" i="1"/>
  <c r="DT86" i="1"/>
  <c r="EH84" i="1"/>
  <c r="EH73" i="1" s="1"/>
  <c r="T73" i="1"/>
  <c r="EH86" i="1" l="1"/>
  <c r="D88" i="1"/>
  <c r="ED87" i="1"/>
  <c r="DV87" i="1"/>
  <c r="DN87" i="1"/>
  <c r="DF87" i="1"/>
  <c r="CX87" i="1"/>
  <c r="CP87" i="1"/>
  <c r="CH87" i="1"/>
  <c r="BZ87" i="1"/>
  <c r="BR87" i="1"/>
  <c r="BJ87" i="1"/>
  <c r="BB87" i="1"/>
  <c r="AT87" i="1"/>
  <c r="AL87" i="1"/>
  <c r="AD87" i="1"/>
  <c r="V87" i="1"/>
  <c r="EB87" i="1"/>
  <c r="DT87" i="1"/>
  <c r="DL87" i="1"/>
  <c r="DD87" i="1"/>
  <c r="CV87" i="1"/>
  <c r="CN87" i="1"/>
  <c r="CF87" i="1"/>
  <c r="BX87" i="1"/>
  <c r="BP87" i="1"/>
  <c r="BH87" i="1"/>
  <c r="AZ87" i="1"/>
  <c r="AR87" i="1"/>
  <c r="AJ87" i="1"/>
  <c r="AB87" i="1"/>
  <c r="T87" i="1"/>
  <c r="EF87" i="1"/>
  <c r="DX87" i="1"/>
  <c r="DP87" i="1"/>
  <c r="DH87" i="1"/>
  <c r="CZ87" i="1"/>
  <c r="CR87" i="1"/>
  <c r="CJ87" i="1"/>
  <c r="CB87" i="1"/>
  <c r="BT87" i="1"/>
  <c r="BL87" i="1"/>
  <c r="BD87" i="1"/>
  <c r="AV87" i="1"/>
  <c r="AN87" i="1"/>
  <c r="AF87" i="1"/>
  <c r="X87" i="1"/>
  <c r="P87" i="1"/>
  <c r="DZ87" i="1"/>
  <c r="CT87" i="1"/>
  <c r="BN87" i="1"/>
  <c r="AH87" i="1"/>
  <c r="DJ87" i="1"/>
  <c r="CD87" i="1"/>
  <c r="AX87" i="1"/>
  <c r="R87" i="1"/>
  <c r="CL87" i="1"/>
  <c r="Z87" i="1"/>
  <c r="BV87" i="1"/>
  <c r="DR87" i="1"/>
  <c r="BF87" i="1"/>
  <c r="DB87" i="1"/>
  <c r="AP87" i="1"/>
  <c r="EB88" i="1" l="1"/>
  <c r="DN88" i="1"/>
  <c r="DF88" i="1"/>
  <c r="CX88" i="1"/>
  <c r="CP88" i="1"/>
  <c r="CH88" i="1"/>
  <c r="BZ88" i="1"/>
  <c r="BR88" i="1"/>
  <c r="BJ88" i="1"/>
  <c r="BB88" i="1"/>
  <c r="AT88" i="1"/>
  <c r="AL88" i="1"/>
  <c r="AD88" i="1"/>
  <c r="V88" i="1"/>
  <c r="DZ88" i="1"/>
  <c r="DL88" i="1"/>
  <c r="DD88" i="1"/>
  <c r="CV88" i="1"/>
  <c r="CN88" i="1"/>
  <c r="CF88" i="1"/>
  <c r="BX88" i="1"/>
  <c r="BP88" i="1"/>
  <c r="BH88" i="1"/>
  <c r="AZ88" i="1"/>
  <c r="AR88" i="1"/>
  <c r="AJ88" i="1"/>
  <c r="AB88" i="1"/>
  <c r="T88" i="1"/>
  <c r="D89" i="1"/>
  <c r="ED88" i="1"/>
  <c r="DV88" i="1"/>
  <c r="DP88" i="1"/>
  <c r="DH88" i="1"/>
  <c r="CZ88" i="1"/>
  <c r="CR88" i="1"/>
  <c r="CJ88" i="1"/>
  <c r="CB88" i="1"/>
  <c r="BT88" i="1"/>
  <c r="BL88" i="1"/>
  <c r="BD88" i="1"/>
  <c r="AV88" i="1"/>
  <c r="AN88" i="1"/>
  <c r="AF88" i="1"/>
  <c r="X88" i="1"/>
  <c r="P88" i="1"/>
  <c r="CT88" i="1"/>
  <c r="BN88" i="1"/>
  <c r="AH88" i="1"/>
  <c r="EF88" i="1"/>
  <c r="DJ88" i="1"/>
  <c r="CD88" i="1"/>
  <c r="AX88" i="1"/>
  <c r="R88" i="1"/>
  <c r="DX88" i="1"/>
  <c r="CL88" i="1"/>
  <c r="Z88" i="1"/>
  <c r="BV88" i="1"/>
  <c r="DR88" i="1"/>
  <c r="BF88" i="1"/>
  <c r="DB88" i="1"/>
  <c r="AP88" i="1"/>
  <c r="DT88" i="1"/>
  <c r="EH87" i="1"/>
  <c r="EB89" i="1" l="1"/>
  <c r="DT89" i="1"/>
  <c r="DL89" i="1"/>
  <c r="DD89" i="1"/>
  <c r="CV89" i="1"/>
  <c r="CN89" i="1"/>
  <c r="CF89" i="1"/>
  <c r="BX89" i="1"/>
  <c r="BP89" i="1"/>
  <c r="BH89" i="1"/>
  <c r="AZ89" i="1"/>
  <c r="AR89" i="1"/>
  <c r="AJ89" i="1"/>
  <c r="AB89" i="1"/>
  <c r="T89" i="1"/>
  <c r="DZ89" i="1"/>
  <c r="DR89" i="1"/>
  <c r="DJ89" i="1"/>
  <c r="DB89" i="1"/>
  <c r="CT89" i="1"/>
  <c r="CL89" i="1"/>
  <c r="CD89" i="1"/>
  <c r="BV89" i="1"/>
  <c r="BN89" i="1"/>
  <c r="BF89" i="1"/>
  <c r="AX89" i="1"/>
  <c r="AP89" i="1"/>
  <c r="AH89" i="1"/>
  <c r="Z89" i="1"/>
  <c r="R89" i="1"/>
  <c r="D90" i="1"/>
  <c r="ED89" i="1"/>
  <c r="DV89" i="1"/>
  <c r="DN89" i="1"/>
  <c r="DF89" i="1"/>
  <c r="CX89" i="1"/>
  <c r="CP89" i="1"/>
  <c r="CH89" i="1"/>
  <c r="BZ89" i="1"/>
  <c r="BR89" i="1"/>
  <c r="BJ89" i="1"/>
  <c r="BB89" i="1"/>
  <c r="AT89" i="1"/>
  <c r="AL89" i="1"/>
  <c r="AD89" i="1"/>
  <c r="V89" i="1"/>
  <c r="DP89" i="1"/>
  <c r="CJ89" i="1"/>
  <c r="BD89" i="1"/>
  <c r="X89" i="1"/>
  <c r="EF89" i="1"/>
  <c r="CZ89" i="1"/>
  <c r="BT89" i="1"/>
  <c r="AN89" i="1"/>
  <c r="DX89" i="1"/>
  <c r="BL89" i="1"/>
  <c r="DH89" i="1"/>
  <c r="AV89" i="1"/>
  <c r="CR89" i="1"/>
  <c r="AF89" i="1"/>
  <c r="CB89" i="1"/>
  <c r="P89" i="1"/>
  <c r="EH88" i="1"/>
  <c r="EB90" i="1" l="1"/>
  <c r="DT90" i="1"/>
  <c r="DL90" i="1"/>
  <c r="DD90" i="1"/>
  <c r="CV90" i="1"/>
  <c r="CN90" i="1"/>
  <c r="CF90" i="1"/>
  <c r="BX90" i="1"/>
  <c r="BP90" i="1"/>
  <c r="BH90" i="1"/>
  <c r="AZ90" i="1"/>
  <c r="AR90" i="1"/>
  <c r="AJ90" i="1"/>
  <c r="AB90" i="1"/>
  <c r="T90" i="1"/>
  <c r="DZ90" i="1"/>
  <c r="DR90" i="1"/>
  <c r="DJ90" i="1"/>
  <c r="DB90" i="1"/>
  <c r="CT90" i="1"/>
  <c r="CL90" i="1"/>
  <c r="CD90" i="1"/>
  <c r="BV90" i="1"/>
  <c r="BN90" i="1"/>
  <c r="BF90" i="1"/>
  <c r="AX90" i="1"/>
  <c r="AP90" i="1"/>
  <c r="AH90" i="1"/>
  <c r="Z90" i="1"/>
  <c r="R90" i="1"/>
  <c r="D91" i="1"/>
  <c r="ED90" i="1"/>
  <c r="DV90" i="1"/>
  <c r="DN90" i="1"/>
  <c r="DF90" i="1"/>
  <c r="CX90" i="1"/>
  <c r="CP90" i="1"/>
  <c r="CH90" i="1"/>
  <c r="BZ90" i="1"/>
  <c r="BR90" i="1"/>
  <c r="BJ90" i="1"/>
  <c r="BB90" i="1"/>
  <c r="AT90" i="1"/>
  <c r="AL90" i="1"/>
  <c r="AD90" i="1"/>
  <c r="V90" i="1"/>
  <c r="DH90" i="1"/>
  <c r="CB90" i="1"/>
  <c r="AV90" i="1"/>
  <c r="P90" i="1"/>
  <c r="DX90" i="1"/>
  <c r="CR90" i="1"/>
  <c r="BL90" i="1"/>
  <c r="AF90" i="1"/>
  <c r="DP90" i="1"/>
  <c r="BD90" i="1"/>
  <c r="CZ90" i="1"/>
  <c r="AN90" i="1"/>
  <c r="CJ90" i="1"/>
  <c r="X90" i="1"/>
  <c r="EF90" i="1"/>
  <c r="BT90" i="1"/>
  <c r="EH89" i="1"/>
  <c r="EB91" i="1" l="1"/>
  <c r="EB85" i="1" s="1"/>
  <c r="DT91" i="1"/>
  <c r="DT85" i="1" s="1"/>
  <c r="DL91" i="1"/>
  <c r="DL85" i="1" s="1"/>
  <c r="DD91" i="1"/>
  <c r="DD85" i="1" s="1"/>
  <c r="CV91" i="1"/>
  <c r="CV85" i="1" s="1"/>
  <c r="CN91" i="1"/>
  <c r="CN85" i="1" s="1"/>
  <c r="CF91" i="1"/>
  <c r="CF85" i="1" s="1"/>
  <c r="BX91" i="1"/>
  <c r="BX85" i="1" s="1"/>
  <c r="BP91" i="1"/>
  <c r="BP85" i="1" s="1"/>
  <c r="BH91" i="1"/>
  <c r="BH85" i="1" s="1"/>
  <c r="AZ91" i="1"/>
  <c r="AZ85" i="1" s="1"/>
  <c r="AR91" i="1"/>
  <c r="AR85" i="1" s="1"/>
  <c r="AJ91" i="1"/>
  <c r="AJ85" i="1" s="1"/>
  <c r="AB91" i="1"/>
  <c r="AB85" i="1" s="1"/>
  <c r="T91" i="1"/>
  <c r="DZ91" i="1"/>
  <c r="DZ85" i="1" s="1"/>
  <c r="DR91" i="1"/>
  <c r="DR85" i="1" s="1"/>
  <c r="DJ91" i="1"/>
  <c r="DJ85" i="1" s="1"/>
  <c r="DB91" i="1"/>
  <c r="DB85" i="1" s="1"/>
  <c r="CT91" i="1"/>
  <c r="CT85" i="1" s="1"/>
  <c r="CL91" i="1"/>
  <c r="CL85" i="1" s="1"/>
  <c r="CD91" i="1"/>
  <c r="CD85" i="1" s="1"/>
  <c r="BV91" i="1"/>
  <c r="BV85" i="1" s="1"/>
  <c r="BN91" i="1"/>
  <c r="BN85" i="1" s="1"/>
  <c r="BF91" i="1"/>
  <c r="BF85" i="1" s="1"/>
  <c r="AX91" i="1"/>
  <c r="AX85" i="1" s="1"/>
  <c r="AP91" i="1"/>
  <c r="AP85" i="1" s="1"/>
  <c r="AH91" i="1"/>
  <c r="AH85" i="1" s="1"/>
  <c r="Z91" i="1"/>
  <c r="Z85" i="1" s="1"/>
  <c r="R91" i="1"/>
  <c r="R85" i="1" s="1"/>
  <c r="D92" i="1"/>
  <c r="D93" i="1" s="1"/>
  <c r="ED91" i="1"/>
  <c r="ED85" i="1" s="1"/>
  <c r="DV91" i="1"/>
  <c r="DV85" i="1" s="1"/>
  <c r="DN91" i="1"/>
  <c r="DN85" i="1" s="1"/>
  <c r="DF91" i="1"/>
  <c r="DF85" i="1" s="1"/>
  <c r="CX91" i="1"/>
  <c r="CX85" i="1" s="1"/>
  <c r="CP91" i="1"/>
  <c r="CP85" i="1" s="1"/>
  <c r="CH91" i="1"/>
  <c r="CH85" i="1" s="1"/>
  <c r="BZ91" i="1"/>
  <c r="BZ85" i="1" s="1"/>
  <c r="BR91" i="1"/>
  <c r="BR85" i="1" s="1"/>
  <c r="BJ91" i="1"/>
  <c r="BJ85" i="1" s="1"/>
  <c r="BB91" i="1"/>
  <c r="BB85" i="1" s="1"/>
  <c r="AT91" i="1"/>
  <c r="AT85" i="1" s="1"/>
  <c r="AL91" i="1"/>
  <c r="AL85" i="1" s="1"/>
  <c r="AD91" i="1"/>
  <c r="AD85" i="1" s="1"/>
  <c r="V91" i="1"/>
  <c r="V85" i="1" s="1"/>
  <c r="EF91" i="1"/>
  <c r="EF85" i="1" s="1"/>
  <c r="CZ91" i="1"/>
  <c r="CZ85" i="1" s="1"/>
  <c r="BT91" i="1"/>
  <c r="BT85" i="1" s="1"/>
  <c r="AN91" i="1"/>
  <c r="AN85" i="1" s="1"/>
  <c r="DP91" i="1"/>
  <c r="DP85" i="1" s="1"/>
  <c r="CJ91" i="1"/>
  <c r="CJ85" i="1" s="1"/>
  <c r="BD91" i="1"/>
  <c r="BD85" i="1" s="1"/>
  <c r="X91" i="1"/>
  <c r="X85" i="1" s="1"/>
  <c r="CR91" i="1"/>
  <c r="CR85" i="1" s="1"/>
  <c r="AF91" i="1"/>
  <c r="AF85" i="1" s="1"/>
  <c r="CB91" i="1"/>
  <c r="CB85" i="1" s="1"/>
  <c r="P91" i="1"/>
  <c r="P85" i="1" s="1"/>
  <c r="DX91" i="1"/>
  <c r="DX85" i="1" s="1"/>
  <c r="BL91" i="1"/>
  <c r="BL85" i="1" s="1"/>
  <c r="DH91" i="1"/>
  <c r="DH85" i="1" s="1"/>
  <c r="AV91" i="1"/>
  <c r="AV85" i="1" s="1"/>
  <c r="EH90" i="1"/>
  <c r="D94" i="1" l="1"/>
  <c r="ED93" i="1"/>
  <c r="DV93" i="1"/>
  <c r="DN93" i="1"/>
  <c r="DF93" i="1"/>
  <c r="CX93" i="1"/>
  <c r="CP93" i="1"/>
  <c r="CH93" i="1"/>
  <c r="BZ93" i="1"/>
  <c r="BR93" i="1"/>
  <c r="BJ93" i="1"/>
  <c r="BB93" i="1"/>
  <c r="AT93" i="1"/>
  <c r="AL93" i="1"/>
  <c r="AD93" i="1"/>
  <c r="X93" i="1"/>
  <c r="P93" i="1"/>
  <c r="EB93" i="1"/>
  <c r="DT93" i="1"/>
  <c r="DL93" i="1"/>
  <c r="DD93" i="1"/>
  <c r="CV93" i="1"/>
  <c r="CN93" i="1"/>
  <c r="CF93" i="1"/>
  <c r="BX93" i="1"/>
  <c r="BP93" i="1"/>
  <c r="BH93" i="1"/>
  <c r="AZ93" i="1"/>
  <c r="AR93" i="1"/>
  <c r="AJ93" i="1"/>
  <c r="V93" i="1"/>
  <c r="EF93" i="1"/>
  <c r="DX93" i="1"/>
  <c r="DP93" i="1"/>
  <c r="DH93" i="1"/>
  <c r="CZ93" i="1"/>
  <c r="CR93" i="1"/>
  <c r="CJ93" i="1"/>
  <c r="CB93" i="1"/>
  <c r="BT93" i="1"/>
  <c r="BL93" i="1"/>
  <c r="BD93" i="1"/>
  <c r="AV93" i="1"/>
  <c r="AN93" i="1"/>
  <c r="AF93" i="1"/>
  <c r="Z93" i="1"/>
  <c r="R93" i="1"/>
  <c r="DB93" i="1"/>
  <c r="BV93" i="1"/>
  <c r="AP93" i="1"/>
  <c r="DR93" i="1"/>
  <c r="CL93" i="1"/>
  <c r="BF93" i="1"/>
  <c r="DZ93" i="1"/>
  <c r="BN93" i="1"/>
  <c r="T93" i="1"/>
  <c r="DJ93" i="1"/>
  <c r="AX93" i="1"/>
  <c r="CT93" i="1"/>
  <c r="AH93" i="1"/>
  <c r="CD93" i="1"/>
  <c r="AB93" i="1"/>
  <c r="EH91" i="1"/>
  <c r="EH85" i="1" s="1"/>
  <c r="T85" i="1"/>
  <c r="EH93" i="1" l="1"/>
  <c r="EF94" i="1"/>
  <c r="DX94" i="1"/>
  <c r="DV94" i="1"/>
  <c r="DN94" i="1"/>
  <c r="DF94" i="1"/>
  <c r="CX94" i="1"/>
  <c r="CP94" i="1"/>
  <c r="CH94" i="1"/>
  <c r="BZ94" i="1"/>
  <c r="BR94" i="1"/>
  <c r="BJ94" i="1"/>
  <c r="BB94" i="1"/>
  <c r="AT94" i="1"/>
  <c r="AL94" i="1"/>
  <c r="AD94" i="1"/>
  <c r="V94" i="1"/>
  <c r="ED94" i="1"/>
  <c r="DT94" i="1"/>
  <c r="DL94" i="1"/>
  <c r="DD94" i="1"/>
  <c r="CV94" i="1"/>
  <c r="CN94" i="1"/>
  <c r="CF94" i="1"/>
  <c r="BX94" i="1"/>
  <c r="BP94" i="1"/>
  <c r="BH94" i="1"/>
  <c r="AZ94" i="1"/>
  <c r="AR94" i="1"/>
  <c r="AJ94" i="1"/>
  <c r="AB94" i="1"/>
  <c r="T94" i="1"/>
  <c r="DZ94" i="1"/>
  <c r="DP94" i="1"/>
  <c r="DH94" i="1"/>
  <c r="CZ94" i="1"/>
  <c r="CR94" i="1"/>
  <c r="CJ94" i="1"/>
  <c r="CB94" i="1"/>
  <c r="BT94" i="1"/>
  <c r="BL94" i="1"/>
  <c r="BD94" i="1"/>
  <c r="AV94" i="1"/>
  <c r="AN94" i="1"/>
  <c r="AF94" i="1"/>
  <c r="X94" i="1"/>
  <c r="P94" i="1"/>
  <c r="DB94" i="1"/>
  <c r="BV94" i="1"/>
  <c r="AP94" i="1"/>
  <c r="DR94" i="1"/>
  <c r="CL94" i="1"/>
  <c r="BF94" i="1"/>
  <c r="Z94" i="1"/>
  <c r="DJ94" i="1"/>
  <c r="AX94" i="1"/>
  <c r="D95" i="1"/>
  <c r="CT94" i="1"/>
  <c r="AH94" i="1"/>
  <c r="CD94" i="1"/>
  <c r="R94" i="1"/>
  <c r="EB94" i="1"/>
  <c r="BN94" i="1"/>
  <c r="EF95" i="1" l="1"/>
  <c r="DX95" i="1"/>
  <c r="D96" i="1"/>
  <c r="ED95" i="1"/>
  <c r="DV95" i="1"/>
  <c r="DP95" i="1"/>
  <c r="DH95" i="1"/>
  <c r="CZ95" i="1"/>
  <c r="CR95" i="1"/>
  <c r="CJ95" i="1"/>
  <c r="CB95" i="1"/>
  <c r="BT95" i="1"/>
  <c r="BL95" i="1"/>
  <c r="BD95" i="1"/>
  <c r="AV95" i="1"/>
  <c r="AN95" i="1"/>
  <c r="AF95" i="1"/>
  <c r="X95" i="1"/>
  <c r="P95" i="1"/>
  <c r="DL95" i="1"/>
  <c r="DB95" i="1"/>
  <c r="CP95" i="1"/>
  <c r="CF95" i="1"/>
  <c r="BV95" i="1"/>
  <c r="BJ95" i="1"/>
  <c r="AZ95" i="1"/>
  <c r="AP95" i="1"/>
  <c r="AD95" i="1"/>
  <c r="T95" i="1"/>
  <c r="DJ95" i="1"/>
  <c r="CX95" i="1"/>
  <c r="CN95" i="1"/>
  <c r="CD95" i="1"/>
  <c r="BR95" i="1"/>
  <c r="BH95" i="1"/>
  <c r="AX95" i="1"/>
  <c r="AL95" i="1"/>
  <c r="AB95" i="1"/>
  <c r="R95" i="1"/>
  <c r="DZ95" i="1"/>
  <c r="DN95" i="1"/>
  <c r="DD95" i="1"/>
  <c r="CT95" i="1"/>
  <c r="CH95" i="1"/>
  <c r="BX95" i="1"/>
  <c r="BN95" i="1"/>
  <c r="BB95" i="1"/>
  <c r="AR95" i="1"/>
  <c r="AH95" i="1"/>
  <c r="V95" i="1"/>
  <c r="CL95" i="1"/>
  <c r="AT95" i="1"/>
  <c r="DF95" i="1"/>
  <c r="BP95" i="1"/>
  <c r="Z95" i="1"/>
  <c r="DR95" i="1"/>
  <c r="AJ95" i="1"/>
  <c r="CV95" i="1"/>
  <c r="EB95" i="1"/>
  <c r="BZ95" i="1"/>
  <c r="BF95" i="1"/>
  <c r="DT95" i="1"/>
  <c r="EH94" i="1"/>
  <c r="EH95" i="1" l="1"/>
  <c r="EF96" i="1"/>
  <c r="DX96" i="1"/>
  <c r="DP96" i="1"/>
  <c r="DH96" i="1"/>
  <c r="CZ96" i="1"/>
  <c r="CR96" i="1"/>
  <c r="CJ96" i="1"/>
  <c r="CB96" i="1"/>
  <c r="BT96" i="1"/>
  <c r="BL96" i="1"/>
  <c r="BD96" i="1"/>
  <c r="AV96" i="1"/>
  <c r="AN96" i="1"/>
  <c r="AF96" i="1"/>
  <c r="X96" i="1"/>
  <c r="P96" i="1"/>
  <c r="D97" i="1"/>
  <c r="ED96" i="1"/>
  <c r="DV96" i="1"/>
  <c r="DN96" i="1"/>
  <c r="DF96" i="1"/>
  <c r="CX96" i="1"/>
  <c r="CP96" i="1"/>
  <c r="CH96" i="1"/>
  <c r="BZ96" i="1"/>
  <c r="BR96" i="1"/>
  <c r="BJ96" i="1"/>
  <c r="BB96" i="1"/>
  <c r="AT96" i="1"/>
  <c r="AL96" i="1"/>
  <c r="AD96" i="1"/>
  <c r="V96" i="1"/>
  <c r="DT96" i="1"/>
  <c r="DD96" i="1"/>
  <c r="CN96" i="1"/>
  <c r="BX96" i="1"/>
  <c r="BH96" i="1"/>
  <c r="AR96" i="1"/>
  <c r="AB96" i="1"/>
  <c r="DR96" i="1"/>
  <c r="DB96" i="1"/>
  <c r="CL96" i="1"/>
  <c r="BV96" i="1"/>
  <c r="BF96" i="1"/>
  <c r="AP96" i="1"/>
  <c r="Z96" i="1"/>
  <c r="DZ96" i="1"/>
  <c r="DJ96" i="1"/>
  <c r="CT96" i="1"/>
  <c r="CD96" i="1"/>
  <c r="BN96" i="1"/>
  <c r="AX96" i="1"/>
  <c r="AH96" i="1"/>
  <c r="R96" i="1"/>
  <c r="DL96" i="1"/>
  <c r="AZ96" i="1"/>
  <c r="CF96" i="1"/>
  <c r="T96" i="1"/>
  <c r="BP96" i="1"/>
  <c r="AJ96" i="1"/>
  <c r="EB96" i="1"/>
  <c r="CV96" i="1"/>
  <c r="EF97" i="1" l="1"/>
  <c r="DX97" i="1"/>
  <c r="DP97" i="1"/>
  <c r="DH97" i="1"/>
  <c r="CZ97" i="1"/>
  <c r="CR97" i="1"/>
  <c r="CJ97" i="1"/>
  <c r="CB97" i="1"/>
  <c r="BT97" i="1"/>
  <c r="BL97" i="1"/>
  <c r="BD97" i="1"/>
  <c r="AV97" i="1"/>
  <c r="AN97" i="1"/>
  <c r="AF97" i="1"/>
  <c r="X97" i="1"/>
  <c r="P97" i="1"/>
  <c r="D98" i="1"/>
  <c r="ED97" i="1"/>
  <c r="DV97" i="1"/>
  <c r="DN97" i="1"/>
  <c r="DF97" i="1"/>
  <c r="CX97" i="1"/>
  <c r="CP97" i="1"/>
  <c r="CH97" i="1"/>
  <c r="BZ97" i="1"/>
  <c r="BR97" i="1"/>
  <c r="BJ97" i="1"/>
  <c r="BB97" i="1"/>
  <c r="AT97" i="1"/>
  <c r="AL97" i="1"/>
  <c r="AD97" i="1"/>
  <c r="V97" i="1"/>
  <c r="DT97" i="1"/>
  <c r="DD97" i="1"/>
  <c r="CN97" i="1"/>
  <c r="BX97" i="1"/>
  <c r="BH97" i="1"/>
  <c r="AR97" i="1"/>
  <c r="AB97" i="1"/>
  <c r="DR97" i="1"/>
  <c r="DB97" i="1"/>
  <c r="CL97" i="1"/>
  <c r="BV97" i="1"/>
  <c r="BF97" i="1"/>
  <c r="AP97" i="1"/>
  <c r="Z97" i="1"/>
  <c r="DZ97" i="1"/>
  <c r="DJ97" i="1"/>
  <c r="CT97" i="1"/>
  <c r="CD97" i="1"/>
  <c r="BN97" i="1"/>
  <c r="AX97" i="1"/>
  <c r="AH97" i="1"/>
  <c r="R97" i="1"/>
  <c r="CV97" i="1"/>
  <c r="AJ97" i="1"/>
  <c r="EB97" i="1"/>
  <c r="BP97" i="1"/>
  <c r="T97" i="1"/>
  <c r="EH97" i="1" s="1"/>
  <c r="DL97" i="1"/>
  <c r="CF97" i="1"/>
  <c r="AZ97" i="1"/>
  <c r="EH96" i="1"/>
  <c r="EF98" i="1" l="1"/>
  <c r="EF92" i="1" s="1"/>
  <c r="DX98" i="1"/>
  <c r="DX92" i="1" s="1"/>
  <c r="DP98" i="1"/>
  <c r="DP92" i="1" s="1"/>
  <c r="DH98" i="1"/>
  <c r="DH92" i="1" s="1"/>
  <c r="CZ98" i="1"/>
  <c r="CZ92" i="1" s="1"/>
  <c r="CR98" i="1"/>
  <c r="CR92" i="1" s="1"/>
  <c r="CJ98" i="1"/>
  <c r="CJ92" i="1" s="1"/>
  <c r="CB98" i="1"/>
  <c r="CB92" i="1" s="1"/>
  <c r="BT98" i="1"/>
  <c r="BT92" i="1" s="1"/>
  <c r="BL98" i="1"/>
  <c r="BL92" i="1" s="1"/>
  <c r="BD98" i="1"/>
  <c r="BD92" i="1" s="1"/>
  <c r="AV98" i="1"/>
  <c r="AV92" i="1" s="1"/>
  <c r="AN98" i="1"/>
  <c r="AN92" i="1" s="1"/>
  <c r="AF98" i="1"/>
  <c r="AF92" i="1" s="1"/>
  <c r="X98" i="1"/>
  <c r="X92" i="1" s="1"/>
  <c r="P98" i="1"/>
  <c r="P92" i="1" s="1"/>
  <c r="D99" i="1"/>
  <c r="D100" i="1" s="1"/>
  <c r="ED98" i="1"/>
  <c r="ED92" i="1" s="1"/>
  <c r="DV98" i="1"/>
  <c r="DV92" i="1" s="1"/>
  <c r="DN98" i="1"/>
  <c r="DN92" i="1" s="1"/>
  <c r="DF98" i="1"/>
  <c r="DF92" i="1" s="1"/>
  <c r="CX98" i="1"/>
  <c r="CX92" i="1" s="1"/>
  <c r="CP98" i="1"/>
  <c r="CP92" i="1" s="1"/>
  <c r="CH98" i="1"/>
  <c r="CH92" i="1" s="1"/>
  <c r="BZ98" i="1"/>
  <c r="BZ92" i="1" s="1"/>
  <c r="BR98" i="1"/>
  <c r="BR92" i="1" s="1"/>
  <c r="BJ98" i="1"/>
  <c r="BJ92" i="1" s="1"/>
  <c r="BB98" i="1"/>
  <c r="BB92" i="1" s="1"/>
  <c r="AT98" i="1"/>
  <c r="AT92" i="1" s="1"/>
  <c r="AL98" i="1"/>
  <c r="AL92" i="1" s="1"/>
  <c r="AD98" i="1"/>
  <c r="AD92" i="1" s="1"/>
  <c r="V98" i="1"/>
  <c r="V92" i="1" s="1"/>
  <c r="DT98" i="1"/>
  <c r="DT92" i="1" s="1"/>
  <c r="DD98" i="1"/>
  <c r="DD92" i="1" s="1"/>
  <c r="CN98" i="1"/>
  <c r="CN92" i="1" s="1"/>
  <c r="BX98" i="1"/>
  <c r="BX92" i="1" s="1"/>
  <c r="BH98" i="1"/>
  <c r="BH92" i="1" s="1"/>
  <c r="AR98" i="1"/>
  <c r="AR92" i="1" s="1"/>
  <c r="AB98" i="1"/>
  <c r="AB92" i="1" s="1"/>
  <c r="DR98" i="1"/>
  <c r="DR92" i="1" s="1"/>
  <c r="DB98" i="1"/>
  <c r="DB92" i="1" s="1"/>
  <c r="CL98" i="1"/>
  <c r="CL92" i="1" s="1"/>
  <c r="BV98" i="1"/>
  <c r="BV92" i="1" s="1"/>
  <c r="BF98" i="1"/>
  <c r="BF92" i="1" s="1"/>
  <c r="AP98" i="1"/>
  <c r="AP92" i="1" s="1"/>
  <c r="Z98" i="1"/>
  <c r="Z92" i="1" s="1"/>
  <c r="DZ98" i="1"/>
  <c r="DZ92" i="1" s="1"/>
  <c r="DJ98" i="1"/>
  <c r="DJ92" i="1" s="1"/>
  <c r="CT98" i="1"/>
  <c r="CT92" i="1" s="1"/>
  <c r="CD98" i="1"/>
  <c r="CD92" i="1" s="1"/>
  <c r="BN98" i="1"/>
  <c r="BN92" i="1" s="1"/>
  <c r="AX98" i="1"/>
  <c r="AX92" i="1" s="1"/>
  <c r="AH98" i="1"/>
  <c r="AH92" i="1" s="1"/>
  <c r="R98" i="1"/>
  <c r="R92" i="1" s="1"/>
  <c r="CF98" i="1"/>
  <c r="CF92" i="1" s="1"/>
  <c r="T98" i="1"/>
  <c r="DL98" i="1"/>
  <c r="DL92" i="1" s="1"/>
  <c r="AZ98" i="1"/>
  <c r="AZ92" i="1" s="1"/>
  <c r="EB98" i="1"/>
  <c r="EB92" i="1" s="1"/>
  <c r="CV98" i="1"/>
  <c r="CV92" i="1" s="1"/>
  <c r="BP98" i="1"/>
  <c r="BP92" i="1" s="1"/>
  <c r="AJ98" i="1"/>
  <c r="AJ92" i="1" s="1"/>
  <c r="EH98" i="1" l="1"/>
  <c r="EH92" i="1" s="1"/>
  <c r="T92" i="1"/>
  <c r="D101" i="1"/>
  <c r="ED100" i="1"/>
  <c r="DV100" i="1"/>
  <c r="DN100" i="1"/>
  <c r="DF100" i="1"/>
  <c r="CX100" i="1"/>
  <c r="CP100" i="1"/>
  <c r="CH100" i="1"/>
  <c r="BZ100" i="1"/>
  <c r="BR100" i="1"/>
  <c r="BJ100" i="1"/>
  <c r="BB100" i="1"/>
  <c r="AT100" i="1"/>
  <c r="AL100" i="1"/>
  <c r="AD100" i="1"/>
  <c r="V100" i="1"/>
  <c r="EB100" i="1"/>
  <c r="DT100" i="1"/>
  <c r="DL100" i="1"/>
  <c r="DD100" i="1"/>
  <c r="CV100" i="1"/>
  <c r="CN100" i="1"/>
  <c r="CF100" i="1"/>
  <c r="BX100" i="1"/>
  <c r="BP100" i="1"/>
  <c r="BH100" i="1"/>
  <c r="AZ100" i="1"/>
  <c r="AR100" i="1"/>
  <c r="AJ100" i="1"/>
  <c r="AB100" i="1"/>
  <c r="T100" i="1"/>
  <c r="EF100" i="1"/>
  <c r="DP100" i="1"/>
  <c r="CZ100" i="1"/>
  <c r="CJ100" i="1"/>
  <c r="BT100" i="1"/>
  <c r="BD100" i="1"/>
  <c r="AN100" i="1"/>
  <c r="X100" i="1"/>
  <c r="DZ100" i="1"/>
  <c r="DJ100" i="1"/>
  <c r="CT100" i="1"/>
  <c r="CD100" i="1"/>
  <c r="BN100" i="1"/>
  <c r="AX100" i="1"/>
  <c r="AH100" i="1"/>
  <c r="R100" i="1"/>
  <c r="DR100" i="1"/>
  <c r="DB100" i="1"/>
  <c r="CL100" i="1"/>
  <c r="BV100" i="1"/>
  <c r="BF100" i="1"/>
  <c r="AP100" i="1"/>
  <c r="Z100" i="1"/>
  <c r="DX100" i="1"/>
  <c r="BL100" i="1"/>
  <c r="CR100" i="1"/>
  <c r="AF100" i="1"/>
  <c r="DH100" i="1"/>
  <c r="CB100" i="1"/>
  <c r="AV100" i="1"/>
  <c r="P100" i="1"/>
  <c r="D102" i="1" l="1"/>
  <c r="D103" i="1" s="1"/>
  <c r="ED101" i="1"/>
  <c r="ED99" i="1" s="1"/>
  <c r="DV101" i="1"/>
  <c r="DN101" i="1"/>
  <c r="DN99" i="1" s="1"/>
  <c r="DF101" i="1"/>
  <c r="DF99" i="1" s="1"/>
  <c r="CX101" i="1"/>
  <c r="CX99" i="1" s="1"/>
  <c r="CP101" i="1"/>
  <c r="CH101" i="1"/>
  <c r="BZ101" i="1"/>
  <c r="BZ99" i="1" s="1"/>
  <c r="BR101" i="1"/>
  <c r="BR99" i="1" s="1"/>
  <c r="BJ101" i="1"/>
  <c r="BB101" i="1"/>
  <c r="BB99" i="1" s="1"/>
  <c r="AT101" i="1"/>
  <c r="AT99" i="1" s="1"/>
  <c r="AL101" i="1"/>
  <c r="AL99" i="1" s="1"/>
  <c r="AD101" i="1"/>
  <c r="V101" i="1"/>
  <c r="V99" i="1" s="1"/>
  <c r="EB101" i="1"/>
  <c r="EB99" i="1" s="1"/>
  <c r="DT101" i="1"/>
  <c r="DT99" i="1" s="1"/>
  <c r="DL101" i="1"/>
  <c r="DD101" i="1"/>
  <c r="DD99" i="1" s="1"/>
  <c r="CV101" i="1"/>
  <c r="CV99" i="1" s="1"/>
  <c r="CN101" i="1"/>
  <c r="CN99" i="1" s="1"/>
  <c r="CF101" i="1"/>
  <c r="BX101" i="1"/>
  <c r="BP101" i="1"/>
  <c r="BP99" i="1" s="1"/>
  <c r="BH101" i="1"/>
  <c r="BH99" i="1" s="1"/>
  <c r="AZ101" i="1"/>
  <c r="AR101" i="1"/>
  <c r="AR99" i="1" s="1"/>
  <c r="AJ101" i="1"/>
  <c r="AJ99" i="1" s="1"/>
  <c r="AB101" i="1"/>
  <c r="AB99" i="1" s="1"/>
  <c r="T101" i="1"/>
  <c r="EF101" i="1"/>
  <c r="EF99" i="1" s="1"/>
  <c r="DP101" i="1"/>
  <c r="DP99" i="1" s="1"/>
  <c r="CZ101" i="1"/>
  <c r="CZ99" i="1" s="1"/>
  <c r="CJ101" i="1"/>
  <c r="BT101" i="1"/>
  <c r="BT99" i="1" s="1"/>
  <c r="BD101" i="1"/>
  <c r="BD99" i="1" s="1"/>
  <c r="AN101" i="1"/>
  <c r="AN99" i="1" s="1"/>
  <c r="X101" i="1"/>
  <c r="DZ101" i="1"/>
  <c r="DJ101" i="1"/>
  <c r="DJ99" i="1" s="1"/>
  <c r="CT101" i="1"/>
  <c r="CT99" i="1" s="1"/>
  <c r="CD101" i="1"/>
  <c r="BN101" i="1"/>
  <c r="BN99" i="1" s="1"/>
  <c r="AX101" i="1"/>
  <c r="AX99" i="1" s="1"/>
  <c r="AH101" i="1"/>
  <c r="AH99" i="1" s="1"/>
  <c r="R101" i="1"/>
  <c r="DR101" i="1"/>
  <c r="DR99" i="1" s="1"/>
  <c r="DB101" i="1"/>
  <c r="DB99" i="1" s="1"/>
  <c r="CL101" i="1"/>
  <c r="CL99" i="1" s="1"/>
  <c r="BV101" i="1"/>
  <c r="BF101" i="1"/>
  <c r="BF99" i="1" s="1"/>
  <c r="AP101" i="1"/>
  <c r="AP99" i="1" s="1"/>
  <c r="Z101" i="1"/>
  <c r="Z99" i="1" s="1"/>
  <c r="DH101" i="1"/>
  <c r="AV101" i="1"/>
  <c r="AV99" i="1" s="1"/>
  <c r="CB101" i="1"/>
  <c r="CB99" i="1" s="1"/>
  <c r="P101" i="1"/>
  <c r="P99" i="1" s="1"/>
  <c r="CR101" i="1"/>
  <c r="CR99" i="1" s="1"/>
  <c r="BL101" i="1"/>
  <c r="BL99" i="1" s="1"/>
  <c r="AF101" i="1"/>
  <c r="AF99" i="1" s="1"/>
  <c r="DX101" i="1"/>
  <c r="DX99" i="1" s="1"/>
  <c r="DZ99" i="1"/>
  <c r="BX99" i="1"/>
  <c r="CH99" i="1"/>
  <c r="DH99" i="1"/>
  <c r="BV99" i="1"/>
  <c r="R99" i="1"/>
  <c r="CD99" i="1"/>
  <c r="X99" i="1"/>
  <c r="CJ99" i="1"/>
  <c r="EH100" i="1"/>
  <c r="T99" i="1"/>
  <c r="AZ99" i="1"/>
  <c r="CF99" i="1"/>
  <c r="DL99" i="1"/>
  <c r="AD99" i="1"/>
  <c r="BJ99" i="1"/>
  <c r="CP99" i="1"/>
  <c r="DV99" i="1"/>
  <c r="D104" i="1" l="1"/>
  <c r="D105" i="1" s="1"/>
  <c r="ED103" i="1"/>
  <c r="ED102" i="1" s="1"/>
  <c r="DV103" i="1"/>
  <c r="DV102" i="1" s="1"/>
  <c r="DP103" i="1"/>
  <c r="DP102" i="1" s="1"/>
  <c r="DH103" i="1"/>
  <c r="DH102" i="1" s="1"/>
  <c r="CZ103" i="1"/>
  <c r="CZ102" i="1" s="1"/>
  <c r="CR103" i="1"/>
  <c r="CR102" i="1" s="1"/>
  <c r="CJ103" i="1"/>
  <c r="CJ102" i="1" s="1"/>
  <c r="CB103" i="1"/>
  <c r="CB102" i="1" s="1"/>
  <c r="BT103" i="1"/>
  <c r="BT102" i="1" s="1"/>
  <c r="BL103" i="1"/>
  <c r="BL102" i="1" s="1"/>
  <c r="BD103" i="1"/>
  <c r="BD102" i="1" s="1"/>
  <c r="AV103" i="1"/>
  <c r="AV102" i="1" s="1"/>
  <c r="AN103" i="1"/>
  <c r="AN102" i="1" s="1"/>
  <c r="AF103" i="1"/>
  <c r="AF102" i="1" s="1"/>
  <c r="Z103" i="1"/>
  <c r="Z102" i="1" s="1"/>
  <c r="R103" i="1"/>
  <c r="R102" i="1" s="1"/>
  <c r="EB103" i="1"/>
  <c r="EB102" i="1" s="1"/>
  <c r="DN103" i="1"/>
  <c r="DN102" i="1" s="1"/>
  <c r="DF103" i="1"/>
  <c r="DF102" i="1" s="1"/>
  <c r="CX103" i="1"/>
  <c r="CX102" i="1" s="1"/>
  <c r="CP103" i="1"/>
  <c r="CP102" i="1" s="1"/>
  <c r="CH103" i="1"/>
  <c r="CH102" i="1" s="1"/>
  <c r="BZ103" i="1"/>
  <c r="BZ102" i="1" s="1"/>
  <c r="BR103" i="1"/>
  <c r="BR102" i="1" s="1"/>
  <c r="BJ103" i="1"/>
  <c r="BJ102" i="1" s="1"/>
  <c r="BB103" i="1"/>
  <c r="BB102" i="1" s="1"/>
  <c r="AT103" i="1"/>
  <c r="AT102" i="1" s="1"/>
  <c r="AL103" i="1"/>
  <c r="AL102" i="1" s="1"/>
  <c r="AD103" i="1"/>
  <c r="AD102" i="1" s="1"/>
  <c r="X103" i="1"/>
  <c r="X102" i="1" s="1"/>
  <c r="P103" i="1"/>
  <c r="P102" i="1" s="1"/>
  <c r="DD103" i="1"/>
  <c r="DD102" i="1" s="1"/>
  <c r="CN103" i="1"/>
  <c r="CN102" i="1" s="1"/>
  <c r="BX103" i="1"/>
  <c r="BX102" i="1" s="1"/>
  <c r="BH103" i="1"/>
  <c r="BH102" i="1" s="1"/>
  <c r="AR103" i="1"/>
  <c r="AR102" i="1" s="1"/>
  <c r="EF103" i="1"/>
  <c r="EF102" i="1" s="1"/>
  <c r="DR103" i="1"/>
  <c r="DR102" i="1" s="1"/>
  <c r="DB103" i="1"/>
  <c r="DB102" i="1" s="1"/>
  <c r="CL103" i="1"/>
  <c r="CL102" i="1" s="1"/>
  <c r="BV103" i="1"/>
  <c r="BV102" i="1" s="1"/>
  <c r="BF103" i="1"/>
  <c r="BF102" i="1" s="1"/>
  <c r="AP103" i="1"/>
  <c r="AP102" i="1" s="1"/>
  <c r="DX103" i="1"/>
  <c r="DX102" i="1" s="1"/>
  <c r="DJ103" i="1"/>
  <c r="DJ102" i="1" s="1"/>
  <c r="CT103" i="1"/>
  <c r="CT102" i="1" s="1"/>
  <c r="CD103" i="1"/>
  <c r="CD102" i="1" s="1"/>
  <c r="BN103" i="1"/>
  <c r="BN102" i="1" s="1"/>
  <c r="AX103" i="1"/>
  <c r="AX102" i="1" s="1"/>
  <c r="AH103" i="1"/>
  <c r="AH102" i="1" s="1"/>
  <c r="T103" i="1"/>
  <c r="DZ103" i="1"/>
  <c r="DZ102" i="1" s="1"/>
  <c r="CF103" i="1"/>
  <c r="CF102" i="1" s="1"/>
  <c r="DL103" i="1"/>
  <c r="DL102" i="1" s="1"/>
  <c r="AZ103" i="1"/>
  <c r="AZ102" i="1" s="1"/>
  <c r="CV103" i="1"/>
  <c r="CV102" i="1" s="1"/>
  <c r="V103" i="1"/>
  <c r="V102" i="1" s="1"/>
  <c r="BP103" i="1"/>
  <c r="BP102" i="1" s="1"/>
  <c r="AJ103" i="1"/>
  <c r="AJ102" i="1" s="1"/>
  <c r="AB103" i="1"/>
  <c r="AB102" i="1" s="1"/>
  <c r="DT103" i="1"/>
  <c r="DT102" i="1" s="1"/>
  <c r="EH101" i="1"/>
  <c r="EH99" i="1" s="1"/>
  <c r="EB105" i="1" l="1"/>
  <c r="EB104" i="1" s="1"/>
  <c r="DN105" i="1"/>
  <c r="DN104" i="1" s="1"/>
  <c r="CZ105" i="1"/>
  <c r="CZ104" i="1" s="1"/>
  <c r="CR105" i="1"/>
  <c r="CR104" i="1" s="1"/>
  <c r="CJ105" i="1"/>
  <c r="CJ104" i="1" s="1"/>
  <c r="CB105" i="1"/>
  <c r="CB104" i="1" s="1"/>
  <c r="BT105" i="1"/>
  <c r="BT104" i="1" s="1"/>
  <c r="BL105" i="1"/>
  <c r="BL104" i="1" s="1"/>
  <c r="BD105" i="1"/>
  <c r="BD104" i="1" s="1"/>
  <c r="AV105" i="1"/>
  <c r="AV104" i="1" s="1"/>
  <c r="AN105" i="1"/>
  <c r="AN104" i="1" s="1"/>
  <c r="AF105" i="1"/>
  <c r="AF104" i="1" s="1"/>
  <c r="X105" i="1"/>
  <c r="X104" i="1" s="1"/>
  <c r="P105" i="1"/>
  <c r="P104" i="1" s="1"/>
  <c r="D106" i="1"/>
  <c r="D107" i="1" s="1"/>
  <c r="ED105" i="1"/>
  <c r="ED104" i="1" s="1"/>
  <c r="DV105" i="1"/>
  <c r="DV104" i="1" s="1"/>
  <c r="DP105" i="1"/>
  <c r="DP104" i="1" s="1"/>
  <c r="DB105" i="1"/>
  <c r="DB104" i="1" s="1"/>
  <c r="CT105" i="1"/>
  <c r="CT104" i="1" s="1"/>
  <c r="CL105" i="1"/>
  <c r="CL104" i="1" s="1"/>
  <c r="CD105" i="1"/>
  <c r="CD104" i="1" s="1"/>
  <c r="BV105" i="1"/>
  <c r="BV104" i="1" s="1"/>
  <c r="BN105" i="1"/>
  <c r="BN104" i="1" s="1"/>
  <c r="BF105" i="1"/>
  <c r="BF104" i="1" s="1"/>
  <c r="AX105" i="1"/>
  <c r="AX104" i="1" s="1"/>
  <c r="AP105" i="1"/>
  <c r="AP104" i="1" s="1"/>
  <c r="AH105" i="1"/>
  <c r="AH104" i="1" s="1"/>
  <c r="Z105" i="1"/>
  <c r="Z104" i="1" s="1"/>
  <c r="R105" i="1"/>
  <c r="R104" i="1" s="1"/>
  <c r="DZ105" i="1"/>
  <c r="DZ104" i="1" s="1"/>
  <c r="DL105" i="1"/>
  <c r="DL104" i="1" s="1"/>
  <c r="DD105" i="1"/>
  <c r="DD104" i="1" s="1"/>
  <c r="CN105" i="1"/>
  <c r="CN104" i="1" s="1"/>
  <c r="BX105" i="1"/>
  <c r="BX104" i="1" s="1"/>
  <c r="BH105" i="1"/>
  <c r="BH104" i="1" s="1"/>
  <c r="AR105" i="1"/>
  <c r="AR104" i="1" s="1"/>
  <c r="AB105" i="1"/>
  <c r="AB104" i="1" s="1"/>
  <c r="DX105" i="1"/>
  <c r="DX104" i="1" s="1"/>
  <c r="DJ105" i="1"/>
  <c r="DJ104" i="1" s="1"/>
  <c r="CX105" i="1"/>
  <c r="CX104" i="1" s="1"/>
  <c r="CH105" i="1"/>
  <c r="CH104" i="1" s="1"/>
  <c r="BR105" i="1"/>
  <c r="BR104" i="1" s="1"/>
  <c r="BB105" i="1"/>
  <c r="BB104" i="1" s="1"/>
  <c r="AL105" i="1"/>
  <c r="AL104" i="1" s="1"/>
  <c r="V105" i="1"/>
  <c r="V104" i="1" s="1"/>
  <c r="DR105" i="1"/>
  <c r="DR104" i="1" s="1"/>
  <c r="CP105" i="1"/>
  <c r="CP104" i="1" s="1"/>
  <c r="BJ105" i="1"/>
  <c r="BJ104" i="1" s="1"/>
  <c r="AD105" i="1"/>
  <c r="AD104" i="1" s="1"/>
  <c r="CF105" i="1"/>
  <c r="CF104" i="1" s="1"/>
  <c r="AZ105" i="1"/>
  <c r="AZ104" i="1" s="1"/>
  <c r="T105" i="1"/>
  <c r="CV105" i="1"/>
  <c r="CV104" i="1" s="1"/>
  <c r="BP105" i="1"/>
  <c r="BP104" i="1" s="1"/>
  <c r="AJ105" i="1"/>
  <c r="AJ104" i="1" s="1"/>
  <c r="AT105" i="1"/>
  <c r="AT104" i="1" s="1"/>
  <c r="DF105" i="1"/>
  <c r="DF104" i="1" s="1"/>
  <c r="BZ105" i="1"/>
  <c r="BZ104" i="1" s="1"/>
  <c r="EF105" i="1"/>
  <c r="EF104" i="1" s="1"/>
  <c r="DT105" i="1"/>
  <c r="DT104" i="1" s="1"/>
  <c r="DH105" i="1"/>
  <c r="DH104" i="1" s="1"/>
  <c r="EH103" i="1"/>
  <c r="EH102" i="1" s="1"/>
  <c r="T102" i="1"/>
  <c r="DZ107" i="1" l="1"/>
  <c r="DR107" i="1"/>
  <c r="DJ107" i="1"/>
  <c r="DB107" i="1"/>
  <c r="CT107" i="1"/>
  <c r="CL107" i="1"/>
  <c r="CD107" i="1"/>
  <c r="BV107" i="1"/>
  <c r="BN107" i="1"/>
  <c r="BF107" i="1"/>
  <c r="AX107" i="1"/>
  <c r="AP107" i="1"/>
  <c r="AH107" i="1"/>
  <c r="Z107" i="1"/>
  <c r="R107" i="1"/>
  <c r="EB107" i="1"/>
  <c r="DT107" i="1"/>
  <c r="DL107" i="1"/>
  <c r="DD107" i="1"/>
  <c r="CV107" i="1"/>
  <c r="CN107" i="1"/>
  <c r="CF107" i="1"/>
  <c r="BX107" i="1"/>
  <c r="BP107" i="1"/>
  <c r="BH107" i="1"/>
  <c r="AZ107" i="1"/>
  <c r="AR107" i="1"/>
  <c r="AJ107" i="1"/>
  <c r="AB107" i="1"/>
  <c r="T107" i="1"/>
  <c r="DV107" i="1"/>
  <c r="DF107" i="1"/>
  <c r="CP107" i="1"/>
  <c r="BZ107" i="1"/>
  <c r="BJ107" i="1"/>
  <c r="AT107" i="1"/>
  <c r="AD107" i="1"/>
  <c r="EF107" i="1"/>
  <c r="DP107" i="1"/>
  <c r="CZ107" i="1"/>
  <c r="CJ107" i="1"/>
  <c r="BT107" i="1"/>
  <c r="BD107" i="1"/>
  <c r="AN107" i="1"/>
  <c r="X107" i="1"/>
  <c r="ED107" i="1"/>
  <c r="CX107" i="1"/>
  <c r="BR107" i="1"/>
  <c r="AL107" i="1"/>
  <c r="DX107" i="1"/>
  <c r="CR107" i="1"/>
  <c r="BL107" i="1"/>
  <c r="AF107" i="1"/>
  <c r="DH107" i="1"/>
  <c r="CB107" i="1"/>
  <c r="AV107" i="1"/>
  <c r="P107" i="1"/>
  <c r="D108" i="1"/>
  <c r="BB107" i="1"/>
  <c r="DN107" i="1"/>
  <c r="CH107" i="1"/>
  <c r="V107" i="1"/>
  <c r="EH105" i="1"/>
  <c r="EH104" i="1" s="1"/>
  <c r="T104" i="1"/>
  <c r="DZ108" i="1" l="1"/>
  <c r="DR108" i="1"/>
  <c r="DJ108" i="1"/>
  <c r="DB108" i="1"/>
  <c r="CT108" i="1"/>
  <c r="CL108" i="1"/>
  <c r="CD108" i="1"/>
  <c r="BV108" i="1"/>
  <c r="BN108" i="1"/>
  <c r="BF108" i="1"/>
  <c r="AX108" i="1"/>
  <c r="AP108" i="1"/>
  <c r="AH108" i="1"/>
  <c r="Z108" i="1"/>
  <c r="R108" i="1"/>
  <c r="EB108" i="1"/>
  <c r="DT108" i="1"/>
  <c r="DL108" i="1"/>
  <c r="DD108" i="1"/>
  <c r="CV108" i="1"/>
  <c r="CN108" i="1"/>
  <c r="CF108" i="1"/>
  <c r="BX108" i="1"/>
  <c r="BP108" i="1"/>
  <c r="BH108" i="1"/>
  <c r="AZ108" i="1"/>
  <c r="AR108" i="1"/>
  <c r="AJ108" i="1"/>
  <c r="AB108" i="1"/>
  <c r="T108" i="1"/>
  <c r="EF108" i="1"/>
  <c r="DP108" i="1"/>
  <c r="CZ108" i="1"/>
  <c r="CJ108" i="1"/>
  <c r="BT108" i="1"/>
  <c r="BD108" i="1"/>
  <c r="AN108" i="1"/>
  <c r="X108" i="1"/>
  <c r="ED108" i="1"/>
  <c r="DN108" i="1"/>
  <c r="CX108" i="1"/>
  <c r="CH108" i="1"/>
  <c r="BR108" i="1"/>
  <c r="BB108" i="1"/>
  <c r="AL108" i="1"/>
  <c r="V108" i="1"/>
  <c r="DV108" i="1"/>
  <c r="CP108" i="1"/>
  <c r="BJ108" i="1"/>
  <c r="AD108" i="1"/>
  <c r="D109" i="1"/>
  <c r="DH108" i="1"/>
  <c r="CB108" i="1"/>
  <c r="AV108" i="1"/>
  <c r="P108" i="1"/>
  <c r="DX108" i="1"/>
  <c r="CR108" i="1"/>
  <c r="BL108" i="1"/>
  <c r="AF108" i="1"/>
  <c r="BZ108" i="1"/>
  <c r="AT108" i="1"/>
  <c r="DF108" i="1"/>
  <c r="EH107" i="1"/>
  <c r="DZ109" i="1" l="1"/>
  <c r="DZ106" i="1" s="1"/>
  <c r="DR109" i="1"/>
  <c r="DR106" i="1" s="1"/>
  <c r="DJ109" i="1"/>
  <c r="DJ106" i="1" s="1"/>
  <c r="DB109" i="1"/>
  <c r="DB106" i="1" s="1"/>
  <c r="CT109" i="1"/>
  <c r="CT106" i="1" s="1"/>
  <c r="CL109" i="1"/>
  <c r="CL106" i="1" s="1"/>
  <c r="CD109" i="1"/>
  <c r="CD106" i="1" s="1"/>
  <c r="BV109" i="1"/>
  <c r="BV106" i="1" s="1"/>
  <c r="BN109" i="1"/>
  <c r="BN106" i="1" s="1"/>
  <c r="BF109" i="1"/>
  <c r="BF106" i="1" s="1"/>
  <c r="AX109" i="1"/>
  <c r="AX106" i="1" s="1"/>
  <c r="AP109" i="1"/>
  <c r="AP106" i="1" s="1"/>
  <c r="AH109" i="1"/>
  <c r="AH106" i="1" s="1"/>
  <c r="Z109" i="1"/>
  <c r="Z106" i="1" s="1"/>
  <c r="R109" i="1"/>
  <c r="R106" i="1" s="1"/>
  <c r="EB109" i="1"/>
  <c r="EB106" i="1" s="1"/>
  <c r="DT109" i="1"/>
  <c r="DT106" i="1" s="1"/>
  <c r="DL109" i="1"/>
  <c r="DL106" i="1" s="1"/>
  <c r="DD109" i="1"/>
  <c r="DD106" i="1" s="1"/>
  <c r="CV109" i="1"/>
  <c r="CV106" i="1" s="1"/>
  <c r="CN109" i="1"/>
  <c r="CN106" i="1" s="1"/>
  <c r="CF109" i="1"/>
  <c r="CF106" i="1" s="1"/>
  <c r="BX109" i="1"/>
  <c r="BX106" i="1" s="1"/>
  <c r="BP109" i="1"/>
  <c r="BP106" i="1" s="1"/>
  <c r="BH109" i="1"/>
  <c r="BH106" i="1" s="1"/>
  <c r="AZ109" i="1"/>
  <c r="AZ106" i="1" s="1"/>
  <c r="AR109" i="1"/>
  <c r="AR106" i="1" s="1"/>
  <c r="AJ109" i="1"/>
  <c r="AJ106" i="1" s="1"/>
  <c r="AB109" i="1"/>
  <c r="AB106" i="1" s="1"/>
  <c r="T109" i="1"/>
  <c r="ED109" i="1"/>
  <c r="ED106" i="1" s="1"/>
  <c r="DN109" i="1"/>
  <c r="DN106" i="1" s="1"/>
  <c r="CX109" i="1"/>
  <c r="CX106" i="1" s="1"/>
  <c r="CH109" i="1"/>
  <c r="CH106" i="1" s="1"/>
  <c r="BR109" i="1"/>
  <c r="BR106" i="1" s="1"/>
  <c r="BB109" i="1"/>
  <c r="BB106" i="1" s="1"/>
  <c r="AL109" i="1"/>
  <c r="AL106" i="1" s="1"/>
  <c r="V109" i="1"/>
  <c r="V106" i="1" s="1"/>
  <c r="D110" i="1"/>
  <c r="D111" i="1" s="1"/>
  <c r="DX109" i="1"/>
  <c r="DX106" i="1" s="1"/>
  <c r="DH109" i="1"/>
  <c r="DH106" i="1" s="1"/>
  <c r="CR109" i="1"/>
  <c r="CR106" i="1" s="1"/>
  <c r="CB109" i="1"/>
  <c r="CB106" i="1" s="1"/>
  <c r="BL109" i="1"/>
  <c r="BL106" i="1" s="1"/>
  <c r="AV109" i="1"/>
  <c r="AV106" i="1" s="1"/>
  <c r="AF109" i="1"/>
  <c r="AF106" i="1" s="1"/>
  <c r="P109" i="1"/>
  <c r="P106" i="1" s="1"/>
  <c r="DP109" i="1"/>
  <c r="DP106" i="1" s="1"/>
  <c r="CJ109" i="1"/>
  <c r="CJ106" i="1" s="1"/>
  <c r="BD109" i="1"/>
  <c r="BD106" i="1" s="1"/>
  <c r="X109" i="1"/>
  <c r="X106" i="1" s="1"/>
  <c r="DF109" i="1"/>
  <c r="DF106" i="1" s="1"/>
  <c r="BZ109" i="1"/>
  <c r="BZ106" i="1" s="1"/>
  <c r="AT109" i="1"/>
  <c r="AT106" i="1" s="1"/>
  <c r="DV109" i="1"/>
  <c r="DV106" i="1" s="1"/>
  <c r="CP109" i="1"/>
  <c r="CP106" i="1" s="1"/>
  <c r="BJ109" i="1"/>
  <c r="BJ106" i="1" s="1"/>
  <c r="AD109" i="1"/>
  <c r="AD106" i="1" s="1"/>
  <c r="EF109" i="1"/>
  <c r="EF106" i="1" s="1"/>
  <c r="BT109" i="1"/>
  <c r="BT106" i="1" s="1"/>
  <c r="AN109" i="1"/>
  <c r="AN106" i="1" s="1"/>
  <c r="CZ109" i="1"/>
  <c r="CZ106" i="1" s="1"/>
  <c r="EH108" i="1"/>
  <c r="EF111" i="1" l="1"/>
  <c r="EF110" i="1" s="1"/>
  <c r="DX111" i="1"/>
  <c r="DX110" i="1" s="1"/>
  <c r="DP111" i="1"/>
  <c r="DP110" i="1" s="1"/>
  <c r="DH111" i="1"/>
  <c r="DH110" i="1" s="1"/>
  <c r="CZ111" i="1"/>
  <c r="CZ110" i="1" s="1"/>
  <c r="CR111" i="1"/>
  <c r="CR110" i="1" s="1"/>
  <c r="CJ111" i="1"/>
  <c r="CJ110" i="1" s="1"/>
  <c r="CB111" i="1"/>
  <c r="CB110" i="1" s="1"/>
  <c r="BT111" i="1"/>
  <c r="BT110" i="1" s="1"/>
  <c r="BL111" i="1"/>
  <c r="BL110" i="1" s="1"/>
  <c r="BD111" i="1"/>
  <c r="BD110" i="1" s="1"/>
  <c r="AV111" i="1"/>
  <c r="AV110" i="1" s="1"/>
  <c r="AN111" i="1"/>
  <c r="AN110" i="1" s="1"/>
  <c r="AF111" i="1"/>
  <c r="AF110" i="1" s="1"/>
  <c r="X111" i="1"/>
  <c r="X110" i="1" s="1"/>
  <c r="P111" i="1"/>
  <c r="P110" i="1" s="1"/>
  <c r="DZ111" i="1"/>
  <c r="DZ110" i="1" s="1"/>
  <c r="DR111" i="1"/>
  <c r="DR110" i="1" s="1"/>
  <c r="DJ111" i="1"/>
  <c r="DJ110" i="1" s="1"/>
  <c r="DB111" i="1"/>
  <c r="DB110" i="1" s="1"/>
  <c r="CT111" i="1"/>
  <c r="CT110" i="1" s="1"/>
  <c r="CL111" i="1"/>
  <c r="CL110" i="1" s="1"/>
  <c r="CD111" i="1"/>
  <c r="CD110" i="1" s="1"/>
  <c r="BV111" i="1"/>
  <c r="BV110" i="1" s="1"/>
  <c r="BN111" i="1"/>
  <c r="BN110" i="1" s="1"/>
  <c r="BF111" i="1"/>
  <c r="BF110" i="1" s="1"/>
  <c r="AX111" i="1"/>
  <c r="AX110" i="1" s="1"/>
  <c r="AP111" i="1"/>
  <c r="AP110" i="1" s="1"/>
  <c r="AH111" i="1"/>
  <c r="AH110" i="1" s="1"/>
  <c r="Z111" i="1"/>
  <c r="Z110" i="1" s="1"/>
  <c r="R111" i="1"/>
  <c r="R110" i="1" s="1"/>
  <c r="DV111" i="1"/>
  <c r="DV110" i="1" s="1"/>
  <c r="DF111" i="1"/>
  <c r="DF110" i="1" s="1"/>
  <c r="CP111" i="1"/>
  <c r="CP110" i="1" s="1"/>
  <c r="BZ111" i="1"/>
  <c r="BZ110" i="1" s="1"/>
  <c r="BJ111" i="1"/>
  <c r="BJ110" i="1" s="1"/>
  <c r="AT111" i="1"/>
  <c r="AT110" i="1" s="1"/>
  <c r="AD111" i="1"/>
  <c r="AD110" i="1" s="1"/>
  <c r="DT111" i="1"/>
  <c r="DT110" i="1" s="1"/>
  <c r="DD111" i="1"/>
  <c r="DD110" i="1" s="1"/>
  <c r="CN111" i="1"/>
  <c r="CN110" i="1" s="1"/>
  <c r="BX111" i="1"/>
  <c r="BX110" i="1" s="1"/>
  <c r="BH111" i="1"/>
  <c r="BH110" i="1" s="1"/>
  <c r="AR111" i="1"/>
  <c r="AR110" i="1" s="1"/>
  <c r="AB111" i="1"/>
  <c r="AB110" i="1" s="1"/>
  <c r="EB111" i="1"/>
  <c r="EB110" i="1" s="1"/>
  <c r="CV111" i="1"/>
  <c r="CV110" i="1" s="1"/>
  <c r="BP111" i="1"/>
  <c r="BP110" i="1" s="1"/>
  <c r="AJ111" i="1"/>
  <c r="AJ110" i="1" s="1"/>
  <c r="D112" i="1"/>
  <c r="D113" i="1" s="1"/>
  <c r="DN111" i="1"/>
  <c r="DN110" i="1" s="1"/>
  <c r="CH111" i="1"/>
  <c r="CH110" i="1" s="1"/>
  <c r="BB111" i="1"/>
  <c r="BB110" i="1" s="1"/>
  <c r="V111" i="1"/>
  <c r="V110" i="1" s="1"/>
  <c r="ED111" i="1"/>
  <c r="ED110" i="1" s="1"/>
  <c r="CX111" i="1"/>
  <c r="CX110" i="1" s="1"/>
  <c r="BR111" i="1"/>
  <c r="BR110" i="1" s="1"/>
  <c r="AL111" i="1"/>
  <c r="AL110" i="1" s="1"/>
  <c r="T111" i="1"/>
  <c r="CF111" i="1"/>
  <c r="CF110" i="1" s="1"/>
  <c r="AZ111" i="1"/>
  <c r="AZ110" i="1" s="1"/>
  <c r="DL111" i="1"/>
  <c r="DL110" i="1" s="1"/>
  <c r="EH109" i="1"/>
  <c r="EH106" i="1" s="1"/>
  <c r="T106" i="1"/>
  <c r="T110" i="1" l="1"/>
  <c r="EH111" i="1"/>
  <c r="EH110" i="1" s="1"/>
  <c r="D114" i="1"/>
  <c r="D115" i="1" s="1"/>
  <c r="ED113" i="1"/>
  <c r="ED112" i="1" s="1"/>
  <c r="DV113" i="1"/>
  <c r="DV112" i="1" s="1"/>
  <c r="DN113" i="1"/>
  <c r="DN112" i="1" s="1"/>
  <c r="DF113" i="1"/>
  <c r="DF112" i="1" s="1"/>
  <c r="EB113" i="1"/>
  <c r="EB112" i="1" s="1"/>
  <c r="DR113" i="1"/>
  <c r="DR112" i="1" s="1"/>
  <c r="DH113" i="1"/>
  <c r="DH112" i="1" s="1"/>
  <c r="CX113" i="1"/>
  <c r="CX112" i="1" s="1"/>
  <c r="CP113" i="1"/>
  <c r="CP112" i="1" s="1"/>
  <c r="CH113" i="1"/>
  <c r="CH112" i="1" s="1"/>
  <c r="BZ113" i="1"/>
  <c r="BZ112" i="1" s="1"/>
  <c r="BR113" i="1"/>
  <c r="BR112" i="1" s="1"/>
  <c r="BJ113" i="1"/>
  <c r="BJ112" i="1" s="1"/>
  <c r="BB113" i="1"/>
  <c r="BB112" i="1" s="1"/>
  <c r="AT113" i="1"/>
  <c r="AT112" i="1" s="1"/>
  <c r="AL113" i="1"/>
  <c r="AL112" i="1" s="1"/>
  <c r="AD113" i="1"/>
  <c r="AD112" i="1" s="1"/>
  <c r="V113" i="1"/>
  <c r="V112" i="1" s="1"/>
  <c r="EF113" i="1"/>
  <c r="EF112" i="1" s="1"/>
  <c r="DT113" i="1"/>
  <c r="DT112" i="1" s="1"/>
  <c r="DJ113" i="1"/>
  <c r="DJ112" i="1" s="1"/>
  <c r="CZ113" i="1"/>
  <c r="CZ112" i="1" s="1"/>
  <c r="CR113" i="1"/>
  <c r="CR112" i="1" s="1"/>
  <c r="CJ113" i="1"/>
  <c r="CJ112" i="1" s="1"/>
  <c r="CB113" i="1"/>
  <c r="CB112" i="1" s="1"/>
  <c r="BT113" i="1"/>
  <c r="BT112" i="1" s="1"/>
  <c r="BL113" i="1"/>
  <c r="BL112" i="1" s="1"/>
  <c r="BD113" i="1"/>
  <c r="BD112" i="1" s="1"/>
  <c r="AV113" i="1"/>
  <c r="AV112" i="1" s="1"/>
  <c r="AN113" i="1"/>
  <c r="AN112" i="1" s="1"/>
  <c r="AF113" i="1"/>
  <c r="AF112" i="1" s="1"/>
  <c r="X113" i="1"/>
  <c r="X112" i="1" s="1"/>
  <c r="P113" i="1"/>
  <c r="P112" i="1" s="1"/>
  <c r="DX113" i="1"/>
  <c r="DX112" i="1" s="1"/>
  <c r="DB113" i="1"/>
  <c r="DB112" i="1" s="1"/>
  <c r="CL113" i="1"/>
  <c r="CL112" i="1" s="1"/>
  <c r="BV113" i="1"/>
  <c r="BV112" i="1" s="1"/>
  <c r="BF113" i="1"/>
  <c r="BF112" i="1" s="1"/>
  <c r="AP113" i="1"/>
  <c r="AP112" i="1" s="1"/>
  <c r="Z113" i="1"/>
  <c r="Z112" i="1" s="1"/>
  <c r="DP113" i="1"/>
  <c r="DP112" i="1" s="1"/>
  <c r="CV113" i="1"/>
  <c r="CV112" i="1" s="1"/>
  <c r="CF113" i="1"/>
  <c r="CF112" i="1" s="1"/>
  <c r="BP113" i="1"/>
  <c r="BP112" i="1" s="1"/>
  <c r="AZ113" i="1"/>
  <c r="AZ112" i="1" s="1"/>
  <c r="AJ113" i="1"/>
  <c r="AJ112" i="1" s="1"/>
  <c r="T113" i="1"/>
  <c r="DD113" i="1"/>
  <c r="DD112" i="1" s="1"/>
  <c r="BX113" i="1"/>
  <c r="BX112" i="1" s="1"/>
  <c r="AR113" i="1"/>
  <c r="AR112" i="1" s="1"/>
  <c r="CT113" i="1"/>
  <c r="CT112" i="1" s="1"/>
  <c r="BN113" i="1"/>
  <c r="BN112" i="1" s="1"/>
  <c r="AH113" i="1"/>
  <c r="AH112" i="1" s="1"/>
  <c r="DL113" i="1"/>
  <c r="DL112" i="1" s="1"/>
  <c r="CD113" i="1"/>
  <c r="CD112" i="1" s="1"/>
  <c r="AX113" i="1"/>
  <c r="AX112" i="1" s="1"/>
  <c r="R113" i="1"/>
  <c r="R112" i="1" s="1"/>
  <c r="DZ113" i="1"/>
  <c r="DZ112" i="1" s="1"/>
  <c r="BH113" i="1"/>
  <c r="BH112" i="1" s="1"/>
  <c r="AB113" i="1"/>
  <c r="AB112" i="1" s="1"/>
  <c r="CN113" i="1"/>
  <c r="CN112" i="1" s="1"/>
  <c r="EB115" i="1" l="1"/>
  <c r="EB114" i="1" s="1"/>
  <c r="DT115" i="1"/>
  <c r="DT114" i="1" s="1"/>
  <c r="DL115" i="1"/>
  <c r="DL114" i="1" s="1"/>
  <c r="DD115" i="1"/>
  <c r="DD114" i="1" s="1"/>
  <c r="CV115" i="1"/>
  <c r="CV114" i="1" s="1"/>
  <c r="CN115" i="1"/>
  <c r="CN114" i="1" s="1"/>
  <c r="CF115" i="1"/>
  <c r="CF114" i="1" s="1"/>
  <c r="BX115" i="1"/>
  <c r="BX114" i="1" s="1"/>
  <c r="BP115" i="1"/>
  <c r="BP114" i="1" s="1"/>
  <c r="BH115" i="1"/>
  <c r="BH114" i="1" s="1"/>
  <c r="AZ115" i="1"/>
  <c r="AZ114" i="1" s="1"/>
  <c r="AR115" i="1"/>
  <c r="AR114" i="1" s="1"/>
  <c r="AJ115" i="1"/>
  <c r="AJ114" i="1" s="1"/>
  <c r="AB115" i="1"/>
  <c r="AB114" i="1" s="1"/>
  <c r="T115" i="1"/>
  <c r="DX115" i="1"/>
  <c r="DX114" i="1" s="1"/>
  <c r="DN115" i="1"/>
  <c r="DN114" i="1" s="1"/>
  <c r="DB115" i="1"/>
  <c r="DB114" i="1" s="1"/>
  <c r="CR115" i="1"/>
  <c r="CR114" i="1" s="1"/>
  <c r="CH115" i="1"/>
  <c r="CH114" i="1" s="1"/>
  <c r="BV115" i="1"/>
  <c r="BV114" i="1" s="1"/>
  <c r="BL115" i="1"/>
  <c r="BL114" i="1" s="1"/>
  <c r="BB115" i="1"/>
  <c r="BB114" i="1" s="1"/>
  <c r="AP115" i="1"/>
  <c r="AP114" i="1" s="1"/>
  <c r="AF115" i="1"/>
  <c r="AF114" i="1" s="1"/>
  <c r="V115" i="1"/>
  <c r="V114" i="1" s="1"/>
  <c r="D116" i="1"/>
  <c r="D117" i="1" s="1"/>
  <c r="DZ115" i="1"/>
  <c r="DZ114" i="1" s="1"/>
  <c r="DP115" i="1"/>
  <c r="DP114" i="1" s="1"/>
  <c r="DF115" i="1"/>
  <c r="DF114" i="1" s="1"/>
  <c r="CT115" i="1"/>
  <c r="CT114" i="1" s="1"/>
  <c r="CJ115" i="1"/>
  <c r="CJ114" i="1" s="1"/>
  <c r="BZ115" i="1"/>
  <c r="BZ114" i="1" s="1"/>
  <c r="BN115" i="1"/>
  <c r="BN114" i="1" s="1"/>
  <c r="BD115" i="1"/>
  <c r="BD114" i="1" s="1"/>
  <c r="AT115" i="1"/>
  <c r="AT114" i="1" s="1"/>
  <c r="AH115" i="1"/>
  <c r="AH114" i="1" s="1"/>
  <c r="X115" i="1"/>
  <c r="X114" i="1" s="1"/>
  <c r="ED115" i="1"/>
  <c r="ED114" i="1" s="1"/>
  <c r="DH115" i="1"/>
  <c r="DH114" i="1" s="1"/>
  <c r="CL115" i="1"/>
  <c r="CL114" i="1" s="1"/>
  <c r="BR115" i="1"/>
  <c r="BR114" i="1" s="1"/>
  <c r="AV115" i="1"/>
  <c r="AV114" i="1" s="1"/>
  <c r="Z115" i="1"/>
  <c r="Z114" i="1" s="1"/>
  <c r="DV115" i="1"/>
  <c r="DV114" i="1" s="1"/>
  <c r="CZ115" i="1"/>
  <c r="CZ114" i="1" s="1"/>
  <c r="CD115" i="1"/>
  <c r="CD114" i="1" s="1"/>
  <c r="BJ115" i="1"/>
  <c r="BJ114" i="1" s="1"/>
  <c r="AN115" i="1"/>
  <c r="AN114" i="1" s="1"/>
  <c r="R115" i="1"/>
  <c r="R114" i="1" s="1"/>
  <c r="DR115" i="1"/>
  <c r="DR114" i="1" s="1"/>
  <c r="CB115" i="1"/>
  <c r="CB114" i="1" s="1"/>
  <c r="AL115" i="1"/>
  <c r="AL114" i="1" s="1"/>
  <c r="DJ115" i="1"/>
  <c r="DJ114" i="1" s="1"/>
  <c r="BT115" i="1"/>
  <c r="BT114" i="1" s="1"/>
  <c r="AD115" i="1"/>
  <c r="AD114" i="1" s="1"/>
  <c r="EF115" i="1"/>
  <c r="EF114" i="1" s="1"/>
  <c r="CP115" i="1"/>
  <c r="CP114" i="1" s="1"/>
  <c r="AX115" i="1"/>
  <c r="AX114" i="1" s="1"/>
  <c r="BF115" i="1"/>
  <c r="BF114" i="1" s="1"/>
  <c r="CX115" i="1"/>
  <c r="CX114" i="1" s="1"/>
  <c r="P115" i="1"/>
  <c r="P114" i="1" s="1"/>
  <c r="T112" i="1"/>
  <c r="EH113" i="1"/>
  <c r="EH112" i="1" s="1"/>
  <c r="D118" i="1" l="1"/>
  <c r="ED117" i="1"/>
  <c r="DV117" i="1"/>
  <c r="DP117" i="1"/>
  <c r="DH117" i="1"/>
  <c r="CZ117" i="1"/>
  <c r="CR117" i="1"/>
  <c r="CJ117" i="1"/>
  <c r="CB117" i="1"/>
  <c r="BT117" i="1"/>
  <c r="BL117" i="1"/>
  <c r="BD117" i="1"/>
  <c r="AV117" i="1"/>
  <c r="AN117" i="1"/>
  <c r="AF117" i="1"/>
  <c r="X117" i="1"/>
  <c r="P117" i="1"/>
  <c r="EF117" i="1"/>
  <c r="DL117" i="1"/>
  <c r="DB117" i="1"/>
  <c r="CP117" i="1"/>
  <c r="CF117" i="1"/>
  <c r="BV117" i="1"/>
  <c r="BJ117" i="1"/>
  <c r="AZ117" i="1"/>
  <c r="AP117" i="1"/>
  <c r="AD117" i="1"/>
  <c r="T117" i="1"/>
  <c r="DX117" i="1"/>
  <c r="DN117" i="1"/>
  <c r="DD117" i="1"/>
  <c r="CT117" i="1"/>
  <c r="CH117" i="1"/>
  <c r="BX117" i="1"/>
  <c r="BN117" i="1"/>
  <c r="BB117" i="1"/>
  <c r="AR117" i="1"/>
  <c r="AH117" i="1"/>
  <c r="V117" i="1"/>
  <c r="CX117" i="1"/>
  <c r="CD117" i="1"/>
  <c r="BH117" i="1"/>
  <c r="AL117" i="1"/>
  <c r="R117" i="1"/>
  <c r="DR117" i="1"/>
  <c r="CV117" i="1"/>
  <c r="BZ117" i="1"/>
  <c r="BF117" i="1"/>
  <c r="AJ117" i="1"/>
  <c r="CL117" i="1"/>
  <c r="AT117" i="1"/>
  <c r="DJ117" i="1"/>
  <c r="BR117" i="1"/>
  <c r="AB117" i="1"/>
  <c r="DZ117" i="1"/>
  <c r="CN117" i="1"/>
  <c r="AX117" i="1"/>
  <c r="BP117" i="1"/>
  <c r="DF117" i="1"/>
  <c r="Z117" i="1"/>
  <c r="EB117" i="1"/>
  <c r="DT117" i="1"/>
  <c r="EH115" i="1"/>
  <c r="EH114" i="1" s="1"/>
  <c r="T114" i="1"/>
  <c r="EH117" i="1" l="1"/>
  <c r="D119" i="1"/>
  <c r="ED118" i="1"/>
  <c r="DV118" i="1"/>
  <c r="DN118" i="1"/>
  <c r="DF118" i="1"/>
  <c r="CX118" i="1"/>
  <c r="CP118" i="1"/>
  <c r="CH118" i="1"/>
  <c r="BZ118" i="1"/>
  <c r="BR118" i="1"/>
  <c r="BJ118" i="1"/>
  <c r="BB118" i="1"/>
  <c r="AT118" i="1"/>
  <c r="AL118" i="1"/>
  <c r="AD118" i="1"/>
  <c r="V118" i="1"/>
  <c r="EF118" i="1"/>
  <c r="DT118" i="1"/>
  <c r="DJ118" i="1"/>
  <c r="CZ118" i="1"/>
  <c r="CN118" i="1"/>
  <c r="CD118" i="1"/>
  <c r="BT118" i="1"/>
  <c r="BH118" i="1"/>
  <c r="AX118" i="1"/>
  <c r="AN118" i="1"/>
  <c r="AB118" i="1"/>
  <c r="R118" i="1"/>
  <c r="DX118" i="1"/>
  <c r="DL118" i="1"/>
  <c r="DB118" i="1"/>
  <c r="CR118" i="1"/>
  <c r="CF118" i="1"/>
  <c r="BV118" i="1"/>
  <c r="BL118" i="1"/>
  <c r="AZ118" i="1"/>
  <c r="AP118" i="1"/>
  <c r="AF118" i="1"/>
  <c r="T118" i="1"/>
  <c r="DR118" i="1"/>
  <c r="CV118" i="1"/>
  <c r="CB118" i="1"/>
  <c r="BF118" i="1"/>
  <c r="AJ118" i="1"/>
  <c r="P118" i="1"/>
  <c r="DP118" i="1"/>
  <c r="CT118" i="1"/>
  <c r="BX118" i="1"/>
  <c r="BD118" i="1"/>
  <c r="AH118" i="1"/>
  <c r="DH118" i="1"/>
  <c r="BP118" i="1"/>
  <c r="Z118" i="1"/>
  <c r="DD118" i="1"/>
  <c r="BN118" i="1"/>
  <c r="X118" i="1"/>
  <c r="DZ118" i="1"/>
  <c r="CJ118" i="1"/>
  <c r="AR118" i="1"/>
  <c r="AV118" i="1"/>
  <c r="EB118" i="1"/>
  <c r="CL118" i="1"/>
  <c r="D120" i="1" l="1"/>
  <c r="ED119" i="1"/>
  <c r="DV119" i="1"/>
  <c r="DN119" i="1"/>
  <c r="DF119" i="1"/>
  <c r="CX119" i="1"/>
  <c r="CP119" i="1"/>
  <c r="CH119" i="1"/>
  <c r="BZ119" i="1"/>
  <c r="BR119" i="1"/>
  <c r="BJ119" i="1"/>
  <c r="BB119" i="1"/>
  <c r="AT119" i="1"/>
  <c r="AL119" i="1"/>
  <c r="AD119" i="1"/>
  <c r="V119" i="1"/>
  <c r="EF119" i="1"/>
  <c r="DT119" i="1"/>
  <c r="DJ119" i="1"/>
  <c r="CZ119" i="1"/>
  <c r="CN119" i="1"/>
  <c r="CD119" i="1"/>
  <c r="BT119" i="1"/>
  <c r="BH119" i="1"/>
  <c r="AX119" i="1"/>
  <c r="AN119" i="1"/>
  <c r="AB119" i="1"/>
  <c r="R119" i="1"/>
  <c r="DX119" i="1"/>
  <c r="DL119" i="1"/>
  <c r="DB119" i="1"/>
  <c r="CR119" i="1"/>
  <c r="CF119" i="1"/>
  <c r="BV119" i="1"/>
  <c r="BL119" i="1"/>
  <c r="AZ119" i="1"/>
  <c r="AP119" i="1"/>
  <c r="AF119" i="1"/>
  <c r="T119" i="1"/>
  <c r="DP119" i="1"/>
  <c r="CT119" i="1"/>
  <c r="BX119" i="1"/>
  <c r="BD119" i="1"/>
  <c r="AH119" i="1"/>
  <c r="EB119" i="1"/>
  <c r="DH119" i="1"/>
  <c r="CL119" i="1"/>
  <c r="BP119" i="1"/>
  <c r="AV119" i="1"/>
  <c r="Z119" i="1"/>
  <c r="CV119" i="1"/>
  <c r="BF119" i="1"/>
  <c r="P119" i="1"/>
  <c r="DZ119" i="1"/>
  <c r="CJ119" i="1"/>
  <c r="AR119" i="1"/>
  <c r="DD119" i="1"/>
  <c r="BN119" i="1"/>
  <c r="X119" i="1"/>
  <c r="AJ119" i="1"/>
  <c r="DR119" i="1"/>
  <c r="CB119" i="1"/>
  <c r="EH118" i="1"/>
  <c r="EH119" i="1" l="1"/>
  <c r="DZ120" i="1"/>
  <c r="DZ116" i="1" s="1"/>
  <c r="DR120" i="1"/>
  <c r="DR116" i="1" s="1"/>
  <c r="DJ120" i="1"/>
  <c r="DJ116" i="1" s="1"/>
  <c r="DD120" i="1"/>
  <c r="DD116" i="1" s="1"/>
  <c r="CV120" i="1"/>
  <c r="CV116" i="1" s="1"/>
  <c r="CN120" i="1"/>
  <c r="CN116" i="1" s="1"/>
  <c r="CF120" i="1"/>
  <c r="CF116" i="1" s="1"/>
  <c r="BX120" i="1"/>
  <c r="BX116" i="1" s="1"/>
  <c r="BP120" i="1"/>
  <c r="BP116" i="1" s="1"/>
  <c r="BH120" i="1"/>
  <c r="BH116" i="1" s="1"/>
  <c r="AZ120" i="1"/>
  <c r="AZ116" i="1" s="1"/>
  <c r="AR120" i="1"/>
  <c r="AR116" i="1" s="1"/>
  <c r="AJ120" i="1"/>
  <c r="AJ116" i="1" s="1"/>
  <c r="V120" i="1"/>
  <c r="V116" i="1" s="1"/>
  <c r="D121" i="1"/>
  <c r="D122" i="1" s="1"/>
  <c r="EB120" i="1"/>
  <c r="EB116" i="1" s="1"/>
  <c r="DP120" i="1"/>
  <c r="DP116" i="1" s="1"/>
  <c r="CX120" i="1"/>
  <c r="CX116" i="1" s="1"/>
  <c r="CL120" i="1"/>
  <c r="CL116" i="1" s="1"/>
  <c r="CB120" i="1"/>
  <c r="CB116" i="1" s="1"/>
  <c r="BR120" i="1"/>
  <c r="BR116" i="1" s="1"/>
  <c r="BF120" i="1"/>
  <c r="BF116" i="1" s="1"/>
  <c r="AV120" i="1"/>
  <c r="AV116" i="1" s="1"/>
  <c r="AL120" i="1"/>
  <c r="AL116" i="1" s="1"/>
  <c r="R120" i="1"/>
  <c r="R116" i="1" s="1"/>
  <c r="ED120" i="1"/>
  <c r="ED116" i="1" s="1"/>
  <c r="DT120" i="1"/>
  <c r="DT116" i="1" s="1"/>
  <c r="CZ120" i="1"/>
  <c r="CZ116" i="1" s="1"/>
  <c r="CP120" i="1"/>
  <c r="CP116" i="1" s="1"/>
  <c r="CD120" i="1"/>
  <c r="CD116" i="1" s="1"/>
  <c r="BT120" i="1"/>
  <c r="BT116" i="1" s="1"/>
  <c r="BJ120" i="1"/>
  <c r="BJ116" i="1" s="1"/>
  <c r="AX120" i="1"/>
  <c r="AX116" i="1" s="1"/>
  <c r="AN120" i="1"/>
  <c r="AN116" i="1" s="1"/>
  <c r="AD120" i="1"/>
  <c r="AD116" i="1" s="1"/>
  <c r="T120" i="1"/>
  <c r="DN120" i="1"/>
  <c r="DN116" i="1" s="1"/>
  <c r="DB120" i="1"/>
  <c r="DB116" i="1" s="1"/>
  <c r="CH120" i="1"/>
  <c r="CH116" i="1" s="1"/>
  <c r="BL120" i="1"/>
  <c r="BL116" i="1" s="1"/>
  <c r="AP120" i="1"/>
  <c r="AP116" i="1" s="1"/>
  <c r="Z120" i="1"/>
  <c r="Z116" i="1" s="1"/>
  <c r="EF120" i="1"/>
  <c r="EF116" i="1" s="1"/>
  <c r="DL120" i="1"/>
  <c r="DL116" i="1" s="1"/>
  <c r="CT120" i="1"/>
  <c r="CT116" i="1" s="1"/>
  <c r="BZ120" i="1"/>
  <c r="BZ116" i="1" s="1"/>
  <c r="BD120" i="1"/>
  <c r="BD116" i="1" s="1"/>
  <c r="AH120" i="1"/>
  <c r="AH116" i="1" s="1"/>
  <c r="X120" i="1"/>
  <c r="X116" i="1" s="1"/>
  <c r="BV120" i="1"/>
  <c r="BV116" i="1" s="1"/>
  <c r="AF120" i="1"/>
  <c r="AF116" i="1" s="1"/>
  <c r="DF120" i="1"/>
  <c r="DF116" i="1" s="1"/>
  <c r="BN120" i="1"/>
  <c r="BN116" i="1" s="1"/>
  <c r="DV120" i="1"/>
  <c r="DV116" i="1" s="1"/>
  <c r="CJ120" i="1"/>
  <c r="CJ116" i="1" s="1"/>
  <c r="AT120" i="1"/>
  <c r="AT116" i="1" s="1"/>
  <c r="P120" i="1"/>
  <c r="P116" i="1" s="1"/>
  <c r="BB120" i="1"/>
  <c r="BB116" i="1" s="1"/>
  <c r="DX120" i="1"/>
  <c r="DX116" i="1" s="1"/>
  <c r="CR120" i="1"/>
  <c r="CR116" i="1" s="1"/>
  <c r="AB120" i="1"/>
  <c r="AB116" i="1" s="1"/>
  <c r="DH120" i="1"/>
  <c r="DH116" i="1" s="1"/>
  <c r="T116" i="1"/>
  <c r="EH120" i="1" l="1"/>
  <c r="EH116" i="1" s="1"/>
  <c r="EF122" i="1"/>
  <c r="DX122" i="1"/>
  <c r="DP122" i="1"/>
  <c r="DH122" i="1"/>
  <c r="CZ122" i="1"/>
  <c r="CR122" i="1"/>
  <c r="CJ122" i="1"/>
  <c r="CB122" i="1"/>
  <c r="BT122" i="1"/>
  <c r="BL122" i="1"/>
  <c r="BD122" i="1"/>
  <c r="AV122" i="1"/>
  <c r="AN122" i="1"/>
  <c r="AF122" i="1"/>
  <c r="X122" i="1"/>
  <c r="P122" i="1"/>
  <c r="DZ122" i="1"/>
  <c r="DR122" i="1"/>
  <c r="DJ122" i="1"/>
  <c r="DB122" i="1"/>
  <c r="CT122" i="1"/>
  <c r="CL122" i="1"/>
  <c r="CD122" i="1"/>
  <c r="BV122" i="1"/>
  <c r="BN122" i="1"/>
  <c r="BF122" i="1"/>
  <c r="AX122" i="1"/>
  <c r="AP122" i="1"/>
  <c r="AH122" i="1"/>
  <c r="Z122" i="1"/>
  <c r="R122" i="1"/>
  <c r="D123" i="1"/>
  <c r="EB122" i="1"/>
  <c r="DL122" i="1"/>
  <c r="CV122" i="1"/>
  <c r="CF122" i="1"/>
  <c r="BP122" i="1"/>
  <c r="AZ122" i="1"/>
  <c r="AJ122" i="1"/>
  <c r="T122" i="1"/>
  <c r="ED122" i="1"/>
  <c r="DN122" i="1"/>
  <c r="CX122" i="1"/>
  <c r="CH122" i="1"/>
  <c r="BR122" i="1"/>
  <c r="BB122" i="1"/>
  <c r="AL122" i="1"/>
  <c r="V122" i="1"/>
  <c r="DT122" i="1"/>
  <c r="CN122" i="1"/>
  <c r="BH122" i="1"/>
  <c r="AB122" i="1"/>
  <c r="DF122" i="1"/>
  <c r="BZ122" i="1"/>
  <c r="AT122" i="1"/>
  <c r="BX122" i="1"/>
  <c r="DV122" i="1"/>
  <c r="BJ122" i="1"/>
  <c r="CP122" i="1"/>
  <c r="AD122" i="1"/>
  <c r="AR122" i="1"/>
  <c r="DD122" i="1"/>
  <c r="EH122" i="1" l="1"/>
  <c r="EF123" i="1"/>
  <c r="DX123" i="1"/>
  <c r="DP123" i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Z123" i="1"/>
  <c r="DR123" i="1"/>
  <c r="DJ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DV123" i="1"/>
  <c r="DF123" i="1"/>
  <c r="CP123" i="1"/>
  <c r="BZ123" i="1"/>
  <c r="BJ123" i="1"/>
  <c r="AT123" i="1"/>
  <c r="AD123" i="1"/>
  <c r="D124" i="1"/>
  <c r="EB123" i="1"/>
  <c r="DL123" i="1"/>
  <c r="CV123" i="1"/>
  <c r="CF123" i="1"/>
  <c r="BP123" i="1"/>
  <c r="AZ123" i="1"/>
  <c r="AJ123" i="1"/>
  <c r="T123" i="1"/>
  <c r="DN123" i="1"/>
  <c r="CH123" i="1"/>
  <c r="BB123" i="1"/>
  <c r="V123" i="1"/>
  <c r="DD123" i="1"/>
  <c r="BX123" i="1"/>
  <c r="AR123" i="1"/>
  <c r="ED123" i="1"/>
  <c r="BR123" i="1"/>
  <c r="DT123" i="1"/>
  <c r="BH123" i="1"/>
  <c r="CN123" i="1"/>
  <c r="AB123" i="1"/>
  <c r="CX123" i="1"/>
  <c r="AL123" i="1"/>
  <c r="EH123" i="1" l="1"/>
  <c r="EF124" i="1"/>
  <c r="DX124" i="1"/>
  <c r="DP124" i="1"/>
  <c r="DH124" i="1"/>
  <c r="CZ124" i="1"/>
  <c r="CR124" i="1"/>
  <c r="CJ124" i="1"/>
  <c r="CB124" i="1"/>
  <c r="BT124" i="1"/>
  <c r="BL124" i="1"/>
  <c r="BD124" i="1"/>
  <c r="AV124" i="1"/>
  <c r="AN124" i="1"/>
  <c r="AF124" i="1"/>
  <c r="X124" i="1"/>
  <c r="P124" i="1"/>
  <c r="DZ124" i="1"/>
  <c r="DR124" i="1"/>
  <c r="DJ124" i="1"/>
  <c r="DB124" i="1"/>
  <c r="CT124" i="1"/>
  <c r="CL124" i="1"/>
  <c r="CD124" i="1"/>
  <c r="BV124" i="1"/>
  <c r="BN124" i="1"/>
  <c r="BF124" i="1"/>
  <c r="AX124" i="1"/>
  <c r="AP124" i="1"/>
  <c r="AH124" i="1"/>
  <c r="Z124" i="1"/>
  <c r="R124" i="1"/>
  <c r="DT124" i="1"/>
  <c r="DD124" i="1"/>
  <c r="CN124" i="1"/>
  <c r="BX124" i="1"/>
  <c r="BH124" i="1"/>
  <c r="AR124" i="1"/>
  <c r="AB124" i="1"/>
  <c r="DV124" i="1"/>
  <c r="DF124" i="1"/>
  <c r="CP124" i="1"/>
  <c r="BZ124" i="1"/>
  <c r="BJ124" i="1"/>
  <c r="AT124" i="1"/>
  <c r="AD124" i="1"/>
  <c r="DL124" i="1"/>
  <c r="CF124" i="1"/>
  <c r="AZ124" i="1"/>
  <c r="T124" i="1"/>
  <c r="ED124" i="1"/>
  <c r="CX124" i="1"/>
  <c r="BR124" i="1"/>
  <c r="AL124" i="1"/>
  <c r="DN124" i="1"/>
  <c r="BB124" i="1"/>
  <c r="D125" i="1"/>
  <c r="CV124" i="1"/>
  <c r="AJ124" i="1"/>
  <c r="EB124" i="1"/>
  <c r="BP124" i="1"/>
  <c r="V124" i="1"/>
  <c r="CH124" i="1"/>
  <c r="EH124" i="1" l="1"/>
  <c r="EF125" i="1"/>
  <c r="DX125" i="1"/>
  <c r="DP125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DZ125" i="1"/>
  <c r="DR125" i="1"/>
  <c r="DJ125" i="1"/>
  <c r="DB125" i="1"/>
  <c r="CT125" i="1"/>
  <c r="CL125" i="1"/>
  <c r="CD125" i="1"/>
  <c r="BV125" i="1"/>
  <c r="BN125" i="1"/>
  <c r="BF125" i="1"/>
  <c r="AX125" i="1"/>
  <c r="AP125" i="1"/>
  <c r="AH125" i="1"/>
  <c r="Z125" i="1"/>
  <c r="R125" i="1"/>
  <c r="ED125" i="1"/>
  <c r="DN125" i="1"/>
  <c r="CX125" i="1"/>
  <c r="CH125" i="1"/>
  <c r="BR125" i="1"/>
  <c r="BB125" i="1"/>
  <c r="AL125" i="1"/>
  <c r="V125" i="1"/>
  <c r="DT125" i="1"/>
  <c r="DD125" i="1"/>
  <c r="CN125" i="1"/>
  <c r="BX125" i="1"/>
  <c r="BH125" i="1"/>
  <c r="AR125" i="1"/>
  <c r="AB125" i="1"/>
  <c r="EB125" i="1"/>
  <c r="CV125" i="1"/>
  <c r="BP125" i="1"/>
  <c r="AJ125" i="1"/>
  <c r="D126" i="1"/>
  <c r="DV125" i="1"/>
  <c r="CP125" i="1"/>
  <c r="BJ125" i="1"/>
  <c r="AD125" i="1"/>
  <c r="CF125" i="1"/>
  <c r="T125" i="1"/>
  <c r="BZ125" i="1"/>
  <c r="DF125" i="1"/>
  <c r="AT125" i="1"/>
  <c r="DL125" i="1"/>
  <c r="AZ125" i="1"/>
  <c r="EH125" i="1" l="1"/>
  <c r="EF126" i="1"/>
  <c r="DX126" i="1"/>
  <c r="DP126" i="1"/>
  <c r="DH126" i="1"/>
  <c r="CZ126" i="1"/>
  <c r="CR126" i="1"/>
  <c r="CJ126" i="1"/>
  <c r="CB126" i="1"/>
  <c r="BT126" i="1"/>
  <c r="BL126" i="1"/>
  <c r="BD126" i="1"/>
  <c r="AV126" i="1"/>
  <c r="AN126" i="1"/>
  <c r="AF126" i="1"/>
  <c r="X126" i="1"/>
  <c r="P126" i="1"/>
  <c r="DZ126" i="1"/>
  <c r="DR126" i="1"/>
  <c r="DJ126" i="1"/>
  <c r="DB126" i="1"/>
  <c r="CT126" i="1"/>
  <c r="CL126" i="1"/>
  <c r="CD126" i="1"/>
  <c r="BV126" i="1"/>
  <c r="BN126" i="1"/>
  <c r="BF126" i="1"/>
  <c r="AX126" i="1"/>
  <c r="AP126" i="1"/>
  <c r="AH126" i="1"/>
  <c r="Z126" i="1"/>
  <c r="R126" i="1"/>
  <c r="D127" i="1"/>
  <c r="EB126" i="1"/>
  <c r="DL126" i="1"/>
  <c r="CV126" i="1"/>
  <c r="CF126" i="1"/>
  <c r="BP126" i="1"/>
  <c r="AZ126" i="1"/>
  <c r="AJ126" i="1"/>
  <c r="T126" i="1"/>
  <c r="ED126" i="1"/>
  <c r="DN126" i="1"/>
  <c r="CX126" i="1"/>
  <c r="CH126" i="1"/>
  <c r="BR126" i="1"/>
  <c r="BB126" i="1"/>
  <c r="AL126" i="1"/>
  <c r="V126" i="1"/>
  <c r="DT126" i="1"/>
  <c r="CN126" i="1"/>
  <c r="BH126" i="1"/>
  <c r="AB126" i="1"/>
  <c r="DF126" i="1"/>
  <c r="BZ126" i="1"/>
  <c r="AT126" i="1"/>
  <c r="BX126" i="1"/>
  <c r="DV126" i="1"/>
  <c r="BJ126" i="1"/>
  <c r="CP126" i="1"/>
  <c r="AD126" i="1"/>
  <c r="AR126" i="1"/>
  <c r="DD126" i="1"/>
  <c r="EH126" i="1" l="1"/>
  <c r="EF127" i="1"/>
  <c r="EF121" i="1" s="1"/>
  <c r="DX127" i="1"/>
  <c r="DX121" i="1" s="1"/>
  <c r="DP127" i="1"/>
  <c r="DP121" i="1" s="1"/>
  <c r="DH127" i="1"/>
  <c r="CZ127" i="1"/>
  <c r="CZ121" i="1" s="1"/>
  <c r="CR127" i="1"/>
  <c r="CR121" i="1" s="1"/>
  <c r="CJ127" i="1"/>
  <c r="CJ121" i="1" s="1"/>
  <c r="CB127" i="1"/>
  <c r="BT127" i="1"/>
  <c r="BT121" i="1" s="1"/>
  <c r="BL127" i="1"/>
  <c r="BL121" i="1" s="1"/>
  <c r="BD127" i="1"/>
  <c r="BD121" i="1" s="1"/>
  <c r="AV127" i="1"/>
  <c r="AN127" i="1"/>
  <c r="AN121" i="1" s="1"/>
  <c r="AF127" i="1"/>
  <c r="AF121" i="1" s="1"/>
  <c r="X127" i="1"/>
  <c r="X121" i="1" s="1"/>
  <c r="P127" i="1"/>
  <c r="DZ127" i="1"/>
  <c r="DZ121" i="1" s="1"/>
  <c r="DR127" i="1"/>
  <c r="DR121" i="1" s="1"/>
  <c r="DJ127" i="1"/>
  <c r="DJ121" i="1" s="1"/>
  <c r="DB127" i="1"/>
  <c r="CT127" i="1"/>
  <c r="CT121" i="1" s="1"/>
  <c r="CL127" i="1"/>
  <c r="CL121" i="1" s="1"/>
  <c r="CD127" i="1"/>
  <c r="CD121" i="1" s="1"/>
  <c r="BV127" i="1"/>
  <c r="BN127" i="1"/>
  <c r="BN121" i="1" s="1"/>
  <c r="BF127" i="1"/>
  <c r="BF121" i="1" s="1"/>
  <c r="AX127" i="1"/>
  <c r="AX121" i="1" s="1"/>
  <c r="AP127" i="1"/>
  <c r="AH127" i="1"/>
  <c r="AH121" i="1" s="1"/>
  <c r="Z127" i="1"/>
  <c r="Z121" i="1" s="1"/>
  <c r="R127" i="1"/>
  <c r="R121" i="1" s="1"/>
  <c r="DV127" i="1"/>
  <c r="DV121" i="1" s="1"/>
  <c r="DF127" i="1"/>
  <c r="DF121" i="1" s="1"/>
  <c r="CP127" i="1"/>
  <c r="CP121" i="1" s="1"/>
  <c r="BZ127" i="1"/>
  <c r="BZ121" i="1" s="1"/>
  <c r="BJ127" i="1"/>
  <c r="BJ121" i="1" s="1"/>
  <c r="AT127" i="1"/>
  <c r="AT121" i="1" s="1"/>
  <c r="AD127" i="1"/>
  <c r="AD121" i="1" s="1"/>
  <c r="D128" i="1"/>
  <c r="D129" i="1" s="1"/>
  <c r="EB127" i="1"/>
  <c r="EB121" i="1" s="1"/>
  <c r="DL127" i="1"/>
  <c r="DL121" i="1" s="1"/>
  <c r="CV127" i="1"/>
  <c r="CV121" i="1" s="1"/>
  <c r="CF127" i="1"/>
  <c r="CF121" i="1" s="1"/>
  <c r="BP127" i="1"/>
  <c r="BP121" i="1" s="1"/>
  <c r="AZ127" i="1"/>
  <c r="AZ121" i="1" s="1"/>
  <c r="AJ127" i="1"/>
  <c r="AJ121" i="1" s="1"/>
  <c r="T127" i="1"/>
  <c r="T121" i="1" s="1"/>
  <c r="DN127" i="1"/>
  <c r="DN121" i="1" s="1"/>
  <c r="CH127" i="1"/>
  <c r="CH121" i="1" s="1"/>
  <c r="BB127" i="1"/>
  <c r="BB121" i="1" s="1"/>
  <c r="V127" i="1"/>
  <c r="V121" i="1" s="1"/>
  <c r="DD127" i="1"/>
  <c r="DD121" i="1" s="1"/>
  <c r="BX127" i="1"/>
  <c r="BX121" i="1" s="1"/>
  <c r="AR127" i="1"/>
  <c r="AR121" i="1" s="1"/>
  <c r="ED127" i="1"/>
  <c r="ED121" i="1" s="1"/>
  <c r="BR127" i="1"/>
  <c r="BR121" i="1" s="1"/>
  <c r="DT127" i="1"/>
  <c r="DT121" i="1" s="1"/>
  <c r="BH127" i="1"/>
  <c r="BH121" i="1" s="1"/>
  <c r="CN127" i="1"/>
  <c r="CN121" i="1" s="1"/>
  <c r="AB127" i="1"/>
  <c r="AB121" i="1" s="1"/>
  <c r="CX127" i="1"/>
  <c r="CX121" i="1" s="1"/>
  <c r="AL127" i="1"/>
  <c r="AL121" i="1" s="1"/>
  <c r="AP121" i="1"/>
  <c r="BV121" i="1"/>
  <c r="DB121" i="1"/>
  <c r="P121" i="1"/>
  <c r="AV121" i="1"/>
  <c r="CB121" i="1"/>
  <c r="DH121" i="1"/>
  <c r="EH127" i="1" l="1"/>
  <c r="EF129" i="1"/>
  <c r="DX129" i="1"/>
  <c r="DP129" i="1"/>
  <c r="DH129" i="1"/>
  <c r="CZ129" i="1"/>
  <c r="CR129" i="1"/>
  <c r="CJ129" i="1"/>
  <c r="CB129" i="1"/>
  <c r="BT129" i="1"/>
  <c r="D130" i="1"/>
  <c r="ED129" i="1"/>
  <c r="DV129" i="1"/>
  <c r="DN129" i="1"/>
  <c r="DF129" i="1"/>
  <c r="CX129" i="1"/>
  <c r="CP129" i="1"/>
  <c r="CH129" i="1"/>
  <c r="BZ129" i="1"/>
  <c r="BR129" i="1"/>
  <c r="BJ129" i="1"/>
  <c r="BB129" i="1"/>
  <c r="AT129" i="1"/>
  <c r="EB129" i="1"/>
  <c r="DL129" i="1"/>
  <c r="CV129" i="1"/>
  <c r="CF129" i="1"/>
  <c r="BP129" i="1"/>
  <c r="BF129" i="1"/>
  <c r="AV129" i="1"/>
  <c r="AL129" i="1"/>
  <c r="AD129" i="1"/>
  <c r="V129" i="1"/>
  <c r="DR129" i="1"/>
  <c r="DB129" i="1"/>
  <c r="CL129" i="1"/>
  <c r="BV129" i="1"/>
  <c r="BH129" i="1"/>
  <c r="AX129" i="1"/>
  <c r="AN129" i="1"/>
  <c r="AF129" i="1"/>
  <c r="X129" i="1"/>
  <c r="P129" i="1"/>
  <c r="DT129" i="1"/>
  <c r="CN129" i="1"/>
  <c r="BL129" i="1"/>
  <c r="AP129" i="1"/>
  <c r="Z129" i="1"/>
  <c r="DZ129" i="1"/>
  <c r="CT129" i="1"/>
  <c r="BN129" i="1"/>
  <c r="AR129" i="1"/>
  <c r="AB129" i="1"/>
  <c r="CD129" i="1"/>
  <c r="AJ129" i="1"/>
  <c r="BX129" i="1"/>
  <c r="AH129" i="1"/>
  <c r="AZ129" i="1"/>
  <c r="DJ129" i="1"/>
  <c r="T129" i="1"/>
  <c r="BD129" i="1"/>
  <c r="DD129" i="1"/>
  <c r="R129" i="1"/>
  <c r="EH121" i="1"/>
  <c r="EH129" i="1" l="1"/>
  <c r="EF130" i="1"/>
  <c r="DX130" i="1"/>
  <c r="DP130" i="1"/>
  <c r="DH130" i="1"/>
  <c r="CZ130" i="1"/>
  <c r="CR130" i="1"/>
  <c r="CJ130" i="1"/>
  <c r="CB130" i="1"/>
  <c r="BT130" i="1"/>
  <c r="BL130" i="1"/>
  <c r="BD130" i="1"/>
  <c r="AV130" i="1"/>
  <c r="AN130" i="1"/>
  <c r="AF130" i="1"/>
  <c r="X130" i="1"/>
  <c r="P130" i="1"/>
  <c r="D131" i="1"/>
  <c r="ED130" i="1"/>
  <c r="DV130" i="1"/>
  <c r="DN130" i="1"/>
  <c r="DF130" i="1"/>
  <c r="CX130" i="1"/>
  <c r="CP130" i="1"/>
  <c r="CH130" i="1"/>
  <c r="BZ130" i="1"/>
  <c r="BR130" i="1"/>
  <c r="BJ130" i="1"/>
  <c r="BB130" i="1"/>
  <c r="AT130" i="1"/>
  <c r="AL130" i="1"/>
  <c r="AD130" i="1"/>
  <c r="V130" i="1"/>
  <c r="EB130" i="1"/>
  <c r="DL130" i="1"/>
  <c r="CV130" i="1"/>
  <c r="CF130" i="1"/>
  <c r="BP130" i="1"/>
  <c r="AZ130" i="1"/>
  <c r="AJ130" i="1"/>
  <c r="T130" i="1"/>
  <c r="DR130" i="1"/>
  <c r="DB130" i="1"/>
  <c r="CL130" i="1"/>
  <c r="BV130" i="1"/>
  <c r="BF130" i="1"/>
  <c r="AP130" i="1"/>
  <c r="Z130" i="1"/>
  <c r="DJ130" i="1"/>
  <c r="CD130" i="1"/>
  <c r="AX130" i="1"/>
  <c r="R130" i="1"/>
  <c r="DT130" i="1"/>
  <c r="CN130" i="1"/>
  <c r="BH130" i="1"/>
  <c r="AB130" i="1"/>
  <c r="BX130" i="1"/>
  <c r="DZ130" i="1"/>
  <c r="BN130" i="1"/>
  <c r="DD130" i="1"/>
  <c r="CT130" i="1"/>
  <c r="AH130" i="1"/>
  <c r="AR130" i="1"/>
  <c r="EF131" i="1" l="1"/>
  <c r="DX131" i="1"/>
  <c r="DP131" i="1"/>
  <c r="DH131" i="1"/>
  <c r="CZ131" i="1"/>
  <c r="CR131" i="1"/>
  <c r="CJ131" i="1"/>
  <c r="CB131" i="1"/>
  <c r="BT131" i="1"/>
  <c r="BL131" i="1"/>
  <c r="BD131" i="1"/>
  <c r="AV131" i="1"/>
  <c r="AN131" i="1"/>
  <c r="AF131" i="1"/>
  <c r="X131" i="1"/>
  <c r="P131" i="1"/>
  <c r="D132" i="1"/>
  <c r="ED131" i="1"/>
  <c r="DV131" i="1"/>
  <c r="DN131" i="1"/>
  <c r="DF131" i="1"/>
  <c r="CX131" i="1"/>
  <c r="CP131" i="1"/>
  <c r="CH131" i="1"/>
  <c r="BZ131" i="1"/>
  <c r="BR131" i="1"/>
  <c r="BJ131" i="1"/>
  <c r="BB131" i="1"/>
  <c r="AT131" i="1"/>
  <c r="AL131" i="1"/>
  <c r="AD131" i="1"/>
  <c r="V131" i="1"/>
  <c r="EB131" i="1"/>
  <c r="DL131" i="1"/>
  <c r="CV131" i="1"/>
  <c r="CF131" i="1"/>
  <c r="BP131" i="1"/>
  <c r="AZ131" i="1"/>
  <c r="AJ131" i="1"/>
  <c r="T131" i="1"/>
  <c r="DR131" i="1"/>
  <c r="DB131" i="1"/>
  <c r="CL131" i="1"/>
  <c r="BV131" i="1"/>
  <c r="BF131" i="1"/>
  <c r="AP131" i="1"/>
  <c r="Z131" i="1"/>
  <c r="DD131" i="1"/>
  <c r="BX131" i="1"/>
  <c r="AR131" i="1"/>
  <c r="DJ131" i="1"/>
  <c r="CD131" i="1"/>
  <c r="AX131" i="1"/>
  <c r="R131" i="1"/>
  <c r="DZ131" i="1"/>
  <c r="BN131" i="1"/>
  <c r="DT131" i="1"/>
  <c r="BH131" i="1"/>
  <c r="CN131" i="1"/>
  <c r="AH131" i="1"/>
  <c r="CT131" i="1"/>
  <c r="AB131" i="1"/>
  <c r="EH130" i="1"/>
  <c r="EH131" i="1" l="1"/>
  <c r="EF132" i="1"/>
  <c r="DX132" i="1"/>
  <c r="DP132" i="1"/>
  <c r="DH132" i="1"/>
  <c r="CZ132" i="1"/>
  <c r="CR132" i="1"/>
  <c r="CJ132" i="1"/>
  <c r="CB132" i="1"/>
  <c r="BT132" i="1"/>
  <c r="BL132" i="1"/>
  <c r="BD132" i="1"/>
  <c r="AV132" i="1"/>
  <c r="AN132" i="1"/>
  <c r="AF132" i="1"/>
  <c r="X132" i="1"/>
  <c r="P132" i="1"/>
  <c r="D133" i="1"/>
  <c r="ED132" i="1"/>
  <c r="DV132" i="1"/>
  <c r="DN132" i="1"/>
  <c r="DF132" i="1"/>
  <c r="CX132" i="1"/>
  <c r="CP132" i="1"/>
  <c r="CH132" i="1"/>
  <c r="BZ132" i="1"/>
  <c r="BR132" i="1"/>
  <c r="BJ132" i="1"/>
  <c r="BB132" i="1"/>
  <c r="AT132" i="1"/>
  <c r="AL132" i="1"/>
  <c r="AD132" i="1"/>
  <c r="V132" i="1"/>
  <c r="EB132" i="1"/>
  <c r="DL132" i="1"/>
  <c r="CV132" i="1"/>
  <c r="CF132" i="1"/>
  <c r="BP132" i="1"/>
  <c r="AZ132" i="1"/>
  <c r="AJ132" i="1"/>
  <c r="T132" i="1"/>
  <c r="DR132" i="1"/>
  <c r="DB132" i="1"/>
  <c r="CL132" i="1"/>
  <c r="BV132" i="1"/>
  <c r="BF132" i="1"/>
  <c r="AP132" i="1"/>
  <c r="Z132" i="1"/>
  <c r="DZ132" i="1"/>
  <c r="CT132" i="1"/>
  <c r="BN132" i="1"/>
  <c r="AH132" i="1"/>
  <c r="DD132" i="1"/>
  <c r="BX132" i="1"/>
  <c r="AR132" i="1"/>
  <c r="DJ132" i="1"/>
  <c r="AX132" i="1"/>
  <c r="CN132" i="1"/>
  <c r="AB132" i="1"/>
  <c r="BH132" i="1"/>
  <c r="R132" i="1"/>
  <c r="CD132" i="1"/>
  <c r="DT132" i="1"/>
  <c r="EF133" i="1" l="1"/>
  <c r="EF128" i="1" s="1"/>
  <c r="DX133" i="1"/>
  <c r="DX128" i="1" s="1"/>
  <c r="DP133" i="1"/>
  <c r="DP128" i="1" s="1"/>
  <c r="DH133" i="1"/>
  <c r="DH128" i="1" s="1"/>
  <c r="CZ133" i="1"/>
  <c r="CZ128" i="1" s="1"/>
  <c r="CR133" i="1"/>
  <c r="CR128" i="1" s="1"/>
  <c r="CJ133" i="1"/>
  <c r="CJ128" i="1" s="1"/>
  <c r="CB133" i="1"/>
  <c r="CB128" i="1" s="1"/>
  <c r="BT133" i="1"/>
  <c r="BT128" i="1" s="1"/>
  <c r="BL133" i="1"/>
  <c r="BL128" i="1" s="1"/>
  <c r="BD133" i="1"/>
  <c r="BD128" i="1" s="1"/>
  <c r="AV133" i="1"/>
  <c r="AV128" i="1" s="1"/>
  <c r="AN133" i="1"/>
  <c r="AN128" i="1" s="1"/>
  <c r="AF133" i="1"/>
  <c r="AF128" i="1" s="1"/>
  <c r="X133" i="1"/>
  <c r="X128" i="1" s="1"/>
  <c r="P133" i="1"/>
  <c r="P128" i="1" s="1"/>
  <c r="D134" i="1"/>
  <c r="D135" i="1" s="1"/>
  <c r="ED133" i="1"/>
  <c r="ED128" i="1" s="1"/>
  <c r="DV133" i="1"/>
  <c r="DV128" i="1" s="1"/>
  <c r="DN133" i="1"/>
  <c r="DN128" i="1" s="1"/>
  <c r="DF133" i="1"/>
  <c r="DF128" i="1" s="1"/>
  <c r="CX133" i="1"/>
  <c r="CX128" i="1" s="1"/>
  <c r="CP133" i="1"/>
  <c r="CP128" i="1" s="1"/>
  <c r="CH133" i="1"/>
  <c r="CH128" i="1" s="1"/>
  <c r="BZ133" i="1"/>
  <c r="BZ128" i="1" s="1"/>
  <c r="BR133" i="1"/>
  <c r="BR128" i="1" s="1"/>
  <c r="BJ133" i="1"/>
  <c r="BJ128" i="1" s="1"/>
  <c r="BB133" i="1"/>
  <c r="BB128" i="1" s="1"/>
  <c r="AT133" i="1"/>
  <c r="AT128" i="1" s="1"/>
  <c r="AL133" i="1"/>
  <c r="AL128" i="1" s="1"/>
  <c r="AD133" i="1"/>
  <c r="AD128" i="1" s="1"/>
  <c r="V133" i="1"/>
  <c r="V128" i="1" s="1"/>
  <c r="EB133" i="1"/>
  <c r="EB128" i="1" s="1"/>
  <c r="DL133" i="1"/>
  <c r="DL128" i="1" s="1"/>
  <c r="CV133" i="1"/>
  <c r="CV128" i="1" s="1"/>
  <c r="CF133" i="1"/>
  <c r="CF128" i="1" s="1"/>
  <c r="BP133" i="1"/>
  <c r="BP128" i="1" s="1"/>
  <c r="AZ133" i="1"/>
  <c r="AZ128" i="1" s="1"/>
  <c r="AJ133" i="1"/>
  <c r="AJ128" i="1" s="1"/>
  <c r="T133" i="1"/>
  <c r="DR133" i="1"/>
  <c r="DR128" i="1" s="1"/>
  <c r="DB133" i="1"/>
  <c r="DB128" i="1" s="1"/>
  <c r="CL133" i="1"/>
  <c r="CL128" i="1" s="1"/>
  <c r="BV133" i="1"/>
  <c r="BV128" i="1" s="1"/>
  <c r="BF133" i="1"/>
  <c r="BF128" i="1" s="1"/>
  <c r="AP133" i="1"/>
  <c r="AP128" i="1" s="1"/>
  <c r="Z133" i="1"/>
  <c r="Z128" i="1" s="1"/>
  <c r="DT133" i="1"/>
  <c r="DT128" i="1" s="1"/>
  <c r="CN133" i="1"/>
  <c r="CN128" i="1" s="1"/>
  <c r="BH133" i="1"/>
  <c r="BH128" i="1" s="1"/>
  <c r="AB133" i="1"/>
  <c r="AB128" i="1" s="1"/>
  <c r="DZ133" i="1"/>
  <c r="DZ128" i="1" s="1"/>
  <c r="CT133" i="1"/>
  <c r="CT128" i="1" s="1"/>
  <c r="BN133" i="1"/>
  <c r="BN128" i="1" s="1"/>
  <c r="AH133" i="1"/>
  <c r="AH128" i="1" s="1"/>
  <c r="CD133" i="1"/>
  <c r="CD128" i="1" s="1"/>
  <c r="R133" i="1"/>
  <c r="R128" i="1" s="1"/>
  <c r="BX133" i="1"/>
  <c r="BX128" i="1" s="1"/>
  <c r="AR133" i="1"/>
  <c r="AR128" i="1" s="1"/>
  <c r="DJ133" i="1"/>
  <c r="DJ128" i="1" s="1"/>
  <c r="AX133" i="1"/>
  <c r="AX128" i="1" s="1"/>
  <c r="DD133" i="1"/>
  <c r="DD128" i="1" s="1"/>
  <c r="EH132" i="1"/>
  <c r="T128" i="1"/>
  <c r="EF135" i="1" l="1"/>
  <c r="DX135" i="1"/>
  <c r="DP135" i="1"/>
  <c r="DH135" i="1"/>
  <c r="CZ135" i="1"/>
  <c r="CR135" i="1"/>
  <c r="CJ135" i="1"/>
  <c r="CB135" i="1"/>
  <c r="BT135" i="1"/>
  <c r="BL135" i="1"/>
  <c r="BD135" i="1"/>
  <c r="AV135" i="1"/>
  <c r="AN135" i="1"/>
  <c r="AF135" i="1"/>
  <c r="X135" i="1"/>
  <c r="P135" i="1"/>
  <c r="ED135" i="1"/>
  <c r="DT135" i="1"/>
  <c r="DJ135" i="1"/>
  <c r="CX135" i="1"/>
  <c r="CN135" i="1"/>
  <c r="CD135" i="1"/>
  <c r="BR135" i="1"/>
  <c r="BH135" i="1"/>
  <c r="AX135" i="1"/>
  <c r="AL135" i="1"/>
  <c r="AB135" i="1"/>
  <c r="R135" i="1"/>
  <c r="D136" i="1"/>
  <c r="EB135" i="1"/>
  <c r="DR135" i="1"/>
  <c r="DF135" i="1"/>
  <c r="CV135" i="1"/>
  <c r="CL135" i="1"/>
  <c r="BZ135" i="1"/>
  <c r="BP135" i="1"/>
  <c r="BF135" i="1"/>
  <c r="AT135" i="1"/>
  <c r="AJ135" i="1"/>
  <c r="Z135" i="1"/>
  <c r="DZ135" i="1"/>
  <c r="DD135" i="1"/>
  <c r="CH135" i="1"/>
  <c r="BN135" i="1"/>
  <c r="AR135" i="1"/>
  <c r="V135" i="1"/>
  <c r="DL135" i="1"/>
  <c r="CP135" i="1"/>
  <c r="BV135" i="1"/>
  <c r="AZ135" i="1"/>
  <c r="AD135" i="1"/>
  <c r="CT135" i="1"/>
  <c r="BB135" i="1"/>
  <c r="DB135" i="1"/>
  <c r="BJ135" i="1"/>
  <c r="T135" i="1"/>
  <c r="DN135" i="1"/>
  <c r="AH135" i="1"/>
  <c r="CF135" i="1"/>
  <c r="AP135" i="1"/>
  <c r="BX135" i="1"/>
  <c r="DV135" i="1"/>
  <c r="EH133" i="1"/>
  <c r="EH128" i="1" s="1"/>
  <c r="EH135" i="1" l="1"/>
  <c r="EF136" i="1"/>
  <c r="DX136" i="1"/>
  <c r="DP136" i="1"/>
  <c r="DH136" i="1"/>
  <c r="CZ136" i="1"/>
  <c r="CR136" i="1"/>
  <c r="CJ136" i="1"/>
  <c r="CB136" i="1"/>
  <c r="BT136" i="1"/>
  <c r="BL136" i="1"/>
  <c r="BD136" i="1"/>
  <c r="AV136" i="1"/>
  <c r="AN136" i="1"/>
  <c r="AF136" i="1"/>
  <c r="X136" i="1"/>
  <c r="P136" i="1"/>
  <c r="ED136" i="1"/>
  <c r="DT136" i="1"/>
  <c r="DJ136" i="1"/>
  <c r="CX136" i="1"/>
  <c r="CN136" i="1"/>
  <c r="CD136" i="1"/>
  <c r="BR136" i="1"/>
  <c r="BH136" i="1"/>
  <c r="AX136" i="1"/>
  <c r="AL136" i="1"/>
  <c r="AB136" i="1"/>
  <c r="R136" i="1"/>
  <c r="D137" i="1"/>
  <c r="EB136" i="1"/>
  <c r="DR136" i="1"/>
  <c r="DF136" i="1"/>
  <c r="CV136" i="1"/>
  <c r="CL136" i="1"/>
  <c r="BZ136" i="1"/>
  <c r="BP136" i="1"/>
  <c r="BF136" i="1"/>
  <c r="AT136" i="1"/>
  <c r="AJ136" i="1"/>
  <c r="Z136" i="1"/>
  <c r="DZ136" i="1"/>
  <c r="DD136" i="1"/>
  <c r="CH136" i="1"/>
  <c r="BN136" i="1"/>
  <c r="AR136" i="1"/>
  <c r="V136" i="1"/>
  <c r="DL136" i="1"/>
  <c r="CP136" i="1"/>
  <c r="BV136" i="1"/>
  <c r="AZ136" i="1"/>
  <c r="AD136" i="1"/>
  <c r="DV136" i="1"/>
  <c r="CF136" i="1"/>
  <c r="AP136" i="1"/>
  <c r="CT136" i="1"/>
  <c r="BB136" i="1"/>
  <c r="DN136" i="1"/>
  <c r="AH136" i="1"/>
  <c r="DB136" i="1"/>
  <c r="T136" i="1"/>
  <c r="BJ136" i="1"/>
  <c r="BX136" i="1"/>
  <c r="EH136" i="1" l="1"/>
  <c r="EF137" i="1"/>
  <c r="DX137" i="1"/>
  <c r="DP137" i="1"/>
  <c r="DH137" i="1"/>
  <c r="CZ137" i="1"/>
  <c r="CR137" i="1"/>
  <c r="CJ137" i="1"/>
  <c r="CB137" i="1"/>
  <c r="BT137" i="1"/>
  <c r="BL137" i="1"/>
  <c r="BD137" i="1"/>
  <c r="AV137" i="1"/>
  <c r="AN137" i="1"/>
  <c r="AF137" i="1"/>
  <c r="X137" i="1"/>
  <c r="P137" i="1"/>
  <c r="ED137" i="1"/>
  <c r="DT137" i="1"/>
  <c r="DJ137" i="1"/>
  <c r="CX137" i="1"/>
  <c r="CN137" i="1"/>
  <c r="CD137" i="1"/>
  <c r="BR137" i="1"/>
  <c r="BH137" i="1"/>
  <c r="AX137" i="1"/>
  <c r="AL137" i="1"/>
  <c r="AB137" i="1"/>
  <c r="R137" i="1"/>
  <c r="D138" i="1"/>
  <c r="EB137" i="1"/>
  <c r="DR137" i="1"/>
  <c r="DF137" i="1"/>
  <c r="CV137" i="1"/>
  <c r="CL137" i="1"/>
  <c r="BZ137" i="1"/>
  <c r="BP137" i="1"/>
  <c r="BF137" i="1"/>
  <c r="AT137" i="1"/>
  <c r="AJ137" i="1"/>
  <c r="Z137" i="1"/>
  <c r="DZ137" i="1"/>
  <c r="DD137" i="1"/>
  <c r="CH137" i="1"/>
  <c r="BN137" i="1"/>
  <c r="AR137" i="1"/>
  <c r="V137" i="1"/>
  <c r="DL137" i="1"/>
  <c r="CP137" i="1"/>
  <c r="BV137" i="1"/>
  <c r="AZ137" i="1"/>
  <c r="AD137" i="1"/>
  <c r="DN137" i="1"/>
  <c r="BX137" i="1"/>
  <c r="AH137" i="1"/>
  <c r="DV137" i="1"/>
  <c r="CF137" i="1"/>
  <c r="AP137" i="1"/>
  <c r="BB137" i="1"/>
  <c r="DB137" i="1"/>
  <c r="T137" i="1"/>
  <c r="BJ137" i="1"/>
  <c r="CT137" i="1"/>
  <c r="EH137" i="1" l="1"/>
  <c r="EF138" i="1"/>
  <c r="DX138" i="1"/>
  <c r="DP138" i="1"/>
  <c r="DH138" i="1"/>
  <c r="CZ138" i="1"/>
  <c r="CR138" i="1"/>
  <c r="CJ138" i="1"/>
  <c r="CB138" i="1"/>
  <c r="BT138" i="1"/>
  <c r="BL138" i="1"/>
  <c r="BD138" i="1"/>
  <c r="AV138" i="1"/>
  <c r="AN138" i="1"/>
  <c r="AF138" i="1"/>
  <c r="X138" i="1"/>
  <c r="P138" i="1"/>
  <c r="ED138" i="1"/>
  <c r="DT138" i="1"/>
  <c r="DJ138" i="1"/>
  <c r="CX138" i="1"/>
  <c r="CN138" i="1"/>
  <c r="CD138" i="1"/>
  <c r="BR138" i="1"/>
  <c r="BH138" i="1"/>
  <c r="AX138" i="1"/>
  <c r="AL138" i="1"/>
  <c r="AB138" i="1"/>
  <c r="R138" i="1"/>
  <c r="D139" i="1"/>
  <c r="EB138" i="1"/>
  <c r="DR138" i="1"/>
  <c r="DF138" i="1"/>
  <c r="CV138" i="1"/>
  <c r="CL138" i="1"/>
  <c r="BZ138" i="1"/>
  <c r="BP138" i="1"/>
  <c r="BF138" i="1"/>
  <c r="AT138" i="1"/>
  <c r="AJ138" i="1"/>
  <c r="Z138" i="1"/>
  <c r="DZ138" i="1"/>
  <c r="DD138" i="1"/>
  <c r="CH138" i="1"/>
  <c r="BN138" i="1"/>
  <c r="AR138" i="1"/>
  <c r="V138" i="1"/>
  <c r="DL138" i="1"/>
  <c r="CP138" i="1"/>
  <c r="BV138" i="1"/>
  <c r="AZ138" i="1"/>
  <c r="AD138" i="1"/>
  <c r="DB138" i="1"/>
  <c r="BJ138" i="1"/>
  <c r="T138" i="1"/>
  <c r="DN138" i="1"/>
  <c r="BX138" i="1"/>
  <c r="AH138" i="1"/>
  <c r="CF138" i="1"/>
  <c r="BB138" i="1"/>
  <c r="AP138" i="1"/>
  <c r="CT138" i="1"/>
  <c r="DV138" i="1"/>
  <c r="EH138" i="1" l="1"/>
  <c r="EF139" i="1"/>
  <c r="DX139" i="1"/>
  <c r="DP139" i="1"/>
  <c r="DH139" i="1"/>
  <c r="CZ139" i="1"/>
  <c r="CR139" i="1"/>
  <c r="CJ139" i="1"/>
  <c r="CB139" i="1"/>
  <c r="BT139" i="1"/>
  <c r="BL139" i="1"/>
  <c r="BD139" i="1"/>
  <c r="AV139" i="1"/>
  <c r="AN139" i="1"/>
  <c r="AF139" i="1"/>
  <c r="X139" i="1"/>
  <c r="P139" i="1"/>
  <c r="ED139" i="1"/>
  <c r="DT139" i="1"/>
  <c r="DJ139" i="1"/>
  <c r="CX139" i="1"/>
  <c r="CN139" i="1"/>
  <c r="CD139" i="1"/>
  <c r="BR139" i="1"/>
  <c r="BH139" i="1"/>
  <c r="AX139" i="1"/>
  <c r="AL139" i="1"/>
  <c r="AB139" i="1"/>
  <c r="R139" i="1"/>
  <c r="D140" i="1"/>
  <c r="EB139" i="1"/>
  <c r="DR139" i="1"/>
  <c r="DF139" i="1"/>
  <c r="CV139" i="1"/>
  <c r="CL139" i="1"/>
  <c r="BZ139" i="1"/>
  <c r="BP139" i="1"/>
  <c r="BF139" i="1"/>
  <c r="AT139" i="1"/>
  <c r="AJ139" i="1"/>
  <c r="Z139" i="1"/>
  <c r="DZ139" i="1"/>
  <c r="DD139" i="1"/>
  <c r="CH139" i="1"/>
  <c r="BN139" i="1"/>
  <c r="AR139" i="1"/>
  <c r="V139" i="1"/>
  <c r="DL139" i="1"/>
  <c r="CP139" i="1"/>
  <c r="BV139" i="1"/>
  <c r="AZ139" i="1"/>
  <c r="AD139" i="1"/>
  <c r="CT139" i="1"/>
  <c r="BB139" i="1"/>
  <c r="DB139" i="1"/>
  <c r="BJ139" i="1"/>
  <c r="T139" i="1"/>
  <c r="DN139" i="1"/>
  <c r="AH139" i="1"/>
  <c r="CF139" i="1"/>
  <c r="AP139" i="1"/>
  <c r="BX139" i="1"/>
  <c r="DV139" i="1"/>
  <c r="EF140" i="1" l="1"/>
  <c r="DX140" i="1"/>
  <c r="DP140" i="1"/>
  <c r="DH140" i="1"/>
  <c r="CZ140" i="1"/>
  <c r="CR140" i="1"/>
  <c r="CJ140" i="1"/>
  <c r="CB140" i="1"/>
  <c r="BT140" i="1"/>
  <c r="BL140" i="1"/>
  <c r="BD140" i="1"/>
  <c r="AV140" i="1"/>
  <c r="AN140" i="1"/>
  <c r="AF140" i="1"/>
  <c r="X140" i="1"/>
  <c r="P140" i="1"/>
  <c r="ED140" i="1"/>
  <c r="DT140" i="1"/>
  <c r="DJ140" i="1"/>
  <c r="CX140" i="1"/>
  <c r="CN140" i="1"/>
  <c r="CD140" i="1"/>
  <c r="BR140" i="1"/>
  <c r="BH140" i="1"/>
  <c r="AX140" i="1"/>
  <c r="AL140" i="1"/>
  <c r="AB140" i="1"/>
  <c r="R140" i="1"/>
  <c r="EB140" i="1"/>
  <c r="DR140" i="1"/>
  <c r="DF140" i="1"/>
  <c r="CV140" i="1"/>
  <c r="CL140" i="1"/>
  <c r="BZ140" i="1"/>
  <c r="BP140" i="1"/>
  <c r="BF140" i="1"/>
  <c r="AT140" i="1"/>
  <c r="AJ140" i="1"/>
  <c r="Z140" i="1"/>
  <c r="DZ140" i="1"/>
  <c r="DD140" i="1"/>
  <c r="CH140" i="1"/>
  <c r="BN140" i="1"/>
  <c r="AR140" i="1"/>
  <c r="V140" i="1"/>
  <c r="DL140" i="1"/>
  <c r="CP140" i="1"/>
  <c r="BV140" i="1"/>
  <c r="AZ140" i="1"/>
  <c r="AD140" i="1"/>
  <c r="DV140" i="1"/>
  <c r="CF140" i="1"/>
  <c r="AP140" i="1"/>
  <c r="CT140" i="1"/>
  <c r="BB140" i="1"/>
  <c r="DN140" i="1"/>
  <c r="AH140" i="1"/>
  <c r="DB140" i="1"/>
  <c r="T140" i="1"/>
  <c r="BJ140" i="1"/>
  <c r="D141" i="1"/>
  <c r="BX140" i="1"/>
  <c r="EH139" i="1"/>
  <c r="EH140" i="1" l="1"/>
  <c r="EB141" i="1"/>
  <c r="EB134" i="1" s="1"/>
  <c r="DT141" i="1"/>
  <c r="DT134" i="1" s="1"/>
  <c r="DL141" i="1"/>
  <c r="DL134" i="1" s="1"/>
  <c r="DD141" i="1"/>
  <c r="DD134" i="1" s="1"/>
  <c r="CV141" i="1"/>
  <c r="CV134" i="1" s="1"/>
  <c r="CN141" i="1"/>
  <c r="CN134" i="1" s="1"/>
  <c r="CF141" i="1"/>
  <c r="CF134" i="1" s="1"/>
  <c r="BX141" i="1"/>
  <c r="BX134" i="1" s="1"/>
  <c r="BP141" i="1"/>
  <c r="BP134" i="1" s="1"/>
  <c r="BH141" i="1"/>
  <c r="BH134" i="1" s="1"/>
  <c r="AZ141" i="1"/>
  <c r="AZ134" i="1" s="1"/>
  <c r="AR141" i="1"/>
  <c r="AR134" i="1" s="1"/>
  <c r="AJ141" i="1"/>
  <c r="AJ134" i="1" s="1"/>
  <c r="AB141" i="1"/>
  <c r="AB134" i="1" s="1"/>
  <c r="T141" i="1"/>
  <c r="DZ141" i="1"/>
  <c r="DZ134" i="1" s="1"/>
  <c r="DR141" i="1"/>
  <c r="DR134" i="1" s="1"/>
  <c r="DJ141" i="1"/>
  <c r="DJ134" i="1" s="1"/>
  <c r="DB141" i="1"/>
  <c r="DB134" i="1" s="1"/>
  <c r="CT141" i="1"/>
  <c r="CT134" i="1" s="1"/>
  <c r="EF141" i="1"/>
  <c r="EF134" i="1" s="1"/>
  <c r="DX141" i="1"/>
  <c r="DX134" i="1" s="1"/>
  <c r="DP141" i="1"/>
  <c r="DP134" i="1" s="1"/>
  <c r="DH141" i="1"/>
  <c r="DH134" i="1" s="1"/>
  <c r="CZ141" i="1"/>
  <c r="CZ134" i="1" s="1"/>
  <c r="CR141" i="1"/>
  <c r="CR134" i="1" s="1"/>
  <c r="CJ141" i="1"/>
  <c r="CJ134" i="1" s="1"/>
  <c r="CB141" i="1"/>
  <c r="CB134" i="1" s="1"/>
  <c r="BT141" i="1"/>
  <c r="BT134" i="1" s="1"/>
  <c r="BL141" i="1"/>
  <c r="BL134" i="1" s="1"/>
  <c r="BD141" i="1"/>
  <c r="BD134" i="1" s="1"/>
  <c r="AV141" i="1"/>
  <c r="AV134" i="1" s="1"/>
  <c r="AN141" i="1"/>
  <c r="AN134" i="1" s="1"/>
  <c r="AF141" i="1"/>
  <c r="AF134" i="1" s="1"/>
  <c r="X141" i="1"/>
  <c r="X134" i="1" s="1"/>
  <c r="P141" i="1"/>
  <c r="P134" i="1" s="1"/>
  <c r="DF141" i="1"/>
  <c r="DF134" i="1" s="1"/>
  <c r="CH141" i="1"/>
  <c r="CH134" i="1" s="1"/>
  <c r="BR141" i="1"/>
  <c r="BR134" i="1" s="1"/>
  <c r="BB141" i="1"/>
  <c r="BB134" i="1" s="1"/>
  <c r="AL141" i="1"/>
  <c r="AL134" i="1" s="1"/>
  <c r="V141" i="1"/>
  <c r="V134" i="1" s="1"/>
  <c r="ED141" i="1"/>
  <c r="ED134" i="1" s="1"/>
  <c r="CX141" i="1"/>
  <c r="CX134" i="1" s="1"/>
  <c r="CD141" i="1"/>
  <c r="CD134" i="1" s="1"/>
  <c r="BN141" i="1"/>
  <c r="BN134" i="1" s="1"/>
  <c r="AX141" i="1"/>
  <c r="AX134" i="1" s="1"/>
  <c r="AH141" i="1"/>
  <c r="AH134" i="1" s="1"/>
  <c r="R141" i="1"/>
  <c r="R134" i="1" s="1"/>
  <c r="D142" i="1"/>
  <c r="D143" i="1" s="1"/>
  <c r="CP141" i="1"/>
  <c r="CP134" i="1" s="1"/>
  <c r="BJ141" i="1"/>
  <c r="BJ134" i="1" s="1"/>
  <c r="AD141" i="1"/>
  <c r="AD134" i="1" s="1"/>
  <c r="DN141" i="1"/>
  <c r="DN134" i="1" s="1"/>
  <c r="BV141" i="1"/>
  <c r="BV134" i="1" s="1"/>
  <c r="AP141" i="1"/>
  <c r="AP134" i="1" s="1"/>
  <c r="DV141" i="1"/>
  <c r="DV134" i="1" s="1"/>
  <c r="AT141" i="1"/>
  <c r="AT134" i="1" s="1"/>
  <c r="BF141" i="1"/>
  <c r="BF134" i="1" s="1"/>
  <c r="BZ141" i="1"/>
  <c r="BZ134" i="1" s="1"/>
  <c r="Z141" i="1"/>
  <c r="Z134" i="1" s="1"/>
  <c r="CL141" i="1"/>
  <c r="CL134" i="1" s="1"/>
  <c r="EH141" i="1" l="1"/>
  <c r="EH134" i="1" s="1"/>
  <c r="T134" i="1"/>
  <c r="EF143" i="1"/>
  <c r="EF142" i="1" s="1"/>
  <c r="DX143" i="1"/>
  <c r="DX142" i="1" s="1"/>
  <c r="DP143" i="1"/>
  <c r="DP142" i="1" s="1"/>
  <c r="DH143" i="1"/>
  <c r="DH142" i="1" s="1"/>
  <c r="CZ143" i="1"/>
  <c r="CZ142" i="1" s="1"/>
  <c r="CR143" i="1"/>
  <c r="CR142" i="1" s="1"/>
  <c r="CJ143" i="1"/>
  <c r="CJ142" i="1" s="1"/>
  <c r="CB143" i="1"/>
  <c r="CB142" i="1" s="1"/>
  <c r="BT143" i="1"/>
  <c r="BT142" i="1" s="1"/>
  <c r="BL143" i="1"/>
  <c r="BL142" i="1" s="1"/>
  <c r="BD143" i="1"/>
  <c r="BD142" i="1" s="1"/>
  <c r="AV143" i="1"/>
  <c r="AV142" i="1" s="1"/>
  <c r="AN143" i="1"/>
  <c r="AN142" i="1" s="1"/>
  <c r="AF143" i="1"/>
  <c r="AF142" i="1" s="1"/>
  <c r="X143" i="1"/>
  <c r="X142" i="1" s="1"/>
  <c r="P143" i="1"/>
  <c r="P142" i="1" s="1"/>
  <c r="DZ143" i="1"/>
  <c r="DZ142" i="1" s="1"/>
  <c r="DN143" i="1"/>
  <c r="DN142" i="1" s="1"/>
  <c r="DD143" i="1"/>
  <c r="DD142" i="1" s="1"/>
  <c r="CT143" i="1"/>
  <c r="CT142" i="1" s="1"/>
  <c r="CH143" i="1"/>
  <c r="CH142" i="1" s="1"/>
  <c r="BX143" i="1"/>
  <c r="BX142" i="1" s="1"/>
  <c r="BN143" i="1"/>
  <c r="BN142" i="1" s="1"/>
  <c r="BB143" i="1"/>
  <c r="BB142" i="1" s="1"/>
  <c r="AR143" i="1"/>
  <c r="AR142" i="1" s="1"/>
  <c r="AH143" i="1"/>
  <c r="AH142" i="1" s="1"/>
  <c r="V143" i="1"/>
  <c r="V142" i="1" s="1"/>
  <c r="DV143" i="1"/>
  <c r="DV142" i="1" s="1"/>
  <c r="DL143" i="1"/>
  <c r="DL142" i="1" s="1"/>
  <c r="DB143" i="1"/>
  <c r="DB142" i="1" s="1"/>
  <c r="CP143" i="1"/>
  <c r="CP142" i="1" s="1"/>
  <c r="CF143" i="1"/>
  <c r="CF142" i="1" s="1"/>
  <c r="BV143" i="1"/>
  <c r="BV142" i="1" s="1"/>
  <c r="BJ143" i="1"/>
  <c r="BJ142" i="1" s="1"/>
  <c r="AZ143" i="1"/>
  <c r="AZ142" i="1" s="1"/>
  <c r="AP143" i="1"/>
  <c r="AP142" i="1" s="1"/>
  <c r="AD143" i="1"/>
  <c r="AD142" i="1" s="1"/>
  <c r="T143" i="1"/>
  <c r="ED143" i="1"/>
  <c r="ED142" i="1" s="1"/>
  <c r="DT143" i="1"/>
  <c r="DT142" i="1" s="1"/>
  <c r="DJ143" i="1"/>
  <c r="DJ142" i="1" s="1"/>
  <c r="CX143" i="1"/>
  <c r="CX142" i="1" s="1"/>
  <c r="CN143" i="1"/>
  <c r="CN142" i="1" s="1"/>
  <c r="CD143" i="1"/>
  <c r="CD142" i="1" s="1"/>
  <c r="BR143" i="1"/>
  <c r="BR142" i="1" s="1"/>
  <c r="BH143" i="1"/>
  <c r="BH142" i="1" s="1"/>
  <c r="AX143" i="1"/>
  <c r="AX142" i="1" s="1"/>
  <c r="AL143" i="1"/>
  <c r="AL142" i="1" s="1"/>
  <c r="AB143" i="1"/>
  <c r="AB142" i="1" s="1"/>
  <c r="R143" i="1"/>
  <c r="R142" i="1" s="1"/>
  <c r="D144" i="1"/>
  <c r="D145" i="1" s="1"/>
  <c r="EB143" i="1"/>
  <c r="EB142" i="1" s="1"/>
  <c r="DR143" i="1"/>
  <c r="DR142" i="1" s="1"/>
  <c r="DF143" i="1"/>
  <c r="DF142" i="1" s="1"/>
  <c r="CV143" i="1"/>
  <c r="CV142" i="1" s="1"/>
  <c r="CL143" i="1"/>
  <c r="CL142" i="1" s="1"/>
  <c r="BZ143" i="1"/>
  <c r="BZ142" i="1" s="1"/>
  <c r="BP143" i="1"/>
  <c r="BP142" i="1" s="1"/>
  <c r="BF143" i="1"/>
  <c r="BF142" i="1" s="1"/>
  <c r="AT143" i="1"/>
  <c r="AT142" i="1" s="1"/>
  <c r="AJ143" i="1"/>
  <c r="AJ142" i="1" s="1"/>
  <c r="Z143" i="1"/>
  <c r="Z142" i="1" s="1"/>
  <c r="EH143" i="1" l="1"/>
  <c r="EH142" i="1" s="1"/>
  <c r="T142" i="1"/>
  <c r="D146" i="1"/>
  <c r="ED145" i="1"/>
  <c r="DV145" i="1"/>
  <c r="DN145" i="1"/>
  <c r="DF145" i="1"/>
  <c r="CX145" i="1"/>
  <c r="CP145" i="1"/>
  <c r="CH145" i="1"/>
  <c r="BZ145" i="1"/>
  <c r="BR145" i="1"/>
  <c r="BJ145" i="1"/>
  <c r="BB145" i="1"/>
  <c r="AT145" i="1"/>
  <c r="AL145" i="1"/>
  <c r="AD145" i="1"/>
  <c r="V145" i="1"/>
  <c r="DZ145" i="1"/>
  <c r="DR145" i="1"/>
  <c r="DJ145" i="1"/>
  <c r="DB145" i="1"/>
  <c r="CT145" i="1"/>
  <c r="CL145" i="1"/>
  <c r="CD145" i="1"/>
  <c r="BV145" i="1"/>
  <c r="BN145" i="1"/>
  <c r="BF145" i="1"/>
  <c r="AX145" i="1"/>
  <c r="AP145" i="1"/>
  <c r="DT145" i="1"/>
  <c r="DD145" i="1"/>
  <c r="CN145" i="1"/>
  <c r="BX145" i="1"/>
  <c r="BH145" i="1"/>
  <c r="AR145" i="1"/>
  <c r="AF145" i="1"/>
  <c r="T145" i="1"/>
  <c r="EF145" i="1"/>
  <c r="DP145" i="1"/>
  <c r="CZ145" i="1"/>
  <c r="CJ145" i="1"/>
  <c r="BT145" i="1"/>
  <c r="BD145" i="1"/>
  <c r="AN145" i="1"/>
  <c r="AB145" i="1"/>
  <c r="R145" i="1"/>
  <c r="EB145" i="1"/>
  <c r="DL145" i="1"/>
  <c r="CV145" i="1"/>
  <c r="CF145" i="1"/>
  <c r="BP145" i="1"/>
  <c r="AZ145" i="1"/>
  <c r="AJ145" i="1"/>
  <c r="Z145" i="1"/>
  <c r="P145" i="1"/>
  <c r="DX145" i="1"/>
  <c r="DH145" i="1"/>
  <c r="CR145" i="1"/>
  <c r="CB145" i="1"/>
  <c r="BL145" i="1"/>
  <c r="AV145" i="1"/>
  <c r="AH145" i="1"/>
  <c r="X145" i="1"/>
  <c r="EF146" i="1" l="1"/>
  <c r="DX146" i="1"/>
  <c r="DP146" i="1"/>
  <c r="DH146" i="1"/>
  <c r="CZ146" i="1"/>
  <c r="CR146" i="1"/>
  <c r="CJ146" i="1"/>
  <c r="CB146" i="1"/>
  <c r="BT146" i="1"/>
  <c r="BL146" i="1"/>
  <c r="BD146" i="1"/>
  <c r="D147" i="1"/>
  <c r="ED146" i="1"/>
  <c r="DV146" i="1"/>
  <c r="DN146" i="1"/>
  <c r="DF146" i="1"/>
  <c r="CX146" i="1"/>
  <c r="CP146" i="1"/>
  <c r="CH146" i="1"/>
  <c r="BZ146" i="1"/>
  <c r="BR146" i="1"/>
  <c r="BJ146" i="1"/>
  <c r="BB146" i="1"/>
  <c r="AT146" i="1"/>
  <c r="AL146" i="1"/>
  <c r="AD146" i="1"/>
  <c r="V146" i="1"/>
  <c r="DZ146" i="1"/>
  <c r="DR146" i="1"/>
  <c r="DJ146" i="1"/>
  <c r="DB146" i="1"/>
  <c r="CT146" i="1"/>
  <c r="CL146" i="1"/>
  <c r="CD146" i="1"/>
  <c r="BV146" i="1"/>
  <c r="BN146" i="1"/>
  <c r="BF146" i="1"/>
  <c r="AX146" i="1"/>
  <c r="AP146" i="1"/>
  <c r="AH146" i="1"/>
  <c r="Z146" i="1"/>
  <c r="R146" i="1"/>
  <c r="DT146" i="1"/>
  <c r="CN146" i="1"/>
  <c r="BH146" i="1"/>
  <c r="AN146" i="1"/>
  <c r="X146" i="1"/>
  <c r="DL146" i="1"/>
  <c r="CF146" i="1"/>
  <c r="AZ146" i="1"/>
  <c r="AJ146" i="1"/>
  <c r="T146" i="1"/>
  <c r="DD146" i="1"/>
  <c r="BX146" i="1"/>
  <c r="AV146" i="1"/>
  <c r="AF146" i="1"/>
  <c r="P146" i="1"/>
  <c r="EB146" i="1"/>
  <c r="CV146" i="1"/>
  <c r="BP146" i="1"/>
  <c r="AR146" i="1"/>
  <c r="AB146" i="1"/>
  <c r="EH145" i="1"/>
  <c r="EH146" i="1" l="1"/>
  <c r="EF147" i="1"/>
  <c r="EF144" i="1" s="1"/>
  <c r="DX147" i="1"/>
  <c r="DX144" i="1" s="1"/>
  <c r="DP147" i="1"/>
  <c r="DP144" i="1" s="1"/>
  <c r="DH147" i="1"/>
  <c r="DH144" i="1" s="1"/>
  <c r="CZ147" i="1"/>
  <c r="CZ144" i="1" s="1"/>
  <c r="CR147" i="1"/>
  <c r="CR144" i="1" s="1"/>
  <c r="CJ147" i="1"/>
  <c r="CJ144" i="1" s="1"/>
  <c r="CB147" i="1"/>
  <c r="CB144" i="1" s="1"/>
  <c r="BT147" i="1"/>
  <c r="BT144" i="1" s="1"/>
  <c r="BL147" i="1"/>
  <c r="BL144" i="1" s="1"/>
  <c r="BD147" i="1"/>
  <c r="BD144" i="1" s="1"/>
  <c r="AV147" i="1"/>
  <c r="AV144" i="1" s="1"/>
  <c r="AN147" i="1"/>
  <c r="AN144" i="1" s="1"/>
  <c r="AF147" i="1"/>
  <c r="AF144" i="1" s="1"/>
  <c r="X147" i="1"/>
  <c r="X144" i="1" s="1"/>
  <c r="P147" i="1"/>
  <c r="P144" i="1" s="1"/>
  <c r="D148" i="1"/>
  <c r="D149" i="1" s="1"/>
  <c r="ED147" i="1"/>
  <c r="ED144" i="1" s="1"/>
  <c r="DV147" i="1"/>
  <c r="DV144" i="1" s="1"/>
  <c r="DN147" i="1"/>
  <c r="DN144" i="1" s="1"/>
  <c r="DF147" i="1"/>
  <c r="DF144" i="1" s="1"/>
  <c r="CX147" i="1"/>
  <c r="CX144" i="1" s="1"/>
  <c r="CP147" i="1"/>
  <c r="CP144" i="1" s="1"/>
  <c r="CH147" i="1"/>
  <c r="CH144" i="1" s="1"/>
  <c r="BZ147" i="1"/>
  <c r="BZ144" i="1" s="1"/>
  <c r="BR147" i="1"/>
  <c r="BR144" i="1" s="1"/>
  <c r="BJ147" i="1"/>
  <c r="BJ144" i="1" s="1"/>
  <c r="BB147" i="1"/>
  <c r="BB144" i="1" s="1"/>
  <c r="AT147" i="1"/>
  <c r="AT144" i="1" s="1"/>
  <c r="AL147" i="1"/>
  <c r="AL144" i="1" s="1"/>
  <c r="AD147" i="1"/>
  <c r="AD144" i="1" s="1"/>
  <c r="V147" i="1"/>
  <c r="V144" i="1" s="1"/>
  <c r="DZ147" i="1"/>
  <c r="DZ144" i="1" s="1"/>
  <c r="DR147" i="1"/>
  <c r="DR144" i="1" s="1"/>
  <c r="DJ147" i="1"/>
  <c r="DJ144" i="1" s="1"/>
  <c r="DB147" i="1"/>
  <c r="DB144" i="1" s="1"/>
  <c r="CT147" i="1"/>
  <c r="CT144" i="1" s="1"/>
  <c r="CL147" i="1"/>
  <c r="CL144" i="1" s="1"/>
  <c r="CD147" i="1"/>
  <c r="CD144" i="1" s="1"/>
  <c r="BV147" i="1"/>
  <c r="BV144" i="1" s="1"/>
  <c r="BN147" i="1"/>
  <c r="BN144" i="1" s="1"/>
  <c r="BF147" i="1"/>
  <c r="BF144" i="1" s="1"/>
  <c r="AX147" i="1"/>
  <c r="AX144" i="1" s="1"/>
  <c r="AP147" i="1"/>
  <c r="AP144" i="1" s="1"/>
  <c r="AH147" i="1"/>
  <c r="AH144" i="1" s="1"/>
  <c r="Z147" i="1"/>
  <c r="Z144" i="1" s="1"/>
  <c r="R147" i="1"/>
  <c r="R144" i="1" s="1"/>
  <c r="DL147" i="1"/>
  <c r="DL144" i="1" s="1"/>
  <c r="CF147" i="1"/>
  <c r="CF144" i="1" s="1"/>
  <c r="AZ147" i="1"/>
  <c r="AZ144" i="1" s="1"/>
  <c r="T147" i="1"/>
  <c r="DD147" i="1"/>
  <c r="DD144" i="1" s="1"/>
  <c r="BX147" i="1"/>
  <c r="BX144" i="1" s="1"/>
  <c r="AR147" i="1"/>
  <c r="AR144" i="1" s="1"/>
  <c r="EB147" i="1"/>
  <c r="EB144" i="1" s="1"/>
  <c r="CV147" i="1"/>
  <c r="CV144" i="1" s="1"/>
  <c r="BP147" i="1"/>
  <c r="BP144" i="1" s="1"/>
  <c r="AJ147" i="1"/>
  <c r="AJ144" i="1" s="1"/>
  <c r="DT147" i="1"/>
  <c r="DT144" i="1" s="1"/>
  <c r="CN147" i="1"/>
  <c r="CN144" i="1" s="1"/>
  <c r="BH147" i="1"/>
  <c r="BH144" i="1" s="1"/>
  <c r="AB147" i="1"/>
  <c r="AB144" i="1" s="1"/>
  <c r="EH147" i="1" l="1"/>
  <c r="EH144" i="1" s="1"/>
  <c r="T144" i="1"/>
  <c r="EF149" i="1"/>
  <c r="DX149" i="1"/>
  <c r="DR149" i="1"/>
  <c r="DJ149" i="1"/>
  <c r="DD149" i="1"/>
  <c r="CV149" i="1"/>
  <c r="CN149" i="1"/>
  <c r="CF149" i="1"/>
  <c r="BX149" i="1"/>
  <c r="BP149" i="1"/>
  <c r="BH149" i="1"/>
  <c r="AZ149" i="1"/>
  <c r="AR149" i="1"/>
  <c r="AJ149" i="1"/>
  <c r="AB149" i="1"/>
  <c r="T149" i="1"/>
  <c r="D150" i="1"/>
  <c r="ED149" i="1"/>
  <c r="DV149" i="1"/>
  <c r="DP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DZ149" i="1"/>
  <c r="DL149" i="1"/>
  <c r="DF149" i="1"/>
  <c r="CX149" i="1"/>
  <c r="CP149" i="1"/>
  <c r="CH149" i="1"/>
  <c r="BZ149" i="1"/>
  <c r="BR149" i="1"/>
  <c r="BJ149" i="1"/>
  <c r="BB149" i="1"/>
  <c r="AT149" i="1"/>
  <c r="AL149" i="1"/>
  <c r="AD149" i="1"/>
  <c r="V149" i="1"/>
  <c r="DN149" i="1"/>
  <c r="CJ149" i="1"/>
  <c r="BD149" i="1"/>
  <c r="X149" i="1"/>
  <c r="EB149" i="1"/>
  <c r="CB149" i="1"/>
  <c r="AV149" i="1"/>
  <c r="P149" i="1"/>
  <c r="DT149" i="1"/>
  <c r="CZ149" i="1"/>
  <c r="BT149" i="1"/>
  <c r="AN149" i="1"/>
  <c r="CR149" i="1"/>
  <c r="BL149" i="1"/>
  <c r="AF149" i="1"/>
  <c r="DH149" i="1"/>
  <c r="EF150" i="1" l="1"/>
  <c r="DX150" i="1"/>
  <c r="DP150" i="1"/>
  <c r="DH150" i="1"/>
  <c r="CZ150" i="1"/>
  <c r="CR150" i="1"/>
  <c r="CJ150" i="1"/>
  <c r="CB150" i="1"/>
  <c r="BT150" i="1"/>
  <c r="BL150" i="1"/>
  <c r="BD150" i="1"/>
  <c r="AV150" i="1"/>
  <c r="AN150" i="1"/>
  <c r="AF150" i="1"/>
  <c r="X150" i="1"/>
  <c r="P150" i="1"/>
  <c r="D151" i="1"/>
  <c r="ED150" i="1"/>
  <c r="DV150" i="1"/>
  <c r="DN150" i="1"/>
  <c r="DF150" i="1"/>
  <c r="CX150" i="1"/>
  <c r="CP150" i="1"/>
  <c r="CH150" i="1"/>
  <c r="BZ150" i="1"/>
  <c r="BR150" i="1"/>
  <c r="BJ150" i="1"/>
  <c r="BB150" i="1"/>
  <c r="AT150" i="1"/>
  <c r="AL150" i="1"/>
  <c r="AD150" i="1"/>
  <c r="V150" i="1"/>
  <c r="DZ150" i="1"/>
  <c r="DR150" i="1"/>
  <c r="DJ150" i="1"/>
  <c r="DB150" i="1"/>
  <c r="CT150" i="1"/>
  <c r="CL150" i="1"/>
  <c r="CD150" i="1"/>
  <c r="BV150" i="1"/>
  <c r="BN150" i="1"/>
  <c r="BF150" i="1"/>
  <c r="AX150" i="1"/>
  <c r="AP150" i="1"/>
  <c r="AH150" i="1"/>
  <c r="Z150" i="1"/>
  <c r="R150" i="1"/>
  <c r="DD150" i="1"/>
  <c r="BX150" i="1"/>
  <c r="AR150" i="1"/>
  <c r="EB150" i="1"/>
  <c r="CV150" i="1"/>
  <c r="BP150" i="1"/>
  <c r="AJ150" i="1"/>
  <c r="DT150" i="1"/>
  <c r="CN150" i="1"/>
  <c r="BH150" i="1"/>
  <c r="AB150" i="1"/>
  <c r="DL150" i="1"/>
  <c r="CF150" i="1"/>
  <c r="AZ150" i="1"/>
  <c r="T150" i="1"/>
  <c r="EH149" i="1"/>
  <c r="EH150" i="1" l="1"/>
  <c r="EF151" i="1"/>
  <c r="DX151" i="1"/>
  <c r="DP151" i="1"/>
  <c r="DH151" i="1"/>
  <c r="CZ151" i="1"/>
  <c r="CR151" i="1"/>
  <c r="CJ151" i="1"/>
  <c r="CB151" i="1"/>
  <c r="BT151" i="1"/>
  <c r="BL151" i="1"/>
  <c r="BD151" i="1"/>
  <c r="AV151" i="1"/>
  <c r="AN151" i="1"/>
  <c r="AF151" i="1"/>
  <c r="X151" i="1"/>
  <c r="P151" i="1"/>
  <c r="D152" i="1"/>
  <c r="ED151" i="1"/>
  <c r="DV151" i="1"/>
  <c r="DN151" i="1"/>
  <c r="DF151" i="1"/>
  <c r="CX151" i="1"/>
  <c r="CP151" i="1"/>
  <c r="CH151" i="1"/>
  <c r="BZ151" i="1"/>
  <c r="BR151" i="1"/>
  <c r="BJ151" i="1"/>
  <c r="BB151" i="1"/>
  <c r="AT151" i="1"/>
  <c r="AL151" i="1"/>
  <c r="AD151" i="1"/>
  <c r="V151" i="1"/>
  <c r="DZ151" i="1"/>
  <c r="DR151" i="1"/>
  <c r="DJ151" i="1"/>
  <c r="DB151" i="1"/>
  <c r="CT151" i="1"/>
  <c r="CL151" i="1"/>
  <c r="CD151" i="1"/>
  <c r="BV151" i="1"/>
  <c r="BN151" i="1"/>
  <c r="BF151" i="1"/>
  <c r="AX151" i="1"/>
  <c r="AP151" i="1"/>
  <c r="AH151" i="1"/>
  <c r="Z151" i="1"/>
  <c r="R151" i="1"/>
  <c r="EB151" i="1"/>
  <c r="CV151" i="1"/>
  <c r="BP151" i="1"/>
  <c r="AJ151" i="1"/>
  <c r="DT151" i="1"/>
  <c r="CN151" i="1"/>
  <c r="BH151" i="1"/>
  <c r="AB151" i="1"/>
  <c r="DL151" i="1"/>
  <c r="CF151" i="1"/>
  <c r="AZ151" i="1"/>
  <c r="T151" i="1"/>
  <c r="DD151" i="1"/>
  <c r="BX151" i="1"/>
  <c r="AR151" i="1"/>
  <c r="EF152" i="1" l="1"/>
  <c r="DX152" i="1"/>
  <c r="DX148" i="1" s="1"/>
  <c r="DP152" i="1"/>
  <c r="DH152" i="1"/>
  <c r="DH148" i="1" s="1"/>
  <c r="CZ152" i="1"/>
  <c r="CR152" i="1"/>
  <c r="CJ152" i="1"/>
  <c r="CB152" i="1"/>
  <c r="CB148" i="1" s="1"/>
  <c r="BT152" i="1"/>
  <c r="BT148" i="1" s="1"/>
  <c r="BL152" i="1"/>
  <c r="BD152" i="1"/>
  <c r="BD148" i="1" s="1"/>
  <c r="AV152" i="1"/>
  <c r="AV148" i="1" s="1"/>
  <c r="AN152" i="1"/>
  <c r="AN148" i="1" s="1"/>
  <c r="AF152" i="1"/>
  <c r="AF148" i="1" s="1"/>
  <c r="X152" i="1"/>
  <c r="X148" i="1" s="1"/>
  <c r="P152" i="1"/>
  <c r="P148" i="1" s="1"/>
  <c r="D153" i="1"/>
  <c r="ED152" i="1"/>
  <c r="ED148" i="1" s="1"/>
  <c r="DV152" i="1"/>
  <c r="DN152" i="1"/>
  <c r="DF152" i="1"/>
  <c r="DF148" i="1" s="1"/>
  <c r="CX152" i="1"/>
  <c r="CP152" i="1"/>
  <c r="CP148" i="1" s="1"/>
  <c r="CH152" i="1"/>
  <c r="CH148" i="1" s="1"/>
  <c r="BZ152" i="1"/>
  <c r="BZ148" i="1" s="1"/>
  <c r="BR152" i="1"/>
  <c r="BJ152" i="1"/>
  <c r="BJ148" i="1" s="1"/>
  <c r="BB152" i="1"/>
  <c r="BB148" i="1" s="1"/>
  <c r="AT152" i="1"/>
  <c r="AT148" i="1" s="1"/>
  <c r="AL152" i="1"/>
  <c r="AD152" i="1"/>
  <c r="AD148" i="1" s="1"/>
  <c r="V152" i="1"/>
  <c r="V148" i="1" s="1"/>
  <c r="EB152" i="1"/>
  <c r="DT152" i="1"/>
  <c r="DL152" i="1"/>
  <c r="DL148" i="1" s="1"/>
  <c r="DD152" i="1"/>
  <c r="DD148" i="1" s="1"/>
  <c r="CV152" i="1"/>
  <c r="CV148" i="1" s="1"/>
  <c r="CN152" i="1"/>
  <c r="CN148" i="1" s="1"/>
  <c r="CF152" i="1"/>
  <c r="CF148" i="1" s="1"/>
  <c r="BX152" i="1"/>
  <c r="BX148" i="1" s="1"/>
  <c r="DZ152" i="1"/>
  <c r="DZ148" i="1" s="1"/>
  <c r="DR152" i="1"/>
  <c r="DJ152" i="1"/>
  <c r="DB152" i="1"/>
  <c r="DB148" i="1" s="1"/>
  <c r="CT152" i="1"/>
  <c r="CT148" i="1" s="1"/>
  <c r="CL152" i="1"/>
  <c r="CD152" i="1"/>
  <c r="BV152" i="1"/>
  <c r="BV148" i="1" s="1"/>
  <c r="BN152" i="1"/>
  <c r="BN148" i="1" s="1"/>
  <c r="BF152" i="1"/>
  <c r="AX152" i="1"/>
  <c r="AP152" i="1"/>
  <c r="AP148" i="1" s="1"/>
  <c r="AH152" i="1"/>
  <c r="AH148" i="1" s="1"/>
  <c r="Z152" i="1"/>
  <c r="R152" i="1"/>
  <c r="BH152" i="1"/>
  <c r="BH148" i="1" s="1"/>
  <c r="AB152" i="1"/>
  <c r="AZ152" i="1"/>
  <c r="T152" i="1"/>
  <c r="AR152" i="1"/>
  <c r="BP152" i="1"/>
  <c r="BP148" i="1" s="1"/>
  <c r="AJ152" i="1"/>
  <c r="AJ148" i="1" s="1"/>
  <c r="CZ148" i="1"/>
  <c r="EF148" i="1"/>
  <c r="DT148" i="1"/>
  <c r="EB148" i="1"/>
  <c r="DN148" i="1"/>
  <c r="EH151" i="1"/>
  <c r="T148" i="1"/>
  <c r="AB148" i="1"/>
  <c r="R148" i="1"/>
  <c r="AX148" i="1"/>
  <c r="CD148" i="1"/>
  <c r="DJ148" i="1"/>
  <c r="DV148" i="1"/>
  <c r="CJ148" i="1"/>
  <c r="DP148" i="1"/>
  <c r="AR148" i="1"/>
  <c r="AZ148" i="1"/>
  <c r="Z148" i="1"/>
  <c r="BF148" i="1"/>
  <c r="CL148" i="1"/>
  <c r="DR148" i="1"/>
  <c r="AL148" i="1"/>
  <c r="BR148" i="1"/>
  <c r="CX148" i="1"/>
  <c r="BL148" i="1"/>
  <c r="CR148" i="1"/>
  <c r="EH152" i="1" l="1"/>
  <c r="EH148" i="1" s="1"/>
  <c r="D154" i="1"/>
  <c r="D44" i="1"/>
  <c r="EB44" i="1" l="1"/>
  <c r="EB43" i="1" s="1"/>
  <c r="DT44" i="1"/>
  <c r="DT43" i="1" s="1"/>
  <c r="DL44" i="1"/>
  <c r="DL43" i="1" s="1"/>
  <c r="DD44" i="1"/>
  <c r="DD43" i="1" s="1"/>
  <c r="CV44" i="1"/>
  <c r="CV43" i="1" s="1"/>
  <c r="CN44" i="1"/>
  <c r="CN43" i="1" s="1"/>
  <c r="CF44" i="1"/>
  <c r="CF43" i="1" s="1"/>
  <c r="BX44" i="1"/>
  <c r="BX43" i="1" s="1"/>
  <c r="BP44" i="1"/>
  <c r="BP43" i="1" s="1"/>
  <c r="BH44" i="1"/>
  <c r="BH43" i="1" s="1"/>
  <c r="AZ44" i="1"/>
  <c r="AZ43" i="1" s="1"/>
  <c r="AR44" i="1"/>
  <c r="AR43" i="1" s="1"/>
  <c r="AJ44" i="1"/>
  <c r="AJ43" i="1" s="1"/>
  <c r="AB44" i="1"/>
  <c r="AB43" i="1" s="1"/>
  <c r="T44" i="1"/>
  <c r="ED44" i="1"/>
  <c r="ED43" i="1" s="1"/>
  <c r="DV44" i="1"/>
  <c r="DV43" i="1" s="1"/>
  <c r="DN44" i="1"/>
  <c r="DN43" i="1" s="1"/>
  <c r="DF44" i="1"/>
  <c r="DF43" i="1" s="1"/>
  <c r="CX44" i="1"/>
  <c r="CX43" i="1" s="1"/>
  <c r="CP44" i="1"/>
  <c r="CP43" i="1" s="1"/>
  <c r="CH44" i="1"/>
  <c r="CH43" i="1" s="1"/>
  <c r="BZ44" i="1"/>
  <c r="BZ43" i="1" s="1"/>
  <c r="BR44" i="1"/>
  <c r="BR43" i="1" s="1"/>
  <c r="BJ44" i="1"/>
  <c r="BJ43" i="1" s="1"/>
  <c r="BB44" i="1"/>
  <c r="BB43" i="1" s="1"/>
  <c r="AT44" i="1"/>
  <c r="AT43" i="1" s="1"/>
  <c r="AL44" i="1"/>
  <c r="AL43" i="1" s="1"/>
  <c r="AD44" i="1"/>
  <c r="AD43" i="1" s="1"/>
  <c r="V44" i="1"/>
  <c r="V43" i="1" s="1"/>
  <c r="DR44" i="1"/>
  <c r="DR43" i="1" s="1"/>
  <c r="DB44" i="1"/>
  <c r="DB43" i="1" s="1"/>
  <c r="CL44" i="1"/>
  <c r="CL43" i="1" s="1"/>
  <c r="BV44" i="1"/>
  <c r="BV43" i="1" s="1"/>
  <c r="BF44" i="1"/>
  <c r="BF43" i="1" s="1"/>
  <c r="AP44" i="1"/>
  <c r="AP43" i="1" s="1"/>
  <c r="Z44" i="1"/>
  <c r="Z43" i="1" s="1"/>
  <c r="EF44" i="1"/>
  <c r="EF43" i="1" s="1"/>
  <c r="DP44" i="1"/>
  <c r="DP43" i="1" s="1"/>
  <c r="CZ44" i="1"/>
  <c r="CZ43" i="1" s="1"/>
  <c r="CJ44" i="1"/>
  <c r="CJ43" i="1" s="1"/>
  <c r="BT44" i="1"/>
  <c r="BT43" i="1" s="1"/>
  <c r="BD44" i="1"/>
  <c r="BD43" i="1" s="1"/>
  <c r="AN44" i="1"/>
  <c r="AN43" i="1" s="1"/>
  <c r="X44" i="1"/>
  <c r="X43" i="1" s="1"/>
  <c r="DZ44" i="1"/>
  <c r="DZ43" i="1" s="1"/>
  <c r="DJ44" i="1"/>
  <c r="DJ43" i="1" s="1"/>
  <c r="CT44" i="1"/>
  <c r="CT43" i="1" s="1"/>
  <c r="CD44" i="1"/>
  <c r="CD43" i="1" s="1"/>
  <c r="BN44" i="1"/>
  <c r="BN43" i="1" s="1"/>
  <c r="AX44" i="1"/>
  <c r="AX43" i="1" s="1"/>
  <c r="AH44" i="1"/>
  <c r="AH43" i="1" s="1"/>
  <c r="R44" i="1"/>
  <c r="R43" i="1" s="1"/>
  <c r="DX44" i="1"/>
  <c r="DX43" i="1" s="1"/>
  <c r="DH44" i="1"/>
  <c r="DH43" i="1" s="1"/>
  <c r="CR44" i="1"/>
  <c r="CR43" i="1" s="1"/>
  <c r="CB44" i="1"/>
  <c r="CB43" i="1" s="1"/>
  <c r="BL44" i="1"/>
  <c r="BL43" i="1" s="1"/>
  <c r="AV44" i="1"/>
  <c r="AV43" i="1" s="1"/>
  <c r="AF44" i="1"/>
  <c r="AF43" i="1" s="1"/>
  <c r="P44" i="1"/>
  <c r="P43" i="1" s="1"/>
  <c r="EF154" i="1"/>
  <c r="DX154" i="1"/>
  <c r="DP154" i="1"/>
  <c r="DH154" i="1"/>
  <c r="CZ154" i="1"/>
  <c r="CR154" i="1"/>
  <c r="CJ154" i="1"/>
  <c r="CB154" i="1"/>
  <c r="BT154" i="1"/>
  <c r="BL154" i="1"/>
  <c r="BD154" i="1"/>
  <c r="AV154" i="1"/>
  <c r="AN154" i="1"/>
  <c r="AF154" i="1"/>
  <c r="X154" i="1"/>
  <c r="P154" i="1"/>
  <c r="EB154" i="1"/>
  <c r="DT154" i="1"/>
  <c r="DL154" i="1"/>
  <c r="DD154" i="1"/>
  <c r="CV154" i="1"/>
  <c r="CN154" i="1"/>
  <c r="CF154" i="1"/>
  <c r="BX154" i="1"/>
  <c r="BP154" i="1"/>
  <c r="BH154" i="1"/>
  <c r="AZ154" i="1"/>
  <c r="AR154" i="1"/>
  <c r="AJ154" i="1"/>
  <c r="AB154" i="1"/>
  <c r="T154" i="1"/>
  <c r="DZ154" i="1"/>
  <c r="DJ154" i="1"/>
  <c r="CT154" i="1"/>
  <c r="CD154" i="1"/>
  <c r="BN154" i="1"/>
  <c r="AX154" i="1"/>
  <c r="AH154" i="1"/>
  <c r="R154" i="1"/>
  <c r="D155" i="1"/>
  <c r="DV154" i="1"/>
  <c r="DF154" i="1"/>
  <c r="CP154" i="1"/>
  <c r="BZ154" i="1"/>
  <c r="BJ154" i="1"/>
  <c r="AT154" i="1"/>
  <c r="AD154" i="1"/>
  <c r="DR154" i="1"/>
  <c r="DB154" i="1"/>
  <c r="CL154" i="1"/>
  <c r="BV154" i="1"/>
  <c r="BF154" i="1"/>
  <c r="AP154" i="1"/>
  <c r="Z154" i="1"/>
  <c r="ED154" i="1"/>
  <c r="DN154" i="1"/>
  <c r="CX154" i="1"/>
  <c r="CH154" i="1"/>
  <c r="BR154" i="1"/>
  <c r="BB154" i="1"/>
  <c r="AL154" i="1"/>
  <c r="V154" i="1"/>
  <c r="EH154" i="1" l="1"/>
  <c r="EH44" i="1"/>
  <c r="EH43" i="1" s="1"/>
  <c r="T43" i="1"/>
  <c r="EF155" i="1"/>
  <c r="DX155" i="1"/>
  <c r="DP155" i="1"/>
  <c r="DH155" i="1"/>
  <c r="CZ155" i="1"/>
  <c r="CR155" i="1"/>
  <c r="CJ155" i="1"/>
  <c r="CB155" i="1"/>
  <c r="BT155" i="1"/>
  <c r="BL155" i="1"/>
  <c r="BD155" i="1"/>
  <c r="AV155" i="1"/>
  <c r="AN155" i="1"/>
  <c r="AF155" i="1"/>
  <c r="X155" i="1"/>
  <c r="P155" i="1"/>
  <c r="EB155" i="1"/>
  <c r="DT155" i="1"/>
  <c r="DL155" i="1"/>
  <c r="DD155" i="1"/>
  <c r="CV155" i="1"/>
  <c r="CN155" i="1"/>
  <c r="CF155" i="1"/>
  <c r="BX155" i="1"/>
  <c r="BP155" i="1"/>
  <c r="BH155" i="1"/>
  <c r="AZ155" i="1"/>
  <c r="AR155" i="1"/>
  <c r="AJ155" i="1"/>
  <c r="AB155" i="1"/>
  <c r="T155" i="1"/>
  <c r="DZ155" i="1"/>
  <c r="DJ155" i="1"/>
  <c r="CT155" i="1"/>
  <c r="CD155" i="1"/>
  <c r="BN155" i="1"/>
  <c r="AX155" i="1"/>
  <c r="AH155" i="1"/>
  <c r="R155" i="1"/>
  <c r="D156" i="1"/>
  <c r="DV155" i="1"/>
  <c r="DF155" i="1"/>
  <c r="CP155" i="1"/>
  <c r="BZ155" i="1"/>
  <c r="BJ155" i="1"/>
  <c r="AT155" i="1"/>
  <c r="AD155" i="1"/>
  <c r="DR155" i="1"/>
  <c r="DB155" i="1"/>
  <c r="CL155" i="1"/>
  <c r="BV155" i="1"/>
  <c r="BF155" i="1"/>
  <c r="AP155" i="1"/>
  <c r="Z155" i="1"/>
  <c r="ED155" i="1"/>
  <c r="DN155" i="1"/>
  <c r="CX155" i="1"/>
  <c r="CH155" i="1"/>
  <c r="BR155" i="1"/>
  <c r="BB155" i="1"/>
  <c r="AL155" i="1"/>
  <c r="V155" i="1"/>
  <c r="EF156" i="1" l="1"/>
  <c r="DX156" i="1"/>
  <c r="DP156" i="1"/>
  <c r="DH156" i="1"/>
  <c r="CZ156" i="1"/>
  <c r="CR156" i="1"/>
  <c r="CJ156" i="1"/>
  <c r="CB156" i="1"/>
  <c r="BT156" i="1"/>
  <c r="BL156" i="1"/>
  <c r="BD156" i="1"/>
  <c r="AV156" i="1"/>
  <c r="AN156" i="1"/>
  <c r="AF156" i="1"/>
  <c r="X156" i="1"/>
  <c r="P156" i="1"/>
  <c r="EB156" i="1"/>
  <c r="DT156" i="1"/>
  <c r="DL156" i="1"/>
  <c r="DD156" i="1"/>
  <c r="CV156" i="1"/>
  <c r="CN156" i="1"/>
  <c r="CF156" i="1"/>
  <c r="BX156" i="1"/>
  <c r="BP156" i="1"/>
  <c r="BH156" i="1"/>
  <c r="AZ156" i="1"/>
  <c r="AR156" i="1"/>
  <c r="AJ156" i="1"/>
  <c r="AB156" i="1"/>
  <c r="T156" i="1"/>
  <c r="DZ156" i="1"/>
  <c r="DJ156" i="1"/>
  <c r="CT156" i="1"/>
  <c r="CD156" i="1"/>
  <c r="BN156" i="1"/>
  <c r="AX156" i="1"/>
  <c r="AH156" i="1"/>
  <c r="R156" i="1"/>
  <c r="D157" i="1"/>
  <c r="DV156" i="1"/>
  <c r="DF156" i="1"/>
  <c r="CP156" i="1"/>
  <c r="BZ156" i="1"/>
  <c r="BJ156" i="1"/>
  <c r="AT156" i="1"/>
  <c r="AD156" i="1"/>
  <c r="DR156" i="1"/>
  <c r="DB156" i="1"/>
  <c r="CL156" i="1"/>
  <c r="BV156" i="1"/>
  <c r="BF156" i="1"/>
  <c r="AP156" i="1"/>
  <c r="Z156" i="1"/>
  <c r="ED156" i="1"/>
  <c r="DN156" i="1"/>
  <c r="CX156" i="1"/>
  <c r="CH156" i="1"/>
  <c r="BR156" i="1"/>
  <c r="BB156" i="1"/>
  <c r="AL156" i="1"/>
  <c r="V156" i="1"/>
  <c r="EH155" i="1"/>
  <c r="EH156" i="1" l="1"/>
  <c r="EF157" i="1"/>
  <c r="EF153" i="1" s="1"/>
  <c r="EF158" i="1" s="1"/>
  <c r="DX157" i="1"/>
  <c r="DX153" i="1" s="1"/>
  <c r="DX158" i="1" s="1"/>
  <c r="DP157" i="1"/>
  <c r="DP153" i="1" s="1"/>
  <c r="DP158" i="1" s="1"/>
  <c r="DH157" i="1"/>
  <c r="CZ157" i="1"/>
  <c r="CZ153" i="1" s="1"/>
  <c r="CZ158" i="1" s="1"/>
  <c r="CR157" i="1"/>
  <c r="CR153" i="1" s="1"/>
  <c r="CR158" i="1" s="1"/>
  <c r="CJ157" i="1"/>
  <c r="CJ153" i="1" s="1"/>
  <c r="CJ158" i="1" s="1"/>
  <c r="CB157" i="1"/>
  <c r="BT157" i="1"/>
  <c r="BT153" i="1" s="1"/>
  <c r="BT158" i="1" s="1"/>
  <c r="BL157" i="1"/>
  <c r="BL153" i="1" s="1"/>
  <c r="BL158" i="1" s="1"/>
  <c r="BD157" i="1"/>
  <c r="BD153" i="1" s="1"/>
  <c r="BD158" i="1" s="1"/>
  <c r="AV157" i="1"/>
  <c r="AN157" i="1"/>
  <c r="AN153" i="1" s="1"/>
  <c r="AN158" i="1" s="1"/>
  <c r="AF157" i="1"/>
  <c r="AF153" i="1" s="1"/>
  <c r="AF158" i="1" s="1"/>
  <c r="X157" i="1"/>
  <c r="X153" i="1" s="1"/>
  <c r="X158" i="1" s="1"/>
  <c r="P157" i="1"/>
  <c r="EB157" i="1"/>
  <c r="EB153" i="1" s="1"/>
  <c r="EB158" i="1" s="1"/>
  <c r="DT157" i="1"/>
  <c r="DT153" i="1" s="1"/>
  <c r="DT158" i="1" s="1"/>
  <c r="DL157" i="1"/>
  <c r="DL153" i="1" s="1"/>
  <c r="DL158" i="1" s="1"/>
  <c r="DD157" i="1"/>
  <c r="CV157" i="1"/>
  <c r="CV153" i="1" s="1"/>
  <c r="CV158" i="1" s="1"/>
  <c r="CN157" i="1"/>
  <c r="CN153" i="1" s="1"/>
  <c r="CN158" i="1" s="1"/>
  <c r="CF157" i="1"/>
  <c r="CF153" i="1" s="1"/>
  <c r="CF158" i="1" s="1"/>
  <c r="BX157" i="1"/>
  <c r="BP157" i="1"/>
  <c r="BP153" i="1" s="1"/>
  <c r="BP158" i="1" s="1"/>
  <c r="BH157" i="1"/>
  <c r="BH153" i="1" s="1"/>
  <c r="BH158" i="1" s="1"/>
  <c r="AZ157" i="1"/>
  <c r="AZ153" i="1" s="1"/>
  <c r="AZ158" i="1" s="1"/>
  <c r="AR157" i="1"/>
  <c r="AJ157" i="1"/>
  <c r="AJ153" i="1" s="1"/>
  <c r="AJ158" i="1" s="1"/>
  <c r="AB157" i="1"/>
  <c r="AB153" i="1" s="1"/>
  <c r="AB158" i="1" s="1"/>
  <c r="T157" i="1"/>
  <c r="DZ157" i="1"/>
  <c r="DJ157" i="1"/>
  <c r="DJ153" i="1" s="1"/>
  <c r="DJ158" i="1" s="1"/>
  <c r="CT157" i="1"/>
  <c r="CT153" i="1" s="1"/>
  <c r="CT158" i="1" s="1"/>
  <c r="CD157" i="1"/>
  <c r="CD153" i="1" s="1"/>
  <c r="CD158" i="1" s="1"/>
  <c r="BN157" i="1"/>
  <c r="AX157" i="1"/>
  <c r="AX153" i="1" s="1"/>
  <c r="AX158" i="1" s="1"/>
  <c r="AH157" i="1"/>
  <c r="AH153" i="1" s="1"/>
  <c r="AH158" i="1" s="1"/>
  <c r="R157" i="1"/>
  <c r="R153" i="1" s="1"/>
  <c r="R158" i="1" s="1"/>
  <c r="DV157" i="1"/>
  <c r="DV153" i="1" s="1"/>
  <c r="DV158" i="1" s="1"/>
  <c r="DF157" i="1"/>
  <c r="DF153" i="1" s="1"/>
  <c r="DF158" i="1" s="1"/>
  <c r="CP157" i="1"/>
  <c r="CP153" i="1" s="1"/>
  <c r="CP158" i="1" s="1"/>
  <c r="BZ157" i="1"/>
  <c r="BZ153" i="1" s="1"/>
  <c r="BZ158" i="1" s="1"/>
  <c r="BJ157" i="1"/>
  <c r="BJ153" i="1" s="1"/>
  <c r="BJ158" i="1" s="1"/>
  <c r="AT157" i="1"/>
  <c r="AT153" i="1" s="1"/>
  <c r="AT158" i="1" s="1"/>
  <c r="AD157" i="1"/>
  <c r="AD153" i="1" s="1"/>
  <c r="AD158" i="1" s="1"/>
  <c r="DR157" i="1"/>
  <c r="DR153" i="1" s="1"/>
  <c r="DR158" i="1" s="1"/>
  <c r="DB157" i="1"/>
  <c r="DB153" i="1" s="1"/>
  <c r="DB158" i="1" s="1"/>
  <c r="CL157" i="1"/>
  <c r="CL153" i="1" s="1"/>
  <c r="CL158" i="1" s="1"/>
  <c r="BV157" i="1"/>
  <c r="BV153" i="1" s="1"/>
  <c r="BV158" i="1" s="1"/>
  <c r="BF157" i="1"/>
  <c r="BF153" i="1" s="1"/>
  <c r="BF158" i="1" s="1"/>
  <c r="AP157" i="1"/>
  <c r="AP153" i="1" s="1"/>
  <c r="AP158" i="1" s="1"/>
  <c r="Z157" i="1"/>
  <c r="Z153" i="1" s="1"/>
  <c r="Z158" i="1" s="1"/>
  <c r="ED157" i="1"/>
  <c r="ED153" i="1" s="1"/>
  <c r="ED158" i="1" s="1"/>
  <c r="DN157" i="1"/>
  <c r="DN153" i="1" s="1"/>
  <c r="DN158" i="1" s="1"/>
  <c r="CX157" i="1"/>
  <c r="CX153" i="1" s="1"/>
  <c r="CX158" i="1" s="1"/>
  <c r="CH157" i="1"/>
  <c r="CH153" i="1" s="1"/>
  <c r="CH158" i="1" s="1"/>
  <c r="BR157" i="1"/>
  <c r="BR153" i="1" s="1"/>
  <c r="BR158" i="1" s="1"/>
  <c r="BB157" i="1"/>
  <c r="BB153" i="1" s="1"/>
  <c r="BB158" i="1" s="1"/>
  <c r="AL157" i="1"/>
  <c r="AL153" i="1" s="1"/>
  <c r="AL158" i="1" s="1"/>
  <c r="V157" i="1"/>
  <c r="V153" i="1" s="1"/>
  <c r="V158" i="1" s="1"/>
  <c r="BN153" i="1"/>
  <c r="BN158" i="1" s="1"/>
  <c r="DZ153" i="1"/>
  <c r="DZ158" i="1" s="1"/>
  <c r="AR153" i="1"/>
  <c r="AR158" i="1" s="1"/>
  <c r="BX153" i="1"/>
  <c r="BX158" i="1" s="1"/>
  <c r="DD153" i="1"/>
  <c r="DD158" i="1" s="1"/>
  <c r="P153" i="1"/>
  <c r="P158" i="1" s="1"/>
  <c r="AV153" i="1"/>
  <c r="AV158" i="1" s="1"/>
  <c r="CB153" i="1"/>
  <c r="CB158" i="1" s="1"/>
  <c r="DH153" i="1"/>
  <c r="DH158" i="1" s="1"/>
  <c r="EH157" i="1" l="1"/>
  <c r="EH153" i="1" s="1"/>
  <c r="EH158" i="1" s="1"/>
  <c r="T153" i="1"/>
  <c r="T158" i="1" s="1"/>
</calcChain>
</file>

<file path=xl/sharedStrings.xml><?xml version="1.0" encoding="utf-8"?>
<sst xmlns="http://schemas.openxmlformats.org/spreadsheetml/2006/main" count="480" uniqueCount="307">
  <si>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</si>
  <si>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</si>
  <si>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</si>
  <si>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</si>
  <si>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</si>
  <si>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базовая ставка с 01.07.2016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</si>
  <si>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</si>
  <si>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</si>
  <si>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</si>
  <si>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</si>
  <si>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</si>
  <si>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</si>
  <si>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</si>
  <si>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</si>
  <si>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</si>
  <si>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</si>
  <si>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</si>
  <si>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</si>
  <si>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</si>
  <si>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</si>
  <si>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</si>
  <si>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</si>
  <si>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</si>
  <si>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</si>
  <si>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</si>
  <si>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</si>
  <si>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</si>
  <si>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</si>
  <si>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</si>
  <si>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</si>
  <si>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</si>
  <si>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</si>
  <si>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</si>
  <si>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</si>
  <si>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Общество с ограниченной ответственностью "Медико-эстетический центр "Биарриц"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</si>
  <si>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</si>
  <si>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</si>
  <si>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</si>
  <si>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</si>
  <si>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</si>
  <si>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</si>
  <si>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</si>
  <si>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"Центр по профилактике по борьбе со СПИД и инфекционными заболеваниями"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</si>
  <si>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</si>
  <si>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</si>
  <si>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</si>
  <si>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</si>
  <si>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больница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</si>
  <si>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</si>
  <si>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</si>
  <si>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</si>
  <si>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</si>
  <si>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</si>
  <si>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</si>
  <si>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</si>
  <si>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</si>
  <si>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</si>
  <si>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</si>
  <si>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</si>
  <si>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</si>
  <si>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</si>
  <si>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</si>
  <si>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</si>
  <si>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</si>
  <si>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</si>
  <si>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</si>
  <si>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</si>
  <si>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</si>
  <si>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</si>
  <si>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</si>
  <si>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</si>
  <si>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</si>
  <si>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</si>
  <si>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</si>
  <si>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</si>
  <si>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</si>
  <si>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</si>
  <si>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</si>
  <si>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</si>
  <si>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</si>
  <si>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</si>
  <si>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</si>
  <si>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</si>
  <si>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</si>
  <si>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</si>
  <si>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</si>
  <si>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</si>
  <si>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</si>
  <si>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</si>
  <si>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</si>
  <si>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</si>
  <si>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</si>
  <si>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</si>
  <si>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</si>
  <si>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</si>
  <si>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</si>
  <si>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2106183</t>
  </si>
  <si>
    <t>2101003</t>
  </si>
  <si>
    <t>2101016</t>
  </si>
  <si>
    <t>2201024</t>
  </si>
  <si>
    <t>4147001</t>
  </si>
  <si>
    <t>1340004</t>
  </si>
  <si>
    <t>1343005</t>
  </si>
  <si>
    <t>1340007</t>
  </si>
  <si>
    <t>0352002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</si>
  <si>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</si>
  <si>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</si>
  <si>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</si>
  <si>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</si>
  <si>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</si>
  <si>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</si>
  <si>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</si>
  <si>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</si>
  <si>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</si>
  <si>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</si>
  <si>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</si>
  <si>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</si>
  <si>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</si>
  <si>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</si>
  <si>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</si>
  <si>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</si>
  <si>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</si>
  <si>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</si>
  <si>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</si>
  <si>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</si>
  <si>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</si>
  <si>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</si>
  <si>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</si>
  <si>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</si>
  <si>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</si>
  <si>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</si>
  <si>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01.01.2016</t>
  </si>
  <si>
    <t>с 01.02.16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</si>
  <si>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</si>
  <si>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</si>
  <si>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</si>
  <si>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</si>
  <si>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</si>
  <si>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</si>
  <si>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</si>
  <si>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</si>
  <si>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</si>
  <si>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</si>
  <si>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</si>
  <si>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</si>
  <si>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</si>
  <si>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</si>
  <si>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</si>
  <si>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</si>
  <si>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отклонение</t>
  </si>
  <si>
    <t>количество больных</t>
  </si>
  <si>
    <t>стоимость</t>
  </si>
  <si>
    <t>количество случаев</t>
  </si>
  <si>
    <t>№</t>
  </si>
  <si>
    <t>КУСмо на 01.01.2016</t>
  </si>
  <si>
    <t>КУСмо на 01.02.2016</t>
  </si>
  <si>
    <t>КУСмо на 01.06.2016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</si>
  <si>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</si>
  <si>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</si>
  <si>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</si>
  <si>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</si>
  <si>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</si>
  <si>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</si>
  <si>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</si>
  <si>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</si>
  <si>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</si>
  <si>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</si>
  <si>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</si>
  <si>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</si>
  <si>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</si>
  <si>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</si>
  <si>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</si>
  <si>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</si>
  <si>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</si>
  <si>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</si>
  <si>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</si>
  <si>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</si>
  <si>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</si>
  <si>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</si>
  <si>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</si>
  <si>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</si>
  <si>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</si>
  <si>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</si>
  <si>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</si>
  <si>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</si>
  <si>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</si>
  <si>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</si>
  <si>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</si>
  <si>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</si>
  <si>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</si>
  <si>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</si>
  <si>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</si>
  <si>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</si>
  <si>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</si>
  <si>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</si>
  <si>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</si>
  <si>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</si>
  <si>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</si>
  <si>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</si>
  <si>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</si>
  <si>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</si>
  <si>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</si>
  <si>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</si>
  <si>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</si>
  <si>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</si>
  <si>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</si>
  <si>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</si>
  <si>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</si>
  <si>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</si>
  <si>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</si>
  <si>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</si>
  <si>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</si>
  <si>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</si>
  <si>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</si>
  <si>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</si>
  <si>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</si>
  <si>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</si>
  <si>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</si>
  <si>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</si>
  <si>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</si>
  <si>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</si>
  <si>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</si>
  <si>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</si>
  <si>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</si>
  <si>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</si>
  <si>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</si>
  <si>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</si>
  <si>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</si>
  <si>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</si>
  <si>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</si>
  <si>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</si>
  <si>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</si>
  <si>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</si>
  <si>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</si>
  <si>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</si>
  <si>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 xml:space="preserve">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</si>
  <si>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</si>
  <si>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</si>
  <si>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</si>
  <si>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</si>
  <si>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</si>
  <si>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</si>
  <si>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</si>
  <si>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</si>
  <si>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</si>
  <si>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</si>
  <si>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</si>
  <si>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</si>
  <si>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</si>
  <si>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</si>
  <si>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</si>
  <si>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</si>
  <si>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</si>
  <si>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</si>
  <si>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</si>
  <si>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</si>
  <si>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</si>
  <si>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</si>
  <si>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</si>
  <si>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</si>
  <si>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</si>
  <si>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</si>
  <si>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</si>
  <si>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</si>
  <si>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</si>
  <si>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</si>
  <si>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</si>
  <si>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</si>
  <si>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</si>
  <si>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</si>
  <si>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</si>
  <si>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</si>
  <si>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</si>
  <si>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</si>
  <si>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</si>
  <si>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</si>
  <si>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</si>
  <si>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</si>
  <si>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</si>
  <si>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</si>
  <si>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</si>
  <si>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</si>
  <si>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</si>
  <si>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</si>
  <si>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</si>
  <si>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</si>
  <si>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</si>
  <si>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</si>
  <si>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</si>
  <si>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</si>
  <si>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</si>
  <si>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</si>
  <si>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</si>
  <si>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</si>
  <si>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</si>
  <si>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</si>
  <si>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</si>
  <si>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</si>
  <si>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</si>
  <si>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</si>
  <si>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</si>
  <si>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</si>
  <si>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</t>
  </si>
  <si>
    <t>управленческий коэф-т c 01.07.16</t>
  </si>
  <si>
    <t xml:space="preserve">Объемы медицинской помощи за счет средств  обязательного медицинского страхования на 2016 год в условиях дневных стационаров при поликлинике в разрезе  клинико -статистических групп заболеваний </t>
  </si>
  <si>
    <t>к Решению Комиссии по 
разработке ТП ОМС от 30.09.2016 №11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</si>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</sst>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_-* #,##0.00_р_._-;\-* #,##0.00_р_._-;_-* &quot;-&quot;_р_.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i/>
      <sz val="11"/>
      <color theme="0"/>
      <name val="Calibri"/>
      <family val="2"/>
      <charset val="204"/>
      <scheme val="minor"/>
    </font>
    <font>
      <b/>
      <i/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3" fillId="0" borderId="0"/>
    <xf numFmtId="0" fontId="21" fillId="0" borderId="0"/>
    <xf numFmtId="0" fontId="22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 applyFill="1"/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1" fontId="9" fillId="0" borderId="2" xfId="1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15" fillId="0" borderId="8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167" fontId="9" fillId="0" borderId="2" xfId="1" applyNumberFormat="1" applyFont="1" applyFill="1" applyBorder="1" applyAlignment="1">
      <alignment horizontal="center" vertical="center" wrapText="1"/>
    </xf>
    <xf numFmtId="167" fontId="7" fillId="0" borderId="2" xfId="1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167" fontId="9" fillId="0" borderId="7" xfId="1" applyNumberFormat="1" applyFont="1" applyFill="1" applyBorder="1" applyAlignment="1">
      <alignment horizontal="center" vertical="center" wrapText="1"/>
    </xf>
    <xf numFmtId="0" fontId="17" fillId="0" borderId="7" xfId="0" applyFont="1" applyFill="1" applyBorder="1"/>
    <xf numFmtId="166" fontId="16" fillId="0" borderId="7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13" fillId="0" borderId="2" xfId="1" applyNumberFormat="1" applyFont="1" applyFill="1" applyBorder="1" applyAlignment="1">
      <alignment horizontal="center" vertical="center" wrapText="1"/>
    </xf>
    <xf numFmtId="3" fontId="13" fillId="0" borderId="2" xfId="1" applyNumberFormat="1" applyFont="1" applyFill="1" applyBorder="1" applyAlignment="1">
      <alignment horizontal="center" vertical="center" wrapText="1"/>
    </xf>
    <xf numFmtId="166" fontId="19" fillId="0" borderId="7" xfId="1" applyNumberFormat="1" applyFont="1" applyFill="1" applyBorder="1" applyAlignment="1">
      <alignment horizontal="center" vertical="center" wrapText="1"/>
    </xf>
    <xf numFmtId="164" fontId="17" fillId="0" borderId="4" xfId="1" applyNumberFormat="1" applyFont="1" applyFill="1" applyBorder="1" applyAlignment="1">
      <alignment vertical="center" wrapText="1"/>
    </xf>
    <xf numFmtId="4" fontId="5" fillId="0" borderId="4" xfId="1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17" fillId="0" borderId="7" xfId="1" applyNumberFormat="1" applyFont="1" applyFill="1" applyBorder="1" applyAlignment="1">
      <alignment horizontal="center" vertical="center" wrapText="1"/>
    </xf>
    <xf numFmtId="3" fontId="17" fillId="0" borderId="4" xfId="1" applyNumberFormat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164" fontId="17" fillId="0" borderId="7" xfId="0" applyNumberFormat="1" applyFont="1" applyFill="1" applyBorder="1"/>
    <xf numFmtId="0" fontId="5" fillId="0" borderId="4" xfId="0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/>
    <xf numFmtId="3" fontId="6" fillId="0" borderId="7" xfId="1" applyNumberFormat="1" applyFont="1" applyFill="1" applyBorder="1" applyAlignment="1">
      <alignment horizontal="center" vertical="center" wrapText="1"/>
    </xf>
    <xf numFmtId="3" fontId="4" fillId="0" borderId="7" xfId="1" applyNumberFormat="1" applyFont="1" applyFill="1" applyBorder="1" applyAlignment="1">
      <alignment horizontal="center" vertical="center" wrapText="1"/>
    </xf>
    <xf numFmtId="164" fontId="19" fillId="0" borderId="7" xfId="1" applyNumberFormat="1" applyFont="1" applyFill="1" applyBorder="1" applyAlignment="1">
      <alignment horizontal="center" vertical="center" wrapText="1"/>
    </xf>
    <xf numFmtId="3" fontId="19" fillId="0" borderId="7" xfId="1" applyNumberFormat="1" applyFont="1" applyFill="1" applyBorder="1" applyAlignment="1">
      <alignment horizontal="center" vertical="center" wrapText="1"/>
    </xf>
    <xf numFmtId="167" fontId="13" fillId="0" borderId="7" xfId="1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/>
    </xf>
    <xf numFmtId="164" fontId="16" fillId="0" borderId="4" xfId="1" applyNumberFormat="1" applyFont="1" applyFill="1" applyBorder="1" applyAlignment="1">
      <alignment vertical="center" wrapText="1"/>
    </xf>
    <xf numFmtId="3" fontId="16" fillId="0" borderId="7" xfId="1" applyNumberFormat="1" applyFont="1" applyFill="1" applyBorder="1" applyAlignment="1">
      <alignment horizontal="center" vertical="center" wrapText="1"/>
    </xf>
    <xf numFmtId="4" fontId="19" fillId="0" borderId="4" xfId="1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2" fontId="19" fillId="0" borderId="7" xfId="0" applyNumberFormat="1" applyFont="1" applyFill="1" applyBorder="1" applyAlignment="1">
      <alignment horizontal="center" vertical="center" wrapText="1"/>
    </xf>
    <xf numFmtId="2" fontId="19" fillId="0" borderId="4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vertical="center" wrapText="1"/>
    </xf>
    <xf numFmtId="164" fontId="16" fillId="0" borderId="4" xfId="1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>
      <alignment vertical="center"/>
    </xf>
    <xf numFmtId="164" fontId="6" fillId="0" borderId="4" xfId="1" applyNumberFormat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6" fontId="2" fillId="0" borderId="0" xfId="0" applyNumberFormat="1" applyFont="1" applyFill="1"/>
    <xf numFmtId="0" fontId="18" fillId="0" borderId="0" xfId="0" applyFont="1" applyFill="1"/>
    <xf numFmtId="0" fontId="2" fillId="0" borderId="4" xfId="0" applyFont="1" applyFill="1" applyBorder="1"/>
    <xf numFmtId="3" fontId="2" fillId="0" borderId="0" xfId="0" applyNumberFormat="1" applyFont="1" applyFill="1"/>
    <xf numFmtId="0" fontId="25" fillId="0" borderId="0" xfId="0" applyFont="1" applyFill="1"/>
    <xf numFmtId="14" fontId="23" fillId="0" borderId="7" xfId="0" applyNumberFormat="1" applyFont="1" applyFill="1" applyBorder="1" applyAlignment="1"/>
    <xf numFmtId="0" fontId="20" fillId="0" borderId="7" xfId="0" applyFont="1" applyFill="1" applyBorder="1"/>
    <xf numFmtId="164" fontId="20" fillId="0" borderId="7" xfId="1" applyNumberFormat="1" applyFont="1" applyFill="1" applyBorder="1" applyAlignment="1">
      <alignment horizontal="center" vertical="center" wrapText="1"/>
    </xf>
    <xf numFmtId="168" fontId="20" fillId="0" borderId="7" xfId="1" applyNumberFormat="1" applyFont="1" applyFill="1" applyBorder="1" applyAlignment="1">
      <alignment horizontal="center" vertical="center" wrapText="1"/>
    </xf>
    <xf numFmtId="3" fontId="20" fillId="0" borderId="7" xfId="1" applyNumberFormat="1" applyFont="1" applyFill="1" applyBorder="1" applyAlignment="1">
      <alignment horizontal="center" vertical="center" wrapText="1"/>
    </xf>
    <xf numFmtId="166" fontId="6" fillId="0" borderId="7" xfId="1" applyNumberFormat="1" applyFont="1" applyFill="1" applyBorder="1" applyAlignment="1">
      <alignment vertical="center" wrapText="1"/>
    </xf>
    <xf numFmtId="166" fontId="14" fillId="0" borderId="7" xfId="1" applyNumberFormat="1" applyFont="1" applyFill="1" applyBorder="1" applyAlignment="1">
      <alignment vertical="center" wrapText="1"/>
    </xf>
    <xf numFmtId="0" fontId="26" fillId="0" borderId="7" xfId="0" applyFont="1" applyFill="1" applyBorder="1"/>
    <xf numFmtId="0" fontId="5" fillId="0" borderId="0" xfId="0" applyFont="1" applyFill="1" applyAlignment="1">
      <alignment wrapText="1"/>
    </xf>
    <xf numFmtId="166" fontId="6" fillId="0" borderId="2" xfId="1" applyNumberFormat="1" applyFont="1" applyFill="1" applyBorder="1" applyAlignment="1">
      <alignment horizontal="center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166" fontId="14" fillId="0" borderId="6" xfId="1" applyNumberFormat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" fontId="9" fillId="0" borderId="2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17" fillId="0" borderId="0" xfId="0" applyFont="1" applyFill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6" fillId="0" borderId="5" xfId="1" applyNumberFormat="1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wrapText="1"/>
    </xf>
    <xf numFmtId="0" fontId="12" fillId="0" borderId="9" xfId="0" applyFont="1" applyFill="1" applyBorder="1" applyAlignment="1">
      <alignment horizont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L158"/>
  <sheetViews>
    <sheetView tabSelected="1" zoomScale="80" zoomScaleNormal="80" zoomScaleSheetLayoutView="90" workbookViewId="0">
      <pane xSplit="14" ySplit="14" topLeftCell="O155" activePane="bottomRight" state="frozen"/>
      <selection pane="topRight" activeCell="O1" sqref="O1"/>
      <selection pane="bottomLeft" activeCell="A12" sqref="A12"/>
      <selection pane="bottomRight" activeCell="C157" sqref="C157"/>
    </sheetView>
  </sheetViews>
  <sheetFormatPr defaultRowHeight="15" x14ac:dyDescent="0.25"/>
  <cols>
    <col min="1" max="1" width="6.7109375" style="1" customWidth="1"/>
    <col min="2" max="2" width="7.140625" style="1" customWidth="1"/>
    <col min="3" max="3" width="36.28515625" style="1" customWidth="1"/>
    <col min="4" max="4" width="9.42578125" style="1" customWidth="1"/>
    <col min="5" max="6" width="9.7109375" style="1" customWidth="1"/>
    <col min="7" max="8" width="5.28515625" style="1" customWidth="1"/>
    <col min="9" max="9" width="10" style="1" customWidth="1"/>
    <col min="10" max="10" width="7.5703125" style="1" customWidth="1"/>
    <col min="11" max="11" width="8" style="1" customWidth="1"/>
    <col min="12" max="12" width="7.85546875" style="1" customWidth="1"/>
    <col min="13" max="13" width="8.140625" style="1" customWidth="1"/>
    <col min="14" max="14" width="7.85546875" style="1" customWidth="1"/>
    <col min="15" max="15" width="9" style="1" hidden="1" customWidth="1"/>
    <col min="16" max="16" width="15.5703125" style="1" hidden="1" customWidth="1"/>
    <col min="17" max="17" width="12.28515625" style="1" hidden="1" customWidth="1"/>
    <col min="18" max="18" width="14.7109375" style="1" hidden="1" customWidth="1"/>
    <col min="19" max="19" width="11.28515625" style="62" hidden="1" customWidth="1"/>
    <col min="20" max="20" width="15.85546875" style="1" hidden="1" customWidth="1"/>
    <col min="21" max="21" width="9.85546875" style="1" hidden="1" customWidth="1"/>
    <col min="22" max="22" width="15.140625" style="1" hidden="1" customWidth="1"/>
    <col min="23" max="23" width="12.710937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1.140625" style="1" hidden="1" customWidth="1"/>
    <col min="28" max="28" width="15.28515625" style="1" hidden="1" customWidth="1"/>
    <col min="29" max="29" width="12.28515625" style="1" hidden="1" customWidth="1"/>
    <col min="30" max="30" width="14" style="1" hidden="1" customWidth="1"/>
    <col min="31" max="31" width="12.5703125" style="1" hidden="1" customWidth="1"/>
    <col min="32" max="32" width="16.7109375" style="1" hidden="1" customWidth="1"/>
    <col min="33" max="33" width="12.5703125" style="1" hidden="1" customWidth="1"/>
    <col min="34" max="34" width="15" style="1" hidden="1" customWidth="1"/>
    <col min="35" max="35" width="12" style="1" hidden="1" customWidth="1"/>
    <col min="36" max="36" width="14.5703125" style="1" hidden="1" customWidth="1"/>
    <col min="37" max="37" width="11.7109375" style="1" hidden="1" customWidth="1"/>
    <col min="38" max="38" width="14.42578125" style="1" hidden="1" customWidth="1"/>
    <col min="39" max="39" width="14.140625" style="1" hidden="1" customWidth="1"/>
    <col min="40" max="40" width="13.85546875" style="1" hidden="1" customWidth="1"/>
    <col min="41" max="41" width="10.5703125" style="1" hidden="1" customWidth="1"/>
    <col min="42" max="42" width="13.42578125" style="1" hidden="1" customWidth="1"/>
    <col min="43" max="48" width="13" style="1" hidden="1" customWidth="1"/>
    <col min="49" max="50" width="14" style="1" hidden="1" customWidth="1"/>
    <col min="51" max="51" width="9.28515625" style="1" hidden="1" customWidth="1"/>
    <col min="52" max="52" width="16.28515625" style="1" hidden="1" customWidth="1"/>
    <col min="53" max="54" width="14" style="1" hidden="1" customWidth="1"/>
    <col min="55" max="55" width="12.140625" style="1" hidden="1" customWidth="1"/>
    <col min="56" max="56" width="16.140625" style="1" hidden="1" customWidth="1"/>
    <col min="57" max="58" width="14" style="1" hidden="1" customWidth="1"/>
    <col min="59" max="59" width="9.7109375" style="1" hidden="1" customWidth="1"/>
    <col min="60" max="60" width="14" style="1" hidden="1" customWidth="1"/>
    <col min="61" max="61" width="12.85546875" style="1" hidden="1" customWidth="1"/>
    <col min="62" max="62" width="15.85546875" style="1" hidden="1" customWidth="1"/>
    <col min="63" max="64" width="13" style="1" hidden="1" customWidth="1"/>
    <col min="65" max="65" width="10" style="1" hidden="1" customWidth="1"/>
    <col min="66" max="66" width="15.7109375" style="1" hidden="1" customWidth="1"/>
    <col min="67" max="67" width="14" style="1" hidden="1" customWidth="1"/>
    <col min="68" max="68" width="15.5703125" style="1" hidden="1" customWidth="1"/>
    <col min="69" max="69" width="14" style="1" hidden="1" customWidth="1"/>
    <col min="70" max="70" width="15.28515625" style="1" hidden="1" customWidth="1"/>
    <col min="71" max="72" width="14" style="1" hidden="1" customWidth="1"/>
    <col min="73" max="73" width="12.7109375" style="1" hidden="1" customWidth="1"/>
    <col min="74" max="74" width="14.7109375" style="1" hidden="1" customWidth="1"/>
    <col min="75" max="75" width="10.7109375" style="1" hidden="1" customWidth="1"/>
    <col min="76" max="76" width="13.42578125" style="1" hidden="1" customWidth="1"/>
    <col min="77" max="77" width="11.5703125" style="1" hidden="1" customWidth="1"/>
    <col min="78" max="78" width="15.28515625" style="1" hidden="1" customWidth="1"/>
    <col min="79" max="79" width="12.28515625" style="1" hidden="1" customWidth="1"/>
    <col min="80" max="80" width="14.140625" style="1" hidden="1" customWidth="1"/>
    <col min="81" max="81" width="9.7109375" style="1" hidden="1" customWidth="1"/>
    <col min="82" max="82" width="14" style="1" hidden="1" customWidth="1"/>
    <col min="83" max="83" width="8.7109375" style="1" hidden="1" customWidth="1"/>
    <col min="84" max="84" width="14.7109375" style="1" hidden="1" customWidth="1"/>
    <col min="85" max="85" width="11.140625" style="1" hidden="1" customWidth="1"/>
    <col min="86" max="86" width="14" style="1" hidden="1" customWidth="1"/>
    <col min="87" max="87" width="11.7109375" style="1" hidden="1" customWidth="1"/>
    <col min="88" max="88" width="14.28515625" style="1" hidden="1" customWidth="1"/>
    <col min="89" max="89" width="10.5703125" style="1" hidden="1" customWidth="1"/>
    <col min="90" max="90" width="13" style="1" hidden="1" customWidth="1"/>
    <col min="91" max="91" width="11.5703125" style="1" hidden="1" customWidth="1"/>
    <col min="92" max="92" width="14" style="1" hidden="1" customWidth="1"/>
    <col min="93" max="93" width="11.7109375" style="1" hidden="1" customWidth="1"/>
    <col min="94" max="94" width="15.42578125" style="1" hidden="1" customWidth="1"/>
    <col min="95" max="95" width="12.5703125" style="1" hidden="1" customWidth="1"/>
    <col min="96" max="96" width="14" style="1" hidden="1" customWidth="1"/>
    <col min="97" max="97" width="13.28515625" style="1" hidden="1" customWidth="1"/>
    <col min="98" max="98" width="13.7109375" style="1" hidden="1" customWidth="1"/>
    <col min="99" max="99" width="11.140625" style="1" hidden="1" customWidth="1"/>
    <col min="100" max="100" width="16.5703125" style="1" hidden="1" customWidth="1"/>
    <col min="101" max="101" width="14" style="1" hidden="1" customWidth="1"/>
    <col min="102" max="102" width="15.28515625" style="1" hidden="1" customWidth="1"/>
    <col min="103" max="103" width="14" style="1" hidden="1" customWidth="1"/>
    <col min="104" max="104" width="15.42578125" style="1" hidden="1" customWidth="1"/>
    <col min="105" max="105" width="14" style="1" hidden="1" customWidth="1"/>
    <col min="106" max="106" width="15" style="1" hidden="1" customWidth="1"/>
    <col min="107" max="107" width="12.140625" style="1" hidden="1" customWidth="1"/>
    <col min="108" max="108" width="15.28515625" style="1" hidden="1" customWidth="1"/>
    <col min="109" max="109" width="10.28515625" style="1" hidden="1" customWidth="1"/>
    <col min="110" max="110" width="14.42578125" style="1" hidden="1" customWidth="1"/>
    <col min="111" max="111" width="12.85546875" style="1" hidden="1" customWidth="1"/>
    <col min="112" max="112" width="2" style="1" hidden="1" customWidth="1"/>
    <col min="113" max="113" width="13.28515625" style="1" customWidth="1"/>
    <col min="114" max="114" width="17.28515625" style="1" customWidth="1"/>
    <col min="115" max="115" width="11" style="1" hidden="1" customWidth="1"/>
    <col min="116" max="116" width="14.42578125" style="1" hidden="1" customWidth="1"/>
    <col min="117" max="117" width="10.5703125" style="1" hidden="1" customWidth="1"/>
    <col min="118" max="118" width="15" style="1" hidden="1" customWidth="1"/>
    <col min="119" max="119" width="11" style="1" hidden="1" customWidth="1"/>
    <col min="120" max="120" width="14.42578125" style="1" hidden="1" customWidth="1"/>
    <col min="121" max="121" width="12.140625" style="1" hidden="1" customWidth="1"/>
    <col min="122" max="122" width="15" style="1" hidden="1" customWidth="1"/>
    <col min="123" max="123" width="12.28515625" style="1" hidden="1" customWidth="1"/>
    <col min="124" max="124" width="14.5703125" style="1" hidden="1" customWidth="1"/>
    <col min="125" max="125" width="12.85546875" style="1" hidden="1" customWidth="1"/>
    <col min="126" max="126" width="14.42578125" style="1" hidden="1" customWidth="1"/>
    <col min="127" max="127" width="14" style="1" hidden="1" customWidth="1"/>
    <col min="128" max="128" width="15.7109375" style="1" hidden="1" customWidth="1"/>
    <col min="129" max="130" width="14.140625" style="1" hidden="1" customWidth="1"/>
    <col min="131" max="131" width="12.28515625" style="1" hidden="1" customWidth="1"/>
    <col min="132" max="132" width="16.5703125" style="1" hidden="1" customWidth="1"/>
    <col min="133" max="133" width="11.140625" style="1" hidden="1" customWidth="1"/>
    <col min="134" max="134" width="13" style="1" hidden="1" customWidth="1"/>
    <col min="135" max="135" width="12.7109375" style="1" hidden="1" customWidth="1"/>
    <col min="136" max="136" width="14" style="1" hidden="1" customWidth="1"/>
    <col min="137" max="137" width="11" style="58" hidden="1" customWidth="1"/>
    <col min="138" max="138" width="16.28515625" style="58" hidden="1" customWidth="1"/>
    <col min="139" max="139" width="11.5703125" style="1" hidden="1" customWidth="1"/>
    <col min="140" max="140" width="13.140625" style="1" hidden="1" customWidth="1"/>
    <col min="141" max="164" width="0" style="1" hidden="1" customWidth="1"/>
    <col min="165" max="16384" width="9.140625" style="1"/>
  </cols>
  <sheetData>
    <row r="1" spans="1:142" ht="15" customHeight="1" x14ac:dyDescent="0.25"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102" t="s">
        <v>306</v>
      </c>
      <c r="DJ1" s="102"/>
    </row>
    <row r="2" spans="1:142" ht="42" customHeight="1" x14ac:dyDescent="0.25"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102" t="s">
        <v>305</v>
      </c>
      <c r="DJ2" s="102"/>
    </row>
    <row r="3" spans="1:142" ht="41.25" customHeight="1" x14ac:dyDescent="0.25">
      <c r="A3" s="103" t="s">
        <v>304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3"/>
      <c r="BP3" s="103"/>
      <c r="BQ3" s="103"/>
      <c r="BR3" s="103"/>
      <c r="BS3" s="103"/>
      <c r="BT3" s="103"/>
      <c r="BU3" s="103"/>
      <c r="BV3" s="103"/>
      <c r="BW3" s="103"/>
      <c r="BX3" s="103"/>
      <c r="BY3" s="103"/>
      <c r="BZ3" s="103"/>
      <c r="CA3" s="103"/>
      <c r="CB3" s="103"/>
      <c r="CC3" s="103"/>
      <c r="CD3" s="103"/>
      <c r="CE3" s="103"/>
      <c r="CF3" s="103"/>
      <c r="CG3" s="103"/>
      <c r="CH3" s="103"/>
      <c r="CI3" s="103"/>
      <c r="CJ3" s="103"/>
      <c r="CK3" s="103"/>
      <c r="CL3" s="103"/>
      <c r="CM3" s="103"/>
      <c r="CN3" s="103"/>
      <c r="CO3" s="103"/>
      <c r="CP3" s="103"/>
      <c r="CQ3" s="103"/>
      <c r="CR3" s="103"/>
      <c r="CS3" s="103"/>
      <c r="CT3" s="103"/>
      <c r="CU3" s="103"/>
      <c r="CV3" s="103"/>
      <c r="CW3" s="103"/>
      <c r="CX3" s="103"/>
      <c r="CY3" s="103"/>
      <c r="CZ3" s="103"/>
      <c r="DA3" s="103"/>
      <c r="DB3" s="103"/>
      <c r="DC3" s="103"/>
      <c r="DD3" s="103"/>
      <c r="DE3" s="103"/>
      <c r="DF3" s="103"/>
      <c r="DG3" s="103"/>
      <c r="DH3" s="103"/>
      <c r="DI3" s="103"/>
      <c r="DJ3" s="103"/>
    </row>
    <row r="4" spans="1:142" x14ac:dyDescent="0.25">
      <c r="A4" s="63">
        <v>10</v>
      </c>
      <c r="O4" s="1">
        <v>1</v>
      </c>
      <c r="Q4" s="1">
        <v>1</v>
      </c>
      <c r="S4" s="1">
        <v>1</v>
      </c>
      <c r="U4" s="1">
        <v>1</v>
      </c>
      <c r="W4" s="1">
        <v>1</v>
      </c>
      <c r="Y4" s="1">
        <v>1</v>
      </c>
      <c r="AA4" s="1">
        <v>2</v>
      </c>
      <c r="AC4" s="1">
        <v>1</v>
      </c>
      <c r="AE4" s="1">
        <v>2</v>
      </c>
      <c r="AG4" s="1">
        <v>2</v>
      </c>
      <c r="AI4" s="1">
        <v>2</v>
      </c>
      <c r="AK4" s="1">
        <v>2</v>
      </c>
      <c r="AM4" s="1">
        <v>2</v>
      </c>
      <c r="AO4" s="1">
        <v>2</v>
      </c>
      <c r="AQ4" s="1">
        <v>1</v>
      </c>
      <c r="AS4" s="1">
        <v>1</v>
      </c>
      <c r="AU4" s="1">
        <v>1</v>
      </c>
      <c r="AW4" s="1">
        <v>2</v>
      </c>
      <c r="AY4" s="1">
        <v>1</v>
      </c>
      <c r="BA4" s="1">
        <v>1</v>
      </c>
      <c r="BC4" s="1">
        <v>1</v>
      </c>
      <c r="BE4" s="1">
        <v>1</v>
      </c>
      <c r="BG4" s="1">
        <v>1</v>
      </c>
      <c r="BI4" s="1">
        <v>1</v>
      </c>
      <c r="BK4" s="1">
        <v>1</v>
      </c>
      <c r="BM4" s="1">
        <v>1</v>
      </c>
      <c r="BO4" s="1">
        <v>1</v>
      </c>
      <c r="BQ4" s="1">
        <v>1</v>
      </c>
      <c r="BS4" s="1">
        <v>1</v>
      </c>
    </row>
    <row r="5" spans="1:142" ht="67.5" customHeight="1" x14ac:dyDescent="0.25">
      <c r="A5" s="84" t="s">
        <v>0</v>
      </c>
      <c r="B5" s="84" t="s">
        <v>1</v>
      </c>
      <c r="C5" s="87" t="s">
        <v>2</v>
      </c>
      <c r="D5" s="90" t="s">
        <v>3</v>
      </c>
      <c r="E5" s="90" t="s">
        <v>4</v>
      </c>
      <c r="F5" s="90" t="s">
        <v>5</v>
      </c>
      <c r="G5" s="104" t="s">
        <v>6</v>
      </c>
      <c r="H5" s="104" t="s">
        <v>7</v>
      </c>
      <c r="I5" s="104" t="s">
        <v>303</v>
      </c>
      <c r="J5" s="73" t="s">
        <v>8</v>
      </c>
      <c r="K5" s="74"/>
      <c r="L5" s="74"/>
      <c r="M5" s="74"/>
      <c r="N5" s="75"/>
      <c r="O5" s="76" t="s">
        <v>9</v>
      </c>
      <c r="P5" s="77"/>
      <c r="Q5" s="78" t="s">
        <v>10</v>
      </c>
      <c r="R5" s="79"/>
      <c r="S5" s="78" t="s">
        <v>11</v>
      </c>
      <c r="T5" s="79"/>
      <c r="U5" s="76" t="s">
        <v>12</v>
      </c>
      <c r="V5" s="77"/>
      <c r="W5" s="76" t="s">
        <v>13</v>
      </c>
      <c r="X5" s="77"/>
      <c r="Y5" s="76" t="s">
        <v>14</v>
      </c>
      <c r="Z5" s="77"/>
      <c r="AA5" s="76" t="s">
        <v>15</v>
      </c>
      <c r="AB5" s="77"/>
      <c r="AC5" s="76" t="s">
        <v>16</v>
      </c>
      <c r="AD5" s="77"/>
      <c r="AE5" s="76" t="s">
        <v>17</v>
      </c>
      <c r="AF5" s="77"/>
      <c r="AG5" s="76" t="s">
        <v>18</v>
      </c>
      <c r="AH5" s="77"/>
      <c r="AI5" s="76" t="s">
        <v>19</v>
      </c>
      <c r="AJ5" s="77"/>
      <c r="AK5" s="76" t="s">
        <v>20</v>
      </c>
      <c r="AL5" s="77"/>
      <c r="AM5" s="78" t="s">
        <v>21</v>
      </c>
      <c r="AN5" s="79"/>
      <c r="AO5" s="76" t="s">
        <v>22</v>
      </c>
      <c r="AP5" s="77"/>
      <c r="AQ5" s="76" t="s">
        <v>23</v>
      </c>
      <c r="AR5" s="77"/>
      <c r="AS5" s="76" t="s">
        <v>24</v>
      </c>
      <c r="AT5" s="77"/>
      <c r="AU5" s="76" t="s">
        <v>25</v>
      </c>
      <c r="AV5" s="77"/>
      <c r="AW5" s="76" t="s">
        <v>26</v>
      </c>
      <c r="AX5" s="77"/>
      <c r="AY5" s="76" t="s">
        <v>27</v>
      </c>
      <c r="AZ5" s="77"/>
      <c r="BA5" s="76" t="s">
        <v>28</v>
      </c>
      <c r="BB5" s="77"/>
      <c r="BC5" s="76" t="s">
        <v>29</v>
      </c>
      <c r="BD5" s="77"/>
      <c r="BE5" s="76" t="s">
        <v>30</v>
      </c>
      <c r="BF5" s="77"/>
      <c r="BG5" s="76" t="s">
        <v>31</v>
      </c>
      <c r="BH5" s="77"/>
      <c r="BI5" s="76" t="s">
        <v>32</v>
      </c>
      <c r="BJ5" s="77"/>
      <c r="BK5" s="76" t="s">
        <v>33</v>
      </c>
      <c r="BL5" s="77"/>
      <c r="BM5" s="76" t="s">
        <v>34</v>
      </c>
      <c r="BN5" s="92"/>
      <c r="BO5" s="76" t="s">
        <v>35</v>
      </c>
      <c r="BP5" s="77"/>
      <c r="BQ5" s="76" t="s">
        <v>36</v>
      </c>
      <c r="BR5" s="77"/>
      <c r="BS5" s="76" t="s">
        <v>37</v>
      </c>
      <c r="BT5" s="77"/>
      <c r="BU5" s="76" t="s">
        <v>38</v>
      </c>
      <c r="BV5" s="77"/>
      <c r="BW5" s="76" t="s">
        <v>39</v>
      </c>
      <c r="BX5" s="77"/>
      <c r="BY5" s="76" t="s">
        <v>40</v>
      </c>
      <c r="BZ5" s="77"/>
      <c r="CA5" s="76" t="s">
        <v>41</v>
      </c>
      <c r="CB5" s="77"/>
      <c r="CC5" s="76" t="s">
        <v>42</v>
      </c>
      <c r="CD5" s="77"/>
      <c r="CE5" s="76" t="s">
        <v>43</v>
      </c>
      <c r="CF5" s="92"/>
      <c r="CG5" s="76" t="s">
        <v>44</v>
      </c>
      <c r="CH5" s="77"/>
      <c r="CI5" s="76" t="s">
        <v>45</v>
      </c>
      <c r="CJ5" s="77"/>
      <c r="CK5" s="76" t="s">
        <v>46</v>
      </c>
      <c r="CL5" s="77"/>
      <c r="CM5" s="76" t="s">
        <v>47</v>
      </c>
      <c r="CN5" s="77"/>
      <c r="CO5" s="76" t="s">
        <v>48</v>
      </c>
      <c r="CP5" s="77"/>
      <c r="CQ5" s="76" t="s">
        <v>49</v>
      </c>
      <c r="CR5" s="77"/>
      <c r="CS5" s="76" t="s">
        <v>50</v>
      </c>
      <c r="CT5" s="77"/>
      <c r="CU5" s="76" t="s">
        <v>51</v>
      </c>
      <c r="CV5" s="77"/>
      <c r="CW5" s="76" t="s">
        <v>52</v>
      </c>
      <c r="CX5" s="77"/>
      <c r="CY5" s="76" t="s">
        <v>53</v>
      </c>
      <c r="CZ5" s="77"/>
      <c r="DA5" s="76" t="s">
        <v>54</v>
      </c>
      <c r="DB5" s="77"/>
      <c r="DC5" s="76" t="s">
        <v>55</v>
      </c>
      <c r="DD5" s="77"/>
      <c r="DE5" s="76" t="s">
        <v>56</v>
      </c>
      <c r="DF5" s="77"/>
      <c r="DG5" s="76" t="s">
        <v>57</v>
      </c>
      <c r="DH5" s="77"/>
      <c r="DI5" s="76" t="s">
        <v>58</v>
      </c>
      <c r="DJ5" s="77"/>
      <c r="DK5" s="76" t="s">
        <v>59</v>
      </c>
      <c r="DL5" s="77"/>
      <c r="DM5" s="96" t="s">
        <v>60</v>
      </c>
      <c r="DN5" s="97"/>
      <c r="DO5" s="76" t="s">
        <v>61</v>
      </c>
      <c r="DP5" s="77"/>
      <c r="DQ5" s="76" t="s">
        <v>62</v>
      </c>
      <c r="DR5" s="77"/>
      <c r="DS5" s="96" t="s">
        <v>63</v>
      </c>
      <c r="DT5" s="97"/>
      <c r="DU5" s="76" t="s">
        <v>64</v>
      </c>
      <c r="DV5" s="77"/>
      <c r="DW5" s="76" t="s">
        <v>65</v>
      </c>
      <c r="DX5" s="77"/>
      <c r="DY5" s="96" t="s">
        <v>66</v>
      </c>
      <c r="DZ5" s="97"/>
      <c r="EA5" s="76" t="s">
        <v>67</v>
      </c>
      <c r="EB5" s="77"/>
      <c r="EC5" s="76" t="s">
        <v>68</v>
      </c>
      <c r="ED5" s="77"/>
      <c r="EE5" s="76" t="s">
        <v>69</v>
      </c>
      <c r="EF5" s="77"/>
      <c r="EG5" s="93" t="s">
        <v>70</v>
      </c>
      <c r="EH5" s="94"/>
      <c r="EI5" s="94"/>
      <c r="EJ5" s="95"/>
    </row>
    <row r="6" spans="1:142" ht="21" customHeight="1" x14ac:dyDescent="0.25">
      <c r="A6" s="85"/>
      <c r="B6" s="85"/>
      <c r="C6" s="88"/>
      <c r="D6" s="91"/>
      <c r="E6" s="91"/>
      <c r="F6" s="91"/>
      <c r="G6" s="105"/>
      <c r="H6" s="105"/>
      <c r="I6" s="105"/>
      <c r="J6" s="107" t="s">
        <v>131</v>
      </c>
      <c r="K6" s="107"/>
      <c r="L6" s="107"/>
      <c r="M6" s="107"/>
      <c r="N6" s="108" t="s">
        <v>132</v>
      </c>
      <c r="O6" s="80" t="s">
        <v>71</v>
      </c>
      <c r="P6" s="81"/>
      <c r="Q6" s="80" t="s">
        <v>72</v>
      </c>
      <c r="R6" s="81"/>
      <c r="S6" s="80" t="s">
        <v>73</v>
      </c>
      <c r="T6" s="81"/>
      <c r="U6" s="80" t="s">
        <v>74</v>
      </c>
      <c r="V6" s="81"/>
      <c r="W6" s="80" t="s">
        <v>75</v>
      </c>
      <c r="X6" s="81"/>
      <c r="Y6" s="80" t="s">
        <v>76</v>
      </c>
      <c r="Z6" s="81"/>
      <c r="AA6" s="80" t="s">
        <v>77</v>
      </c>
      <c r="AB6" s="81"/>
      <c r="AC6" s="80" t="s">
        <v>78</v>
      </c>
      <c r="AD6" s="81"/>
      <c r="AE6" s="80" t="s">
        <v>79</v>
      </c>
      <c r="AF6" s="81"/>
      <c r="AG6" s="80" t="s">
        <v>80</v>
      </c>
      <c r="AH6" s="81"/>
      <c r="AI6" s="80" t="s">
        <v>81</v>
      </c>
      <c r="AJ6" s="81"/>
      <c r="AK6" s="80" t="s">
        <v>82</v>
      </c>
      <c r="AL6" s="81"/>
      <c r="AM6" s="80" t="s">
        <v>83</v>
      </c>
      <c r="AN6" s="81"/>
      <c r="AO6" s="80" t="s">
        <v>84</v>
      </c>
      <c r="AP6" s="81"/>
      <c r="AQ6" s="80" t="s">
        <v>85</v>
      </c>
      <c r="AR6" s="81"/>
      <c r="AS6" s="80" t="s">
        <v>86</v>
      </c>
      <c r="AT6" s="81"/>
      <c r="AU6" s="80" t="s">
        <v>87</v>
      </c>
      <c r="AV6" s="81"/>
      <c r="AW6" s="80" t="s">
        <v>88</v>
      </c>
      <c r="AX6" s="81"/>
      <c r="AY6" s="80" t="s">
        <v>89</v>
      </c>
      <c r="AZ6" s="81"/>
      <c r="BA6" s="80" t="s">
        <v>90</v>
      </c>
      <c r="BB6" s="81"/>
      <c r="BC6" s="80" t="s">
        <v>91</v>
      </c>
      <c r="BD6" s="81"/>
      <c r="BE6" s="80" t="s">
        <v>92</v>
      </c>
      <c r="BF6" s="81"/>
      <c r="BG6" s="80" t="s">
        <v>93</v>
      </c>
      <c r="BH6" s="81"/>
      <c r="BI6" s="80" t="s">
        <v>94</v>
      </c>
      <c r="BJ6" s="81"/>
      <c r="BK6" s="80" t="s">
        <v>95</v>
      </c>
      <c r="BL6" s="81"/>
      <c r="BM6" s="80" t="s">
        <v>96</v>
      </c>
      <c r="BN6" s="81"/>
      <c r="BO6" s="80" t="s">
        <v>97</v>
      </c>
      <c r="BP6" s="81"/>
      <c r="BQ6" s="80" t="s">
        <v>98</v>
      </c>
      <c r="BR6" s="81"/>
      <c r="BS6" s="80" t="s">
        <v>99</v>
      </c>
      <c r="BT6" s="81"/>
      <c r="BU6" s="80" t="s">
        <v>100</v>
      </c>
      <c r="BV6" s="81"/>
      <c r="BW6" s="80" t="s">
        <v>101</v>
      </c>
      <c r="BX6" s="81"/>
      <c r="BY6" s="80" t="s">
        <v>102</v>
      </c>
      <c r="BZ6" s="81"/>
      <c r="CA6" s="80" t="s">
        <v>103</v>
      </c>
      <c r="CB6" s="81"/>
      <c r="CC6" s="80" t="s">
        <v>104</v>
      </c>
      <c r="CD6" s="81"/>
      <c r="CE6" s="80" t="s">
        <v>105</v>
      </c>
      <c r="CF6" s="81"/>
      <c r="CG6" s="80" t="s">
        <v>106</v>
      </c>
      <c r="CH6" s="81"/>
      <c r="CI6" s="80" t="s">
        <v>107</v>
      </c>
      <c r="CJ6" s="81"/>
      <c r="CK6" s="80" t="s">
        <v>108</v>
      </c>
      <c r="CL6" s="81"/>
      <c r="CM6" s="80" t="s">
        <v>109</v>
      </c>
      <c r="CN6" s="81"/>
      <c r="CO6" s="80" t="s">
        <v>110</v>
      </c>
      <c r="CP6" s="81"/>
      <c r="CQ6" s="80" t="s">
        <v>111</v>
      </c>
      <c r="CR6" s="81"/>
      <c r="CS6" s="80" t="s">
        <v>112</v>
      </c>
      <c r="CT6" s="81"/>
      <c r="CU6" s="80" t="s">
        <v>113</v>
      </c>
      <c r="CV6" s="81"/>
      <c r="CW6" s="80" t="s">
        <v>114</v>
      </c>
      <c r="CX6" s="81"/>
      <c r="CY6" s="80" t="s">
        <v>115</v>
      </c>
      <c r="CZ6" s="81"/>
      <c r="DA6" s="80">
        <v>2101011</v>
      </c>
      <c r="DB6" s="81"/>
      <c r="DC6" s="80" t="s">
        <v>116</v>
      </c>
      <c r="DD6" s="81"/>
      <c r="DE6" s="80" t="s">
        <v>117</v>
      </c>
      <c r="DF6" s="81"/>
      <c r="DG6" s="80" t="s">
        <v>118</v>
      </c>
      <c r="DH6" s="81"/>
      <c r="DI6" s="80" t="s">
        <v>119</v>
      </c>
      <c r="DJ6" s="81"/>
      <c r="DK6" s="80" t="s">
        <v>120</v>
      </c>
      <c r="DL6" s="81"/>
      <c r="DM6" s="80" t="s">
        <v>121</v>
      </c>
      <c r="DN6" s="81"/>
      <c r="DO6" s="80" t="s">
        <v>122</v>
      </c>
      <c r="DP6" s="81"/>
      <c r="DQ6" s="80" t="s">
        <v>123</v>
      </c>
      <c r="DR6" s="81"/>
      <c r="DS6" s="80" t="s">
        <v>124</v>
      </c>
      <c r="DT6" s="81"/>
      <c r="DU6" s="80" t="s">
        <v>125</v>
      </c>
      <c r="DV6" s="81"/>
      <c r="DW6" s="80" t="s">
        <v>126</v>
      </c>
      <c r="DX6" s="81"/>
      <c r="DY6" s="80" t="s">
        <v>127</v>
      </c>
      <c r="DZ6" s="81"/>
      <c r="EA6" s="80" t="s">
        <v>128</v>
      </c>
      <c r="EB6" s="81"/>
      <c r="EC6" s="80" t="s">
        <v>129</v>
      </c>
      <c r="ED6" s="81"/>
      <c r="EE6" s="80" t="s">
        <v>130</v>
      </c>
      <c r="EF6" s="81"/>
      <c r="EG6" s="2"/>
      <c r="EH6" s="2"/>
      <c r="EI6" s="2"/>
      <c r="EJ6" s="3"/>
    </row>
    <row r="7" spans="1:142" ht="21.75" customHeight="1" x14ac:dyDescent="0.25">
      <c r="A7" s="85"/>
      <c r="B7" s="85"/>
      <c r="C7" s="88"/>
      <c r="D7" s="91"/>
      <c r="E7" s="91"/>
      <c r="F7" s="91"/>
      <c r="G7" s="105"/>
      <c r="H7" s="105"/>
      <c r="I7" s="105"/>
      <c r="J7" s="107"/>
      <c r="K7" s="107"/>
      <c r="L7" s="107"/>
      <c r="M7" s="107"/>
      <c r="N7" s="109"/>
      <c r="O7" s="76" t="s">
        <v>133</v>
      </c>
      <c r="P7" s="77"/>
      <c r="Q7" s="76" t="s">
        <v>133</v>
      </c>
      <c r="R7" s="77"/>
      <c r="S7" s="78" t="s">
        <v>133</v>
      </c>
      <c r="T7" s="79"/>
      <c r="U7" s="78" t="s">
        <v>134</v>
      </c>
      <c r="V7" s="79"/>
      <c r="W7" s="76" t="s">
        <v>135</v>
      </c>
      <c r="X7" s="77"/>
      <c r="Y7" s="78" t="s">
        <v>136</v>
      </c>
      <c r="Z7" s="79"/>
      <c r="AA7" s="76" t="s">
        <v>137</v>
      </c>
      <c r="AB7" s="77"/>
      <c r="AC7" s="76" t="s">
        <v>137</v>
      </c>
      <c r="AD7" s="77"/>
      <c r="AE7" s="76" t="s">
        <v>137</v>
      </c>
      <c r="AF7" s="77"/>
      <c r="AG7" s="76" t="s">
        <v>137</v>
      </c>
      <c r="AH7" s="77"/>
      <c r="AI7" s="76" t="s">
        <v>137</v>
      </c>
      <c r="AJ7" s="77"/>
      <c r="AK7" s="76" t="s">
        <v>137</v>
      </c>
      <c r="AL7" s="77"/>
      <c r="AM7" s="76" t="s">
        <v>137</v>
      </c>
      <c r="AN7" s="77"/>
      <c r="AO7" s="76" t="s">
        <v>137</v>
      </c>
      <c r="AP7" s="77"/>
      <c r="AQ7" s="76" t="s">
        <v>137</v>
      </c>
      <c r="AR7" s="77"/>
      <c r="AS7" s="76" t="s">
        <v>137</v>
      </c>
      <c r="AT7" s="77"/>
      <c r="AU7" s="76" t="s">
        <v>137</v>
      </c>
      <c r="AV7" s="77"/>
      <c r="AW7" s="76" t="s">
        <v>137</v>
      </c>
      <c r="AX7" s="77"/>
      <c r="AY7" s="98" t="s">
        <v>138</v>
      </c>
      <c r="AZ7" s="99"/>
      <c r="BA7" s="76" t="s">
        <v>139</v>
      </c>
      <c r="BB7" s="77"/>
      <c r="BC7" s="76" t="s">
        <v>139</v>
      </c>
      <c r="BD7" s="77"/>
      <c r="BE7" s="76" t="s">
        <v>139</v>
      </c>
      <c r="BF7" s="77"/>
      <c r="BG7" s="76" t="s">
        <v>139</v>
      </c>
      <c r="BH7" s="77"/>
      <c r="BI7" s="96" t="s">
        <v>140</v>
      </c>
      <c r="BJ7" s="97"/>
      <c r="BK7" s="76" t="s">
        <v>140</v>
      </c>
      <c r="BL7" s="77"/>
      <c r="BM7" s="76" t="s">
        <v>140</v>
      </c>
      <c r="BN7" s="77"/>
      <c r="BO7" s="76" t="s">
        <v>140</v>
      </c>
      <c r="BP7" s="77"/>
      <c r="BQ7" s="76" t="s">
        <v>140</v>
      </c>
      <c r="BR7" s="77"/>
      <c r="BS7" s="76" t="s">
        <v>140</v>
      </c>
      <c r="BT7" s="77"/>
      <c r="BU7" s="76" t="s">
        <v>140</v>
      </c>
      <c r="BV7" s="77"/>
      <c r="BW7" s="76" t="s">
        <v>140</v>
      </c>
      <c r="BX7" s="77"/>
      <c r="BY7" s="76" t="s">
        <v>140</v>
      </c>
      <c r="BZ7" s="77"/>
      <c r="CA7" s="76" t="s">
        <v>140</v>
      </c>
      <c r="CB7" s="77"/>
      <c r="CC7" s="76" t="s">
        <v>140</v>
      </c>
      <c r="CD7" s="77"/>
      <c r="CE7" s="76" t="s">
        <v>140</v>
      </c>
      <c r="CF7" s="77"/>
      <c r="CG7" s="76" t="s">
        <v>141</v>
      </c>
      <c r="CH7" s="77"/>
      <c r="CI7" s="76" t="s">
        <v>141</v>
      </c>
      <c r="CJ7" s="77"/>
      <c r="CK7" s="76" t="s">
        <v>141</v>
      </c>
      <c r="CL7" s="77"/>
      <c r="CM7" s="76" t="s">
        <v>141</v>
      </c>
      <c r="CN7" s="77"/>
      <c r="CO7" s="76" t="s">
        <v>141</v>
      </c>
      <c r="CP7" s="77"/>
      <c r="CQ7" s="76" t="s">
        <v>141</v>
      </c>
      <c r="CR7" s="77"/>
      <c r="CS7" s="76" t="s">
        <v>141</v>
      </c>
      <c r="CT7" s="77"/>
      <c r="CU7" s="76" t="s">
        <v>141</v>
      </c>
      <c r="CV7" s="77"/>
      <c r="CW7" s="76" t="s">
        <v>141</v>
      </c>
      <c r="CX7" s="77"/>
      <c r="CY7" s="76" t="s">
        <v>141</v>
      </c>
      <c r="CZ7" s="77"/>
      <c r="DA7" s="76" t="s">
        <v>141</v>
      </c>
      <c r="DB7" s="77"/>
      <c r="DC7" s="76" t="s">
        <v>141</v>
      </c>
      <c r="DD7" s="77"/>
      <c r="DE7" s="76" t="s">
        <v>141</v>
      </c>
      <c r="DF7" s="77"/>
      <c r="DG7" s="76" t="s">
        <v>142</v>
      </c>
      <c r="DH7" s="77"/>
      <c r="DI7" s="100" t="s">
        <v>142</v>
      </c>
      <c r="DJ7" s="100"/>
      <c r="DK7" s="76" t="s">
        <v>142</v>
      </c>
      <c r="DL7" s="77"/>
      <c r="DM7" s="76" t="s">
        <v>142</v>
      </c>
      <c r="DN7" s="77"/>
      <c r="DO7" s="76" t="s">
        <v>140</v>
      </c>
      <c r="DP7" s="77"/>
      <c r="DQ7" s="76" t="s">
        <v>142</v>
      </c>
      <c r="DR7" s="77"/>
      <c r="DS7" s="96" t="s">
        <v>142</v>
      </c>
      <c r="DT7" s="97"/>
      <c r="DU7" s="76" t="s">
        <v>142</v>
      </c>
      <c r="DV7" s="77"/>
      <c r="DW7" s="76" t="s">
        <v>142</v>
      </c>
      <c r="DX7" s="77"/>
      <c r="DY7" s="76" t="s">
        <v>143</v>
      </c>
      <c r="DZ7" s="77"/>
      <c r="EA7" s="76" t="s">
        <v>143</v>
      </c>
      <c r="EB7" s="77"/>
      <c r="EC7" s="76" t="s">
        <v>143</v>
      </c>
      <c r="ED7" s="77"/>
      <c r="EE7" s="76" t="s">
        <v>143</v>
      </c>
      <c r="EF7" s="77"/>
      <c r="EG7" s="2"/>
      <c r="EH7" s="2"/>
      <c r="EI7" s="2"/>
      <c r="EJ7" s="3"/>
    </row>
    <row r="8" spans="1:142" ht="24" customHeight="1" x14ac:dyDescent="0.25">
      <c r="A8" s="85"/>
      <c r="B8" s="85"/>
      <c r="C8" s="88"/>
      <c r="D8" s="91"/>
      <c r="E8" s="91"/>
      <c r="F8" s="91"/>
      <c r="G8" s="105"/>
      <c r="H8" s="105"/>
      <c r="I8" s="105"/>
      <c r="J8" s="82" t="s">
        <v>144</v>
      </c>
      <c r="K8" s="82" t="s">
        <v>145</v>
      </c>
      <c r="L8" s="82" t="s">
        <v>146</v>
      </c>
      <c r="M8" s="82" t="s">
        <v>147</v>
      </c>
      <c r="N8" s="82" t="s">
        <v>148</v>
      </c>
      <c r="O8" s="96">
        <v>2016</v>
      </c>
      <c r="P8" s="97"/>
      <c r="Q8" s="96">
        <v>2016</v>
      </c>
      <c r="R8" s="97"/>
      <c r="S8" s="96">
        <v>2016</v>
      </c>
      <c r="T8" s="97"/>
      <c r="U8" s="96">
        <v>2016</v>
      </c>
      <c r="V8" s="97"/>
      <c r="W8" s="96">
        <v>2016</v>
      </c>
      <c r="X8" s="97"/>
      <c r="Y8" s="96">
        <v>2016</v>
      </c>
      <c r="Z8" s="97"/>
      <c r="AA8" s="96">
        <v>2016</v>
      </c>
      <c r="AB8" s="97"/>
      <c r="AC8" s="96">
        <v>2016</v>
      </c>
      <c r="AD8" s="97"/>
      <c r="AE8" s="96">
        <v>2016</v>
      </c>
      <c r="AF8" s="97"/>
      <c r="AG8" s="96">
        <v>2016</v>
      </c>
      <c r="AH8" s="97"/>
      <c r="AI8" s="96">
        <v>2016</v>
      </c>
      <c r="AJ8" s="97"/>
      <c r="AK8" s="96">
        <v>2016</v>
      </c>
      <c r="AL8" s="97"/>
      <c r="AM8" s="96">
        <v>2016</v>
      </c>
      <c r="AN8" s="97"/>
      <c r="AO8" s="96">
        <v>2016</v>
      </c>
      <c r="AP8" s="97"/>
      <c r="AQ8" s="96">
        <v>2016</v>
      </c>
      <c r="AR8" s="97"/>
      <c r="AS8" s="96">
        <v>2016</v>
      </c>
      <c r="AT8" s="97"/>
      <c r="AU8" s="96">
        <v>2016</v>
      </c>
      <c r="AV8" s="97"/>
      <c r="AW8" s="96">
        <v>2016</v>
      </c>
      <c r="AX8" s="97"/>
      <c r="AY8" s="96">
        <v>2016</v>
      </c>
      <c r="AZ8" s="97"/>
      <c r="BA8" s="96">
        <v>2016</v>
      </c>
      <c r="BB8" s="97"/>
      <c r="BC8" s="96">
        <v>2016</v>
      </c>
      <c r="BD8" s="97"/>
      <c r="BE8" s="96">
        <v>2016</v>
      </c>
      <c r="BF8" s="97"/>
      <c r="BG8" s="96">
        <v>2016</v>
      </c>
      <c r="BH8" s="97"/>
      <c r="BI8" s="96">
        <v>2016</v>
      </c>
      <c r="BJ8" s="97"/>
      <c r="BK8" s="96">
        <v>2016</v>
      </c>
      <c r="BL8" s="97"/>
      <c r="BM8" s="96">
        <v>2016</v>
      </c>
      <c r="BN8" s="97"/>
      <c r="BO8" s="96">
        <v>2016</v>
      </c>
      <c r="BP8" s="97"/>
      <c r="BQ8" s="96">
        <v>2016</v>
      </c>
      <c r="BR8" s="97"/>
      <c r="BS8" s="96">
        <v>2016</v>
      </c>
      <c r="BT8" s="97"/>
      <c r="BU8" s="96">
        <v>2016</v>
      </c>
      <c r="BV8" s="97"/>
      <c r="BW8" s="96">
        <v>2016</v>
      </c>
      <c r="BX8" s="97"/>
      <c r="BY8" s="96">
        <v>2016</v>
      </c>
      <c r="BZ8" s="97"/>
      <c r="CA8" s="96">
        <v>2016</v>
      </c>
      <c r="CB8" s="97"/>
      <c r="CC8" s="96">
        <v>2016</v>
      </c>
      <c r="CD8" s="97"/>
      <c r="CE8" s="96">
        <v>2016</v>
      </c>
      <c r="CF8" s="97"/>
      <c r="CG8" s="96">
        <v>2016</v>
      </c>
      <c r="CH8" s="97"/>
      <c r="CI8" s="96">
        <v>2016</v>
      </c>
      <c r="CJ8" s="97"/>
      <c r="CK8" s="96">
        <v>2016</v>
      </c>
      <c r="CL8" s="97"/>
      <c r="CM8" s="96">
        <v>2016</v>
      </c>
      <c r="CN8" s="97"/>
      <c r="CO8" s="96">
        <v>2016</v>
      </c>
      <c r="CP8" s="97"/>
      <c r="CQ8" s="96">
        <v>2016</v>
      </c>
      <c r="CR8" s="97"/>
      <c r="CS8" s="96">
        <v>2016</v>
      </c>
      <c r="CT8" s="97"/>
      <c r="CU8" s="96">
        <v>2016</v>
      </c>
      <c r="CV8" s="97"/>
      <c r="CW8" s="96">
        <v>2016</v>
      </c>
      <c r="CX8" s="97"/>
      <c r="CY8" s="96">
        <v>2016</v>
      </c>
      <c r="CZ8" s="97"/>
      <c r="DA8" s="96">
        <v>2016</v>
      </c>
      <c r="DB8" s="97"/>
      <c r="DC8" s="96">
        <v>2016</v>
      </c>
      <c r="DD8" s="97"/>
      <c r="DE8" s="96">
        <v>2016</v>
      </c>
      <c r="DF8" s="97"/>
      <c r="DG8" s="96">
        <v>2016</v>
      </c>
      <c r="DH8" s="97"/>
      <c r="DI8" s="101">
        <v>2016</v>
      </c>
      <c r="DJ8" s="101"/>
      <c r="DK8" s="96">
        <v>2016</v>
      </c>
      <c r="DL8" s="97"/>
      <c r="DM8" s="96">
        <v>2016</v>
      </c>
      <c r="DN8" s="97"/>
      <c r="DO8" s="96">
        <v>2016</v>
      </c>
      <c r="DP8" s="97"/>
      <c r="DQ8" s="96">
        <v>2016</v>
      </c>
      <c r="DR8" s="97"/>
      <c r="DS8" s="96">
        <v>2016</v>
      </c>
      <c r="DT8" s="97"/>
      <c r="DU8" s="96">
        <v>2016</v>
      </c>
      <c r="DV8" s="97"/>
      <c r="DW8" s="96">
        <v>2016</v>
      </c>
      <c r="DX8" s="97"/>
      <c r="DY8" s="96">
        <v>2016</v>
      </c>
      <c r="DZ8" s="97"/>
      <c r="EA8" s="96">
        <v>2016</v>
      </c>
      <c r="EB8" s="97"/>
      <c r="EC8" s="96">
        <v>2016</v>
      </c>
      <c r="ED8" s="97"/>
      <c r="EE8" s="96">
        <v>2016</v>
      </c>
      <c r="EF8" s="97"/>
      <c r="EG8" s="96">
        <v>2016</v>
      </c>
      <c r="EH8" s="97"/>
      <c r="EI8" s="96" t="s">
        <v>149</v>
      </c>
      <c r="EJ8" s="97"/>
    </row>
    <row r="9" spans="1:142" ht="40.5" customHeight="1" x14ac:dyDescent="0.25">
      <c r="A9" s="86"/>
      <c r="B9" s="86"/>
      <c r="C9" s="89"/>
      <c r="D9" s="91"/>
      <c r="E9" s="91"/>
      <c r="F9" s="91"/>
      <c r="G9" s="106"/>
      <c r="H9" s="106"/>
      <c r="I9" s="106"/>
      <c r="J9" s="83"/>
      <c r="K9" s="83"/>
      <c r="L9" s="83"/>
      <c r="M9" s="83"/>
      <c r="N9" s="83"/>
      <c r="O9" s="4" t="s">
        <v>150</v>
      </c>
      <c r="P9" s="4" t="s">
        <v>151</v>
      </c>
      <c r="Q9" s="4" t="s">
        <v>150</v>
      </c>
      <c r="R9" s="4" t="s">
        <v>151</v>
      </c>
      <c r="S9" s="5" t="s">
        <v>150</v>
      </c>
      <c r="T9" s="4" t="s">
        <v>151</v>
      </c>
      <c r="U9" s="4" t="s">
        <v>150</v>
      </c>
      <c r="V9" s="4" t="s">
        <v>151</v>
      </c>
      <c r="W9" s="4" t="s">
        <v>150</v>
      </c>
      <c r="X9" s="4" t="s">
        <v>151</v>
      </c>
      <c r="Y9" s="4" t="s">
        <v>150</v>
      </c>
      <c r="Z9" s="4" t="s">
        <v>151</v>
      </c>
      <c r="AA9" s="4" t="s">
        <v>150</v>
      </c>
      <c r="AB9" s="4" t="s">
        <v>151</v>
      </c>
      <c r="AC9" s="4" t="s">
        <v>150</v>
      </c>
      <c r="AD9" s="4" t="s">
        <v>151</v>
      </c>
      <c r="AE9" s="4" t="s">
        <v>150</v>
      </c>
      <c r="AF9" s="4" t="s">
        <v>151</v>
      </c>
      <c r="AG9" s="4" t="s">
        <v>150</v>
      </c>
      <c r="AH9" s="4" t="s">
        <v>151</v>
      </c>
      <c r="AI9" s="4" t="s">
        <v>150</v>
      </c>
      <c r="AJ9" s="4" t="s">
        <v>151</v>
      </c>
      <c r="AK9" s="4" t="s">
        <v>150</v>
      </c>
      <c r="AL9" s="4" t="s">
        <v>151</v>
      </c>
      <c r="AM9" s="4" t="s">
        <v>150</v>
      </c>
      <c r="AN9" s="4" t="s">
        <v>151</v>
      </c>
      <c r="AO9" s="4" t="s">
        <v>150</v>
      </c>
      <c r="AP9" s="4" t="s">
        <v>151</v>
      </c>
      <c r="AQ9" s="4" t="s">
        <v>150</v>
      </c>
      <c r="AR9" s="4" t="s">
        <v>151</v>
      </c>
      <c r="AS9" s="4" t="s">
        <v>150</v>
      </c>
      <c r="AT9" s="4" t="s">
        <v>151</v>
      </c>
      <c r="AU9" s="4" t="s">
        <v>150</v>
      </c>
      <c r="AV9" s="4" t="s">
        <v>151</v>
      </c>
      <c r="AW9" s="4" t="s">
        <v>150</v>
      </c>
      <c r="AX9" s="4" t="s">
        <v>151</v>
      </c>
      <c r="AY9" s="4" t="s">
        <v>150</v>
      </c>
      <c r="AZ9" s="4" t="s">
        <v>151</v>
      </c>
      <c r="BA9" s="4" t="s">
        <v>150</v>
      </c>
      <c r="BB9" s="4" t="s">
        <v>151</v>
      </c>
      <c r="BC9" s="4" t="s">
        <v>150</v>
      </c>
      <c r="BD9" s="4" t="s">
        <v>151</v>
      </c>
      <c r="BE9" s="4" t="s">
        <v>150</v>
      </c>
      <c r="BF9" s="4" t="s">
        <v>151</v>
      </c>
      <c r="BG9" s="4" t="s">
        <v>150</v>
      </c>
      <c r="BH9" s="4" t="s">
        <v>151</v>
      </c>
      <c r="BI9" s="4" t="s">
        <v>150</v>
      </c>
      <c r="BJ9" s="4" t="s">
        <v>151</v>
      </c>
      <c r="BK9" s="4" t="s">
        <v>150</v>
      </c>
      <c r="BL9" s="4" t="s">
        <v>151</v>
      </c>
      <c r="BM9" s="4" t="s">
        <v>152</v>
      </c>
      <c r="BN9" s="6" t="s">
        <v>151</v>
      </c>
      <c r="BO9" s="4" t="s">
        <v>150</v>
      </c>
      <c r="BP9" s="4" t="s">
        <v>151</v>
      </c>
      <c r="BQ9" s="4" t="s">
        <v>150</v>
      </c>
      <c r="BR9" s="4" t="s">
        <v>151</v>
      </c>
      <c r="BS9" s="4" t="s">
        <v>150</v>
      </c>
      <c r="BT9" s="4" t="s">
        <v>151</v>
      </c>
      <c r="BU9" s="4" t="s">
        <v>150</v>
      </c>
      <c r="BV9" s="4" t="s">
        <v>151</v>
      </c>
      <c r="BW9" s="4" t="s">
        <v>150</v>
      </c>
      <c r="BX9" s="4" t="s">
        <v>151</v>
      </c>
      <c r="BY9" s="4" t="s">
        <v>150</v>
      </c>
      <c r="BZ9" s="4" t="s">
        <v>151</v>
      </c>
      <c r="CA9" s="4" t="s">
        <v>150</v>
      </c>
      <c r="CB9" s="4" t="s">
        <v>151</v>
      </c>
      <c r="CC9" s="4" t="s">
        <v>150</v>
      </c>
      <c r="CD9" s="4" t="s">
        <v>151</v>
      </c>
      <c r="CE9" s="4" t="s">
        <v>152</v>
      </c>
      <c r="CF9" s="6" t="s">
        <v>151</v>
      </c>
      <c r="CG9" s="4" t="s">
        <v>150</v>
      </c>
      <c r="CH9" s="4" t="s">
        <v>151</v>
      </c>
      <c r="CI9" s="4" t="s">
        <v>150</v>
      </c>
      <c r="CJ9" s="4" t="s">
        <v>151</v>
      </c>
      <c r="CK9" s="4" t="s">
        <v>150</v>
      </c>
      <c r="CL9" s="4" t="s">
        <v>151</v>
      </c>
      <c r="CM9" s="4" t="s">
        <v>150</v>
      </c>
      <c r="CN9" s="4" t="s">
        <v>151</v>
      </c>
      <c r="CO9" s="4" t="s">
        <v>150</v>
      </c>
      <c r="CP9" s="4" t="s">
        <v>151</v>
      </c>
      <c r="CQ9" s="4" t="s">
        <v>150</v>
      </c>
      <c r="CR9" s="4" t="s">
        <v>151</v>
      </c>
      <c r="CS9" s="4" t="s">
        <v>150</v>
      </c>
      <c r="CT9" s="4" t="s">
        <v>151</v>
      </c>
      <c r="CU9" s="4" t="s">
        <v>150</v>
      </c>
      <c r="CV9" s="4" t="s">
        <v>151</v>
      </c>
      <c r="CW9" s="4" t="s">
        <v>150</v>
      </c>
      <c r="CX9" s="4" t="s">
        <v>151</v>
      </c>
      <c r="CY9" s="4" t="s">
        <v>150</v>
      </c>
      <c r="CZ9" s="4" t="s">
        <v>151</v>
      </c>
      <c r="DA9" s="4" t="s">
        <v>150</v>
      </c>
      <c r="DB9" s="4" t="s">
        <v>151</v>
      </c>
      <c r="DC9" s="4" t="s">
        <v>150</v>
      </c>
      <c r="DD9" s="4" t="s">
        <v>151</v>
      </c>
      <c r="DE9" s="4" t="s">
        <v>150</v>
      </c>
      <c r="DF9" s="4" t="s">
        <v>151</v>
      </c>
      <c r="DG9" s="4" t="s">
        <v>150</v>
      </c>
      <c r="DH9" s="4" t="s">
        <v>151</v>
      </c>
      <c r="DI9" s="6" t="s">
        <v>150</v>
      </c>
      <c r="DJ9" s="6" t="s">
        <v>151</v>
      </c>
      <c r="DK9" s="4" t="s">
        <v>150</v>
      </c>
      <c r="DL9" s="4" t="s">
        <v>151</v>
      </c>
      <c r="DM9" s="4" t="s">
        <v>150</v>
      </c>
      <c r="DN9" s="4" t="s">
        <v>151</v>
      </c>
      <c r="DO9" s="4" t="s">
        <v>150</v>
      </c>
      <c r="DP9" s="4" t="s">
        <v>151</v>
      </c>
      <c r="DQ9" s="4" t="s">
        <v>150</v>
      </c>
      <c r="DR9" s="4" t="s">
        <v>151</v>
      </c>
      <c r="DS9" s="4" t="s">
        <v>150</v>
      </c>
      <c r="DT9" s="4" t="s">
        <v>151</v>
      </c>
      <c r="DU9" s="4" t="s">
        <v>150</v>
      </c>
      <c r="DV9" s="4" t="s">
        <v>151</v>
      </c>
      <c r="DW9" s="4" t="s">
        <v>150</v>
      </c>
      <c r="DX9" s="4" t="s">
        <v>151</v>
      </c>
      <c r="DY9" s="4" t="s">
        <v>150</v>
      </c>
      <c r="DZ9" s="4" t="s">
        <v>151</v>
      </c>
      <c r="EA9" s="4" t="s">
        <v>150</v>
      </c>
      <c r="EB9" s="4" t="s">
        <v>151</v>
      </c>
      <c r="EC9" s="4" t="s">
        <v>150</v>
      </c>
      <c r="ED9" s="4" t="s">
        <v>151</v>
      </c>
      <c r="EE9" s="4" t="s">
        <v>150</v>
      </c>
      <c r="EF9" s="4" t="s">
        <v>151</v>
      </c>
      <c r="EG9" s="4" t="s">
        <v>150</v>
      </c>
      <c r="EH9" s="4" t="s">
        <v>151</v>
      </c>
      <c r="EI9" s="4" t="s">
        <v>150</v>
      </c>
      <c r="EJ9" s="4" t="s">
        <v>151</v>
      </c>
    </row>
    <row r="10" spans="1:142" x14ac:dyDescent="0.25">
      <c r="A10" s="7"/>
      <c r="B10" s="7" t="s">
        <v>153</v>
      </c>
      <c r="C10" s="8" t="s">
        <v>154</v>
      </c>
      <c r="D10" s="9"/>
      <c r="E10" s="9"/>
      <c r="F10" s="9"/>
      <c r="G10" s="69"/>
      <c r="H10" s="69"/>
      <c r="I10" s="69"/>
      <c r="J10" s="70"/>
      <c r="K10" s="70"/>
      <c r="L10" s="70"/>
      <c r="M10" s="70"/>
      <c r="N10" s="70"/>
      <c r="O10" s="10"/>
      <c r="P10" s="11">
        <v>1.02</v>
      </c>
      <c r="Q10" s="11"/>
      <c r="R10" s="11">
        <v>1.2</v>
      </c>
      <c r="S10" s="12"/>
      <c r="T10" s="11">
        <v>1.2</v>
      </c>
      <c r="U10" s="10"/>
      <c r="V10" s="10">
        <v>1.02</v>
      </c>
      <c r="W10" s="10"/>
      <c r="X10" s="10">
        <v>1.02</v>
      </c>
      <c r="Y10" s="10"/>
      <c r="Z10" s="10">
        <v>1.2</v>
      </c>
      <c r="AA10" s="10"/>
      <c r="AB10" s="10">
        <v>1.01</v>
      </c>
      <c r="AC10" s="10"/>
      <c r="AD10" s="10">
        <v>1.01</v>
      </c>
      <c r="AE10" s="10"/>
      <c r="AF10" s="10">
        <v>1.01</v>
      </c>
      <c r="AG10" s="10"/>
      <c r="AH10" s="10">
        <v>1.01</v>
      </c>
      <c r="AI10" s="10"/>
      <c r="AJ10" s="10">
        <v>1.01</v>
      </c>
      <c r="AK10" s="10"/>
      <c r="AL10" s="10">
        <v>1.01</v>
      </c>
      <c r="AM10" s="10"/>
      <c r="AN10" s="10">
        <v>1.01</v>
      </c>
      <c r="AO10" s="4"/>
      <c r="AP10" s="10">
        <v>1.01</v>
      </c>
      <c r="AQ10" s="10"/>
      <c r="AR10" s="10">
        <v>1.01</v>
      </c>
      <c r="AS10" s="10"/>
      <c r="AT10" s="10">
        <v>1.01</v>
      </c>
      <c r="AU10" s="10"/>
      <c r="AV10" s="10">
        <v>1.01</v>
      </c>
      <c r="AW10" s="10"/>
      <c r="AX10" s="10">
        <v>1.01</v>
      </c>
      <c r="AY10" s="10"/>
      <c r="AZ10" s="10">
        <v>1.02</v>
      </c>
      <c r="BA10" s="10"/>
      <c r="BB10" s="10">
        <v>1</v>
      </c>
      <c r="BC10" s="10"/>
      <c r="BD10" s="10">
        <v>1</v>
      </c>
      <c r="BE10" s="10"/>
      <c r="BF10" s="10">
        <v>1</v>
      </c>
      <c r="BG10" s="10"/>
      <c r="BH10" s="10">
        <v>1</v>
      </c>
      <c r="BI10" s="10"/>
      <c r="BJ10" s="10">
        <v>1</v>
      </c>
      <c r="BK10" s="10"/>
      <c r="BL10" s="10">
        <v>1</v>
      </c>
      <c r="BM10" s="10"/>
      <c r="BN10" s="13">
        <v>1</v>
      </c>
      <c r="BO10" s="10"/>
      <c r="BP10" s="10">
        <v>1</v>
      </c>
      <c r="BQ10" s="10"/>
      <c r="BR10" s="10">
        <v>1</v>
      </c>
      <c r="BS10" s="10"/>
      <c r="BT10" s="10">
        <v>1</v>
      </c>
      <c r="BU10" s="10"/>
      <c r="BV10" s="13">
        <v>1</v>
      </c>
      <c r="BW10" s="10"/>
      <c r="BX10" s="10">
        <v>1</v>
      </c>
      <c r="BY10" s="10"/>
      <c r="BZ10" s="10">
        <v>1</v>
      </c>
      <c r="CA10" s="10"/>
      <c r="CB10" s="10">
        <v>1</v>
      </c>
      <c r="CC10" s="10"/>
      <c r="CD10" s="10">
        <v>1</v>
      </c>
      <c r="CE10" s="10"/>
      <c r="CF10" s="13">
        <v>1</v>
      </c>
      <c r="CG10" s="10"/>
      <c r="CH10" s="10">
        <v>1</v>
      </c>
      <c r="CI10" s="10"/>
      <c r="CJ10" s="10">
        <v>1</v>
      </c>
      <c r="CK10" s="10"/>
      <c r="CL10" s="10">
        <v>1.036</v>
      </c>
      <c r="CM10" s="10"/>
      <c r="CN10" s="10">
        <v>1</v>
      </c>
      <c r="CO10" s="10"/>
      <c r="CP10" s="10">
        <v>1</v>
      </c>
      <c r="CQ10" s="10"/>
      <c r="CR10" s="10">
        <v>1</v>
      </c>
      <c r="CS10" s="10"/>
      <c r="CT10" s="10">
        <v>1.036</v>
      </c>
      <c r="CU10" s="10"/>
      <c r="CV10" s="10">
        <v>1</v>
      </c>
      <c r="CW10" s="10"/>
      <c r="CX10" s="10">
        <v>1</v>
      </c>
      <c r="CY10" s="10"/>
      <c r="CZ10" s="10">
        <v>1</v>
      </c>
      <c r="DA10" s="10"/>
      <c r="DB10" s="10">
        <v>1</v>
      </c>
      <c r="DC10" s="10"/>
      <c r="DD10" s="10">
        <v>1</v>
      </c>
      <c r="DE10" s="10"/>
      <c r="DF10" s="13">
        <v>1</v>
      </c>
      <c r="DG10" s="10"/>
      <c r="DH10" s="10">
        <v>1.036</v>
      </c>
      <c r="DI10" s="13"/>
      <c r="DJ10" s="13">
        <v>1.01</v>
      </c>
      <c r="DK10" s="10"/>
      <c r="DL10" s="10">
        <v>1.036</v>
      </c>
      <c r="DM10" s="10"/>
      <c r="DN10" s="10">
        <v>1.036</v>
      </c>
      <c r="DO10" s="10"/>
      <c r="DP10" s="10">
        <v>1</v>
      </c>
      <c r="DQ10" s="10"/>
      <c r="DR10" s="10">
        <v>1.036</v>
      </c>
      <c r="DS10" s="10"/>
      <c r="DT10" s="10">
        <v>1.01</v>
      </c>
      <c r="DU10" s="10"/>
      <c r="DV10" s="10">
        <v>1.01</v>
      </c>
      <c r="DW10" s="10"/>
      <c r="DX10" s="10">
        <v>1</v>
      </c>
      <c r="DY10" s="10"/>
      <c r="DZ10" s="10">
        <v>1.1000000000000001</v>
      </c>
      <c r="EA10" s="10"/>
      <c r="EB10" s="10">
        <v>1.3</v>
      </c>
      <c r="EC10" s="10"/>
      <c r="ED10" s="10">
        <v>1.3</v>
      </c>
      <c r="EE10" s="10"/>
      <c r="EF10" s="13">
        <v>1.1000000000000001</v>
      </c>
      <c r="EG10" s="14"/>
      <c r="EH10" s="14"/>
      <c r="EI10" s="38"/>
      <c r="EJ10" s="38"/>
    </row>
    <row r="11" spans="1:142" x14ac:dyDescent="0.25">
      <c r="A11" s="7"/>
      <c r="B11" s="7"/>
      <c r="C11" s="8" t="s">
        <v>155</v>
      </c>
      <c r="D11" s="38"/>
      <c r="E11" s="38"/>
      <c r="F11" s="38"/>
      <c r="G11" s="15"/>
      <c r="H11" s="15"/>
      <c r="I11" s="15"/>
      <c r="J11" s="15"/>
      <c r="K11" s="16"/>
      <c r="L11" s="16"/>
      <c r="M11" s="16"/>
      <c r="N11" s="17"/>
      <c r="O11" s="10"/>
      <c r="P11" s="18">
        <v>1</v>
      </c>
      <c r="Q11" s="18"/>
      <c r="R11" s="18">
        <v>1</v>
      </c>
      <c r="S11" s="19"/>
      <c r="T11" s="18">
        <v>1</v>
      </c>
      <c r="U11" s="10"/>
      <c r="V11" s="18">
        <v>1.1000000000000001</v>
      </c>
      <c r="W11" s="10"/>
      <c r="X11" s="18">
        <v>1.1000000000000001</v>
      </c>
      <c r="Y11" s="10"/>
      <c r="Z11" s="18">
        <v>1.2</v>
      </c>
      <c r="AA11" s="10"/>
      <c r="AB11" s="18">
        <v>1.01</v>
      </c>
      <c r="AC11" s="10"/>
      <c r="AD11" s="18">
        <v>1.01</v>
      </c>
      <c r="AE11" s="10"/>
      <c r="AF11" s="18">
        <v>1.01</v>
      </c>
      <c r="AG11" s="10"/>
      <c r="AH11" s="18">
        <v>1.01</v>
      </c>
      <c r="AI11" s="10"/>
      <c r="AJ11" s="18">
        <v>1.01</v>
      </c>
      <c r="AK11" s="10"/>
      <c r="AL11" s="18">
        <v>1.01</v>
      </c>
      <c r="AM11" s="10"/>
      <c r="AN11" s="18">
        <v>1.01</v>
      </c>
      <c r="AO11" s="4"/>
      <c r="AP11" s="18">
        <v>1.01</v>
      </c>
      <c r="AQ11" s="10"/>
      <c r="AR11" s="18">
        <v>1.01</v>
      </c>
      <c r="AS11" s="10"/>
      <c r="AT11" s="18">
        <v>1.01</v>
      </c>
      <c r="AU11" s="10"/>
      <c r="AV11" s="18">
        <v>1.01</v>
      </c>
      <c r="AW11" s="10"/>
      <c r="AX11" s="18">
        <v>1.01</v>
      </c>
      <c r="AY11" s="10"/>
      <c r="AZ11" s="18">
        <v>1.2</v>
      </c>
      <c r="BA11" s="10"/>
      <c r="BB11" s="18">
        <v>0.8</v>
      </c>
      <c r="BC11" s="10"/>
      <c r="BD11" s="18">
        <v>0.8</v>
      </c>
      <c r="BE11" s="10"/>
      <c r="BF11" s="18">
        <v>0.8</v>
      </c>
      <c r="BG11" s="10"/>
      <c r="BH11" s="18">
        <v>0.8</v>
      </c>
      <c r="BI11" s="10"/>
      <c r="BJ11" s="18">
        <v>0.9</v>
      </c>
      <c r="BK11" s="10"/>
      <c r="BL11" s="18">
        <v>0.9</v>
      </c>
      <c r="BM11" s="10"/>
      <c r="BN11" s="43">
        <v>0.9</v>
      </c>
      <c r="BO11" s="10"/>
      <c r="BP11" s="18">
        <v>0.9</v>
      </c>
      <c r="BQ11" s="10"/>
      <c r="BR11" s="18">
        <v>0.9</v>
      </c>
      <c r="BS11" s="10"/>
      <c r="BT11" s="18">
        <v>0.9</v>
      </c>
      <c r="BU11" s="10"/>
      <c r="BV11" s="43">
        <v>0.9</v>
      </c>
      <c r="BW11" s="10"/>
      <c r="BX11" s="18">
        <v>0.9</v>
      </c>
      <c r="BY11" s="10"/>
      <c r="BZ11" s="18">
        <v>0.9</v>
      </c>
      <c r="CA11" s="10"/>
      <c r="CB11" s="18">
        <v>0.9</v>
      </c>
      <c r="CC11" s="10"/>
      <c r="CD11" s="18">
        <v>0.9</v>
      </c>
      <c r="CE11" s="10"/>
      <c r="CF11" s="43">
        <v>0.9</v>
      </c>
      <c r="CG11" s="10"/>
      <c r="CH11" s="18">
        <v>1</v>
      </c>
      <c r="CI11" s="10"/>
      <c r="CJ11" s="18">
        <v>1</v>
      </c>
      <c r="CK11" s="10"/>
      <c r="CL11" s="18">
        <v>1</v>
      </c>
      <c r="CM11" s="10"/>
      <c r="CN11" s="18">
        <v>1</v>
      </c>
      <c r="CO11" s="10"/>
      <c r="CP11" s="18">
        <v>1</v>
      </c>
      <c r="CQ11" s="10"/>
      <c r="CR11" s="18">
        <v>1</v>
      </c>
      <c r="CS11" s="10"/>
      <c r="CT11" s="18">
        <v>1</v>
      </c>
      <c r="CU11" s="10"/>
      <c r="CV11" s="18">
        <v>1</v>
      </c>
      <c r="CW11" s="10"/>
      <c r="CX11" s="18">
        <v>1</v>
      </c>
      <c r="CY11" s="10"/>
      <c r="CZ11" s="18">
        <v>1</v>
      </c>
      <c r="DA11" s="10"/>
      <c r="DB11" s="18">
        <v>1</v>
      </c>
      <c r="DC11" s="10"/>
      <c r="DD11" s="18">
        <v>1</v>
      </c>
      <c r="DE11" s="10"/>
      <c r="DF11" s="43">
        <v>1</v>
      </c>
      <c r="DG11" s="10"/>
      <c r="DH11" s="18">
        <v>1.1000000000000001</v>
      </c>
      <c r="DI11" s="13"/>
      <c r="DJ11" s="43">
        <v>1.1000000000000001</v>
      </c>
      <c r="DK11" s="10"/>
      <c r="DL11" s="18">
        <v>1.1000000000000001</v>
      </c>
      <c r="DM11" s="10"/>
      <c r="DN11" s="18">
        <v>1.1000000000000001</v>
      </c>
      <c r="DO11" s="10"/>
      <c r="DP11" s="18">
        <v>1.1000000000000001</v>
      </c>
      <c r="DQ11" s="10"/>
      <c r="DR11" s="18">
        <v>1.1000000000000001</v>
      </c>
      <c r="DS11" s="10"/>
      <c r="DT11" s="18">
        <v>1.1000000000000001</v>
      </c>
      <c r="DU11" s="10"/>
      <c r="DV11" s="18">
        <v>1.1000000000000001</v>
      </c>
      <c r="DW11" s="10"/>
      <c r="DX11" s="18">
        <v>1.1000000000000001</v>
      </c>
      <c r="DY11" s="10"/>
      <c r="DZ11" s="18">
        <v>1.5</v>
      </c>
      <c r="EA11" s="10"/>
      <c r="EB11" s="18">
        <v>1.5</v>
      </c>
      <c r="EC11" s="10"/>
      <c r="ED11" s="18">
        <v>1.5</v>
      </c>
      <c r="EE11" s="10"/>
      <c r="EF11" s="43">
        <v>1.5</v>
      </c>
      <c r="EG11" s="14"/>
      <c r="EH11" s="14"/>
      <c r="EI11" s="38"/>
      <c r="EJ11" s="38"/>
    </row>
    <row r="12" spans="1:142" x14ac:dyDescent="0.25">
      <c r="A12" s="7"/>
      <c r="B12" s="7"/>
      <c r="C12" s="8" t="s">
        <v>156</v>
      </c>
      <c r="D12" s="38"/>
      <c r="E12" s="38"/>
      <c r="F12" s="71">
        <f>E15*95%</f>
        <v>9620.65</v>
      </c>
      <c r="G12" s="15"/>
      <c r="H12" s="15"/>
      <c r="I12" s="15"/>
      <c r="J12" s="15"/>
      <c r="K12" s="16"/>
      <c r="L12" s="16"/>
      <c r="M12" s="16"/>
      <c r="N12" s="17"/>
      <c r="O12" s="10"/>
      <c r="P12" s="18"/>
      <c r="Q12" s="18"/>
      <c r="R12" s="18"/>
      <c r="S12" s="19"/>
      <c r="T12" s="18"/>
      <c r="U12" s="10"/>
      <c r="V12" s="18"/>
      <c r="W12" s="10"/>
      <c r="X12" s="18"/>
      <c r="Y12" s="10"/>
      <c r="Z12" s="18"/>
      <c r="AA12" s="10"/>
      <c r="AB12" s="18"/>
      <c r="AC12" s="10"/>
      <c r="AD12" s="18"/>
      <c r="AE12" s="10"/>
      <c r="AF12" s="18"/>
      <c r="AG12" s="10"/>
      <c r="AH12" s="18"/>
      <c r="AI12" s="10"/>
      <c r="AJ12" s="18"/>
      <c r="AK12" s="10"/>
      <c r="AL12" s="18"/>
      <c r="AM12" s="10"/>
      <c r="AN12" s="18"/>
      <c r="AO12" s="4"/>
      <c r="AP12" s="18"/>
      <c r="AQ12" s="10"/>
      <c r="AR12" s="18"/>
      <c r="AS12" s="10"/>
      <c r="AT12" s="18"/>
      <c r="AU12" s="10"/>
      <c r="AV12" s="18"/>
      <c r="AW12" s="10"/>
      <c r="AX12" s="18"/>
      <c r="AY12" s="10"/>
      <c r="AZ12" s="18"/>
      <c r="BA12" s="10"/>
      <c r="BB12" s="18"/>
      <c r="BC12" s="10"/>
      <c r="BD12" s="18"/>
      <c r="BE12" s="10"/>
      <c r="BF12" s="18"/>
      <c r="BG12" s="10"/>
      <c r="BH12" s="18"/>
      <c r="BI12" s="10"/>
      <c r="BJ12" s="18"/>
      <c r="BK12" s="10"/>
      <c r="BL12" s="18">
        <v>0.8</v>
      </c>
      <c r="BM12" s="10"/>
      <c r="BN12" s="43"/>
      <c r="BO12" s="10"/>
      <c r="BP12" s="18">
        <v>0.8</v>
      </c>
      <c r="BQ12" s="10"/>
      <c r="BR12" s="18"/>
      <c r="BS12" s="10"/>
      <c r="BT12" s="18">
        <v>0.8</v>
      </c>
      <c r="BU12" s="10"/>
      <c r="BV12" s="43"/>
      <c r="BW12" s="10"/>
      <c r="BX12" s="18"/>
      <c r="BY12" s="10"/>
      <c r="BZ12" s="18"/>
      <c r="CA12" s="10"/>
      <c r="CB12" s="18">
        <v>1.1000000000000001</v>
      </c>
      <c r="CC12" s="10"/>
      <c r="CD12" s="18"/>
      <c r="CE12" s="10"/>
      <c r="CF12" s="43"/>
      <c r="CG12" s="10"/>
      <c r="CH12" s="18"/>
      <c r="CI12" s="10"/>
      <c r="CJ12" s="18">
        <v>1.1000000000000001</v>
      </c>
      <c r="CK12" s="10"/>
      <c r="CL12" s="18"/>
      <c r="CM12" s="10"/>
      <c r="CN12" s="18"/>
      <c r="CO12" s="10"/>
      <c r="CP12" s="18"/>
      <c r="CQ12" s="10"/>
      <c r="CR12" s="18"/>
      <c r="CS12" s="10"/>
      <c r="CT12" s="18"/>
      <c r="CU12" s="10"/>
      <c r="CV12" s="18"/>
      <c r="CW12" s="10"/>
      <c r="CX12" s="18"/>
      <c r="CY12" s="10"/>
      <c r="CZ12" s="18"/>
      <c r="DA12" s="10"/>
      <c r="DB12" s="18">
        <v>0.8</v>
      </c>
      <c r="DC12" s="10"/>
      <c r="DD12" s="18"/>
      <c r="DE12" s="10"/>
      <c r="DF12" s="43"/>
      <c r="DG12" s="10"/>
      <c r="DH12" s="18"/>
      <c r="DI12" s="13"/>
      <c r="DJ12" s="43"/>
      <c r="DK12" s="10"/>
      <c r="DL12" s="18"/>
      <c r="DM12" s="10"/>
      <c r="DN12" s="18"/>
      <c r="DO12" s="10"/>
      <c r="DP12" s="18"/>
      <c r="DQ12" s="10"/>
      <c r="DR12" s="18"/>
      <c r="DS12" s="10"/>
      <c r="DT12" s="18"/>
      <c r="DU12" s="10"/>
      <c r="DV12" s="18"/>
      <c r="DW12" s="10"/>
      <c r="DX12" s="18"/>
      <c r="DY12" s="10"/>
      <c r="DZ12" s="18"/>
      <c r="EA12" s="10"/>
      <c r="EB12" s="18"/>
      <c r="EC12" s="10"/>
      <c r="ED12" s="18"/>
      <c r="EE12" s="10"/>
      <c r="EF12" s="43"/>
      <c r="EG12" s="14"/>
      <c r="EH12" s="14"/>
      <c r="EI12" s="38"/>
      <c r="EJ12" s="38"/>
    </row>
    <row r="13" spans="1:142" x14ac:dyDescent="0.25">
      <c r="A13" s="7">
        <v>1</v>
      </c>
      <c r="B13" s="44"/>
      <c r="C13" s="45" t="s">
        <v>157</v>
      </c>
      <c r="D13" s="9"/>
      <c r="E13" s="9"/>
      <c r="F13" s="9"/>
      <c r="G13" s="15">
        <v>0.5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46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20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L13" s="59"/>
    </row>
    <row r="14" spans="1:142" x14ac:dyDescent="0.25">
      <c r="A14" s="7">
        <v>2</v>
      </c>
      <c r="B14" s="44"/>
      <c r="C14" s="45" t="s">
        <v>158</v>
      </c>
      <c r="D14" s="9"/>
      <c r="E14" s="9"/>
      <c r="F14" s="9"/>
      <c r="G14" s="15">
        <v>0.8</v>
      </c>
      <c r="H14" s="15"/>
      <c r="I14" s="15"/>
      <c r="J14" s="15"/>
      <c r="K14" s="15"/>
      <c r="L14" s="15"/>
      <c r="M14" s="15"/>
      <c r="N14" s="15"/>
      <c r="O14" s="15">
        <f t="shared" ref="O14:BZ14" si="0">SUM(O15:O20)</f>
        <v>0</v>
      </c>
      <c r="P14" s="15">
        <f t="shared" si="0"/>
        <v>0</v>
      </c>
      <c r="Q14" s="15">
        <f t="shared" si="0"/>
        <v>0</v>
      </c>
      <c r="R14" s="15">
        <f t="shared" si="0"/>
        <v>0</v>
      </c>
      <c r="S14" s="15">
        <f t="shared" si="0"/>
        <v>0</v>
      </c>
      <c r="T14" s="15">
        <f t="shared" si="0"/>
        <v>0</v>
      </c>
      <c r="U14" s="15">
        <f t="shared" si="0"/>
        <v>0</v>
      </c>
      <c r="V14" s="15">
        <f t="shared" si="0"/>
        <v>0</v>
      </c>
      <c r="W14" s="15">
        <f t="shared" si="0"/>
        <v>0</v>
      </c>
      <c r="X14" s="15">
        <f t="shared" si="0"/>
        <v>0</v>
      </c>
      <c r="Y14" s="15">
        <f t="shared" si="0"/>
        <v>797</v>
      </c>
      <c r="Z14" s="15">
        <f t="shared" si="0"/>
        <v>10621129.318799999</v>
      </c>
      <c r="AA14" s="15">
        <f t="shared" si="0"/>
        <v>0</v>
      </c>
      <c r="AB14" s="15">
        <f t="shared" si="0"/>
        <v>0</v>
      </c>
      <c r="AC14" s="15">
        <f t="shared" si="0"/>
        <v>0</v>
      </c>
      <c r="AD14" s="15">
        <f t="shared" si="0"/>
        <v>0</v>
      </c>
      <c r="AE14" s="15">
        <f t="shared" si="0"/>
        <v>0</v>
      </c>
      <c r="AF14" s="15">
        <f t="shared" si="0"/>
        <v>0</v>
      </c>
      <c r="AG14" s="15">
        <f t="shared" si="0"/>
        <v>0</v>
      </c>
      <c r="AH14" s="15">
        <f t="shared" si="0"/>
        <v>0</v>
      </c>
      <c r="AI14" s="15">
        <f t="shared" si="0"/>
        <v>0</v>
      </c>
      <c r="AJ14" s="15">
        <f t="shared" si="0"/>
        <v>0</v>
      </c>
      <c r="AK14" s="15">
        <f t="shared" si="0"/>
        <v>0</v>
      </c>
      <c r="AL14" s="15">
        <f t="shared" si="0"/>
        <v>0</v>
      </c>
      <c r="AM14" s="15">
        <f t="shared" si="0"/>
        <v>0</v>
      </c>
      <c r="AN14" s="15">
        <f t="shared" si="0"/>
        <v>0</v>
      </c>
      <c r="AO14" s="15">
        <v>0</v>
      </c>
      <c r="AP14" s="15">
        <f t="shared" si="0"/>
        <v>0</v>
      </c>
      <c r="AQ14" s="15">
        <f t="shared" si="0"/>
        <v>390</v>
      </c>
      <c r="AR14" s="15">
        <f t="shared" si="0"/>
        <v>4461418.3832399994</v>
      </c>
      <c r="AS14" s="15">
        <f t="shared" si="0"/>
        <v>480</v>
      </c>
      <c r="AT14" s="15">
        <f t="shared" si="0"/>
        <v>5443444.1970999995</v>
      </c>
      <c r="AU14" s="15">
        <f t="shared" si="0"/>
        <v>438</v>
      </c>
      <c r="AV14" s="15">
        <f t="shared" si="0"/>
        <v>4923531.7531399997</v>
      </c>
      <c r="AW14" s="15">
        <f t="shared" si="0"/>
        <v>360</v>
      </c>
      <c r="AX14" s="15">
        <f t="shared" si="0"/>
        <v>5005902.4142399998</v>
      </c>
      <c r="AY14" s="15">
        <f t="shared" si="0"/>
        <v>0</v>
      </c>
      <c r="AZ14" s="15">
        <f t="shared" si="0"/>
        <v>0</v>
      </c>
      <c r="BA14" s="15">
        <f t="shared" si="0"/>
        <v>0</v>
      </c>
      <c r="BB14" s="15">
        <f t="shared" si="0"/>
        <v>0</v>
      </c>
      <c r="BC14" s="15">
        <f t="shared" si="0"/>
        <v>0</v>
      </c>
      <c r="BD14" s="15">
        <f t="shared" si="0"/>
        <v>0</v>
      </c>
      <c r="BE14" s="15">
        <f t="shared" si="0"/>
        <v>0</v>
      </c>
      <c r="BF14" s="15">
        <f t="shared" si="0"/>
        <v>0</v>
      </c>
      <c r="BG14" s="15">
        <f t="shared" si="0"/>
        <v>0</v>
      </c>
      <c r="BH14" s="15">
        <f t="shared" si="0"/>
        <v>0</v>
      </c>
      <c r="BI14" s="15">
        <v>48</v>
      </c>
      <c r="BJ14" s="15">
        <f t="shared" si="0"/>
        <v>419839.29108333332</v>
      </c>
      <c r="BK14" s="15">
        <f t="shared" si="0"/>
        <v>0</v>
      </c>
      <c r="BL14" s="15">
        <f t="shared" si="0"/>
        <v>0</v>
      </c>
      <c r="BM14" s="15">
        <f t="shared" si="0"/>
        <v>0</v>
      </c>
      <c r="BN14" s="15">
        <f t="shared" si="0"/>
        <v>0</v>
      </c>
      <c r="BO14" s="15">
        <f t="shared" si="0"/>
        <v>0</v>
      </c>
      <c r="BP14" s="15">
        <f t="shared" si="0"/>
        <v>0</v>
      </c>
      <c r="BQ14" s="15">
        <f t="shared" si="0"/>
        <v>0</v>
      </c>
      <c r="BR14" s="15">
        <f t="shared" si="0"/>
        <v>0</v>
      </c>
      <c r="BS14" s="15">
        <f t="shared" si="0"/>
        <v>0</v>
      </c>
      <c r="BT14" s="15">
        <f t="shared" si="0"/>
        <v>0</v>
      </c>
      <c r="BU14" s="15">
        <v>0</v>
      </c>
      <c r="BV14" s="15">
        <f t="shared" si="0"/>
        <v>0</v>
      </c>
      <c r="BW14" s="15">
        <f t="shared" si="0"/>
        <v>2</v>
      </c>
      <c r="BX14" s="15">
        <f t="shared" si="0"/>
        <v>16577.561000000002</v>
      </c>
      <c r="BY14" s="15">
        <f t="shared" si="0"/>
        <v>0</v>
      </c>
      <c r="BZ14" s="15">
        <f t="shared" si="0"/>
        <v>0</v>
      </c>
      <c r="CA14" s="15">
        <f t="shared" ref="CA14:EJ14" si="1">SUM(CA15:CA20)</f>
        <v>80</v>
      </c>
      <c r="CB14" s="15">
        <f t="shared" si="1"/>
        <v>1126823.0064000001</v>
      </c>
      <c r="CC14" s="15">
        <f t="shared" si="1"/>
        <v>0</v>
      </c>
      <c r="CD14" s="15">
        <f t="shared" si="1"/>
        <v>0</v>
      </c>
      <c r="CE14" s="15">
        <f t="shared" si="1"/>
        <v>0</v>
      </c>
      <c r="CF14" s="15">
        <f t="shared" si="1"/>
        <v>0</v>
      </c>
      <c r="CG14" s="15">
        <f t="shared" si="1"/>
        <v>0</v>
      </c>
      <c r="CH14" s="15">
        <f t="shared" si="1"/>
        <v>0</v>
      </c>
      <c r="CI14" s="15">
        <f t="shared" si="1"/>
        <v>0</v>
      </c>
      <c r="CJ14" s="15">
        <f t="shared" si="1"/>
        <v>0</v>
      </c>
      <c r="CK14" s="15">
        <f t="shared" si="1"/>
        <v>0</v>
      </c>
      <c r="CL14" s="15">
        <f t="shared" si="1"/>
        <v>0</v>
      </c>
      <c r="CM14" s="15">
        <f t="shared" si="1"/>
        <v>0</v>
      </c>
      <c r="CN14" s="15">
        <f t="shared" si="1"/>
        <v>0</v>
      </c>
      <c r="CO14" s="15">
        <f t="shared" si="1"/>
        <v>274</v>
      </c>
      <c r="CP14" s="15">
        <f t="shared" si="1"/>
        <v>3414809.2159999995</v>
      </c>
      <c r="CQ14" s="15">
        <f t="shared" si="1"/>
        <v>0</v>
      </c>
      <c r="CR14" s="15">
        <f t="shared" si="1"/>
        <v>0</v>
      </c>
      <c r="CS14" s="15">
        <f t="shared" si="1"/>
        <v>8</v>
      </c>
      <c r="CT14" s="15">
        <f t="shared" si="1"/>
        <v>92066.477775999985</v>
      </c>
      <c r="CU14" s="15">
        <f t="shared" si="1"/>
        <v>0</v>
      </c>
      <c r="CV14" s="15">
        <f t="shared" si="1"/>
        <v>0</v>
      </c>
      <c r="CW14" s="15">
        <f t="shared" si="1"/>
        <v>28</v>
      </c>
      <c r="CX14" s="15">
        <f t="shared" si="1"/>
        <v>321244.196</v>
      </c>
      <c r="CY14" s="15">
        <f t="shared" si="1"/>
        <v>57</v>
      </c>
      <c r="CZ14" s="15">
        <f t="shared" si="1"/>
        <v>621062.897</v>
      </c>
      <c r="DA14" s="15">
        <f t="shared" si="1"/>
        <v>891</v>
      </c>
      <c r="DB14" s="15">
        <f t="shared" si="1"/>
        <v>8485733.2529666666</v>
      </c>
      <c r="DC14" s="15">
        <f t="shared" si="1"/>
        <v>0</v>
      </c>
      <c r="DD14" s="15">
        <f t="shared" si="1"/>
        <v>0</v>
      </c>
      <c r="DE14" s="15">
        <f t="shared" si="1"/>
        <v>0</v>
      </c>
      <c r="DF14" s="15">
        <f t="shared" si="1"/>
        <v>0</v>
      </c>
      <c r="DG14" s="15">
        <f t="shared" si="1"/>
        <v>0</v>
      </c>
      <c r="DH14" s="15">
        <f t="shared" si="1"/>
        <v>0</v>
      </c>
      <c r="DI14" s="15">
        <v>0</v>
      </c>
      <c r="DJ14" s="15">
        <f t="shared" si="1"/>
        <v>0</v>
      </c>
      <c r="DK14" s="15">
        <f t="shared" si="1"/>
        <v>0</v>
      </c>
      <c r="DL14" s="15">
        <f t="shared" si="1"/>
        <v>0</v>
      </c>
      <c r="DM14" s="15">
        <f t="shared" si="1"/>
        <v>0</v>
      </c>
      <c r="DN14" s="15">
        <f t="shared" si="1"/>
        <v>0</v>
      </c>
      <c r="DO14" s="15">
        <f t="shared" si="1"/>
        <v>0</v>
      </c>
      <c r="DP14" s="15">
        <f t="shared" si="1"/>
        <v>0</v>
      </c>
      <c r="DQ14" s="15">
        <f t="shared" si="1"/>
        <v>10</v>
      </c>
      <c r="DR14" s="15">
        <f t="shared" si="1"/>
        <v>150690.56766400003</v>
      </c>
      <c r="DS14" s="15">
        <f t="shared" si="1"/>
        <v>58</v>
      </c>
      <c r="DT14" s="15">
        <f t="shared" si="1"/>
        <v>585533.6550700001</v>
      </c>
      <c r="DU14" s="15">
        <f t="shared" si="1"/>
        <v>0</v>
      </c>
      <c r="DV14" s="15">
        <f t="shared" si="1"/>
        <v>0</v>
      </c>
      <c r="DW14" s="15">
        <f t="shared" si="1"/>
        <v>0</v>
      </c>
      <c r="DX14" s="15">
        <f t="shared" si="1"/>
        <v>0</v>
      </c>
      <c r="DY14" s="15">
        <v>0</v>
      </c>
      <c r="DZ14" s="15">
        <f t="shared" ref="DZ14" si="2">SUM(DZ15:DZ20)</f>
        <v>0</v>
      </c>
      <c r="EA14" s="15">
        <v>0</v>
      </c>
      <c r="EB14" s="15">
        <f t="shared" ref="EB14" si="3">SUM(EB15:EB20)</f>
        <v>0</v>
      </c>
      <c r="EC14" s="15">
        <f t="shared" si="1"/>
        <v>0</v>
      </c>
      <c r="ED14" s="15">
        <f t="shared" si="1"/>
        <v>0</v>
      </c>
      <c r="EE14" s="15">
        <f t="shared" si="1"/>
        <v>0</v>
      </c>
      <c r="EF14" s="15">
        <f t="shared" si="1"/>
        <v>0</v>
      </c>
      <c r="EG14" s="15">
        <f t="shared" si="1"/>
        <v>3921</v>
      </c>
      <c r="EH14" s="15">
        <f t="shared" si="1"/>
        <v>45689806.187479988</v>
      </c>
      <c r="EI14" s="15">
        <f t="shared" si="1"/>
        <v>0</v>
      </c>
      <c r="EJ14" s="15">
        <f t="shared" si="1"/>
        <v>0</v>
      </c>
      <c r="EL14" s="59"/>
    </row>
    <row r="15" spans="1:142" ht="42" customHeight="1" x14ac:dyDescent="0.25">
      <c r="A15" s="7"/>
      <c r="B15" s="7">
        <v>1</v>
      </c>
      <c r="C15" s="21" t="s">
        <v>159</v>
      </c>
      <c r="D15" s="22">
        <v>10127</v>
      </c>
      <c r="E15" s="22">
        <v>10127</v>
      </c>
      <c r="F15" s="22">
        <v>9620</v>
      </c>
      <c r="G15" s="23">
        <v>0.83</v>
      </c>
      <c r="H15" s="31">
        <v>1</v>
      </c>
      <c r="I15" s="32"/>
      <c r="J15" s="22">
        <v>1.4</v>
      </c>
      <c r="K15" s="22">
        <v>1.68</v>
      </c>
      <c r="L15" s="22">
        <v>2.23</v>
      </c>
      <c r="M15" s="22">
        <v>2.39</v>
      </c>
      <c r="N15" s="24">
        <v>2.57</v>
      </c>
      <c r="O15" s="25"/>
      <c r="P15" s="26">
        <f>(O15/12*1*$D15*$G15*$H15*$J15*P$10)+(O15/12*5*$E15*$G15*$H15*$J15*P$11)+(O15/12*6*$F15*$G15*$H15*$J15*P$11)</f>
        <v>0</v>
      </c>
      <c r="Q15" s="25"/>
      <c r="R15" s="26">
        <f>(Q15/12*1*$D15*$G15*$H15*$J15*R$10)+(Q15/12*5*$E15*$G15*$H15*$J15*R$11)+(Q15/12*6*$F15*$G15*$H15*$J15*R$11)</f>
        <v>0</v>
      </c>
      <c r="S15" s="27"/>
      <c r="T15" s="26">
        <f>(S15/12*1*$D15*$G15*$H15*$J15*T$10)+(S15/12*5*$E15*$G15*$H15*$J15*T$11)+(S15/12*6*$F15*$G15*$H15*$J15*T$11)</f>
        <v>0</v>
      </c>
      <c r="U15" s="25"/>
      <c r="V15" s="26">
        <f>(U15/12*1*$D15*$G15*$H15*$J15*V$10)+(U15/12*5*$E15*$G15*$H15*$J15*V$11)+(U15/12*6*$F15*$G15*$H15*$J15*V$11)</f>
        <v>0</v>
      </c>
      <c r="W15" s="25"/>
      <c r="X15" s="26">
        <f>(W15/12*1*$D15*$G15*$H15*$J15*X$10)+(W15/12*5*$E15*$G15*$H15*$J15*X$11)+(W15/12*6*$F15*$G15*$H15*$J15*X$11)</f>
        <v>0</v>
      </c>
      <c r="Y15" s="25">
        <v>677</v>
      </c>
      <c r="Z15" s="26">
        <f>(Y15/12*1*$D15*$G15*$H15*$J15*Z$10)+(Y15/12*5*$E15*$G15*$H15*$J15*Z$11)+(Y15/12*6*$F15*$G15*$H15*$J15*Z$11)</f>
        <v>9320670.8867999986</v>
      </c>
      <c r="AA15" s="25"/>
      <c r="AB15" s="26">
        <f>(AA15/12*1*$D15*$G15*$H15*$K15*AB$10)+(AA15/12*5*$E15*$G15*$H15*$K15*AB$11)+(AA15/12*6*$F15*$G15*$H15*$K15*AB$11)</f>
        <v>0</v>
      </c>
      <c r="AC15" s="25"/>
      <c r="AD15" s="26">
        <f>(AC15/12*1*$D15*$G15*$H15*$J15*AD$10)+(AC15/12*5*$E15*$G15*$H15*$J15*AD$11)+(AC15/12*6*$F15*$G15*$H15*$J15*AD$11)</f>
        <v>0</v>
      </c>
      <c r="AE15" s="25"/>
      <c r="AF15" s="26">
        <f>(AE15/12*1*$D15*$G15*$H15*$K15*AF$10)+(AE15/12*5*$E15*$G15*$H15*$K15*AF$11)+(AE15/12*6*$F15*$G15*$H15*$K15*AF$11)</f>
        <v>0</v>
      </c>
      <c r="AG15" s="25"/>
      <c r="AH15" s="26">
        <f>(AG15/12*1*$D15*$G15*$H15*$K15*AH$10)+(AG15/12*5*$E15*$G15*$H15*$K15*AH$11)+(AG15/12*6*$F15*$G15*$H15*$K15*AH$11)</f>
        <v>0</v>
      </c>
      <c r="AI15" s="25"/>
      <c r="AJ15" s="26">
        <f>(AI15/12*1*$D15*$G15*$H15*$K15*AJ$10)+(AI15/12*5*$E15*$G15*$H15*$K15*AJ$11)+(AI15/12*6*$F15*$G15*$H15*$K15*AJ$11)</f>
        <v>0</v>
      </c>
      <c r="AK15" s="25"/>
      <c r="AL15" s="26">
        <f>(AK15/12*1*$D15*$G15*$H15*$K15*AL$10)+(AK15/12*5*$E15*$G15*$H15*$K15*AL$11)+(AK15/12*6*$F15*$G15*$H15*$K15*AL$11)</f>
        <v>0</v>
      </c>
      <c r="AM15" s="28"/>
      <c r="AN15" s="26">
        <f>(AM15/12*1*$D15*$G15*$H15*$K15*AN$10)+(AM15/12*5*$E15*$G15*$H15*$K15*AN$11)+(AM15/12*6*$F15*$G15*$H15*$K15*AN$11)</f>
        <v>0</v>
      </c>
      <c r="AO15" s="25"/>
      <c r="AP15" s="26">
        <f>(AO15/12*1*$D15*$G15*$H15*$K15*AP$10)+(AO15/12*5*$E15*$G15*$H15*$K15*AP$11)+(AO15/12*6*$F15*$G15*$H15*$K15*AP$11)</f>
        <v>0</v>
      </c>
      <c r="AQ15" s="25">
        <v>358</v>
      </c>
      <c r="AR15" s="26">
        <f>(AQ15/12*1*$D15*$G15*$H15*$J15*AR$10)+(AQ15/12*5*$E15*$G15*$H15*$J15*AR$11)+(AQ15/12*6*$F15*$G15*$H15*$J15*AR$11)</f>
        <v>4148409.8710599993</v>
      </c>
      <c r="AS15" s="25">
        <v>430</v>
      </c>
      <c r="AT15" s="26">
        <f>(AS15/12*1*$D15*$G15*$H15*$J15*AT$10)+(AS15/12*5*$E15*$G15*$H15*$J15*AT$11)+(AS15/12*6*$F15*$G15*$H15*$J15*AT$11)</f>
        <v>4982726.9400999993</v>
      </c>
      <c r="AU15" s="25">
        <v>374</v>
      </c>
      <c r="AV15" s="26">
        <f>(AU15/12*1*$D15*$G15*$H15*$J15*AV$10)+(AU15/12*5*$E15*$G15*$H15*$J15*AV$11)+(AU15/12*6*$F15*$G15*$H15*$J15*AV$11)</f>
        <v>4333813.6641799994</v>
      </c>
      <c r="AW15" s="25">
        <v>360</v>
      </c>
      <c r="AX15" s="26">
        <f>(AW15/12*1*$D15*$G15*$H15*$K15*AX$10)+(AW15/12*5*$E15*$G15*$H15*$K15*AX$11)+(AW15/12*6*$F15*$G15*$H15*$K15*AX$11)</f>
        <v>5005902.4142399998</v>
      </c>
      <c r="AY15" s="25"/>
      <c r="AZ15" s="26">
        <f>(AY15/12*1*$D15*$G15*$H15*$J15*AZ$10)+(AY15/12*5*$E15*$G15*$H15*$J15*AZ$11)+(AY15/12*6*$F15*$G15*$H15*$J15*AZ$11)</f>
        <v>0</v>
      </c>
      <c r="BA15" s="25"/>
      <c r="BB15" s="26">
        <f>(BA15/12*1*$D15*$G15*$H15*$J15*BB$10)+(BA15/12*5*$E15*$G15*$H15*$J15*BB$11)+(BA15/12*6*$F15*$G15*$H15*$J15*BB$11)</f>
        <v>0</v>
      </c>
      <c r="BC15" s="25"/>
      <c r="BD15" s="26">
        <f>(BC15/12*1*$D15*$G15*$H15*$J15*BD$10)+(BC15/12*5*$E15*$G15*$H15*$J15*BD$11)+(BC15/12*6*$F15*$G15*$H15*$J15*BD$11)</f>
        <v>0</v>
      </c>
      <c r="BE15" s="25"/>
      <c r="BF15" s="26">
        <f>(BE15/12*1*$D15*$G15*$H15*$J15*BF$10)+(BE15/12*5*$E15*$G15*$H15*$J15*BF$11)+(BE15/12*6*$F15*$G15*$H15*$J15*BF$11)</f>
        <v>0</v>
      </c>
      <c r="BG15" s="25"/>
      <c r="BH15" s="26">
        <f>(BG15/12*1*$D15*$G15*$H15*$J15*BH$10)+(BG15/12*5*$E15*$G15*$H15*$J15*BH$11)+(BG15/12*6*$F15*$G15*$H15*$J15*BH$11)</f>
        <v>0</v>
      </c>
      <c r="BI15" s="25"/>
      <c r="BJ15" s="26">
        <f>(BI15/12*1*$D15*$G15*$H15*$J15*BJ$10)+(BI15/12*5*$E15*$G15*$H15*$J15*BJ$11)+(BI15/12*6*$F15*$G15*$H15*$J15*BJ$11)</f>
        <v>0</v>
      </c>
      <c r="BK15" s="25"/>
      <c r="BL15" s="26">
        <f>(BK15/12*1*$D15*$G15*$H15*$J15*BL$10)+(BK15/12*4*$E15*$G15*$H15*$J15*BL$11)+(BK15/12*1*$E15*$G15*$H15*$J15*BL$12)+(BK15/12*6*$F15*$G15*$H15*$J15*BL$12)</f>
        <v>0</v>
      </c>
      <c r="BM15" s="25"/>
      <c r="BN15" s="26">
        <f>(BM15/12*1*$D15*$G15*$H15*$J15*BN$10)+(BM15/12*5*$E15*$G15*$H15*$J15*BN$11)+(BM15/12*6*$F15*$G15*$H15*$J15*BN$11)</f>
        <v>0</v>
      </c>
      <c r="BO15" s="25"/>
      <c r="BP15" s="26">
        <f>(BO15/12*1*$D15*$G15*$H15*$J15*BP$10)+(BO15/12*4*$E15*$G15*$H15*$J15*BP$11)+(BO15/12*1*$E15*$G15*$H15*$J15*BP$12)+(BO15/12*6*$F15*$G15*$H15*$J15*BP$12)</f>
        <v>0</v>
      </c>
      <c r="BQ15" s="25"/>
      <c r="BR15" s="26">
        <f>(BQ15/12*1*$D15*$G15*$H15*$J15*BR$10)+(BQ15/12*5*$E15*$G15*$H15*$J15*BR$11)+(BQ15/12*6*$F15*$G15*$H15*$J15*BR$11)</f>
        <v>0</v>
      </c>
      <c r="BS15" s="25"/>
      <c r="BT15" s="26">
        <f>(BS15/12*1*$D15*$G15*$H15*$J15*BT$10)+(BS15/12*4*$E15*$G15*$H15*$J15*BT$11)+(BS15/12*1*$E15*$G15*$H15*$J15*BT$12)+(BS15/12*6*$F15*$G15*$H15*$J15*BT$12)</f>
        <v>0</v>
      </c>
      <c r="BU15" s="25"/>
      <c r="BV15" s="26">
        <f>(BU15/12*1*$D15*$G15*$H15*$J15*BV$10)+(BU15/12*5*$E15*$G15*$H15*$J15*BV$11)+(BU15/12*6*$F15*$G15*$H15*$J15*BV$11)</f>
        <v>0</v>
      </c>
      <c r="BW15" s="25"/>
      <c r="BX15" s="26">
        <f>(BW15/12*1*$D15*$G15*$H15*$J15*BX$10)+(BW15/12*5*$E15*$G15*$H15*$J15*BX$11)+(BW15/12*6*$F15*$G15*$H15*$J15*BX$11)</f>
        <v>0</v>
      </c>
      <c r="BY15" s="25"/>
      <c r="BZ15" s="26">
        <f>(BY15/12*1*$D15*$G15*$H15*$J15*BZ$10)+(BY15/12*5*$E15*$G15*$H15*$J15*BZ$11)+(BY15/12*6*$F15*$G15*$H15*$J15*BZ$11)</f>
        <v>0</v>
      </c>
      <c r="CA15" s="25">
        <v>80</v>
      </c>
      <c r="CB15" s="26">
        <f>(CA15/12*1*$D15*$G15*$H15*$K15*CB$10)+(CA15/12*4*$E15*$G15*$H15*$K15*CB$11)+(CA15/12*1*$E15*$G15*$H15*$K15*CB$12)+(CA15/12*6*$F15*$G15*$H15*$K15*CB$12)</f>
        <v>1126823.0064000001</v>
      </c>
      <c r="CC15" s="25"/>
      <c r="CD15" s="26">
        <f>(CC15/12*1*$D15*$G15*$H15*$J15*CD$10)+(CC15/12*5*$E15*$G15*$H15*$J15*CD$11)+(CC15/12*6*$F15*$G15*$H15*$J15*CD$11)</f>
        <v>0</v>
      </c>
      <c r="CE15" s="25"/>
      <c r="CF15" s="26">
        <f>(CE15/12*1*$D15*$G15*$H15*$J15*CF$10)+(CE15/12*5*$E15*$G15*$H15*$J15*CF$11)+(CE15/12*6*$F15*$G15*$H15*$J15*CF$11)</f>
        <v>0</v>
      </c>
      <c r="CG15" s="25"/>
      <c r="CH15" s="26">
        <f>(CG15/12*1*$D15*$G15*$H15*$J15*CH$10)+(CG15/12*5*$E15*$G15*$H15*$J15*CH$11)+(CG15/12*6*$F15*$G15*$H15*$J15*CH$11)</f>
        <v>0</v>
      </c>
      <c r="CI15" s="25"/>
      <c r="CJ15" s="26">
        <f>(CI15/12*1*$D15*$G15*$H15*$K15*CJ$10)+(CI15/12*4*$E15*$G15*$H15*$K15*CJ$11)+(CI15/12*1*$E15*$G15*$H15*$K15*CJ$12)+(CI15/12*6*$F15*$G15*$H15*$K15*CJ$12)</f>
        <v>0</v>
      </c>
      <c r="CK15" s="25"/>
      <c r="CL15" s="26">
        <f>(CK15/12*1*$D15*$G15*$H15*$K15*CL$10)+(CK15/12*5*$E15*$G15*$H15*$K15*CL$11)+(CK15/12*6*$F15*$G15*$H15*$K15*CL$11)</f>
        <v>0</v>
      </c>
      <c r="CM15" s="25"/>
      <c r="CN15" s="26">
        <f>(CM15/12*1*$D15*$G15*$H15*$J15*CN$10)+(CM15/12*5*$E15*$G15*$H15*$J15*CN$11)+(CM15/12*6*$F15*$G15*$H15*$J15*CN$11)</f>
        <v>0</v>
      </c>
      <c r="CO15" s="25"/>
      <c r="CP15" s="26">
        <f>(CO15/12*1*$D15*$G15*$H15*$J15*CP$10)+(CO15/12*5*$E15*$G15*$H15*$J15*CP$11)+(CO15/12*6*$F15*$G15*$H15*$J15*CP$11)</f>
        <v>0</v>
      </c>
      <c r="CQ15" s="25"/>
      <c r="CR15" s="26">
        <f>(CQ15/12*1*$D15*$G15*$H15*$J15*CR$10)+(CQ15/12*5*$E15*$G15*$H15*$J15*CR$11)+(CQ15/12*6*$F15*$G15*$H15*$J15*CR$11)</f>
        <v>0</v>
      </c>
      <c r="CS15" s="25">
        <v>8</v>
      </c>
      <c r="CT15" s="26">
        <f t="shared" ref="CT15:CT20" si="4">(CS15/12*1*$D15*$G15*$H15*$J15*CT$10)+(CS15/12*5*$E15*$G15*$H15*$J15*CT$11)+(CS15/12*6*$F15*$G15*$H15*$J15*CT$11)</f>
        <v>92066.477775999985</v>
      </c>
      <c r="CU15" s="25"/>
      <c r="CV15" s="26">
        <f t="shared" ref="CV15:CV20" si="5">(CU15/12*1*$D15*$G15*$H15*$J15*CV$10)+(CU15/12*5*$E15*$G15*$H15*$J15*CV$11)+(CU15/12*6*$F15*$G15*$H15*$J15*CV$11)</f>
        <v>0</v>
      </c>
      <c r="CW15" s="25">
        <v>28</v>
      </c>
      <c r="CX15" s="26">
        <f>(CW15/12*1*$D15*$G15*$H15*$J15*CX$10)+(CW15/12*5*$E15*$G15*$H15*$J15*CX$11)+(CW15/12*6*$F15*$G15*$H15*$J15*CX$11)</f>
        <v>321244.196</v>
      </c>
      <c r="CY15" s="25">
        <v>43</v>
      </c>
      <c r="CZ15" s="26">
        <f>(CY15/12*1*$D15*$G15*$H15*$J15*CZ$10)+(CY15/12*5*$E15*$G15*$H15*$J15*CZ$11)+(CY15/12*6*$F15*$G15*$H15*$J15*CZ$11)</f>
        <v>493339.30099999998</v>
      </c>
      <c r="DA15" s="25">
        <v>619</v>
      </c>
      <c r="DB15" s="26">
        <f>(DA15/12*1*$D15*$G15*$H15*$J15*DB$10)+(DA15/12*4*$E15*$G15*$H15*$J15*DB$11)+(DA15/12*1*$E15*$G15*$H15*$J15*DB$12)+(DA15/12*6*$F15*$G15*$H15*$J15*DB$12)</f>
        <v>6288443.7585666664</v>
      </c>
      <c r="DC15" s="25"/>
      <c r="DD15" s="26">
        <f>(DC15/12*1*$D15*$G15*$H15*$J15*DD$10)+(DC15/12*5*$E15*$G15*$H15*$J15*DD$11)+(DC15/12*6*$F15*$G15*$H15*$J15*DD$11)</f>
        <v>0</v>
      </c>
      <c r="DE15" s="25"/>
      <c r="DF15" s="26">
        <f>(DE15/12*1*$D15*$G15*$H15*$K15*DF$10)+(DE15/12*5*$E15*$G15*$H15*$K15*DF$11)+(DE15/12*6*$F15*$G15*$H15*$K15*DF$11)</f>
        <v>0</v>
      </c>
      <c r="DG15" s="25"/>
      <c r="DH15" s="26">
        <f>(DG15/12*1*$D15*$G15*$H15*$K15*DH$10)+(DG15/12*5*$E15*$G15*$H15*$K15*DH$11)+(DG15/12*6*$F15*$G15*$H15*$K15*DH$11)</f>
        <v>0</v>
      </c>
      <c r="DI15" s="25"/>
      <c r="DJ15" s="26">
        <f>(DI15/12*1*$D15*$G15*$H15*$J15*DJ$10)+(DI15/12*5*$E15*$G15*$H15*$J15*DJ$11)+(DI15/12*6*$F15*$G15*$H15*$J15*DJ$11)</f>
        <v>0</v>
      </c>
      <c r="DK15" s="25"/>
      <c r="DL15" s="26">
        <f t="shared" ref="DL15:DL20" si="6">(DK15/12*1*$D15*$G15*$H15*$K15*DL$10)+(DK15/12*5*$E15*$G15*$H15*$K15*DL$11)+(DK15/12*6*$F15*$G15*$H15*$K15*DL$11)</f>
        <v>0</v>
      </c>
      <c r="DM15" s="25"/>
      <c r="DN15" s="26">
        <f t="shared" ref="DN15:DN20" si="7">(DM15/12*1*$D15*$G15*$H15*$K15*DN$10)+(DM15/12*5*$E15*$G15*$H15*$K15*DN$11)+(DM15/12*6*$F15*$G15*$H15*$K15*DN$11)</f>
        <v>0</v>
      </c>
      <c r="DO15" s="25"/>
      <c r="DP15" s="26">
        <f>(DO15/12*1*$D15*$G15*$H15*$K15*DP$10)+(DO15/12*5*$E15*$G15*$H15*$K15*DP$11)+(DO15/12*6*$F15*$G15*$H15*$K15*DP$11)</f>
        <v>0</v>
      </c>
      <c r="DQ15" s="25">
        <v>10</v>
      </c>
      <c r="DR15" s="26">
        <f>(DQ15/12*1*$D15*$G15*$H15*$K15*DR$10)+(DQ15/12*5*$E15*$G15*$H15*$K15*DR$11)+(DQ15/12*6*$F15*$G15*$H15*$K15*DR$11)</f>
        <v>150690.56766400003</v>
      </c>
      <c r="DS15" s="25"/>
      <c r="DT15" s="26">
        <f>(DS15/12*1*$D15*$G15*$H15*$J15*DT$10)+(DS15/12*5*$E15*$G15*$H15*$J15*DT$11)+(DS15/12*6*$F15*$G15*$H15*$J15*DT$11)</f>
        <v>0</v>
      </c>
      <c r="DU15" s="25"/>
      <c r="DV15" s="26">
        <f>(DU15/12*1*$D15*$G15*$H15*$J15*DV$10)+(DU15/12*5*$E15*$G15*$H15*$J15*DV$11)+(DU15/12*6*$F15*$G15*$H15*$J15*DV$11)</f>
        <v>0</v>
      </c>
      <c r="DW15" s="25"/>
      <c r="DX15" s="26">
        <f>(DW15/12*1*$D15*$G15*$H15*$K15*DX$10)+(DW15/12*5*$E15*$G15*$H15*$K15*DX$11)+(DW15/12*6*$F15*$G15*$H15*$K15*DX$11)</f>
        <v>0</v>
      </c>
      <c r="DY15" s="25"/>
      <c r="DZ15" s="26">
        <f>(DY15/12*1*$D15*$G15*$H15*$K15*DZ$10)+(DY15/12*5*$E15*$G15*$H15*$K15*DZ$11)+(DY15/12*6*$F15*$G15*$H15*$K15*DZ$11)</f>
        <v>0</v>
      </c>
      <c r="EA15" s="25"/>
      <c r="EB15" s="26">
        <f>(EA15/12*1*$D15*$G15*$H15*$K15*EB$10)+(EA15/12*5*$E15*$G15*$H15*$K15*EB$11)+(EA15/12*6*$F15*$G15*$H15*$K15*EB$11)</f>
        <v>0</v>
      </c>
      <c r="EC15" s="25"/>
      <c r="ED15" s="26">
        <f>(EC15/12*1*$D15*$G15*$H15*$L15*ED$10)+(EC15/12*5*$E15*$G15*$H15*$L15*ED$11)+(EC15/12*6*$F15*$G15*$H15*$L15*ED$11)</f>
        <v>0</v>
      </c>
      <c r="EE15" s="25"/>
      <c r="EF15" s="26">
        <f>(EE15/12*1*$D15*$G15*$H15*$M15*EF$10)+(EE15/12*5*$E15*$G15*$H15*$N15*EF$11)+(EE15/12*6*$F15*$G15*$H15*$N15*EF$11)</f>
        <v>0</v>
      </c>
      <c r="EG15" s="29">
        <f t="shared" ref="EG15:EH20" si="8">SUM(S15,Y15,U15,O15,Q15,BW15,CS15,DI15,DU15,BY15,DS15,BI15,AY15,AQ15,AS15,AU15,BK15,CQ15,W15,EA15,DG15,CA15,DY15,CI15,DK15,DO15,DM15,AE15,AG15,AI15,AK15,AA15,AM15,AO15,CK15,EC15,EE15,AW15,DW15,BO15,BA15,BC15,CU15,CW15,CY15,DA15,DC15,BQ15,BE15,BS15,BG15,BU15,CM15,CG15,CO15,AC15,CC15,DE15,,BM15,DQ15,CE15)</f>
        <v>2987</v>
      </c>
      <c r="EH15" s="29">
        <f t="shared" si="8"/>
        <v>36264131.083786651</v>
      </c>
      <c r="EI15" s="38"/>
      <c r="EJ15" s="38"/>
      <c r="EL15" s="59"/>
    </row>
    <row r="16" spans="1:142" ht="25.5" customHeight="1" x14ac:dyDescent="0.25">
      <c r="A16" s="7"/>
      <c r="B16" s="7">
        <v>2</v>
      </c>
      <c r="C16" s="21" t="s">
        <v>160</v>
      </c>
      <c r="D16" s="22">
        <f>D15</f>
        <v>10127</v>
      </c>
      <c r="E16" s="22">
        <v>10127</v>
      </c>
      <c r="F16" s="22">
        <v>9620</v>
      </c>
      <c r="G16" s="23">
        <v>0.66</v>
      </c>
      <c r="H16" s="31">
        <v>1</v>
      </c>
      <c r="I16" s="32"/>
      <c r="J16" s="22">
        <v>1.4</v>
      </c>
      <c r="K16" s="22">
        <v>1.68</v>
      </c>
      <c r="L16" s="22">
        <v>2.23</v>
      </c>
      <c r="M16" s="22">
        <v>2.39</v>
      </c>
      <c r="N16" s="24">
        <v>2.57</v>
      </c>
      <c r="O16" s="25"/>
      <c r="P16" s="26">
        <f t="shared" ref="P16:P20" si="9">(O16/12*1*$D16*$G16*$H16*$J16*P$10)+(O16/12*5*$E16*$G16*$H16*$J16*P$11)+(O16/12*6*$F16*$G16*$H16*$J16*P$11)</f>
        <v>0</v>
      </c>
      <c r="Q16" s="25"/>
      <c r="R16" s="26">
        <f t="shared" ref="R16:R20" si="10">(Q16/12*1*$D16*$G16*$H16*$J16*R$10)+(Q16/12*5*$E16*$G16*$H16*$J16*R$11)+(Q16/12*6*$F16*$G16*$H16*$J16*R$11)</f>
        <v>0</v>
      </c>
      <c r="S16" s="27"/>
      <c r="T16" s="26">
        <f t="shared" ref="T16:T20" si="11">(S16/12*1*$D16*$G16*$H16*$J16*T$10)+(S16/12*5*$E16*$G16*$H16*$J16*T$11)+(S16/12*6*$F16*$G16*$H16*$J16*T$11)</f>
        <v>0</v>
      </c>
      <c r="U16" s="25"/>
      <c r="V16" s="26">
        <f t="shared" ref="V16:V20" si="12">(U16/12*1*$D16*$G16*$H16*$J16*V$10)+(U16/12*5*$E16*$G16*$H16*$J16*V$11)+(U16/12*6*$F16*$G16*$H16*$J16*V$11)</f>
        <v>0</v>
      </c>
      <c r="W16" s="25"/>
      <c r="X16" s="26">
        <f t="shared" ref="X16:X20" si="13">(W16/12*1*$D16*$G16*$H16*$J16*X$10)+(W16/12*5*$E16*$G16*$H16*$J16*X$11)+(W16/12*6*$F16*$G16*$H16*$J16*X$11)</f>
        <v>0</v>
      </c>
      <c r="Y16" s="25">
        <v>60</v>
      </c>
      <c r="Z16" s="26">
        <f t="shared" ref="Z16:Z20" si="14">(Y16/12*1*$D16*$G16*$H16*$J16*Z$10)+(Y16/12*5*$E16*$G16*$H16*$J16*Z$11)+(Y16/12*6*$F16*$G16*$H16*$J16*Z$11)</f>
        <v>656864.20799999987</v>
      </c>
      <c r="AA16" s="25"/>
      <c r="AB16" s="26">
        <f t="shared" ref="AB16:AB20" si="15">(AA16/12*1*$D16*$G16*$H16*$K16*AB$10)+(AA16/12*5*$E16*$G16*$H16*$K16*AB$11)+(AA16/12*6*$F16*$G16*$H16*$K16*AB$11)</f>
        <v>0</v>
      </c>
      <c r="AC16" s="25"/>
      <c r="AD16" s="26">
        <f t="shared" ref="AD16:AD20" si="16">(AC16/12*1*$D16*$G16*$H16*$J16*AD$10)+(AC16/12*5*$E16*$G16*$H16*$J16*AD$11)+(AC16/12*6*$F16*$G16*$H16*$J16*AD$11)</f>
        <v>0</v>
      </c>
      <c r="AE16" s="25"/>
      <c r="AF16" s="26">
        <f t="shared" ref="AF16:AF20" si="17">(AE16/12*1*$D16*$G16*$H16*$K16*AF$10)+(AE16/12*5*$E16*$G16*$H16*$K16*AF$11)+(AE16/12*6*$F16*$G16*$H16*$K16*AF$11)</f>
        <v>0</v>
      </c>
      <c r="AG16" s="25"/>
      <c r="AH16" s="26">
        <f t="shared" ref="AH16:AH20" si="18">(AG16/12*1*$D16*$G16*$H16*$K16*AH$10)+(AG16/12*5*$E16*$G16*$H16*$K16*AH$11)+(AG16/12*6*$F16*$G16*$H16*$K16*AH$11)</f>
        <v>0</v>
      </c>
      <c r="AI16" s="25"/>
      <c r="AJ16" s="26">
        <f t="shared" ref="AJ16:AJ20" si="19">(AI16/12*1*$D16*$G16*$H16*$K16*AJ$10)+(AI16/12*5*$E16*$G16*$H16*$K16*AJ$11)+(AI16/12*6*$F16*$G16*$H16*$K16*AJ$11)</f>
        <v>0</v>
      </c>
      <c r="AK16" s="25"/>
      <c r="AL16" s="26">
        <f t="shared" ref="AL16:AL20" si="20">(AK16/12*1*$D16*$G16*$H16*$K16*AL$10)+(AK16/12*5*$E16*$G16*$H16*$K16*AL$11)+(AK16/12*6*$F16*$G16*$H16*$K16*AL$11)</f>
        <v>0</v>
      </c>
      <c r="AM16" s="28"/>
      <c r="AN16" s="26">
        <f t="shared" ref="AN16:AN20" si="21">(AM16/12*1*$D16*$G16*$H16*$K16*AN$10)+(AM16/12*5*$E16*$G16*$H16*$K16*AN$11)+(AM16/12*6*$F16*$G16*$H16*$K16*AN$11)</f>
        <v>0</v>
      </c>
      <c r="AO16" s="25"/>
      <c r="AP16" s="26">
        <f t="shared" ref="AP16:AP20" si="22">(AO16/12*1*$D16*$G16*$H16*$K16*AP$10)+(AO16/12*5*$E16*$G16*$H16*$K16*AP$11)+(AO16/12*6*$F16*$G16*$H16*$K16*AP$11)</f>
        <v>0</v>
      </c>
      <c r="AQ16" s="25">
        <v>6</v>
      </c>
      <c r="AR16" s="26">
        <f t="shared" ref="AR16:AR20" si="23">(AQ16/12*1*$D16*$G16*$H16*$J16*AR$10)+(AQ16/12*5*$E16*$G16*$H16*$J16*AR$11)+(AQ16/12*6*$F16*$G16*$H16*$J16*AR$11)</f>
        <v>55286.07084</v>
      </c>
      <c r="AS16" s="25">
        <v>50</v>
      </c>
      <c r="AT16" s="26">
        <f t="shared" ref="AT16:AT20" si="24">(AS16/12*1*$D16*$G16*$H16*$J16*AT$10)+(AS16/12*5*$E16*$G16*$H16*$J16*AT$11)+(AS16/12*6*$F16*$G16*$H16*$J16*AT$11)</f>
        <v>460717.25700000004</v>
      </c>
      <c r="AU16" s="25">
        <v>64</v>
      </c>
      <c r="AV16" s="26">
        <f t="shared" ref="AV16:AV20" si="25">(AU16/12*1*$D16*$G16*$H16*$J16*AV$10)+(AU16/12*5*$E16*$G16*$H16*$J16*AV$11)+(AU16/12*6*$F16*$G16*$H16*$J16*AV$11)</f>
        <v>589718.08896000008</v>
      </c>
      <c r="AW16" s="25"/>
      <c r="AX16" s="26">
        <f t="shared" ref="AX16:AX20" si="26">(AW16/12*1*$D16*$G16*$H16*$K16*AX$10)+(AW16/12*5*$E16*$G16*$H16*$K16*AX$11)+(AW16/12*6*$F16*$G16*$H16*$K16*AX$11)</f>
        <v>0</v>
      </c>
      <c r="AY16" s="25"/>
      <c r="AZ16" s="26">
        <f t="shared" ref="AZ16:AZ20" si="27">(AY16/12*1*$D16*$G16*$H16*$J16*AZ$10)+(AY16/12*5*$E16*$G16*$H16*$J16*AZ$11)+(AY16/12*6*$F16*$G16*$H16*$J16*AZ$11)</f>
        <v>0</v>
      </c>
      <c r="BA16" s="25"/>
      <c r="BB16" s="26">
        <f t="shared" ref="BB16:BB20" si="28">(BA16/12*1*$D16*$G16*$H16*$J16*BB$10)+(BA16/12*5*$E16*$G16*$H16*$J16*BB$11)+(BA16/12*6*$F16*$G16*$H16*$J16*BB$11)</f>
        <v>0</v>
      </c>
      <c r="BC16" s="25"/>
      <c r="BD16" s="26">
        <f t="shared" ref="BD16:BD20" si="29">(BC16/12*1*$D16*$G16*$H16*$J16*BD$10)+(BC16/12*5*$E16*$G16*$H16*$J16*BD$11)+(BC16/12*6*$F16*$G16*$H16*$J16*BD$11)</f>
        <v>0</v>
      </c>
      <c r="BE16" s="25"/>
      <c r="BF16" s="26">
        <f t="shared" ref="BF16:BF20" si="30">(BE16/12*1*$D16*$G16*$H16*$J16*BF$10)+(BE16/12*5*$E16*$G16*$H16*$J16*BF$11)+(BE16/12*6*$F16*$G16*$H16*$J16*BF$11)</f>
        <v>0</v>
      </c>
      <c r="BG16" s="25"/>
      <c r="BH16" s="26">
        <f t="shared" ref="BH16:BH20" si="31">(BG16/12*1*$D16*$G16*$H16*$J16*BH$10)+(BG16/12*5*$E16*$G16*$H16*$J16*BH$11)+(BG16/12*6*$F16*$G16*$H16*$J16*BH$11)</f>
        <v>0</v>
      </c>
      <c r="BI16" s="25">
        <v>13</v>
      </c>
      <c r="BJ16" s="26">
        <f t="shared" ref="BJ16:BJ20" si="32">(BI16/12*1*$D16*$G16*$H16*$J16*BJ$10)+(BI16/12*5*$E16*$G16*$H16*$J16*BJ$11)+(BI16/12*6*$F16*$G16*$H16*$J16*BJ$11)</f>
        <v>107754.1465</v>
      </c>
      <c r="BK16" s="25"/>
      <c r="BL16" s="26">
        <f t="shared" ref="BL16:BL20" si="33">(BK16/12*1*$D16*$G16*$H16*$J16*BL$10)+(BK16/12*4*$E16*$G16*$H16*$J16*BL$11)+(BK16/12*1*$E16*$G16*$H16*$J16*BL$12)+(BK16/12*6*$F16*$G16*$H16*$J16*BL$12)</f>
        <v>0</v>
      </c>
      <c r="BM16" s="25"/>
      <c r="BN16" s="26">
        <f t="shared" ref="BN16:BN20" si="34">(BM16/12*1*$D16*$G16*$H16*$J16*BN$10)+(BM16/12*5*$E16*$G16*$H16*$J16*BN$11)+(BM16/12*6*$F16*$G16*$H16*$J16*BN$11)</f>
        <v>0</v>
      </c>
      <c r="BO16" s="25"/>
      <c r="BP16" s="26">
        <f t="shared" ref="BP16:BP20" si="35">(BO16/12*1*$D16*$G16*$H16*$J16*BP$10)+(BO16/12*4*$E16*$G16*$H16*$J16*BP$11)+(BO16/12*1*$E16*$G16*$H16*$J16*BP$12)+(BO16/12*6*$F16*$G16*$H16*$J16*BP$12)</f>
        <v>0</v>
      </c>
      <c r="BQ16" s="25"/>
      <c r="BR16" s="26">
        <f t="shared" ref="BR16:BR20" si="36">(BQ16/12*1*$D16*$G16*$H16*$J16*BR$10)+(BQ16/12*5*$E16*$G16*$H16*$J16*BR$11)+(BQ16/12*6*$F16*$G16*$H16*$J16*BR$11)</f>
        <v>0</v>
      </c>
      <c r="BS16" s="25"/>
      <c r="BT16" s="26">
        <f t="shared" ref="BT16:BT20" si="37">(BS16/12*1*$D16*$G16*$H16*$J16*BT$10)+(BS16/12*4*$E16*$G16*$H16*$J16*BT$11)+(BS16/12*1*$E16*$G16*$H16*$J16*BT$12)+(BS16/12*6*$F16*$G16*$H16*$J16*BT$12)</f>
        <v>0</v>
      </c>
      <c r="BU16" s="25"/>
      <c r="BV16" s="26">
        <f t="shared" ref="BV16:BV20" si="38">(BU16/12*1*$D16*$G16*$H16*$J16*BV$10)+(BU16/12*5*$E16*$G16*$H16*$J16*BV$11)+(BU16/12*6*$F16*$G16*$H16*$J16*BV$11)</f>
        <v>0</v>
      </c>
      <c r="BW16" s="25">
        <v>2</v>
      </c>
      <c r="BX16" s="26">
        <f t="shared" ref="BX16:BX20" si="39">(BW16/12*1*$D16*$G16*$H16*$J16*BX$10)+(BW16/12*5*$E16*$G16*$H16*$J16*BX$11)+(BW16/12*6*$F16*$G16*$H16*$J16*BX$11)</f>
        <v>16577.561000000002</v>
      </c>
      <c r="BY16" s="25"/>
      <c r="BZ16" s="26">
        <f t="shared" ref="BZ16:BZ20" si="40">(BY16/12*1*$D16*$G16*$H16*$J16*BZ$10)+(BY16/12*5*$E16*$G16*$H16*$J16*BZ$11)+(BY16/12*6*$F16*$G16*$H16*$J16*BZ$11)</f>
        <v>0</v>
      </c>
      <c r="CA16" s="25"/>
      <c r="CB16" s="26">
        <f t="shared" ref="CB16:CB20" si="41">(CA16/12*1*$D16*$G16*$H16*$K16*CB$10)+(CA16/12*4*$E16*$G16*$H16*$K16*CB$11)+(CA16/12*1*$E16*$G16*$H16*$K16*CB$12)+(CA16/12*6*$F16*$G16*$H16*$K16*CB$12)</f>
        <v>0</v>
      </c>
      <c r="CC16" s="25"/>
      <c r="CD16" s="26">
        <f t="shared" ref="CD16:CD20" si="42">(CC16/12*1*$D16*$G16*$H16*$J16*CD$10)+(CC16/12*5*$E16*$G16*$H16*$J16*CD$11)+(CC16/12*6*$F16*$G16*$H16*$J16*CD$11)</f>
        <v>0</v>
      </c>
      <c r="CE16" s="25"/>
      <c r="CF16" s="26">
        <f t="shared" ref="CF16:CF20" si="43">(CE16/12*1*$D16*$G16*$H16*$J16*CF$10)+(CE16/12*5*$E16*$G16*$H16*$J16*CF$11)+(CE16/12*6*$F16*$G16*$H16*$J16*CF$11)</f>
        <v>0</v>
      </c>
      <c r="CG16" s="25"/>
      <c r="CH16" s="26">
        <f t="shared" ref="CH16:CH20" si="44">(CG16/12*1*$D16*$G16*$H16*$J16*CH$10)+(CG16/12*5*$E16*$G16*$H16*$J16*CH$11)+(CG16/12*6*$F16*$G16*$H16*$J16*CH$11)</f>
        <v>0</v>
      </c>
      <c r="CI16" s="25"/>
      <c r="CJ16" s="26">
        <f t="shared" ref="CJ16:CJ20" si="45">(CI16/12*1*$D16*$G16*$H16*$K16*CJ$10)+(CI16/12*4*$E16*$G16*$H16*$K16*CJ$11)+(CI16/12*1*$E16*$G16*$H16*$K16*CJ$12)+(CI16/12*6*$F16*$G16*$H16*$K16*CJ$12)</f>
        <v>0</v>
      </c>
      <c r="CK16" s="25"/>
      <c r="CL16" s="26">
        <f t="shared" ref="CL16:CL20" si="46">(CK16/12*1*$D16*$G16*$H16*$K16*CL$10)+(CK16/12*5*$E16*$G16*$H16*$K16*CL$11)+(CK16/12*6*$F16*$G16*$H16*$K16*CL$11)</f>
        <v>0</v>
      </c>
      <c r="CM16" s="25"/>
      <c r="CN16" s="26">
        <f t="shared" ref="CN16:CN20" si="47">(CM16/12*1*$D16*$G16*$H16*$J16*CN$10)+(CM16/12*5*$E16*$G16*$H16*$J16*CN$11)+(CM16/12*6*$F16*$G16*$H16*$J16*CN$11)</f>
        <v>0</v>
      </c>
      <c r="CO16" s="25"/>
      <c r="CP16" s="26">
        <f t="shared" ref="CP16:CP20" si="48">(CO16/12*1*$D16*$G16*$H16*$J16*CP$10)+(CO16/12*5*$E16*$G16*$H16*$J16*CP$11)+(CO16/12*6*$F16*$G16*$H16*$J16*CP$11)</f>
        <v>0</v>
      </c>
      <c r="CQ16" s="25"/>
      <c r="CR16" s="26">
        <f t="shared" ref="CR16:CR20" si="49">(CQ16/12*1*$D16*$G16*$H16*$J16*CR$10)+(CQ16/12*5*$E16*$G16*$H16*$J16*CR$11)+(CQ16/12*6*$F16*$G16*$H16*$J16*CR$11)</f>
        <v>0</v>
      </c>
      <c r="CS16" s="25"/>
      <c r="CT16" s="26">
        <f t="shared" si="4"/>
        <v>0</v>
      </c>
      <c r="CU16" s="25"/>
      <c r="CV16" s="26">
        <f t="shared" si="5"/>
        <v>0</v>
      </c>
      <c r="CW16" s="25"/>
      <c r="CX16" s="26">
        <f t="shared" ref="CX16:CX20" si="50">(CW16/12*1*$D16*$G16*$H16*$J16*CX$10)+(CW16/12*5*$E16*$G16*$H16*$J16*CX$11)+(CW16/12*6*$F16*$G16*$H16*$J16*CX$11)</f>
        <v>0</v>
      </c>
      <c r="CY16" s="25">
        <v>14</v>
      </c>
      <c r="CZ16" s="26">
        <f t="shared" ref="CZ16:CZ20" si="51">(CY16/12*1*$D16*$G16*$H16*$J16*CZ$10)+(CY16/12*5*$E16*$G16*$H16*$J16*CZ$11)+(CY16/12*6*$F16*$G16*$H16*$J16*CZ$11)</f>
        <v>127723.59600000001</v>
      </c>
      <c r="DA16" s="25">
        <v>272</v>
      </c>
      <c r="DB16" s="26">
        <f t="shared" ref="DB16:DB20" si="52">(DA16/12*1*$D16*$G16*$H16*$J16*DB$10)+(DA16/12*4*$E16*$G16*$H16*$J16*DB$11)+(DA16/12*1*$E16*$G16*$H16*$J16*DB$12)+(DA16/12*6*$F16*$G16*$H16*$J16*DB$12)</f>
        <v>2197289.4943999997</v>
      </c>
      <c r="DC16" s="25"/>
      <c r="DD16" s="26">
        <f t="shared" ref="DD16:DD20" si="53">(DC16/12*1*$D16*$G16*$H16*$J16*DD$10)+(DC16/12*5*$E16*$G16*$H16*$J16*DD$11)+(DC16/12*6*$F16*$G16*$H16*$J16*DD$11)</f>
        <v>0</v>
      </c>
      <c r="DE16" s="25"/>
      <c r="DF16" s="26">
        <f t="shared" ref="DF16:DF20" si="54">(DE16/12*1*$D16*$G16*$H16*$K16*DF$10)+(DE16/12*5*$E16*$G16*$H16*$K16*DF$11)+(DE16/12*6*$F16*$G16*$H16*$K16*DF$11)</f>
        <v>0</v>
      </c>
      <c r="DG16" s="25"/>
      <c r="DH16" s="26">
        <f t="shared" ref="DH16:DH20" si="55">(DG16/12*1*$D16*$G16*$H16*$K16*DH$10)+(DG16/12*5*$E16*$G16*$H16*$K16*DH$11)+(DG16/12*6*$F16*$G16*$H16*$K16*DH$11)</f>
        <v>0</v>
      </c>
      <c r="DI16" s="25"/>
      <c r="DJ16" s="26">
        <f t="shared" ref="DJ16:DJ20" si="56">(DI16/12*1*$D16*$G16*$H16*$J16*DJ$10)+(DI16/12*5*$E16*$G16*$H16*$J16*DJ$11)+(DI16/12*6*$F16*$G16*$H16*$J16*DJ$11)</f>
        <v>0</v>
      </c>
      <c r="DK16" s="25"/>
      <c r="DL16" s="26">
        <f t="shared" si="6"/>
        <v>0</v>
      </c>
      <c r="DM16" s="25"/>
      <c r="DN16" s="26">
        <f t="shared" si="7"/>
        <v>0</v>
      </c>
      <c r="DO16" s="25"/>
      <c r="DP16" s="26">
        <f t="shared" ref="DP16:DP20" si="57">(DO16/12*1*$D16*$G16*$H16*$K16*DP$10)+(DO16/12*5*$E16*$G16*$H16*$K16*DP$11)+(DO16/12*6*$F16*$G16*$H16*$K16*DP$11)</f>
        <v>0</v>
      </c>
      <c r="DQ16" s="25"/>
      <c r="DR16" s="26">
        <f t="shared" ref="DR16:DR20" si="58">(DQ16/12*1*$D16*$G16*$H16*$K16*DR$10)+(DQ16/12*5*$E16*$G16*$H16*$K16*DR$11)+(DQ16/12*6*$F16*$G16*$H16*$K16*DR$11)</f>
        <v>0</v>
      </c>
      <c r="DS16" s="25">
        <v>48</v>
      </c>
      <c r="DT16" s="26">
        <f t="shared" ref="DT16:DT20" si="59">(DS16/12*1*$D16*$G16*$H16*$J16*DT$10)+(DS16/12*5*$E16*$G16*$H16*$J16*DT$11)+(DS16/12*6*$F16*$G16*$H16*$J16*DT$11)</f>
        <v>478331.77392000007</v>
      </c>
      <c r="DU16" s="25"/>
      <c r="DV16" s="26">
        <f t="shared" ref="DV16:DV20" si="60">(DU16/12*1*$D16*$G16*$H16*$J16*DV$10)+(DU16/12*5*$E16*$G16*$H16*$J16*DV$11)+(DU16/12*6*$F16*$G16*$H16*$J16*DV$11)</f>
        <v>0</v>
      </c>
      <c r="DW16" s="25"/>
      <c r="DX16" s="26">
        <f t="shared" ref="DX16:DX20" si="61">(DW16/12*1*$D16*$G16*$H16*$K16*DX$10)+(DW16/12*5*$E16*$G16*$H16*$K16*DX$11)+(DW16/12*6*$F16*$G16*$H16*$K16*DX$11)</f>
        <v>0</v>
      </c>
      <c r="DY16" s="25"/>
      <c r="DZ16" s="26">
        <f t="shared" ref="DZ16:DZ20" si="62">(DY16/12*1*$D16*$G16*$H16*$K16*DZ$10)+(DY16/12*5*$E16*$G16*$H16*$K16*DZ$11)+(DY16/12*6*$F16*$G16*$H16*$K16*DZ$11)</f>
        <v>0</v>
      </c>
      <c r="EA16" s="25"/>
      <c r="EB16" s="26">
        <f t="shared" ref="EB16:EB20" si="63">(EA16/12*1*$D16*$G16*$H16*$K16*EB$10)+(EA16/12*5*$E16*$G16*$H16*$K16*EB$11)+(EA16/12*6*$F16*$G16*$H16*$K16*EB$11)</f>
        <v>0</v>
      </c>
      <c r="EC16" s="25"/>
      <c r="ED16" s="26">
        <f t="shared" ref="ED16:ED20" si="64">(EC16/12*1*$D16*$G16*$H16*$L16*ED$10)+(EC16/12*5*$E16*$G16*$H16*$L16*ED$11)+(EC16/12*6*$F16*$G16*$H16*$L16*ED$11)</f>
        <v>0</v>
      </c>
      <c r="EE16" s="25"/>
      <c r="EF16" s="26">
        <f t="shared" ref="EF16:EF20" si="65">(EE16/12*1*$D16*$G16*$H16*$M16*EF$10)+(EE16/12*5*$E16*$G16*$H16*$N16*EF$11)+(EE16/12*6*$F16*$G16*$H16*$N16*EF$11)</f>
        <v>0</v>
      </c>
      <c r="EG16" s="29">
        <f t="shared" si="8"/>
        <v>529</v>
      </c>
      <c r="EH16" s="29">
        <f t="shared" si="8"/>
        <v>4690262.1966199996</v>
      </c>
      <c r="EI16" s="38"/>
      <c r="EJ16" s="38"/>
      <c r="EL16" s="59"/>
    </row>
    <row r="17" spans="1:142" ht="30" x14ac:dyDescent="0.25">
      <c r="A17" s="7"/>
      <c r="B17" s="7">
        <v>3</v>
      </c>
      <c r="C17" s="21" t="s">
        <v>161</v>
      </c>
      <c r="D17" s="22">
        <f t="shared" ref="D17:D80" si="66">D16</f>
        <v>10127</v>
      </c>
      <c r="E17" s="22">
        <v>10127</v>
      </c>
      <c r="F17" s="22">
        <v>9620</v>
      </c>
      <c r="G17" s="30">
        <v>0.71</v>
      </c>
      <c r="H17" s="31">
        <v>1</v>
      </c>
      <c r="I17" s="32"/>
      <c r="J17" s="22">
        <v>1.4</v>
      </c>
      <c r="K17" s="22">
        <v>1.68</v>
      </c>
      <c r="L17" s="22">
        <v>2.23</v>
      </c>
      <c r="M17" s="22">
        <v>2.39</v>
      </c>
      <c r="N17" s="24">
        <v>2.57</v>
      </c>
      <c r="O17" s="25"/>
      <c r="P17" s="26">
        <f t="shared" si="9"/>
        <v>0</v>
      </c>
      <c r="Q17" s="25"/>
      <c r="R17" s="26">
        <f t="shared" si="10"/>
        <v>0</v>
      </c>
      <c r="S17" s="27"/>
      <c r="T17" s="26">
        <f t="shared" si="11"/>
        <v>0</v>
      </c>
      <c r="U17" s="25"/>
      <c r="V17" s="26">
        <f t="shared" si="12"/>
        <v>0</v>
      </c>
      <c r="W17" s="25"/>
      <c r="X17" s="26">
        <f t="shared" si="13"/>
        <v>0</v>
      </c>
      <c r="Y17" s="25">
        <v>50</v>
      </c>
      <c r="Z17" s="26">
        <f t="shared" si="14"/>
        <v>588855.53999999992</v>
      </c>
      <c r="AA17" s="25"/>
      <c r="AB17" s="26">
        <f t="shared" si="15"/>
        <v>0</v>
      </c>
      <c r="AC17" s="25"/>
      <c r="AD17" s="26">
        <f t="shared" si="16"/>
        <v>0</v>
      </c>
      <c r="AE17" s="25"/>
      <c r="AF17" s="26">
        <f t="shared" si="17"/>
        <v>0</v>
      </c>
      <c r="AG17" s="25"/>
      <c r="AH17" s="26">
        <f t="shared" si="18"/>
        <v>0</v>
      </c>
      <c r="AI17" s="25"/>
      <c r="AJ17" s="26">
        <f t="shared" si="19"/>
        <v>0</v>
      </c>
      <c r="AK17" s="25"/>
      <c r="AL17" s="26">
        <f t="shared" si="20"/>
        <v>0</v>
      </c>
      <c r="AM17" s="28"/>
      <c r="AN17" s="26">
        <f t="shared" si="21"/>
        <v>0</v>
      </c>
      <c r="AO17" s="25"/>
      <c r="AP17" s="26">
        <f t="shared" si="22"/>
        <v>0</v>
      </c>
      <c r="AQ17" s="25">
        <v>26</v>
      </c>
      <c r="AR17" s="26">
        <f t="shared" si="23"/>
        <v>257722.44133999996</v>
      </c>
      <c r="AS17" s="25"/>
      <c r="AT17" s="26">
        <f t="shared" si="24"/>
        <v>0</v>
      </c>
      <c r="AU17" s="25"/>
      <c r="AV17" s="26">
        <f t="shared" si="25"/>
        <v>0</v>
      </c>
      <c r="AW17" s="25"/>
      <c r="AX17" s="26">
        <f t="shared" si="26"/>
        <v>0</v>
      </c>
      <c r="AY17" s="25"/>
      <c r="AZ17" s="26">
        <f t="shared" si="27"/>
        <v>0</v>
      </c>
      <c r="BA17" s="25"/>
      <c r="BB17" s="26">
        <f t="shared" si="28"/>
        <v>0</v>
      </c>
      <c r="BC17" s="25"/>
      <c r="BD17" s="26">
        <f t="shared" si="29"/>
        <v>0</v>
      </c>
      <c r="BE17" s="25"/>
      <c r="BF17" s="26">
        <f t="shared" si="30"/>
        <v>0</v>
      </c>
      <c r="BG17" s="25"/>
      <c r="BH17" s="26">
        <f t="shared" si="31"/>
        <v>0</v>
      </c>
      <c r="BI17" s="25">
        <v>35</v>
      </c>
      <c r="BJ17" s="26">
        <f t="shared" si="32"/>
        <v>312085.14458333328</v>
      </c>
      <c r="BK17" s="25"/>
      <c r="BL17" s="26">
        <f t="shared" si="33"/>
        <v>0</v>
      </c>
      <c r="BM17" s="25"/>
      <c r="BN17" s="26">
        <f t="shared" si="34"/>
        <v>0</v>
      </c>
      <c r="BO17" s="25"/>
      <c r="BP17" s="26">
        <f t="shared" si="35"/>
        <v>0</v>
      </c>
      <c r="BQ17" s="25"/>
      <c r="BR17" s="26">
        <f t="shared" si="36"/>
        <v>0</v>
      </c>
      <c r="BS17" s="25"/>
      <c r="BT17" s="26">
        <f t="shared" si="37"/>
        <v>0</v>
      </c>
      <c r="BU17" s="25"/>
      <c r="BV17" s="26">
        <f t="shared" si="38"/>
        <v>0</v>
      </c>
      <c r="BW17" s="25"/>
      <c r="BX17" s="26">
        <f t="shared" si="39"/>
        <v>0</v>
      </c>
      <c r="BY17" s="25"/>
      <c r="BZ17" s="26">
        <f t="shared" si="40"/>
        <v>0</v>
      </c>
      <c r="CA17" s="25"/>
      <c r="CB17" s="26">
        <f t="shared" si="41"/>
        <v>0</v>
      </c>
      <c r="CC17" s="25"/>
      <c r="CD17" s="26">
        <f t="shared" si="42"/>
        <v>0</v>
      </c>
      <c r="CE17" s="25"/>
      <c r="CF17" s="26">
        <f t="shared" si="43"/>
        <v>0</v>
      </c>
      <c r="CG17" s="25"/>
      <c r="CH17" s="26">
        <f t="shared" si="44"/>
        <v>0</v>
      </c>
      <c r="CI17" s="25"/>
      <c r="CJ17" s="26">
        <f t="shared" si="45"/>
        <v>0</v>
      </c>
      <c r="CK17" s="25"/>
      <c r="CL17" s="26">
        <f t="shared" si="46"/>
        <v>0</v>
      </c>
      <c r="CM17" s="25"/>
      <c r="CN17" s="26">
        <f t="shared" si="47"/>
        <v>0</v>
      </c>
      <c r="CO17" s="25">
        <v>124</v>
      </c>
      <c r="CP17" s="26">
        <f t="shared" si="48"/>
        <v>1216968.1159999999</v>
      </c>
      <c r="CQ17" s="25"/>
      <c r="CR17" s="26">
        <f t="shared" si="49"/>
        <v>0</v>
      </c>
      <c r="CS17" s="25"/>
      <c r="CT17" s="26">
        <f t="shared" si="4"/>
        <v>0</v>
      </c>
      <c r="CU17" s="25"/>
      <c r="CV17" s="26">
        <f t="shared" si="5"/>
        <v>0</v>
      </c>
      <c r="CW17" s="25"/>
      <c r="CX17" s="26">
        <f t="shared" si="50"/>
        <v>0</v>
      </c>
      <c r="CY17" s="25"/>
      <c r="CZ17" s="26">
        <f t="shared" si="51"/>
        <v>0</v>
      </c>
      <c r="DA17" s="25"/>
      <c r="DB17" s="26">
        <f t="shared" si="52"/>
        <v>0</v>
      </c>
      <c r="DC17" s="25"/>
      <c r="DD17" s="26">
        <f t="shared" si="53"/>
        <v>0</v>
      </c>
      <c r="DE17" s="25"/>
      <c r="DF17" s="26">
        <f t="shared" si="54"/>
        <v>0</v>
      </c>
      <c r="DG17" s="25"/>
      <c r="DH17" s="26">
        <f t="shared" si="55"/>
        <v>0</v>
      </c>
      <c r="DI17" s="25"/>
      <c r="DJ17" s="26">
        <f t="shared" si="56"/>
        <v>0</v>
      </c>
      <c r="DK17" s="25"/>
      <c r="DL17" s="26">
        <f t="shared" si="6"/>
        <v>0</v>
      </c>
      <c r="DM17" s="25"/>
      <c r="DN17" s="26">
        <f t="shared" si="7"/>
        <v>0</v>
      </c>
      <c r="DO17" s="25"/>
      <c r="DP17" s="26">
        <f t="shared" si="57"/>
        <v>0</v>
      </c>
      <c r="DQ17" s="25"/>
      <c r="DR17" s="26">
        <f t="shared" si="58"/>
        <v>0</v>
      </c>
      <c r="DS17" s="25">
        <v>10</v>
      </c>
      <c r="DT17" s="26">
        <f t="shared" si="59"/>
        <v>107201.88115</v>
      </c>
      <c r="DU17" s="25"/>
      <c r="DV17" s="26">
        <f t="shared" si="60"/>
        <v>0</v>
      </c>
      <c r="DW17" s="25"/>
      <c r="DX17" s="26">
        <f t="shared" si="61"/>
        <v>0</v>
      </c>
      <c r="DY17" s="25"/>
      <c r="DZ17" s="26">
        <f t="shared" si="62"/>
        <v>0</v>
      </c>
      <c r="EA17" s="25"/>
      <c r="EB17" s="26">
        <f t="shared" si="63"/>
        <v>0</v>
      </c>
      <c r="EC17" s="25"/>
      <c r="ED17" s="26">
        <f t="shared" si="64"/>
        <v>0</v>
      </c>
      <c r="EE17" s="25"/>
      <c r="EF17" s="26">
        <f t="shared" si="65"/>
        <v>0</v>
      </c>
      <c r="EG17" s="29">
        <f t="shared" si="8"/>
        <v>245</v>
      </c>
      <c r="EH17" s="29">
        <f t="shared" si="8"/>
        <v>2482833.1230733329</v>
      </c>
      <c r="EI17" s="38"/>
      <c r="EJ17" s="38"/>
      <c r="EL17" s="59"/>
    </row>
    <row r="18" spans="1:142" ht="30" x14ac:dyDescent="0.25">
      <c r="A18" s="7"/>
      <c r="B18" s="7">
        <v>4</v>
      </c>
      <c r="C18" s="21" t="s">
        <v>162</v>
      </c>
      <c r="D18" s="22">
        <f t="shared" si="66"/>
        <v>10127</v>
      </c>
      <c r="E18" s="22">
        <v>10127</v>
      </c>
      <c r="F18" s="22">
        <v>9620</v>
      </c>
      <c r="G18" s="30">
        <v>1.06</v>
      </c>
      <c r="H18" s="31">
        <v>1</v>
      </c>
      <c r="I18" s="32"/>
      <c r="J18" s="22">
        <v>1.4</v>
      </c>
      <c r="K18" s="22">
        <v>1.68</v>
      </c>
      <c r="L18" s="22">
        <v>2.23</v>
      </c>
      <c r="M18" s="22">
        <v>2.39</v>
      </c>
      <c r="N18" s="24">
        <v>2.57</v>
      </c>
      <c r="O18" s="25"/>
      <c r="P18" s="26">
        <f t="shared" si="9"/>
        <v>0</v>
      </c>
      <c r="Q18" s="25"/>
      <c r="R18" s="26">
        <f t="shared" si="10"/>
        <v>0</v>
      </c>
      <c r="S18" s="27"/>
      <c r="T18" s="26">
        <f t="shared" si="11"/>
        <v>0</v>
      </c>
      <c r="U18" s="25"/>
      <c r="V18" s="26">
        <f t="shared" si="12"/>
        <v>0</v>
      </c>
      <c r="W18" s="25"/>
      <c r="X18" s="26">
        <f t="shared" si="13"/>
        <v>0</v>
      </c>
      <c r="Y18" s="25"/>
      <c r="Z18" s="26">
        <f t="shared" si="14"/>
        <v>0</v>
      </c>
      <c r="AA18" s="25"/>
      <c r="AB18" s="26">
        <f t="shared" si="15"/>
        <v>0</v>
      </c>
      <c r="AC18" s="25"/>
      <c r="AD18" s="26">
        <f t="shared" si="16"/>
        <v>0</v>
      </c>
      <c r="AE18" s="25"/>
      <c r="AF18" s="26">
        <f t="shared" si="17"/>
        <v>0</v>
      </c>
      <c r="AG18" s="25"/>
      <c r="AH18" s="26">
        <f t="shared" si="18"/>
        <v>0</v>
      </c>
      <c r="AI18" s="25"/>
      <c r="AJ18" s="26">
        <f t="shared" si="19"/>
        <v>0</v>
      </c>
      <c r="AK18" s="25"/>
      <c r="AL18" s="26">
        <f t="shared" si="20"/>
        <v>0</v>
      </c>
      <c r="AM18" s="28"/>
      <c r="AN18" s="26">
        <f t="shared" si="21"/>
        <v>0</v>
      </c>
      <c r="AO18" s="25"/>
      <c r="AP18" s="26">
        <f t="shared" si="22"/>
        <v>0</v>
      </c>
      <c r="AQ18" s="25"/>
      <c r="AR18" s="26">
        <f t="shared" si="23"/>
        <v>0</v>
      </c>
      <c r="AS18" s="25"/>
      <c r="AT18" s="26">
        <f t="shared" si="24"/>
        <v>0</v>
      </c>
      <c r="AU18" s="25"/>
      <c r="AV18" s="26">
        <f t="shared" si="25"/>
        <v>0</v>
      </c>
      <c r="AW18" s="25"/>
      <c r="AX18" s="26">
        <f t="shared" si="26"/>
        <v>0</v>
      </c>
      <c r="AY18" s="25"/>
      <c r="AZ18" s="26">
        <f t="shared" si="27"/>
        <v>0</v>
      </c>
      <c r="BA18" s="25"/>
      <c r="BB18" s="26">
        <f t="shared" si="28"/>
        <v>0</v>
      </c>
      <c r="BC18" s="25"/>
      <c r="BD18" s="26">
        <f t="shared" si="29"/>
        <v>0</v>
      </c>
      <c r="BE18" s="25"/>
      <c r="BF18" s="26">
        <f t="shared" si="30"/>
        <v>0</v>
      </c>
      <c r="BG18" s="25"/>
      <c r="BH18" s="26">
        <f t="shared" si="31"/>
        <v>0</v>
      </c>
      <c r="BI18" s="25"/>
      <c r="BJ18" s="26">
        <f t="shared" si="32"/>
        <v>0</v>
      </c>
      <c r="BK18" s="25"/>
      <c r="BL18" s="26">
        <f t="shared" si="33"/>
        <v>0</v>
      </c>
      <c r="BM18" s="25"/>
      <c r="BN18" s="26">
        <f t="shared" si="34"/>
        <v>0</v>
      </c>
      <c r="BO18" s="25"/>
      <c r="BP18" s="26">
        <f t="shared" si="35"/>
        <v>0</v>
      </c>
      <c r="BQ18" s="25"/>
      <c r="BR18" s="26">
        <f t="shared" si="36"/>
        <v>0</v>
      </c>
      <c r="BS18" s="25"/>
      <c r="BT18" s="26">
        <f t="shared" si="37"/>
        <v>0</v>
      </c>
      <c r="BU18" s="25"/>
      <c r="BV18" s="26">
        <f t="shared" si="38"/>
        <v>0</v>
      </c>
      <c r="BW18" s="25"/>
      <c r="BX18" s="26">
        <f t="shared" si="39"/>
        <v>0</v>
      </c>
      <c r="BY18" s="25"/>
      <c r="BZ18" s="26">
        <f t="shared" si="40"/>
        <v>0</v>
      </c>
      <c r="CA18" s="25"/>
      <c r="CB18" s="26">
        <f t="shared" si="41"/>
        <v>0</v>
      </c>
      <c r="CC18" s="25"/>
      <c r="CD18" s="26">
        <f t="shared" si="42"/>
        <v>0</v>
      </c>
      <c r="CE18" s="25"/>
      <c r="CF18" s="26">
        <f t="shared" si="43"/>
        <v>0</v>
      </c>
      <c r="CG18" s="25"/>
      <c r="CH18" s="26">
        <f t="shared" si="44"/>
        <v>0</v>
      </c>
      <c r="CI18" s="25"/>
      <c r="CJ18" s="26">
        <f t="shared" si="45"/>
        <v>0</v>
      </c>
      <c r="CK18" s="25"/>
      <c r="CL18" s="26">
        <f t="shared" si="46"/>
        <v>0</v>
      </c>
      <c r="CM18" s="25"/>
      <c r="CN18" s="26">
        <f t="shared" si="47"/>
        <v>0</v>
      </c>
      <c r="CO18" s="25">
        <v>150</v>
      </c>
      <c r="CP18" s="26">
        <f t="shared" si="48"/>
        <v>2197841.0999999996</v>
      </c>
      <c r="CQ18" s="25"/>
      <c r="CR18" s="26">
        <f t="shared" si="49"/>
        <v>0</v>
      </c>
      <c r="CS18" s="25"/>
      <c r="CT18" s="26">
        <f t="shared" si="4"/>
        <v>0</v>
      </c>
      <c r="CU18" s="25"/>
      <c r="CV18" s="26">
        <f t="shared" si="5"/>
        <v>0</v>
      </c>
      <c r="CW18" s="25"/>
      <c r="CX18" s="26">
        <f t="shared" si="50"/>
        <v>0</v>
      </c>
      <c r="CY18" s="25"/>
      <c r="CZ18" s="26">
        <f t="shared" si="51"/>
        <v>0</v>
      </c>
      <c r="DA18" s="25"/>
      <c r="DB18" s="26">
        <f t="shared" si="52"/>
        <v>0</v>
      </c>
      <c r="DC18" s="25"/>
      <c r="DD18" s="26">
        <f t="shared" si="53"/>
        <v>0</v>
      </c>
      <c r="DE18" s="25"/>
      <c r="DF18" s="26">
        <f t="shared" si="54"/>
        <v>0</v>
      </c>
      <c r="DG18" s="25"/>
      <c r="DH18" s="26">
        <f t="shared" si="55"/>
        <v>0</v>
      </c>
      <c r="DI18" s="25"/>
      <c r="DJ18" s="26">
        <f t="shared" si="56"/>
        <v>0</v>
      </c>
      <c r="DK18" s="25"/>
      <c r="DL18" s="26">
        <f t="shared" si="6"/>
        <v>0</v>
      </c>
      <c r="DM18" s="25"/>
      <c r="DN18" s="26">
        <f t="shared" si="7"/>
        <v>0</v>
      </c>
      <c r="DO18" s="25"/>
      <c r="DP18" s="26">
        <f t="shared" si="57"/>
        <v>0</v>
      </c>
      <c r="DQ18" s="25"/>
      <c r="DR18" s="26">
        <f t="shared" si="58"/>
        <v>0</v>
      </c>
      <c r="DS18" s="25"/>
      <c r="DT18" s="26">
        <f t="shared" si="59"/>
        <v>0</v>
      </c>
      <c r="DU18" s="25"/>
      <c r="DV18" s="26">
        <f t="shared" si="60"/>
        <v>0</v>
      </c>
      <c r="DW18" s="25"/>
      <c r="DX18" s="26">
        <f t="shared" si="61"/>
        <v>0</v>
      </c>
      <c r="DY18" s="25"/>
      <c r="DZ18" s="26">
        <f t="shared" si="62"/>
        <v>0</v>
      </c>
      <c r="EA18" s="25"/>
      <c r="EB18" s="26">
        <f t="shared" si="63"/>
        <v>0</v>
      </c>
      <c r="EC18" s="25"/>
      <c r="ED18" s="26">
        <f t="shared" si="64"/>
        <v>0</v>
      </c>
      <c r="EE18" s="25"/>
      <c r="EF18" s="26">
        <f t="shared" si="65"/>
        <v>0</v>
      </c>
      <c r="EG18" s="29">
        <f t="shared" si="8"/>
        <v>150</v>
      </c>
      <c r="EH18" s="29">
        <f t="shared" si="8"/>
        <v>2197841.0999999996</v>
      </c>
      <c r="EI18" s="38"/>
      <c r="EJ18" s="38"/>
      <c r="EL18" s="59"/>
    </row>
    <row r="19" spans="1:142" ht="30" x14ac:dyDescent="0.25">
      <c r="A19" s="7"/>
      <c r="B19" s="7">
        <v>6</v>
      </c>
      <c r="C19" s="33" t="s">
        <v>163</v>
      </c>
      <c r="D19" s="22">
        <f t="shared" si="66"/>
        <v>10127</v>
      </c>
      <c r="E19" s="22">
        <v>10127</v>
      </c>
      <c r="F19" s="22">
        <v>9620</v>
      </c>
      <c r="G19" s="23">
        <v>0.33</v>
      </c>
      <c r="H19" s="31">
        <v>1</v>
      </c>
      <c r="I19" s="32"/>
      <c r="J19" s="22">
        <v>1.4</v>
      </c>
      <c r="K19" s="22">
        <v>1.68</v>
      </c>
      <c r="L19" s="22">
        <v>2.23</v>
      </c>
      <c r="M19" s="22">
        <v>2.39</v>
      </c>
      <c r="N19" s="24">
        <v>2.57</v>
      </c>
      <c r="O19" s="25"/>
      <c r="P19" s="26">
        <f t="shared" si="9"/>
        <v>0</v>
      </c>
      <c r="Q19" s="25"/>
      <c r="R19" s="26">
        <f t="shared" si="10"/>
        <v>0</v>
      </c>
      <c r="S19" s="27"/>
      <c r="T19" s="26">
        <f t="shared" si="11"/>
        <v>0</v>
      </c>
      <c r="U19" s="25"/>
      <c r="V19" s="26">
        <f t="shared" si="12"/>
        <v>0</v>
      </c>
      <c r="W19" s="25"/>
      <c r="X19" s="26">
        <f t="shared" si="13"/>
        <v>0</v>
      </c>
      <c r="Y19" s="25">
        <v>10</v>
      </c>
      <c r="Z19" s="26">
        <f t="shared" si="14"/>
        <v>54738.683999999994</v>
      </c>
      <c r="AA19" s="25"/>
      <c r="AB19" s="26">
        <f t="shared" si="15"/>
        <v>0</v>
      </c>
      <c r="AC19" s="25"/>
      <c r="AD19" s="26">
        <f t="shared" si="16"/>
        <v>0</v>
      </c>
      <c r="AE19" s="25"/>
      <c r="AF19" s="26">
        <f t="shared" si="17"/>
        <v>0</v>
      </c>
      <c r="AG19" s="25"/>
      <c r="AH19" s="26">
        <f t="shared" si="18"/>
        <v>0</v>
      </c>
      <c r="AI19" s="25"/>
      <c r="AJ19" s="26">
        <f t="shared" si="19"/>
        <v>0</v>
      </c>
      <c r="AK19" s="25"/>
      <c r="AL19" s="26">
        <f t="shared" si="20"/>
        <v>0</v>
      </c>
      <c r="AM19" s="28"/>
      <c r="AN19" s="26">
        <f t="shared" si="21"/>
        <v>0</v>
      </c>
      <c r="AO19" s="25"/>
      <c r="AP19" s="26">
        <f t="shared" si="22"/>
        <v>0</v>
      </c>
      <c r="AQ19" s="25"/>
      <c r="AR19" s="26">
        <f t="shared" si="23"/>
        <v>0</v>
      </c>
      <c r="AS19" s="25"/>
      <c r="AT19" s="26">
        <f t="shared" si="24"/>
        <v>0</v>
      </c>
      <c r="AU19" s="25"/>
      <c r="AV19" s="26">
        <f t="shared" si="25"/>
        <v>0</v>
      </c>
      <c r="AW19" s="25"/>
      <c r="AX19" s="26">
        <f t="shared" si="26"/>
        <v>0</v>
      </c>
      <c r="AY19" s="25"/>
      <c r="AZ19" s="26">
        <f t="shared" si="27"/>
        <v>0</v>
      </c>
      <c r="BA19" s="25"/>
      <c r="BB19" s="26">
        <f t="shared" si="28"/>
        <v>0</v>
      </c>
      <c r="BC19" s="25"/>
      <c r="BD19" s="26">
        <f t="shared" si="29"/>
        <v>0</v>
      </c>
      <c r="BE19" s="25"/>
      <c r="BF19" s="26">
        <f t="shared" si="30"/>
        <v>0</v>
      </c>
      <c r="BG19" s="25"/>
      <c r="BH19" s="26">
        <f t="shared" si="31"/>
        <v>0</v>
      </c>
      <c r="BI19" s="25"/>
      <c r="BJ19" s="26">
        <f t="shared" si="32"/>
        <v>0</v>
      </c>
      <c r="BK19" s="25"/>
      <c r="BL19" s="26">
        <f t="shared" si="33"/>
        <v>0</v>
      </c>
      <c r="BM19" s="25"/>
      <c r="BN19" s="26">
        <f t="shared" si="34"/>
        <v>0</v>
      </c>
      <c r="BO19" s="25"/>
      <c r="BP19" s="26">
        <f t="shared" si="35"/>
        <v>0</v>
      </c>
      <c r="BQ19" s="25"/>
      <c r="BR19" s="26">
        <f t="shared" si="36"/>
        <v>0</v>
      </c>
      <c r="BS19" s="25"/>
      <c r="BT19" s="26">
        <f t="shared" si="37"/>
        <v>0</v>
      </c>
      <c r="BU19" s="25"/>
      <c r="BV19" s="26">
        <f t="shared" si="38"/>
        <v>0</v>
      </c>
      <c r="BW19" s="25"/>
      <c r="BX19" s="26">
        <f t="shared" si="39"/>
        <v>0</v>
      </c>
      <c r="BY19" s="25"/>
      <c r="BZ19" s="26">
        <f t="shared" si="40"/>
        <v>0</v>
      </c>
      <c r="CA19" s="25"/>
      <c r="CB19" s="26">
        <f t="shared" si="41"/>
        <v>0</v>
      </c>
      <c r="CC19" s="25"/>
      <c r="CD19" s="26">
        <f t="shared" si="42"/>
        <v>0</v>
      </c>
      <c r="CE19" s="25"/>
      <c r="CF19" s="26">
        <f t="shared" si="43"/>
        <v>0</v>
      </c>
      <c r="CG19" s="25"/>
      <c r="CH19" s="26">
        <f t="shared" si="44"/>
        <v>0</v>
      </c>
      <c r="CI19" s="25"/>
      <c r="CJ19" s="26">
        <f t="shared" si="45"/>
        <v>0</v>
      </c>
      <c r="CK19" s="25"/>
      <c r="CL19" s="26">
        <f t="shared" si="46"/>
        <v>0</v>
      </c>
      <c r="CM19" s="25"/>
      <c r="CN19" s="26">
        <f t="shared" si="47"/>
        <v>0</v>
      </c>
      <c r="CO19" s="25"/>
      <c r="CP19" s="26">
        <f t="shared" si="48"/>
        <v>0</v>
      </c>
      <c r="CQ19" s="25"/>
      <c r="CR19" s="26">
        <f t="shared" si="49"/>
        <v>0</v>
      </c>
      <c r="CS19" s="25"/>
      <c r="CT19" s="26">
        <f t="shared" si="4"/>
        <v>0</v>
      </c>
      <c r="CU19" s="25"/>
      <c r="CV19" s="26">
        <f t="shared" si="5"/>
        <v>0</v>
      </c>
      <c r="CW19" s="25"/>
      <c r="CX19" s="26">
        <f t="shared" si="50"/>
        <v>0</v>
      </c>
      <c r="CY19" s="25"/>
      <c r="CZ19" s="26">
        <f t="shared" si="51"/>
        <v>0</v>
      </c>
      <c r="DA19" s="25"/>
      <c r="DB19" s="26">
        <f t="shared" si="52"/>
        <v>0</v>
      </c>
      <c r="DC19" s="25"/>
      <c r="DD19" s="26">
        <f t="shared" si="53"/>
        <v>0</v>
      </c>
      <c r="DE19" s="25"/>
      <c r="DF19" s="26">
        <f t="shared" si="54"/>
        <v>0</v>
      </c>
      <c r="DG19" s="25"/>
      <c r="DH19" s="26">
        <f t="shared" si="55"/>
        <v>0</v>
      </c>
      <c r="DI19" s="25"/>
      <c r="DJ19" s="26">
        <f t="shared" si="56"/>
        <v>0</v>
      </c>
      <c r="DK19" s="25"/>
      <c r="DL19" s="26">
        <f t="shared" si="6"/>
        <v>0</v>
      </c>
      <c r="DM19" s="25"/>
      <c r="DN19" s="26">
        <f t="shared" si="7"/>
        <v>0</v>
      </c>
      <c r="DO19" s="25"/>
      <c r="DP19" s="26">
        <f t="shared" si="57"/>
        <v>0</v>
      </c>
      <c r="DQ19" s="25"/>
      <c r="DR19" s="26">
        <f t="shared" si="58"/>
        <v>0</v>
      </c>
      <c r="DS19" s="25"/>
      <c r="DT19" s="26">
        <f t="shared" si="59"/>
        <v>0</v>
      </c>
      <c r="DU19" s="25"/>
      <c r="DV19" s="26">
        <f t="shared" si="60"/>
        <v>0</v>
      </c>
      <c r="DW19" s="25"/>
      <c r="DX19" s="26">
        <f t="shared" si="61"/>
        <v>0</v>
      </c>
      <c r="DY19" s="25"/>
      <c r="DZ19" s="26">
        <f t="shared" si="62"/>
        <v>0</v>
      </c>
      <c r="EA19" s="25"/>
      <c r="EB19" s="26">
        <f t="shared" si="63"/>
        <v>0</v>
      </c>
      <c r="EC19" s="25"/>
      <c r="ED19" s="26">
        <f t="shared" si="64"/>
        <v>0</v>
      </c>
      <c r="EE19" s="25"/>
      <c r="EF19" s="26">
        <f t="shared" si="65"/>
        <v>0</v>
      </c>
      <c r="EG19" s="29">
        <f t="shared" si="8"/>
        <v>10</v>
      </c>
      <c r="EH19" s="29">
        <f t="shared" si="8"/>
        <v>54738.683999999994</v>
      </c>
      <c r="EI19" s="38"/>
      <c r="EJ19" s="38"/>
      <c r="EL19" s="59"/>
    </row>
    <row r="20" spans="1:142" x14ac:dyDescent="0.25">
      <c r="A20" s="7"/>
      <c r="B20" s="7">
        <v>7</v>
      </c>
      <c r="C20" s="21" t="s">
        <v>164</v>
      </c>
      <c r="D20" s="22">
        <f t="shared" si="66"/>
        <v>10127</v>
      </c>
      <c r="E20" s="22">
        <v>10127</v>
      </c>
      <c r="F20" s="22">
        <v>9620</v>
      </c>
      <c r="G20" s="22">
        <v>1.04</v>
      </c>
      <c r="H20" s="31">
        <v>1</v>
      </c>
      <c r="I20" s="32"/>
      <c r="J20" s="22">
        <v>1.4</v>
      </c>
      <c r="K20" s="22">
        <v>1.68</v>
      </c>
      <c r="L20" s="22">
        <v>2.23</v>
      </c>
      <c r="M20" s="22">
        <v>2.39</v>
      </c>
      <c r="N20" s="24">
        <v>2.57</v>
      </c>
      <c r="O20" s="25"/>
      <c r="P20" s="26">
        <f t="shared" si="9"/>
        <v>0</v>
      </c>
      <c r="Q20" s="25"/>
      <c r="R20" s="26">
        <f t="shared" si="10"/>
        <v>0</v>
      </c>
      <c r="S20" s="27"/>
      <c r="T20" s="26">
        <f t="shared" si="11"/>
        <v>0</v>
      </c>
      <c r="U20" s="25"/>
      <c r="V20" s="26">
        <f t="shared" si="12"/>
        <v>0</v>
      </c>
      <c r="W20" s="25"/>
      <c r="X20" s="26">
        <f t="shared" si="13"/>
        <v>0</v>
      </c>
      <c r="Y20" s="25"/>
      <c r="Z20" s="26">
        <f t="shared" si="14"/>
        <v>0</v>
      </c>
      <c r="AA20" s="25"/>
      <c r="AB20" s="26">
        <f t="shared" si="15"/>
        <v>0</v>
      </c>
      <c r="AC20" s="25"/>
      <c r="AD20" s="26">
        <f t="shared" si="16"/>
        <v>0</v>
      </c>
      <c r="AE20" s="25"/>
      <c r="AF20" s="26">
        <f t="shared" si="17"/>
        <v>0</v>
      </c>
      <c r="AG20" s="25"/>
      <c r="AH20" s="26">
        <f t="shared" si="18"/>
        <v>0</v>
      </c>
      <c r="AI20" s="25"/>
      <c r="AJ20" s="26">
        <f t="shared" si="19"/>
        <v>0</v>
      </c>
      <c r="AK20" s="25"/>
      <c r="AL20" s="26">
        <f t="shared" si="20"/>
        <v>0</v>
      </c>
      <c r="AM20" s="28"/>
      <c r="AN20" s="26">
        <f t="shared" si="21"/>
        <v>0</v>
      </c>
      <c r="AO20" s="25"/>
      <c r="AP20" s="26">
        <f t="shared" si="22"/>
        <v>0</v>
      </c>
      <c r="AQ20" s="25"/>
      <c r="AR20" s="26">
        <f t="shared" si="23"/>
        <v>0</v>
      </c>
      <c r="AS20" s="25"/>
      <c r="AT20" s="26">
        <f t="shared" si="24"/>
        <v>0</v>
      </c>
      <c r="AU20" s="25"/>
      <c r="AV20" s="26">
        <f t="shared" si="25"/>
        <v>0</v>
      </c>
      <c r="AW20" s="25"/>
      <c r="AX20" s="26">
        <f t="shared" si="26"/>
        <v>0</v>
      </c>
      <c r="AY20" s="25"/>
      <c r="AZ20" s="26">
        <f t="shared" si="27"/>
        <v>0</v>
      </c>
      <c r="BA20" s="25"/>
      <c r="BB20" s="26">
        <f t="shared" si="28"/>
        <v>0</v>
      </c>
      <c r="BC20" s="25"/>
      <c r="BD20" s="26">
        <f t="shared" si="29"/>
        <v>0</v>
      </c>
      <c r="BE20" s="25"/>
      <c r="BF20" s="26">
        <f t="shared" si="30"/>
        <v>0</v>
      </c>
      <c r="BG20" s="25"/>
      <c r="BH20" s="26">
        <f t="shared" si="31"/>
        <v>0</v>
      </c>
      <c r="BI20" s="25"/>
      <c r="BJ20" s="26">
        <f t="shared" si="32"/>
        <v>0</v>
      </c>
      <c r="BK20" s="25"/>
      <c r="BL20" s="26">
        <f t="shared" si="33"/>
        <v>0</v>
      </c>
      <c r="BM20" s="25"/>
      <c r="BN20" s="26">
        <f t="shared" si="34"/>
        <v>0</v>
      </c>
      <c r="BO20" s="25"/>
      <c r="BP20" s="26">
        <f t="shared" si="35"/>
        <v>0</v>
      </c>
      <c r="BQ20" s="25"/>
      <c r="BR20" s="26">
        <f t="shared" si="36"/>
        <v>0</v>
      </c>
      <c r="BS20" s="25"/>
      <c r="BT20" s="26">
        <f t="shared" si="37"/>
        <v>0</v>
      </c>
      <c r="BU20" s="25"/>
      <c r="BV20" s="26">
        <f t="shared" si="38"/>
        <v>0</v>
      </c>
      <c r="BW20" s="25"/>
      <c r="BX20" s="26">
        <f t="shared" si="39"/>
        <v>0</v>
      </c>
      <c r="BY20" s="25"/>
      <c r="BZ20" s="26">
        <f t="shared" si="40"/>
        <v>0</v>
      </c>
      <c r="CA20" s="25"/>
      <c r="CB20" s="26">
        <f t="shared" si="41"/>
        <v>0</v>
      </c>
      <c r="CC20" s="25"/>
      <c r="CD20" s="26">
        <f t="shared" si="42"/>
        <v>0</v>
      </c>
      <c r="CE20" s="25"/>
      <c r="CF20" s="26">
        <f t="shared" si="43"/>
        <v>0</v>
      </c>
      <c r="CG20" s="25"/>
      <c r="CH20" s="26">
        <f t="shared" si="44"/>
        <v>0</v>
      </c>
      <c r="CI20" s="25"/>
      <c r="CJ20" s="26">
        <f t="shared" si="45"/>
        <v>0</v>
      </c>
      <c r="CK20" s="25"/>
      <c r="CL20" s="26">
        <f t="shared" si="46"/>
        <v>0</v>
      </c>
      <c r="CM20" s="25"/>
      <c r="CN20" s="26">
        <f t="shared" si="47"/>
        <v>0</v>
      </c>
      <c r="CO20" s="25"/>
      <c r="CP20" s="26">
        <f t="shared" si="48"/>
        <v>0</v>
      </c>
      <c r="CQ20" s="25"/>
      <c r="CR20" s="26">
        <f t="shared" si="49"/>
        <v>0</v>
      </c>
      <c r="CS20" s="25"/>
      <c r="CT20" s="26">
        <f t="shared" si="4"/>
        <v>0</v>
      </c>
      <c r="CU20" s="25"/>
      <c r="CV20" s="26">
        <f t="shared" si="5"/>
        <v>0</v>
      </c>
      <c r="CW20" s="25"/>
      <c r="CX20" s="26">
        <f t="shared" si="50"/>
        <v>0</v>
      </c>
      <c r="CY20" s="25"/>
      <c r="CZ20" s="26">
        <f t="shared" si="51"/>
        <v>0</v>
      </c>
      <c r="DA20" s="25"/>
      <c r="DB20" s="26">
        <f t="shared" si="52"/>
        <v>0</v>
      </c>
      <c r="DC20" s="25"/>
      <c r="DD20" s="26">
        <f t="shared" si="53"/>
        <v>0</v>
      </c>
      <c r="DE20" s="25"/>
      <c r="DF20" s="26">
        <f t="shared" si="54"/>
        <v>0</v>
      </c>
      <c r="DG20" s="25"/>
      <c r="DH20" s="26">
        <f t="shared" si="55"/>
        <v>0</v>
      </c>
      <c r="DI20" s="25"/>
      <c r="DJ20" s="26">
        <f t="shared" si="56"/>
        <v>0</v>
      </c>
      <c r="DK20" s="25"/>
      <c r="DL20" s="26">
        <f t="shared" si="6"/>
        <v>0</v>
      </c>
      <c r="DM20" s="25"/>
      <c r="DN20" s="26">
        <f t="shared" si="7"/>
        <v>0</v>
      </c>
      <c r="DO20" s="25"/>
      <c r="DP20" s="26">
        <f t="shared" si="57"/>
        <v>0</v>
      </c>
      <c r="DQ20" s="25"/>
      <c r="DR20" s="26">
        <f t="shared" si="58"/>
        <v>0</v>
      </c>
      <c r="DS20" s="25"/>
      <c r="DT20" s="26">
        <f t="shared" si="59"/>
        <v>0</v>
      </c>
      <c r="DU20" s="25"/>
      <c r="DV20" s="26">
        <f t="shared" si="60"/>
        <v>0</v>
      </c>
      <c r="DW20" s="25"/>
      <c r="DX20" s="26">
        <f t="shared" si="61"/>
        <v>0</v>
      </c>
      <c r="DY20" s="25"/>
      <c r="DZ20" s="26">
        <f t="shared" si="62"/>
        <v>0</v>
      </c>
      <c r="EA20" s="25"/>
      <c r="EB20" s="26">
        <f t="shared" si="63"/>
        <v>0</v>
      </c>
      <c r="EC20" s="25"/>
      <c r="ED20" s="26">
        <f t="shared" si="64"/>
        <v>0</v>
      </c>
      <c r="EE20" s="25"/>
      <c r="EF20" s="26">
        <f t="shared" si="65"/>
        <v>0</v>
      </c>
      <c r="EG20" s="29">
        <f t="shared" si="8"/>
        <v>0</v>
      </c>
      <c r="EH20" s="29">
        <f t="shared" si="8"/>
        <v>0</v>
      </c>
      <c r="EI20" s="38"/>
      <c r="EJ20" s="38"/>
      <c r="EL20" s="59"/>
    </row>
    <row r="21" spans="1:142" s="60" customFormat="1" x14ac:dyDescent="0.25">
      <c r="A21" s="44">
        <v>3</v>
      </c>
      <c r="B21" s="44"/>
      <c r="C21" s="45" t="s">
        <v>165</v>
      </c>
      <c r="D21" s="22">
        <f t="shared" si="66"/>
        <v>10127</v>
      </c>
      <c r="E21" s="22">
        <v>10127</v>
      </c>
      <c r="F21" s="22">
        <v>9620</v>
      </c>
      <c r="G21" s="51"/>
      <c r="H21" s="49"/>
      <c r="I21" s="50"/>
      <c r="J21" s="47"/>
      <c r="K21" s="47"/>
      <c r="L21" s="47"/>
      <c r="M21" s="47"/>
      <c r="N21" s="24">
        <v>2.57</v>
      </c>
      <c r="O21" s="36">
        <f>SUM(O22)</f>
        <v>0</v>
      </c>
      <c r="P21" s="36">
        <f t="shared" ref="P21:CA21" si="67">SUM(P22)</f>
        <v>0</v>
      </c>
      <c r="Q21" s="36">
        <f t="shared" si="67"/>
        <v>0</v>
      </c>
      <c r="R21" s="36">
        <f t="shared" si="67"/>
        <v>0</v>
      </c>
      <c r="S21" s="36">
        <f t="shared" si="67"/>
        <v>0</v>
      </c>
      <c r="T21" s="36">
        <f t="shared" si="67"/>
        <v>0</v>
      </c>
      <c r="U21" s="36">
        <f t="shared" si="67"/>
        <v>0</v>
      </c>
      <c r="V21" s="36">
        <f t="shared" si="67"/>
        <v>0</v>
      </c>
      <c r="W21" s="36">
        <f t="shared" si="67"/>
        <v>0</v>
      </c>
      <c r="X21" s="36">
        <f t="shared" si="67"/>
        <v>0</v>
      </c>
      <c r="Y21" s="36">
        <f t="shared" si="67"/>
        <v>0</v>
      </c>
      <c r="Z21" s="36">
        <f t="shared" si="67"/>
        <v>0</v>
      </c>
      <c r="AA21" s="36">
        <f t="shared" si="67"/>
        <v>0</v>
      </c>
      <c r="AB21" s="36">
        <f t="shared" si="67"/>
        <v>0</v>
      </c>
      <c r="AC21" s="36">
        <f t="shared" si="67"/>
        <v>0</v>
      </c>
      <c r="AD21" s="36">
        <f t="shared" si="67"/>
        <v>0</v>
      </c>
      <c r="AE21" s="36">
        <f t="shared" si="67"/>
        <v>0</v>
      </c>
      <c r="AF21" s="36">
        <f t="shared" si="67"/>
        <v>0</v>
      </c>
      <c r="AG21" s="36">
        <f t="shared" si="67"/>
        <v>4</v>
      </c>
      <c r="AH21" s="36">
        <f t="shared" si="67"/>
        <v>65673.150816000008</v>
      </c>
      <c r="AI21" s="36">
        <f t="shared" si="67"/>
        <v>0</v>
      </c>
      <c r="AJ21" s="36">
        <f t="shared" si="67"/>
        <v>0</v>
      </c>
      <c r="AK21" s="36">
        <f t="shared" si="67"/>
        <v>0</v>
      </c>
      <c r="AL21" s="36">
        <f t="shared" si="67"/>
        <v>0</v>
      </c>
      <c r="AM21" s="36">
        <f t="shared" si="67"/>
        <v>0</v>
      </c>
      <c r="AN21" s="36">
        <f t="shared" si="67"/>
        <v>0</v>
      </c>
      <c r="AO21" s="36">
        <v>0</v>
      </c>
      <c r="AP21" s="36">
        <f t="shared" si="67"/>
        <v>0</v>
      </c>
      <c r="AQ21" s="36">
        <f t="shared" si="67"/>
        <v>0</v>
      </c>
      <c r="AR21" s="36">
        <f t="shared" si="67"/>
        <v>0</v>
      </c>
      <c r="AS21" s="36">
        <f t="shared" si="67"/>
        <v>0</v>
      </c>
      <c r="AT21" s="36">
        <f t="shared" si="67"/>
        <v>0</v>
      </c>
      <c r="AU21" s="36">
        <f t="shared" si="67"/>
        <v>0</v>
      </c>
      <c r="AV21" s="36">
        <f t="shared" si="67"/>
        <v>0</v>
      </c>
      <c r="AW21" s="36">
        <f t="shared" si="67"/>
        <v>0</v>
      </c>
      <c r="AX21" s="36">
        <f t="shared" si="67"/>
        <v>0</v>
      </c>
      <c r="AY21" s="36">
        <f t="shared" si="67"/>
        <v>0</v>
      </c>
      <c r="AZ21" s="36">
        <f t="shared" si="67"/>
        <v>0</v>
      </c>
      <c r="BA21" s="36">
        <f t="shared" si="67"/>
        <v>0</v>
      </c>
      <c r="BB21" s="36">
        <f t="shared" si="67"/>
        <v>0</v>
      </c>
      <c r="BC21" s="36">
        <f t="shared" si="67"/>
        <v>3</v>
      </c>
      <c r="BD21" s="36">
        <f t="shared" si="67"/>
        <v>33206.173000000003</v>
      </c>
      <c r="BE21" s="36">
        <f t="shared" si="67"/>
        <v>0</v>
      </c>
      <c r="BF21" s="36">
        <f t="shared" si="67"/>
        <v>0</v>
      </c>
      <c r="BG21" s="36">
        <f t="shared" si="67"/>
        <v>0</v>
      </c>
      <c r="BH21" s="36">
        <f t="shared" si="67"/>
        <v>0</v>
      </c>
      <c r="BI21" s="36">
        <v>0</v>
      </c>
      <c r="BJ21" s="36">
        <f t="shared" si="67"/>
        <v>0</v>
      </c>
      <c r="BK21" s="36">
        <f t="shared" si="67"/>
        <v>0</v>
      </c>
      <c r="BL21" s="36">
        <f t="shared" si="67"/>
        <v>0</v>
      </c>
      <c r="BM21" s="36">
        <f t="shared" si="67"/>
        <v>0</v>
      </c>
      <c r="BN21" s="36">
        <f t="shared" si="67"/>
        <v>0</v>
      </c>
      <c r="BO21" s="36">
        <f t="shared" si="67"/>
        <v>0</v>
      </c>
      <c r="BP21" s="36">
        <f t="shared" si="67"/>
        <v>0</v>
      </c>
      <c r="BQ21" s="36">
        <f t="shared" si="67"/>
        <v>0</v>
      </c>
      <c r="BR21" s="36">
        <f t="shared" si="67"/>
        <v>0</v>
      </c>
      <c r="BS21" s="36">
        <f t="shared" si="67"/>
        <v>0</v>
      </c>
      <c r="BT21" s="36">
        <f t="shared" si="67"/>
        <v>0</v>
      </c>
      <c r="BU21" s="36">
        <v>0</v>
      </c>
      <c r="BV21" s="36">
        <f t="shared" si="67"/>
        <v>0</v>
      </c>
      <c r="BW21" s="36">
        <f t="shared" si="67"/>
        <v>0</v>
      </c>
      <c r="BX21" s="36">
        <f t="shared" si="67"/>
        <v>0</v>
      </c>
      <c r="BY21" s="36">
        <f t="shared" si="67"/>
        <v>4</v>
      </c>
      <c r="BZ21" s="36">
        <f t="shared" si="67"/>
        <v>49230.332666666669</v>
      </c>
      <c r="CA21" s="36">
        <f t="shared" si="67"/>
        <v>0</v>
      </c>
      <c r="CB21" s="36">
        <f t="shared" ref="CB21:EJ21" si="68">SUM(CB22)</f>
        <v>0</v>
      </c>
      <c r="CC21" s="36">
        <f t="shared" si="68"/>
        <v>0</v>
      </c>
      <c r="CD21" s="36">
        <f t="shared" si="68"/>
        <v>0</v>
      </c>
      <c r="CE21" s="36">
        <f t="shared" si="68"/>
        <v>0</v>
      </c>
      <c r="CF21" s="36">
        <f t="shared" si="68"/>
        <v>0</v>
      </c>
      <c r="CG21" s="36">
        <f t="shared" si="68"/>
        <v>0</v>
      </c>
      <c r="CH21" s="36">
        <f t="shared" si="68"/>
        <v>0</v>
      </c>
      <c r="CI21" s="36">
        <f t="shared" si="68"/>
        <v>0</v>
      </c>
      <c r="CJ21" s="36">
        <f t="shared" si="68"/>
        <v>0</v>
      </c>
      <c r="CK21" s="36">
        <f t="shared" si="68"/>
        <v>0</v>
      </c>
      <c r="CL21" s="36">
        <f t="shared" si="68"/>
        <v>0</v>
      </c>
      <c r="CM21" s="36">
        <f t="shared" si="68"/>
        <v>0</v>
      </c>
      <c r="CN21" s="36">
        <f t="shared" si="68"/>
        <v>0</v>
      </c>
      <c r="CO21" s="36">
        <f t="shared" si="68"/>
        <v>0</v>
      </c>
      <c r="CP21" s="36">
        <f t="shared" si="68"/>
        <v>0</v>
      </c>
      <c r="CQ21" s="36">
        <f t="shared" si="68"/>
        <v>0</v>
      </c>
      <c r="CR21" s="36">
        <f t="shared" si="68"/>
        <v>0</v>
      </c>
      <c r="CS21" s="36">
        <f t="shared" si="68"/>
        <v>0</v>
      </c>
      <c r="CT21" s="36">
        <f t="shared" si="68"/>
        <v>0</v>
      </c>
      <c r="CU21" s="36">
        <f t="shared" si="68"/>
        <v>0</v>
      </c>
      <c r="CV21" s="36">
        <f t="shared" si="68"/>
        <v>0</v>
      </c>
      <c r="CW21" s="36">
        <f t="shared" si="68"/>
        <v>0</v>
      </c>
      <c r="CX21" s="36">
        <f t="shared" si="68"/>
        <v>0</v>
      </c>
      <c r="CY21" s="36">
        <f t="shared" si="68"/>
        <v>0</v>
      </c>
      <c r="CZ21" s="36">
        <f t="shared" si="68"/>
        <v>0</v>
      </c>
      <c r="DA21" s="36">
        <f t="shared" si="68"/>
        <v>0</v>
      </c>
      <c r="DB21" s="36">
        <f t="shared" si="68"/>
        <v>0</v>
      </c>
      <c r="DC21" s="36">
        <f t="shared" si="68"/>
        <v>0</v>
      </c>
      <c r="DD21" s="36">
        <f t="shared" si="68"/>
        <v>0</v>
      </c>
      <c r="DE21" s="36">
        <f t="shared" si="68"/>
        <v>0</v>
      </c>
      <c r="DF21" s="36">
        <f t="shared" si="68"/>
        <v>0</v>
      </c>
      <c r="DG21" s="36">
        <f t="shared" si="68"/>
        <v>0</v>
      </c>
      <c r="DH21" s="36">
        <f t="shared" si="68"/>
        <v>0</v>
      </c>
      <c r="DI21" s="36">
        <v>0</v>
      </c>
      <c r="DJ21" s="36">
        <f t="shared" si="68"/>
        <v>0</v>
      </c>
      <c r="DK21" s="36">
        <f t="shared" si="68"/>
        <v>1</v>
      </c>
      <c r="DL21" s="36">
        <f t="shared" si="68"/>
        <v>17792.3802784</v>
      </c>
      <c r="DM21" s="36">
        <f t="shared" si="68"/>
        <v>0</v>
      </c>
      <c r="DN21" s="36">
        <f t="shared" si="68"/>
        <v>0</v>
      </c>
      <c r="DO21" s="36">
        <f t="shared" si="68"/>
        <v>0</v>
      </c>
      <c r="DP21" s="36">
        <f t="shared" si="68"/>
        <v>0</v>
      </c>
      <c r="DQ21" s="36">
        <f t="shared" si="68"/>
        <v>1</v>
      </c>
      <c r="DR21" s="36">
        <f t="shared" si="68"/>
        <v>17792.3802784</v>
      </c>
      <c r="DS21" s="36">
        <f t="shared" si="68"/>
        <v>0</v>
      </c>
      <c r="DT21" s="36">
        <f t="shared" si="68"/>
        <v>0</v>
      </c>
      <c r="DU21" s="36">
        <f t="shared" si="68"/>
        <v>0</v>
      </c>
      <c r="DV21" s="36">
        <f t="shared" si="68"/>
        <v>0</v>
      </c>
      <c r="DW21" s="36">
        <f t="shared" si="68"/>
        <v>0</v>
      </c>
      <c r="DX21" s="36">
        <f t="shared" si="68"/>
        <v>0</v>
      </c>
      <c r="DY21" s="36">
        <v>0</v>
      </c>
      <c r="DZ21" s="36">
        <f t="shared" si="68"/>
        <v>0</v>
      </c>
      <c r="EA21" s="36">
        <v>0</v>
      </c>
      <c r="EB21" s="36">
        <f t="shared" si="68"/>
        <v>0</v>
      </c>
      <c r="EC21" s="36">
        <f t="shared" si="68"/>
        <v>0</v>
      </c>
      <c r="ED21" s="36">
        <f t="shared" si="68"/>
        <v>0</v>
      </c>
      <c r="EE21" s="36">
        <f t="shared" si="68"/>
        <v>0</v>
      </c>
      <c r="EF21" s="36">
        <f t="shared" si="68"/>
        <v>0</v>
      </c>
      <c r="EG21" s="36">
        <f t="shared" si="68"/>
        <v>13</v>
      </c>
      <c r="EH21" s="36">
        <f t="shared" si="68"/>
        <v>183694.4170394667</v>
      </c>
      <c r="EI21" s="36">
        <f t="shared" si="68"/>
        <v>0</v>
      </c>
      <c r="EJ21" s="36">
        <f t="shared" si="68"/>
        <v>0</v>
      </c>
      <c r="EL21" s="59"/>
    </row>
    <row r="22" spans="1:142" ht="30" x14ac:dyDescent="0.25">
      <c r="A22" s="7"/>
      <c r="B22" s="7">
        <v>8</v>
      </c>
      <c r="C22" s="33" t="s">
        <v>166</v>
      </c>
      <c r="D22" s="22">
        <f t="shared" si="66"/>
        <v>10127</v>
      </c>
      <c r="E22" s="22">
        <v>10127</v>
      </c>
      <c r="F22" s="22">
        <v>9620</v>
      </c>
      <c r="G22" s="30">
        <v>0.98</v>
      </c>
      <c r="H22" s="31">
        <v>1</v>
      </c>
      <c r="I22" s="32"/>
      <c r="J22" s="22">
        <v>1.4</v>
      </c>
      <c r="K22" s="22">
        <v>1.68</v>
      </c>
      <c r="L22" s="22">
        <v>2.23</v>
      </c>
      <c r="M22" s="22">
        <v>2.39</v>
      </c>
      <c r="N22" s="24">
        <v>2.57</v>
      </c>
      <c r="O22" s="34"/>
      <c r="P22" s="26">
        <f>(O22/12*1*$D22*$G22*$H22*$J22*P$10)+(O22/12*5*$E22*$G22*$H22*$J22*P$11)+(O22/12*6*$F22*$G22*$H22*$J22*P$11)</f>
        <v>0</v>
      </c>
      <c r="Q22" s="34"/>
      <c r="R22" s="26">
        <f>(Q22/12*1*$D22*$G22*$H22*$J22*R$10)+(Q22/12*5*$E22*$G22*$H22*$J22*R$11)+(Q22/12*6*$F22*$G22*$H22*$J22*R$11)</f>
        <v>0</v>
      </c>
      <c r="S22" s="27"/>
      <c r="T22" s="26">
        <f>(S22/12*1*$D22*$G22*$H22*$J22*T$10)+(S22/12*5*$E22*$G22*$H22*$J22*T$11)+(S22/12*6*$F22*$G22*$H22*$J22*T$11)</f>
        <v>0</v>
      </c>
      <c r="U22" s="34"/>
      <c r="V22" s="26">
        <f>(U22/12*1*$D22*$G22*$H22*$J22*V$10)+(U22/12*5*$E22*$G22*$H22*$J22*V$11)+(U22/12*6*$F22*$G22*$H22*$J22*V$11)</f>
        <v>0</v>
      </c>
      <c r="W22" s="34"/>
      <c r="X22" s="26">
        <f>(W22/12*1*$D22*$G22*$H22*$J22*X$10)+(W22/12*5*$E22*$G22*$H22*$J22*X$11)+(W22/12*6*$F22*$G22*$H22*$J22*X$11)</f>
        <v>0</v>
      </c>
      <c r="Y22" s="34"/>
      <c r="Z22" s="26">
        <f>(Y22/12*1*$D22*$G22*$H22*$J22*Z$10)+(Y22/12*5*$E22*$G22*$H22*$J22*Z$11)+(Y22/12*6*$F22*$G22*$H22*$J22*Z$11)</f>
        <v>0</v>
      </c>
      <c r="AA22" s="34"/>
      <c r="AB22" s="26">
        <f>(AA22/12*1*$D22*$G22*$H22*$K22*AB$10)+(AA22/12*5*$E22*$G22*$H22*$K22*AB$11)+(AA22/12*6*$F22*$G22*$H22*$K22*AB$11)</f>
        <v>0</v>
      </c>
      <c r="AC22" s="34"/>
      <c r="AD22" s="26">
        <f>(AC22/12*1*$D22*$G22*$H22*$J22*AD$10)+(AC22/12*5*$E22*$G22*$H22*$J22*AD$11)+(AC22/12*6*$F22*$G22*$H22*$J22*AD$11)</f>
        <v>0</v>
      </c>
      <c r="AE22" s="34"/>
      <c r="AF22" s="26">
        <f>(AE22/12*1*$D22*$G22*$H22*$K22*AF$10)+(AE22/12*5*$E22*$G22*$H22*$K22*AF$11)+(AE22/12*6*$F22*$G22*$H22*$K22*AF$11)</f>
        <v>0</v>
      </c>
      <c r="AG22" s="34">
        <v>4</v>
      </c>
      <c r="AH22" s="26">
        <f>(AG22/12*1*$D22*$G22*$H22*$K22*AH$10)+(AG22/12*5*$E22*$G22*$H22*$K22*AH$11)+(AG22/12*6*$F22*$G22*$H22*$K22*AH$11)</f>
        <v>65673.150816000008</v>
      </c>
      <c r="AI22" s="34"/>
      <c r="AJ22" s="26">
        <f>(AI22/12*1*$D22*$G22*$H22*$K22*AJ$10)+(AI22/12*5*$E22*$G22*$H22*$K22*AJ$11)+(AI22/12*6*$F22*$G22*$H22*$K22*AJ$11)</f>
        <v>0</v>
      </c>
      <c r="AK22" s="34"/>
      <c r="AL22" s="26">
        <f>(AK22/12*1*$D22*$G22*$H22*$K22*AL$10)+(AK22/12*5*$E22*$G22*$H22*$K22*AL$11)+(AK22/12*6*$F22*$G22*$H22*$K22*AL$11)</f>
        <v>0</v>
      </c>
      <c r="AM22" s="35"/>
      <c r="AN22" s="26">
        <f>(AM22/12*1*$D22*$G22*$H22*$K22*AN$10)+(AM22/12*5*$E22*$G22*$H22*$K22*AN$11)+(AM22/12*6*$F22*$G22*$H22*$K22*AN$11)</f>
        <v>0</v>
      </c>
      <c r="AO22" s="34"/>
      <c r="AP22" s="26">
        <f>(AO22/12*1*$D22*$G22*$H22*$K22*AP$10)+(AO22/12*5*$E22*$G22*$H22*$K22*AP$11)+(AO22/12*6*$F22*$G22*$H22*$K22*AP$11)</f>
        <v>0</v>
      </c>
      <c r="AQ22" s="34"/>
      <c r="AR22" s="26">
        <f>(AQ22/12*1*$D22*$G22*$H22*$J22*AR$10)+(AQ22/12*5*$E22*$G22*$H22*$J22*AR$11)+(AQ22/12*6*$F22*$G22*$H22*$J22*AR$11)</f>
        <v>0</v>
      </c>
      <c r="AS22" s="34"/>
      <c r="AT22" s="26">
        <f>(AS22/12*1*$D22*$G22*$H22*$J22*AT$10)+(AS22/12*11*$E22*$G22*$H22*$J22*AT$11)</f>
        <v>0</v>
      </c>
      <c r="AU22" s="34"/>
      <c r="AV22" s="26">
        <f>(AU22/12*1*$D22*$G22*$H22*$J22*AV$10)+(AU22/12*5*$E22*$G22*$H22*$J22*AV$11)+(AU22/12*6*$F22*$G22*$H22*$J22*AV$11)</f>
        <v>0</v>
      </c>
      <c r="AW22" s="34"/>
      <c r="AX22" s="26">
        <f>(AW22/12*1*$D22*$G22*$H22*$K22*AX$10)+(AW22/12*5*$E22*$G22*$H22*$K22*AX$11)+(AW22/12*6*$F22*$G22*$H22*$K22*AX$11)</f>
        <v>0</v>
      </c>
      <c r="AY22" s="34"/>
      <c r="AZ22" s="26">
        <f>(AY22/12*1*$D22*$G22*$H22*$J22*AZ$10)+(AY22/12*5*$E22*$G22*$H22*$J22*AZ$11)+(AY22/12*6*$F22*$G22*$H22*$J22*AZ$11)</f>
        <v>0</v>
      </c>
      <c r="BA22" s="34"/>
      <c r="BB22" s="26">
        <f>(BA22/12*1*$D22*$G22*$H22*$J22*BB$10)+(BA22/12*5*$E22*$G22*$H22*$J22*BB$11)+(BA22/12*6*$F22*$G22*$H22*$J22*BB$11)</f>
        <v>0</v>
      </c>
      <c r="BC22" s="34">
        <v>3</v>
      </c>
      <c r="BD22" s="26">
        <f>(BC22/12*1*$D22*$G22*$H22*$J22*BD$10)+(BC22/12*5*$E22*$G22*$H22*$J22*BD$11)+(BC22/12*6*$F22*$G22*$H22*$J22*BD$11)</f>
        <v>33206.173000000003</v>
      </c>
      <c r="BE22" s="34"/>
      <c r="BF22" s="26">
        <f>(BE22/12*1*$D22*$G22*$H22*$J22*BF$10)+(BE22/12*5*$E22*$G22*$H22*$J22*BF$11)+(BE22/12*6*$F22*$G22*$H22*$J22*BF$11)</f>
        <v>0</v>
      </c>
      <c r="BG22" s="34"/>
      <c r="BH22" s="26">
        <f>(BG22/12*1*$D22*$G22*$H22*$J22*BH$10)+(BG22/12*5*$E22*$G22*$H22*$J22*BH$11)+(BG22/12*6*$F22*$G22*$H22*$J22*BH$11)</f>
        <v>0</v>
      </c>
      <c r="BI22" s="34"/>
      <c r="BJ22" s="26">
        <f>(BI22/12*1*$D22*$G22*$H22*$J22*BJ$10)+(BI22/12*5*$E22*$G22*$H22*$J22*BJ$11)+(BI22/12*6*$F22*$G22*$H22*$J22*BJ$11)</f>
        <v>0</v>
      </c>
      <c r="BK22" s="34"/>
      <c r="BL22" s="26">
        <f>(BK22/12*1*$D22*$G22*$H22*$J22*BL$10)+(BK22/12*4*$E22*$G22*$H22*$J22*BL$11)+(BK22/12*1*$E22*$G22*$H22*$J22*BL$12)+(BK22/12*6*$F22*$G22*$H22*$J22*BL$12)</f>
        <v>0</v>
      </c>
      <c r="BM22" s="34"/>
      <c r="BN22" s="26">
        <f>(BM22/12*1*$D22*$G22*$H22*$J22*BN$10)+(BM22/12*5*$E22*$G22*$H22*$J22*BN$11)+(BM22/12*6*$F22*$G22*$H22*$J22*BN$11)</f>
        <v>0</v>
      </c>
      <c r="BO22" s="34"/>
      <c r="BP22" s="26">
        <f>(BO22/12*1*$D22*$G22*$H22*$J22*BP$10)+(BO22/12*4*$E22*$G22*$H22*$J22*BP$11)+(BO22/12*1*$E22*$G22*$H22*$J22*BP$12)+(BO22/12*6*$F22*$G22*$H22*$J22*BP$12)</f>
        <v>0</v>
      </c>
      <c r="BQ22" s="34"/>
      <c r="BR22" s="26">
        <f>(BQ22/12*1*$D22*$G22*$H22*$J22*BR$10)+(BQ22/12*5*$E22*$G22*$H22*$J22*BR$11)+(BQ22/12*6*$F22*$G22*$H22*$J22*BR$11)</f>
        <v>0</v>
      </c>
      <c r="BS22" s="34"/>
      <c r="BT22" s="26">
        <f>(BS22/12*1*$D22*$G22*$H22*$J22*BT$10)+(BS22/12*4*$E22*$G22*$H22*$J22*BT$11)+(BS22/12*1*$E22*$G22*$H22*$J22*BT$12)+(BS22/12*6*$F22*$G22*$H22*$J22*BT$12)</f>
        <v>0</v>
      </c>
      <c r="BU22" s="34"/>
      <c r="BV22" s="26">
        <f>(BU22/12*1*$D22*$G22*$H22*$J22*BV$10)+(BU22/12*5*$E22*$G22*$H22*$J22*BV$11)+(BU22/12*6*$F22*$G22*$H22*$J22*BV$11)</f>
        <v>0</v>
      </c>
      <c r="BW22" s="34"/>
      <c r="BX22" s="26">
        <f>(BW22/12*1*$D22*$G22*$H22*$J22*BX$10)+(BW22/12*5*$E22*$G22*$H22*$J22*BX$11)+(BW22/12*6*$F22*$G22*$H22*$J22*BX$11)</f>
        <v>0</v>
      </c>
      <c r="BY22" s="34">
        <v>4</v>
      </c>
      <c r="BZ22" s="26">
        <f>(BY22/12*1*$D22*$G22*$H22*$J22*BZ$10)+(BY22/12*5*$E22*$G22*$H22*$J22*BZ$11)+(BY22/12*6*$F22*$G22*$H22*$J22*BZ$11)</f>
        <v>49230.332666666669</v>
      </c>
      <c r="CA22" s="34"/>
      <c r="CB22" s="26">
        <f>(CA22/12*1*$D22*$G22*$H22*$K22*CB$10)+(CA22/12*4*$E22*$G22*$H22*$K22*CB$11)+(CA22/12*1*$E22*$G22*$H22*$K22*CB$12)+(CA22/12*6*$F22*$G22*$H22*$K22*CB$12)</f>
        <v>0</v>
      </c>
      <c r="CC22" s="34"/>
      <c r="CD22" s="26">
        <f>(CC22/12*1*$D22*$G22*$H22*$J22*CD$10)+(CC22/12*5*$E22*$G22*$H22*$J22*CD$11)+(CC22/12*6*$F22*$G22*$H22*$J22*CD$11)</f>
        <v>0</v>
      </c>
      <c r="CE22" s="25"/>
      <c r="CF22" s="26">
        <f>(CE22/12*1*$D22*$G22*$H22*$J22*CF$10)+(CE22/12*5*$E22*$G22*$H22*$J22*CF$11)+(CE22/12*6*$F22*$G22*$H22*$J22*CF$11)</f>
        <v>0</v>
      </c>
      <c r="CG22" s="34"/>
      <c r="CH22" s="26">
        <f>(CG22/12*1*$D22*$G22*$H22*$J22*CH$10)+(CG22/12*5*$E22*$G22*$H22*$J22*CH$11)+(CG22/12*6*$F22*$G22*$H22*$J22*CH$11)</f>
        <v>0</v>
      </c>
      <c r="CI22" s="34"/>
      <c r="CJ22" s="26">
        <f>(CI22/12*1*$D22*$G22*$H22*$K22*CJ$10)+(CI22/12*4*$E22*$G22*$H22*$K22*CJ$11)+(CI22/12*1*$E22*$G22*$H22*$K22*CJ$12)+(CI22/12*6*$F22*$G22*$H22*$K22*CJ$12)</f>
        <v>0</v>
      </c>
      <c r="CK22" s="34"/>
      <c r="CL22" s="26">
        <f>(CK22/12*1*$D22*$G22*$H22*$K22*CL$10)+(CK22/12*5*$E22*$G22*$H22*$K22*CL$11)+(CK22/12*6*$F22*$G22*$H22*$K22*CL$11)</f>
        <v>0</v>
      </c>
      <c r="CM22" s="34"/>
      <c r="CN22" s="26">
        <f>(CM22/12*1*$D22*$G22*$H22*$J22*CN$10)+(CM22/12*5*$E22*$G22*$H22*$J22*CN$11)+(CM22/12*6*$F22*$G22*$H22*$J22*CN$11)</f>
        <v>0</v>
      </c>
      <c r="CO22" s="34"/>
      <c r="CP22" s="26">
        <f>(CO22/12*1*$D22*$G22*$H22*$J22*CP$10)+(CO22/12*5*$E22*$G22*$H22*$J22*CP$11)+(CO22/12*6*$F22*$G22*$H22*$J22*CP$11)</f>
        <v>0</v>
      </c>
      <c r="CQ22" s="34"/>
      <c r="CR22" s="26">
        <f>(CQ22/12*1*$D22*$G22*$H22*$J22*CR$10)+(CQ22/12*5*$E22*$G22*$H22*$J22*CR$11)+(CQ22/12*6*$F22*$G22*$H22*$J22*CR$11)</f>
        <v>0</v>
      </c>
      <c r="CS22" s="34"/>
      <c r="CT22" s="26">
        <f>(CS22/12*1*$D22*$G22*$H22*$J22*CT$10)+(CS22/12*5*$E22*$G22*$H22*$J22*CT$11)+(CS22/12*6*$F22*$G22*$H22*$J22*CT$11)</f>
        <v>0</v>
      </c>
      <c r="CU22" s="34"/>
      <c r="CV22" s="26">
        <f>(CU22/12*1*$D22*$G22*$H22*$J22*CV$10)+(CU22/12*5*$E22*$G22*$H22*$J22*CV$11)+(CU22/12*6*$F22*$G22*$H22*$J22*CV$11)</f>
        <v>0</v>
      </c>
      <c r="CW22" s="34"/>
      <c r="CX22" s="26">
        <f>(CW22/12*1*$D22*$G22*$H22*$J22*CX$10)+(CW22/12*5*$E22*$G22*$H22*$J22*CX$11)+(CW22/12*6*$F22*$G22*$H22*$J22*CX$11)</f>
        <v>0</v>
      </c>
      <c r="CY22" s="34"/>
      <c r="CZ22" s="26">
        <f>(CY22/12*1*$D22*$G22*$H22*$J22*CZ$10)+(CY22/12*5*$E22*$G22*$H22*$J22*CZ$11)+(CY22/12*6*$F22*$G22*$H22*$J22*CZ$11)</f>
        <v>0</v>
      </c>
      <c r="DA22" s="34"/>
      <c r="DB22" s="26">
        <f>(DA22/12*1*$D22*$G22*$H22*$J22*DB$10)+(DA22/12*4*$E22*$G22*$H22*$J22*DB$11)+(DA22/12*1*$E22*$G22*$H22*$J22*DB$12)+(DA22/12*6*$F22*$G22*$H22*$J22*DB$12)</f>
        <v>0</v>
      </c>
      <c r="DC22" s="34"/>
      <c r="DD22" s="26">
        <f>(DC22/12*1*$D22*$G22*$H22*$J22*DD$10)+(DC22/12*5*$E22*$G22*$H22*$J22*DD$11)+(DC22/12*6*$F22*$G22*$H22*$J22*DD$11)</f>
        <v>0</v>
      </c>
      <c r="DE22" s="34"/>
      <c r="DF22" s="26">
        <f>(DE22/12*1*$D22*$G22*$H22*$K22*DF$10)+(DE22/12*5*$E22*$G22*$H22*$K22*DF$11)+(DE22/12*6*$F22*$G22*$H22*$K22*DF$11)</f>
        <v>0</v>
      </c>
      <c r="DG22" s="34"/>
      <c r="DH22" s="26">
        <f>(DG22/12*1*$D22*$G22*$H22*$K22*DH$10)+(DG22/12*5*$E22*$G22*$H22*$K22*DH$11)+(DG22/12*6*$F22*$G22*$H22*$K22*DH$11)</f>
        <v>0</v>
      </c>
      <c r="DI22" s="34"/>
      <c r="DJ22" s="26">
        <f>(DI22/12*1*$D22*$G22*$H22*$J22*DJ$10)+(DI22/12*5*$E22*$G22*$H22*$J22*DJ$11)+(DI22/12*6*$F22*$G22*$H22*$J22*DJ$11)</f>
        <v>0</v>
      </c>
      <c r="DK22" s="34">
        <v>1</v>
      </c>
      <c r="DL22" s="26">
        <f>(DK22/12*1*$D22*$G22*$H22*$K22*DL$10)+(DK22/12*5*$E22*$G22*$H22*$K22*DL$11)+(DK22/12*6*$F22*$G22*$H22*$K22*DL$11)</f>
        <v>17792.3802784</v>
      </c>
      <c r="DM22" s="25"/>
      <c r="DN22" s="26">
        <f>(DM22/12*1*$D22*$G22*$H22*$K22*DN$10)+(DM22/12*5*$E22*$G22*$H22*$K22*DN$11)+(DM22/12*6*$F22*$G22*$H22*$K22*DN$11)</f>
        <v>0</v>
      </c>
      <c r="DO22" s="34"/>
      <c r="DP22" s="26">
        <f>(DO22/12*1*$D22*$G22*$H22*$K22*DP$10)+(DO22/12*5*$E22*$G22*$H22*$K22*DP$11)+(DO22/12*6*$F22*$G22*$H22*$K22*DP$11)</f>
        <v>0</v>
      </c>
      <c r="DQ22" s="34">
        <v>1</v>
      </c>
      <c r="DR22" s="26">
        <f>(DQ22/12*1*$D22*$G22*$H22*$K22*DR$10)+(DQ22/12*5*$E22*$G22*$H22*$K22*DR$11)+(DQ22/12*6*$F22*$G22*$H22*$K22*DR$11)</f>
        <v>17792.3802784</v>
      </c>
      <c r="DS22" s="25"/>
      <c r="DT22" s="26">
        <f>(DS22/12*1*$D22*$G22*$H22*$J22*DT$10)+(DS22/12*5*$E22*$G22*$H22*$J22*DT$11)+(DS22/12*6*$F22*$G22*$H22*$J22*DT$11)</f>
        <v>0</v>
      </c>
      <c r="DU22" s="34"/>
      <c r="DV22" s="26">
        <f>(DU22/12*1*$D22*$G22*$H22*$J22*DV$10)+(DU22/12*5*$E22*$G22*$H22*$J22*DV$11)+(DU22/12*6*$F22*$G22*$H22*$J22*DV$11)</f>
        <v>0</v>
      </c>
      <c r="DW22" s="34"/>
      <c r="DX22" s="26">
        <f>(DW22/12*1*$D22*$G22*$H22*$K22*DX$10)+(DW22/12*5*$E22*$G22*$H22*$K22*DX$11)+(DW22/12*6*$F22*$G22*$H22*$K22*DX$11)</f>
        <v>0</v>
      </c>
      <c r="DY22" s="34"/>
      <c r="DZ22" s="26">
        <f>(DY22/12*1*$D22*$G22*$H22*$K22*DZ$10)+(DY22/12*5*$E22*$G22*$H22*$K22*DZ$11)+(DY22/12*6*$F22*$G22*$H22*$K22*DZ$11)</f>
        <v>0</v>
      </c>
      <c r="EA22" s="34"/>
      <c r="EB22" s="26">
        <f>(EA22/12*1*$D22*$G22*$H22*$K22*EB$10)+(EA22/12*5*$E22*$G22*$H22*$K22*EB$11)+(EA22/12*6*$F22*$G22*$H22*$K22*EB$11)</f>
        <v>0</v>
      </c>
      <c r="EC22" s="34"/>
      <c r="ED22" s="26">
        <f>(EC22/12*1*$D22*$G22*$H22*$L22*ED$10)+(EC22/12*5*$E22*$G22*$H22*$L22*ED$11)+(EC22/12*6*$F22*$G22*$H22*$L22*ED$11)</f>
        <v>0</v>
      </c>
      <c r="EE22" s="34"/>
      <c r="EF22" s="26">
        <f>(EE22/12*1*$D22*$G22*$H22*$M22*EF$10)+(EE22/12*5*$E22*$G22*$H22*$N22*EF$11)+(EE22/12*6*$F22*$G22*$H22*$N22*EF$11)</f>
        <v>0</v>
      </c>
      <c r="EG22" s="29">
        <f>SUM(S22,Y22,U22,O22,Q22,BW22,CS22,DI22,DU22,BY22,DS22,BI22,AY22,AQ22,AS22,AU22,BK22,CQ22,W22,EA22,DG22,CA22,DY22,CI22,DK22,DO22,DM22,AE22,AG22,AI22,AK22,AA22,AM22,AO22,CK22,EC22,EE22,AW22,DW22,BO22,BA22,BC22,CU22,CW22,CY22,DA22,DC22,BQ22,BE22,BS22,BG22,BU22,CM22,CG22,CO22,AC22,CC22,DE22,,BM22,DQ22,CE22)</f>
        <v>13</v>
      </c>
      <c r="EH22" s="29">
        <f>SUM(T22,Z22,V22,P22,R22,BX22,CT22,DJ22,DV22,BZ22,DT22,BJ22,AZ22,AR22,AT22,AV22,BL22,CR22,X22,EB22,DH22,CB22,DZ22,CJ22,DL22,DP22,DN22,AF22,AH22,AJ22,AL22,AB22,AN22,AP22,CL22,ED22,EF22,AX22,DX22,BP22,BB22,BD22,CV22,CX22,CZ22,DB22,DD22,BR22,BF22,BT22,BH22,BV22,CN22,CH22,CP22,AD22,CD22,DF22,,BN22,DR22,CF22)</f>
        <v>183694.4170394667</v>
      </c>
      <c r="EI22" s="38"/>
      <c r="EJ22" s="38"/>
      <c r="EL22" s="59"/>
    </row>
    <row r="23" spans="1:142" x14ac:dyDescent="0.25">
      <c r="A23" s="7">
        <v>4</v>
      </c>
      <c r="B23" s="44"/>
      <c r="C23" s="45" t="s">
        <v>167</v>
      </c>
      <c r="D23" s="22">
        <f t="shared" si="66"/>
        <v>10127</v>
      </c>
      <c r="E23" s="22">
        <v>10127</v>
      </c>
      <c r="F23" s="22">
        <v>9620</v>
      </c>
      <c r="G23" s="47"/>
      <c r="H23" s="31"/>
      <c r="I23" s="32"/>
      <c r="J23" s="47"/>
      <c r="K23" s="47"/>
      <c r="L23" s="47"/>
      <c r="M23" s="47"/>
      <c r="N23" s="24">
        <v>2.57</v>
      </c>
      <c r="O23" s="36">
        <f>SUM(O24)</f>
        <v>18</v>
      </c>
      <c r="P23" s="36">
        <f t="shared" ref="P23:CA23" si="69">SUM(P24)</f>
        <v>221821.40526</v>
      </c>
      <c r="Q23" s="36">
        <f t="shared" si="69"/>
        <v>0</v>
      </c>
      <c r="R23" s="36">
        <f t="shared" si="69"/>
        <v>0</v>
      </c>
      <c r="S23" s="36">
        <f t="shared" si="69"/>
        <v>0</v>
      </c>
      <c r="T23" s="36">
        <f t="shared" si="69"/>
        <v>0</v>
      </c>
      <c r="U23" s="36">
        <f t="shared" si="69"/>
        <v>0</v>
      </c>
      <c r="V23" s="36">
        <f t="shared" si="69"/>
        <v>0</v>
      </c>
      <c r="W23" s="36">
        <f t="shared" si="69"/>
        <v>3</v>
      </c>
      <c r="X23" s="36">
        <f t="shared" si="69"/>
        <v>40345.492460000001</v>
      </c>
      <c r="Y23" s="36">
        <f t="shared" si="69"/>
        <v>0</v>
      </c>
      <c r="Z23" s="36">
        <f t="shared" si="69"/>
        <v>0</v>
      </c>
      <c r="AA23" s="36">
        <f t="shared" si="69"/>
        <v>0</v>
      </c>
      <c r="AB23" s="36">
        <f t="shared" si="69"/>
        <v>0</v>
      </c>
      <c r="AC23" s="36">
        <f t="shared" si="69"/>
        <v>4</v>
      </c>
      <c r="AD23" s="36">
        <f t="shared" si="69"/>
        <v>49701.61924</v>
      </c>
      <c r="AE23" s="36">
        <f t="shared" si="69"/>
        <v>30</v>
      </c>
      <c r="AF23" s="36">
        <f t="shared" si="69"/>
        <v>447314.57315999997</v>
      </c>
      <c r="AG23" s="36">
        <f t="shared" si="69"/>
        <v>23</v>
      </c>
      <c r="AH23" s="36">
        <f t="shared" si="69"/>
        <v>342941.17275599996</v>
      </c>
      <c r="AI23" s="36">
        <f t="shared" si="69"/>
        <v>4</v>
      </c>
      <c r="AJ23" s="36">
        <f t="shared" si="69"/>
        <v>59641.943088</v>
      </c>
      <c r="AK23" s="36">
        <f t="shared" si="69"/>
        <v>6</v>
      </c>
      <c r="AL23" s="36">
        <f t="shared" si="69"/>
        <v>89462.914632</v>
      </c>
      <c r="AM23" s="36">
        <f t="shared" si="69"/>
        <v>0</v>
      </c>
      <c r="AN23" s="36">
        <f t="shared" si="69"/>
        <v>0</v>
      </c>
      <c r="AO23" s="36">
        <v>4</v>
      </c>
      <c r="AP23" s="36">
        <f t="shared" si="69"/>
        <v>59641.943088</v>
      </c>
      <c r="AQ23" s="36">
        <f t="shared" si="69"/>
        <v>0</v>
      </c>
      <c r="AR23" s="36">
        <f t="shared" si="69"/>
        <v>0</v>
      </c>
      <c r="AS23" s="36">
        <f t="shared" si="69"/>
        <v>0</v>
      </c>
      <c r="AT23" s="36">
        <f t="shared" si="69"/>
        <v>0</v>
      </c>
      <c r="AU23" s="36">
        <f t="shared" si="69"/>
        <v>0</v>
      </c>
      <c r="AV23" s="36">
        <f t="shared" si="69"/>
        <v>0</v>
      </c>
      <c r="AW23" s="36">
        <f t="shared" si="69"/>
        <v>0</v>
      </c>
      <c r="AX23" s="36">
        <f t="shared" si="69"/>
        <v>0</v>
      </c>
      <c r="AY23" s="36">
        <f t="shared" si="69"/>
        <v>30</v>
      </c>
      <c r="AZ23" s="36">
        <f t="shared" si="69"/>
        <v>437207.50709999993</v>
      </c>
      <c r="BA23" s="36">
        <f t="shared" si="69"/>
        <v>0</v>
      </c>
      <c r="BB23" s="36">
        <f t="shared" si="69"/>
        <v>0</v>
      </c>
      <c r="BC23" s="36">
        <f t="shared" si="69"/>
        <v>0</v>
      </c>
      <c r="BD23" s="36">
        <f t="shared" si="69"/>
        <v>0</v>
      </c>
      <c r="BE23" s="36">
        <f t="shared" si="69"/>
        <v>0</v>
      </c>
      <c r="BF23" s="36">
        <f t="shared" si="69"/>
        <v>0</v>
      </c>
      <c r="BG23" s="36">
        <f t="shared" si="69"/>
        <v>0</v>
      </c>
      <c r="BH23" s="36">
        <f t="shared" si="69"/>
        <v>0</v>
      </c>
      <c r="BI23" s="36">
        <v>35</v>
      </c>
      <c r="BJ23" s="36">
        <f t="shared" si="69"/>
        <v>391205.32208333327</v>
      </c>
      <c r="BK23" s="36">
        <f t="shared" si="69"/>
        <v>0</v>
      </c>
      <c r="BL23" s="36">
        <f t="shared" si="69"/>
        <v>0</v>
      </c>
      <c r="BM23" s="36">
        <f t="shared" si="69"/>
        <v>30</v>
      </c>
      <c r="BN23" s="36">
        <f t="shared" si="69"/>
        <v>335318.84750000003</v>
      </c>
      <c r="BO23" s="36">
        <f t="shared" si="69"/>
        <v>125</v>
      </c>
      <c r="BP23" s="36">
        <f t="shared" si="69"/>
        <v>1309102.1124999998</v>
      </c>
      <c r="BQ23" s="36">
        <f t="shared" si="69"/>
        <v>86</v>
      </c>
      <c r="BR23" s="36">
        <f t="shared" si="69"/>
        <v>961247.36283333343</v>
      </c>
      <c r="BS23" s="36">
        <f t="shared" si="69"/>
        <v>0</v>
      </c>
      <c r="BT23" s="36">
        <f t="shared" si="69"/>
        <v>0</v>
      </c>
      <c r="BU23" s="36">
        <v>16</v>
      </c>
      <c r="BV23" s="36">
        <f t="shared" si="69"/>
        <v>178836.71866666665</v>
      </c>
      <c r="BW23" s="36">
        <f t="shared" si="69"/>
        <v>50</v>
      </c>
      <c r="BX23" s="36">
        <f t="shared" si="69"/>
        <v>558864.74583333335</v>
      </c>
      <c r="BY23" s="36">
        <f t="shared" si="69"/>
        <v>16</v>
      </c>
      <c r="BZ23" s="36">
        <f t="shared" si="69"/>
        <v>178836.71866666665</v>
      </c>
      <c r="CA23" s="36">
        <f t="shared" si="69"/>
        <v>37</v>
      </c>
      <c r="CB23" s="36">
        <f t="shared" ref="CB23:EJ23" si="70">SUM(CB24)</f>
        <v>558829.54217999999</v>
      </c>
      <c r="CC23" s="36">
        <f t="shared" si="70"/>
        <v>0</v>
      </c>
      <c r="CD23" s="36">
        <f t="shared" si="70"/>
        <v>0</v>
      </c>
      <c r="CE23" s="36">
        <f t="shared" si="70"/>
        <v>0</v>
      </c>
      <c r="CF23" s="36">
        <f t="shared" si="70"/>
        <v>0</v>
      </c>
      <c r="CG23" s="36">
        <f t="shared" si="70"/>
        <v>10</v>
      </c>
      <c r="CH23" s="36">
        <f t="shared" si="70"/>
        <v>123023.81</v>
      </c>
      <c r="CI23" s="36">
        <f t="shared" si="70"/>
        <v>54</v>
      </c>
      <c r="CJ23" s="36">
        <f t="shared" si="70"/>
        <v>842844.46428000007</v>
      </c>
      <c r="CK23" s="36">
        <f t="shared" si="70"/>
        <v>0</v>
      </c>
      <c r="CL23" s="36">
        <f t="shared" si="70"/>
        <v>0</v>
      </c>
      <c r="CM23" s="36">
        <f t="shared" si="70"/>
        <v>3</v>
      </c>
      <c r="CN23" s="36">
        <f t="shared" si="70"/>
        <v>36907.142999999996</v>
      </c>
      <c r="CO23" s="36">
        <f t="shared" si="70"/>
        <v>17</v>
      </c>
      <c r="CP23" s="36">
        <f t="shared" si="70"/>
        <v>209140.47700000001</v>
      </c>
      <c r="CQ23" s="36">
        <f t="shared" si="70"/>
        <v>0</v>
      </c>
      <c r="CR23" s="36">
        <f t="shared" si="70"/>
        <v>0</v>
      </c>
      <c r="CS23" s="36">
        <f t="shared" si="70"/>
        <v>66</v>
      </c>
      <c r="CT23" s="36">
        <f t="shared" si="70"/>
        <v>814455.55791600002</v>
      </c>
      <c r="CU23" s="36">
        <f t="shared" si="70"/>
        <v>24</v>
      </c>
      <c r="CV23" s="36">
        <f t="shared" si="70"/>
        <v>295257.14399999997</v>
      </c>
      <c r="CW23" s="36">
        <f t="shared" si="70"/>
        <v>78</v>
      </c>
      <c r="CX23" s="36">
        <f t="shared" si="70"/>
        <v>959585.71799999988</v>
      </c>
      <c r="CY23" s="36">
        <f t="shared" si="70"/>
        <v>8</v>
      </c>
      <c r="CZ23" s="36">
        <f t="shared" si="70"/>
        <v>98419.047999999981</v>
      </c>
      <c r="DA23" s="36">
        <f t="shared" si="70"/>
        <v>72</v>
      </c>
      <c r="DB23" s="36">
        <f t="shared" si="70"/>
        <v>784326.59759999998</v>
      </c>
      <c r="DC23" s="36">
        <f t="shared" si="70"/>
        <v>47</v>
      </c>
      <c r="DD23" s="36">
        <f t="shared" si="70"/>
        <v>578211.90700000001</v>
      </c>
      <c r="DE23" s="36">
        <f t="shared" si="70"/>
        <v>20</v>
      </c>
      <c r="DF23" s="36">
        <f t="shared" si="70"/>
        <v>295257.14399999997</v>
      </c>
      <c r="DG23" s="36">
        <f t="shared" si="70"/>
        <v>6</v>
      </c>
      <c r="DH23" s="36">
        <f t="shared" si="70"/>
        <v>96950.317027200013</v>
      </c>
      <c r="DI23" s="36">
        <f t="shared" si="70"/>
        <v>10</v>
      </c>
      <c r="DJ23" s="36">
        <f t="shared" si="70"/>
        <v>134379.82285</v>
      </c>
      <c r="DK23" s="36">
        <f t="shared" si="70"/>
        <v>30</v>
      </c>
      <c r="DL23" s="36">
        <f t="shared" si="70"/>
        <v>484751.58513600001</v>
      </c>
      <c r="DM23" s="36">
        <f t="shared" si="70"/>
        <v>11</v>
      </c>
      <c r="DN23" s="36">
        <f t="shared" si="70"/>
        <v>177742.24788320001</v>
      </c>
      <c r="DO23" s="36">
        <f t="shared" si="70"/>
        <v>28</v>
      </c>
      <c r="DP23" s="36">
        <f t="shared" si="70"/>
        <v>451162.89400000009</v>
      </c>
      <c r="DQ23" s="36">
        <f t="shared" si="70"/>
        <v>15</v>
      </c>
      <c r="DR23" s="36">
        <f t="shared" si="70"/>
        <v>242375.792568</v>
      </c>
      <c r="DS23" s="36">
        <f t="shared" si="70"/>
        <v>13</v>
      </c>
      <c r="DT23" s="36">
        <f t="shared" si="70"/>
        <v>174693.76970500001</v>
      </c>
      <c r="DU23" s="36">
        <f t="shared" si="70"/>
        <v>12</v>
      </c>
      <c r="DV23" s="36">
        <f t="shared" si="70"/>
        <v>161255.78742000001</v>
      </c>
      <c r="DW23" s="36">
        <f t="shared" si="70"/>
        <v>0</v>
      </c>
      <c r="DX23" s="36">
        <f t="shared" si="70"/>
        <v>0</v>
      </c>
      <c r="DY23" s="36">
        <v>13</v>
      </c>
      <c r="DZ23" s="36">
        <f t="shared" si="70"/>
        <v>281314.22956000001</v>
      </c>
      <c r="EA23" s="36">
        <v>4</v>
      </c>
      <c r="EB23" s="36">
        <f t="shared" si="70"/>
        <v>87567.683839999983</v>
      </c>
      <c r="EC23" s="36">
        <f t="shared" si="70"/>
        <v>0</v>
      </c>
      <c r="ED23" s="36">
        <f t="shared" si="70"/>
        <v>0</v>
      </c>
      <c r="EE23" s="36">
        <f t="shared" si="70"/>
        <v>0</v>
      </c>
      <c r="EF23" s="36">
        <f t="shared" si="70"/>
        <v>0</v>
      </c>
      <c r="EG23" s="36">
        <f t="shared" si="70"/>
        <v>1058</v>
      </c>
      <c r="EH23" s="36">
        <f t="shared" si="70"/>
        <v>13549943.081832733</v>
      </c>
      <c r="EI23" s="36">
        <f t="shared" si="70"/>
        <v>0</v>
      </c>
      <c r="EJ23" s="36">
        <f t="shared" si="70"/>
        <v>0</v>
      </c>
      <c r="EL23" s="59"/>
    </row>
    <row r="24" spans="1:142" ht="30" x14ac:dyDescent="0.25">
      <c r="A24" s="7"/>
      <c r="B24" s="7">
        <v>9</v>
      </c>
      <c r="C24" s="21" t="s">
        <v>168</v>
      </c>
      <c r="D24" s="22">
        <f t="shared" si="66"/>
        <v>10127</v>
      </c>
      <c r="E24" s="22">
        <v>10127</v>
      </c>
      <c r="F24" s="22">
        <v>9620</v>
      </c>
      <c r="G24" s="22">
        <v>0.89</v>
      </c>
      <c r="H24" s="31">
        <v>1</v>
      </c>
      <c r="I24" s="32"/>
      <c r="J24" s="22">
        <v>1.4</v>
      </c>
      <c r="K24" s="22">
        <v>1.68</v>
      </c>
      <c r="L24" s="22">
        <v>2.23</v>
      </c>
      <c r="M24" s="22">
        <v>2.39</v>
      </c>
      <c r="N24" s="24">
        <v>2.57</v>
      </c>
      <c r="O24" s="25">
        <v>18</v>
      </c>
      <c r="P24" s="26">
        <f>(O24/12*1*$D24*$G24*$H24*$J24*P$10)+(O24/12*5*$E24*$G24*$H24*$J24*P$11)+(O24/12*6*$F24*$G24*$H24*$J24*P$11)</f>
        <v>221821.40526</v>
      </c>
      <c r="Q24" s="25"/>
      <c r="R24" s="26">
        <f>(Q24/12*1*$D24*$G24*$H24*$J24*R$10)+(Q24/12*5*$E24*$G24*$H24*$J24*R$11)+(Q24/12*6*$F24*$G24*$H24*$J24*R$11)</f>
        <v>0</v>
      </c>
      <c r="S24" s="27"/>
      <c r="T24" s="26">
        <f>(S24/12*1*$D24*$G24*$H24*$J24*T$10)+(S24/12*5*$E24*$G24*$H24*$J24*T$11)+(S24/12*6*$F24*$G24*$H24*$J24*T$11)</f>
        <v>0</v>
      </c>
      <c r="U24" s="25"/>
      <c r="V24" s="26">
        <f>(U24/12*1*$D24*$G24*$H24*$J24*V$10)+(U24/12*5*$E24*$G24*$H24*$J24*V$11)+(U24/12*6*$F24*$G24*$H24*$J24*V$11)</f>
        <v>0</v>
      </c>
      <c r="W24" s="25">
        <v>3</v>
      </c>
      <c r="X24" s="26">
        <f>(W24/12*1*$D24*$G24*$H24*$J24*X$10)+(W24/12*5*$E24*$G24*$H24*$J24*X$11)+(W24/12*6*$F24*$G24*$H24*$J24*X$11)</f>
        <v>40345.492460000001</v>
      </c>
      <c r="Y24" s="25"/>
      <c r="Z24" s="26">
        <f>(Y24/12*1*$D24*$G24*$H24*$J24*Z$10)+(Y24/12*5*$E24*$G24*$H24*$J24*Z$11)+(Y24/12*6*$F24*$G24*$H24*$J24*Z$11)</f>
        <v>0</v>
      </c>
      <c r="AA24" s="25"/>
      <c r="AB24" s="26">
        <f>(AA24/12*1*$D24*$G24*$H24*$K24*AB$10)+(AA24/12*5*$E24*$G24*$H24*$K24*AB$11)+(AA24/12*6*$F24*$G24*$H24*$K24*AB$11)</f>
        <v>0</v>
      </c>
      <c r="AC24" s="25">
        <v>4</v>
      </c>
      <c r="AD24" s="26">
        <f>(AC24/12*1*$D24*$G24*$H24*$J24*AD$10)+(AC24/12*5*$E24*$G24*$H24*$J24*AD$11)+(AC24/12*6*$F24*$G24*$H24*$J24*AD$11)</f>
        <v>49701.61924</v>
      </c>
      <c r="AE24" s="25">
        <v>30</v>
      </c>
      <c r="AF24" s="26">
        <f>(AE24/12*1*$D24*$G24*$H24*$K24*AF$10)+(AE24/12*5*$E24*$G24*$H24*$K24*AF$11)+(AE24/12*6*$F24*$G24*$H24*$K24*AF$11)</f>
        <v>447314.57315999997</v>
      </c>
      <c r="AG24" s="25">
        <v>23</v>
      </c>
      <c r="AH24" s="26">
        <f>(AG24/12*1*$D24*$G24*$H24*$K24*AH$10)+(AG24/12*5*$E24*$G24*$H24*$K24*AH$11)+(AG24/12*6*$F24*$G24*$H24*$K24*AH$11)</f>
        <v>342941.17275599996</v>
      </c>
      <c r="AI24" s="25">
        <v>4</v>
      </c>
      <c r="AJ24" s="26">
        <f>(AI24/12*1*$D24*$G24*$H24*$K24*AJ$10)+(AI24/12*5*$E24*$G24*$H24*$K24*AJ$11)+(AI24/12*6*$F24*$G24*$H24*$K24*AJ$11)</f>
        <v>59641.943088</v>
      </c>
      <c r="AK24" s="25">
        <v>6</v>
      </c>
      <c r="AL24" s="26">
        <f>(AK24/12*1*$D24*$G24*$H24*$K24*AL$10)+(AK24/12*5*$E24*$G24*$H24*$K24*AL$11)+(AK24/12*6*$F24*$G24*$H24*$K24*AL$11)</f>
        <v>89462.914632</v>
      </c>
      <c r="AM24" s="28"/>
      <c r="AN24" s="26">
        <f>(AM24/12*1*$D24*$G24*$H24*$K24*AN$10)+(AM24/12*5*$E24*$G24*$H24*$K24*AN$11)+(AM24/12*6*$F24*$G24*$H24*$K24*AN$11)</f>
        <v>0</v>
      </c>
      <c r="AO24" s="25">
        <v>4</v>
      </c>
      <c r="AP24" s="26">
        <f>(AO24/12*1*$D24*$G24*$H24*$K24*AP$10)+(AO24/12*5*$E24*$G24*$H24*$K24*AP$11)+(AO24/12*6*$F24*$G24*$H24*$K24*AP$11)</f>
        <v>59641.943088</v>
      </c>
      <c r="AQ24" s="25"/>
      <c r="AR24" s="26">
        <f>(AQ24/12*1*$D24*$G24*$H24*$J24*AR$10)+(AQ24/12*5*$E24*$G24*$H24*$J24*AR$11)+(AQ24/12*6*$F24*$G24*$H24*$J24*AR$11)</f>
        <v>0</v>
      </c>
      <c r="AS24" s="25"/>
      <c r="AT24" s="26">
        <f>(AS24/12*1*$D24*$G24*$H24*$J24*AT$10)+(AS24/12*11*$E24*$G24*$H24*$J24*AT$11)</f>
        <v>0</v>
      </c>
      <c r="AU24" s="25"/>
      <c r="AV24" s="26">
        <f>(AU24/12*1*$D24*$G24*$H24*$J24*AV$10)+(AU24/12*5*$E24*$G24*$H24*$J24*AV$11)+(AU24/12*6*$F24*$G24*$H24*$J24*AV$11)</f>
        <v>0</v>
      </c>
      <c r="AW24" s="25"/>
      <c r="AX24" s="26">
        <f>(AW24/12*1*$D24*$G24*$H24*$K24*AX$10)+(AW24/12*5*$E24*$G24*$H24*$K24*AX$11)+(AW24/12*6*$F24*$G24*$H24*$K24*AX$11)</f>
        <v>0</v>
      </c>
      <c r="AY24" s="25">
        <v>30</v>
      </c>
      <c r="AZ24" s="26">
        <f>(AY24/12*1*$D24*$G24*$H24*$J24*AZ$10)+(AY24/12*5*$E24*$G24*$H24*$J24*AZ$11)+(AY24/12*6*$F24*$G24*$H24*$J24*AZ$11)</f>
        <v>437207.50709999993</v>
      </c>
      <c r="BA24" s="25"/>
      <c r="BB24" s="26">
        <f>(BA24/12*1*$D24*$G24*$H24*$J24*BB$10)+(BA24/12*5*$E24*$G24*$H24*$J24*BB$11)+(BA24/12*6*$F24*$G24*$H24*$J24*BB$11)</f>
        <v>0</v>
      </c>
      <c r="BC24" s="25"/>
      <c r="BD24" s="26">
        <f>(BC24/12*1*$D24*$G24*$H24*$J24*BD$10)+(BC24/12*5*$E24*$G24*$H24*$J24*BD$11)+(BC24/12*6*$F24*$G24*$H24*$J24*BD$11)</f>
        <v>0</v>
      </c>
      <c r="BE24" s="25"/>
      <c r="BF24" s="26">
        <f>(BE24/12*1*$D24*$G24*$H24*$J24*BF$10)+(BE24/12*5*$E24*$G24*$H24*$J24*BF$11)+(BE24/12*6*$F24*$G24*$H24*$J24*BF$11)</f>
        <v>0</v>
      </c>
      <c r="BG24" s="25"/>
      <c r="BH24" s="26">
        <f>(BG24/12*1*$D24*$G24*$H24*$J24*BH$10)+(BG24/12*5*$E24*$G24*$H24*$J24*BH$11)+(BG24/12*6*$F24*$G24*$H24*$J24*BH$11)</f>
        <v>0</v>
      </c>
      <c r="BI24" s="25">
        <v>35</v>
      </c>
      <c r="BJ24" s="26">
        <f>(BI24/12*1*$D24*$G24*$H24*$J24*BJ$10)+(BI24/12*5*$E24*$G24*$H24*$J24*BJ$11)+(BI24/12*6*$F24*$G24*$H24*$J24*BJ$11)</f>
        <v>391205.32208333327</v>
      </c>
      <c r="BK24" s="25"/>
      <c r="BL24" s="26">
        <f>(BK24/12*1*$D24*$G24*$H24*$J24*BL$10)+(BK24/12*4*$E24*$G24*$H24*$J24*BL$11)+(BK24/12*1*$E24*$G24*$H24*$J24*BL$12)+(BK24/12*6*$F24*$G24*$H24*$J24*BL$12)</f>
        <v>0</v>
      </c>
      <c r="BM24" s="25">
        <v>30</v>
      </c>
      <c r="BN24" s="26">
        <f>(BM24/12*1*$D24*$G24*$H24*$J24*BN$10)+(BM24/12*5*$E24*$G24*$H24*$J24*BN$11)+(BM24/12*6*$F24*$G24*$H24*$J24*BN$11)</f>
        <v>335318.84750000003</v>
      </c>
      <c r="BO24" s="25">
        <v>125</v>
      </c>
      <c r="BP24" s="26">
        <f>(BO24/12*1*$D24*$G24*$H24*$J24*BP$10)+(BO24/12*4*$E24*$G24*$H24*$J24*BP$11)+(BO24/12*1*$E24*$G24*$H24*$J24*BP$12)+(BO24/12*6*$F24*$G24*$H24*$J24*BP$12)</f>
        <v>1309102.1124999998</v>
      </c>
      <c r="BQ24" s="25">
        <v>86</v>
      </c>
      <c r="BR24" s="26">
        <f>(BQ24/12*1*$D24*$G24*$H24*$J24*BR$10)+(BQ24/12*5*$E24*$G24*$H24*$J24*BR$11)+(BQ24/12*6*$F24*$G24*$H24*$J24*BR$11)</f>
        <v>961247.36283333343</v>
      </c>
      <c r="BS24" s="25"/>
      <c r="BT24" s="26">
        <f>(BS24/12*1*$D24*$G24*$H24*$J24*BT$10)+(BS24/12*4*$E24*$G24*$H24*$J24*BT$11)+(BS24/12*1*$E24*$G24*$H24*$J24*BT$12)+(BS24/12*6*$F24*$G24*$H24*$J24*BT$12)</f>
        <v>0</v>
      </c>
      <c r="BU24" s="25">
        <v>16</v>
      </c>
      <c r="BV24" s="26">
        <f>(BU24/12*1*$D24*$G24*$H24*$J24*BV$10)+(BU24/12*5*$E24*$G24*$H24*$J24*BV$11)+(BU24/12*6*$F24*$G24*$H24*$J24*BV$11)</f>
        <v>178836.71866666665</v>
      </c>
      <c r="BW24" s="25">
        <v>50</v>
      </c>
      <c r="BX24" s="26">
        <f>(BW24/12*1*$D24*$G24*$H24*$J24*BX$10)+(BW24/12*5*$E24*$G24*$H24*$J24*BX$11)+(BW24/12*6*$F24*$G24*$H24*$J24*BX$11)</f>
        <v>558864.74583333335</v>
      </c>
      <c r="BY24" s="25">
        <v>16</v>
      </c>
      <c r="BZ24" s="26">
        <f>(BY24/12*1*$D24*$G24*$H24*$J24*BZ$10)+(BY24/12*5*$E24*$G24*$H24*$J24*BZ$11)+(BY24/12*6*$F24*$G24*$H24*$J24*BZ$11)</f>
        <v>178836.71866666665</v>
      </c>
      <c r="CA24" s="25">
        <v>37</v>
      </c>
      <c r="CB24" s="26">
        <f>(CA24/12*1*$D24*$G24*$H24*$K24*CB$10)+(CA24/12*4*$E24*$G24*$H24*$K24*CB$11)+(CA24/12*1*$E24*$G24*$H24*$K24*CB$12)+(CA24/12*6*$F24*$G24*$H24*$K24*CB$12)</f>
        <v>558829.54217999999</v>
      </c>
      <c r="CC24" s="25"/>
      <c r="CD24" s="26">
        <f>(CC24/12*1*$D24*$G24*$H24*$J24*CD$10)+(CC24/12*5*$E24*$G24*$H24*$J24*CD$11)+(CC24/12*6*$F24*$G24*$H24*$J24*CD$11)</f>
        <v>0</v>
      </c>
      <c r="CE24" s="25"/>
      <c r="CF24" s="26">
        <f>(CE24/12*1*$D24*$G24*$H24*$J24*CF$10)+(CE24/12*5*$E24*$G24*$H24*$J24*CF$11)+(CE24/12*6*$F24*$G24*$H24*$J24*CF$11)</f>
        <v>0</v>
      </c>
      <c r="CG24" s="25">
        <v>10</v>
      </c>
      <c r="CH24" s="26">
        <f>(CG24/12*1*$D24*$G24*$H24*$J24*CH$10)+(CG24/12*5*$E24*$G24*$H24*$J24*CH$11)+(CG24/12*6*$F24*$G24*$H24*$J24*CH$11)</f>
        <v>123023.81</v>
      </c>
      <c r="CI24" s="25">
        <v>54</v>
      </c>
      <c r="CJ24" s="26">
        <f>(CI24/12*1*$D24*$G24*$H24*$K24*CJ$10)+(CI24/12*4*$E24*$G24*$H24*$K24*CJ$11)+(CI24/12*1*$E24*$G24*$H24*$K24*CJ$12)+(CI24/12*6*$F24*$G24*$H24*$K24*CJ$12)</f>
        <v>842844.46428000007</v>
      </c>
      <c r="CK24" s="25"/>
      <c r="CL24" s="26">
        <f>(CK24/12*1*$D24*$G24*$H24*$K24*CL$10)+(CK24/12*5*$E24*$G24*$H24*$K24*CL$11)+(CK24/12*6*$F24*$G24*$H24*$K24*CL$11)</f>
        <v>0</v>
      </c>
      <c r="CM24" s="25">
        <v>3</v>
      </c>
      <c r="CN24" s="26">
        <f>(CM24/12*1*$D24*$G24*$H24*$J24*CN$10)+(CM24/12*5*$E24*$G24*$H24*$J24*CN$11)+(CM24/12*6*$F24*$G24*$H24*$J24*CN$11)</f>
        <v>36907.142999999996</v>
      </c>
      <c r="CO24" s="25">
        <v>17</v>
      </c>
      <c r="CP24" s="26">
        <f>(CO24/12*1*$D24*$G24*$H24*$J24*CP$10)+(CO24/12*5*$E24*$G24*$H24*$J24*CP$11)+(CO24/12*6*$F24*$G24*$H24*$J24*CP$11)</f>
        <v>209140.47700000001</v>
      </c>
      <c r="CQ24" s="25"/>
      <c r="CR24" s="26">
        <f>(CQ24/12*1*$D24*$G24*$H24*$J24*CR$10)+(CQ24/12*5*$E24*$G24*$H24*$J24*CR$11)+(CQ24/12*6*$F24*$G24*$H24*$J24*CR$11)</f>
        <v>0</v>
      </c>
      <c r="CS24" s="25">
        <v>66</v>
      </c>
      <c r="CT24" s="26">
        <f>(CS24/12*1*$D24*$G24*$H24*$J24*CT$10)+(CS24/12*5*$E24*$G24*$H24*$J24*CT$11)+(CS24/12*6*$F24*$G24*$H24*$J24*CT$11)</f>
        <v>814455.55791600002</v>
      </c>
      <c r="CU24" s="25">
        <v>24</v>
      </c>
      <c r="CV24" s="26">
        <f>(CU24/12*1*$D24*$G24*$H24*$J24*CV$10)+(CU24/12*5*$E24*$G24*$H24*$J24*CV$11)+(CU24/12*6*$F24*$G24*$H24*$J24*CV$11)</f>
        <v>295257.14399999997</v>
      </c>
      <c r="CW24" s="25">
        <v>78</v>
      </c>
      <c r="CX24" s="26">
        <f>(CW24/12*1*$D24*$G24*$H24*$J24*CX$10)+(CW24/12*5*$E24*$G24*$H24*$J24*CX$11)+(CW24/12*6*$F24*$G24*$H24*$J24*CX$11)</f>
        <v>959585.71799999988</v>
      </c>
      <c r="CY24" s="25">
        <v>8</v>
      </c>
      <c r="CZ24" s="26">
        <f>(CY24/12*1*$D24*$G24*$H24*$J24*CZ$10)+(CY24/12*5*$E24*$G24*$H24*$J24*CZ$11)+(CY24/12*6*$F24*$G24*$H24*$J24*CZ$11)</f>
        <v>98419.047999999981</v>
      </c>
      <c r="DA24" s="25">
        <v>72</v>
      </c>
      <c r="DB24" s="26">
        <f>(DA24/12*1*$D24*$G24*$H24*$J24*DB$10)+(DA24/12*4*$E24*$G24*$H24*$J24*DB$11)+(DA24/12*1*$E24*$G24*$H24*$J24*DB$12)+(DA24/12*6*$F24*$G24*$H24*$J24*DB$12)</f>
        <v>784326.59759999998</v>
      </c>
      <c r="DC24" s="25">
        <v>47</v>
      </c>
      <c r="DD24" s="26">
        <f>(DC24/12*1*$D24*$G24*$H24*$J24*DD$10)+(DC24/12*5*$E24*$G24*$H24*$J24*DD$11)+(DC24/12*6*$F24*$G24*$H24*$J24*DD$11)</f>
        <v>578211.90700000001</v>
      </c>
      <c r="DE24" s="25">
        <v>20</v>
      </c>
      <c r="DF24" s="26">
        <f>(DE24/12*1*$D24*$G24*$H24*$K24*DF$10)+(DE24/12*5*$E24*$G24*$H24*$K24*DF$11)+(DE24/12*6*$F24*$G24*$H24*$K24*DF$11)</f>
        <v>295257.14399999997</v>
      </c>
      <c r="DG24" s="25">
        <f>10-4</f>
        <v>6</v>
      </c>
      <c r="DH24" s="26">
        <f>(DG24/12*1*$D24*$G24*$H24*$K24*DH$10)+(DG24/12*5*$E24*$G24*$H24*$K24*DH$11)+(DG24/12*6*$F24*$G24*$H24*$K24*DH$11)</f>
        <v>96950.317027200013</v>
      </c>
      <c r="DI24" s="25">
        <v>10</v>
      </c>
      <c r="DJ24" s="26">
        <f>(DI24/12*1*$D24*$G24*$H24*$J24*DJ$10)+(DI24/12*5*$E24*$G24*$H24*$J24*DJ$11)+(DI24/12*6*$F24*$G24*$H24*$J24*DJ$11)</f>
        <v>134379.82285</v>
      </c>
      <c r="DK24" s="25">
        <v>30</v>
      </c>
      <c r="DL24" s="26">
        <f>(DK24/12*1*$D24*$G24*$H24*$K24*DL$10)+(DK24/12*5*$E24*$G24*$H24*$K24*DL$11)+(DK24/12*6*$F24*$G24*$H24*$K24*DL$11)</f>
        <v>484751.58513600001</v>
      </c>
      <c r="DM24" s="25">
        <v>11</v>
      </c>
      <c r="DN24" s="26">
        <f>(DM24/12*1*$D24*$G24*$H24*$K24*DN$10)+(DM24/12*5*$E24*$G24*$H24*$K24*DN$11)+(DM24/12*6*$F24*$G24*$H24*$K24*DN$11)</f>
        <v>177742.24788320001</v>
      </c>
      <c r="DO24" s="25">
        <v>28</v>
      </c>
      <c r="DP24" s="26">
        <f>(DO24/12*1*$D24*$G24*$H24*$K24*DP$10)+(DO24/12*5*$E24*$G24*$H24*$K24*DP$11)+(DO24/12*6*$F24*$G24*$H24*$K24*DP$11)</f>
        <v>451162.89400000009</v>
      </c>
      <c r="DQ24" s="25">
        <v>15</v>
      </c>
      <c r="DR24" s="26">
        <f>(DQ24/12*1*$D24*$G24*$H24*$K24*DR$10)+(DQ24/12*5*$E24*$G24*$H24*$K24*DR$11)+(DQ24/12*6*$F24*$G24*$H24*$K24*DR$11)</f>
        <v>242375.792568</v>
      </c>
      <c r="DS24" s="25">
        <f>49-36</f>
        <v>13</v>
      </c>
      <c r="DT24" s="26">
        <f>(DS24/12*1*$D24*$G24*$H24*$J24*DT$10)+(DS24/12*5*$E24*$G24*$H24*$J24*DT$11)+(DS24/12*6*$F24*$G24*$H24*$J24*DT$11)</f>
        <v>174693.76970500001</v>
      </c>
      <c r="DU24" s="25">
        <v>12</v>
      </c>
      <c r="DV24" s="26">
        <f>(DU24/12*1*$D24*$G24*$H24*$J24*DV$10)+(DU24/12*5*$E24*$G24*$H24*$J24*DV$11)+(DU24/12*6*$F24*$G24*$H24*$J24*DV$11)</f>
        <v>161255.78742000001</v>
      </c>
      <c r="DW24" s="25"/>
      <c r="DX24" s="26">
        <f>(DW24/12*1*$D24*$G24*$H24*$K24*DX$10)+(DW24/12*5*$E24*$G24*$H24*$K24*DX$11)+(DW24/12*6*$F24*$G24*$H24*$K24*DX$11)</f>
        <v>0</v>
      </c>
      <c r="DY24" s="25">
        <v>13</v>
      </c>
      <c r="DZ24" s="26">
        <f>(DY24/12*1*$D24*$G24*$H24*$K24*DZ$10)+(DY24/12*5*$E24*$G24*$H24*$K24*DZ$11)+(DY24/12*6*$F24*$G24*$H24*$K24*DZ$11)</f>
        <v>281314.22956000001</v>
      </c>
      <c r="EA24" s="25">
        <v>4</v>
      </c>
      <c r="EB24" s="26">
        <f>(EA24/12*1*$D24*$G24*$H24*$K24*EB$10)+(EA24/12*5*$E24*$G24*$H24*$K24*EB$11)+(EA24/12*6*$F24*$G24*$H24*$K24*EB$11)</f>
        <v>87567.683839999983</v>
      </c>
      <c r="EC24" s="25"/>
      <c r="ED24" s="26">
        <f>(EC24/12*1*$D24*$G24*$H24*$L24*ED$10)+(EC24/12*5*$E24*$G24*$H24*$L24*ED$11)+(EC24/12*6*$F24*$G24*$H24*$L24*ED$11)</f>
        <v>0</v>
      </c>
      <c r="EE24" s="25"/>
      <c r="EF24" s="26">
        <f>(EE24/12*1*$D24*$G24*$H24*$M24*EF$10)+(EE24/12*5*$E24*$G24*$H24*$N24*EF$11)+(EE24/12*6*$F24*$G24*$H24*$N24*EF$11)</f>
        <v>0</v>
      </c>
      <c r="EG24" s="29">
        <f>SUM(S24,Y24,U24,O24,Q24,BW24,CS24,DI24,DU24,BY24,DS24,BI24,AY24,AQ24,AS24,AU24,BK24,CQ24,W24,EA24,DG24,CA24,DY24,CI24,DK24,DO24,DM24,AE24,AG24,AI24,AK24,AA24,AM24,AO24,CK24,EC24,EE24,AW24,DW24,BO24,BA24,BC24,CU24,CW24,CY24,DA24,DC24,BQ24,BE24,BS24,BG24,BU24,CM24,CG24,CO24,AC24,CC24,DE24,,BM24,DQ24,CE24)</f>
        <v>1058</v>
      </c>
      <c r="EH24" s="29">
        <f>SUM(T24,Z24,V24,P24,R24,BX24,CT24,DJ24,DV24,BZ24,DT24,BJ24,AZ24,AR24,AT24,AV24,BL24,CR24,X24,EB24,DH24,CB24,DZ24,CJ24,DL24,DP24,DN24,AF24,AH24,AJ24,AL24,AB24,AN24,AP24,CL24,ED24,EF24,AX24,DX24,BP24,BB24,BD24,CV24,CX24,CZ24,DB24,DD24,BR24,BF24,BT24,BH24,BV24,CN24,CH24,CP24,AD24,CD24,DF24,,BN24,DR24,CF24)</f>
        <v>13549943.081832733</v>
      </c>
      <c r="EI24" s="38"/>
      <c r="EJ24" s="38"/>
      <c r="EL24" s="59"/>
    </row>
    <row r="25" spans="1:142" s="60" customFormat="1" x14ac:dyDescent="0.25">
      <c r="A25" s="44">
        <v>5</v>
      </c>
      <c r="B25" s="44"/>
      <c r="C25" s="45" t="s">
        <v>169</v>
      </c>
      <c r="D25" s="22">
        <f t="shared" si="66"/>
        <v>10127</v>
      </c>
      <c r="E25" s="22">
        <v>10127</v>
      </c>
      <c r="F25" s="22">
        <v>9620</v>
      </c>
      <c r="G25" s="48">
        <v>1.37</v>
      </c>
      <c r="H25" s="49">
        <v>1</v>
      </c>
      <c r="I25" s="50"/>
      <c r="J25" s="47">
        <v>1.4</v>
      </c>
      <c r="K25" s="47">
        <v>1.68</v>
      </c>
      <c r="L25" s="47">
        <v>2.23</v>
      </c>
      <c r="M25" s="47">
        <v>2.39</v>
      </c>
      <c r="N25" s="24">
        <v>2.57</v>
      </c>
      <c r="O25" s="36">
        <f>SUM(O26)</f>
        <v>87</v>
      </c>
      <c r="P25" s="36">
        <f t="shared" ref="P25:CA25" si="71">SUM(P26)</f>
        <v>1409438.2547699998</v>
      </c>
      <c r="Q25" s="36">
        <f t="shared" si="71"/>
        <v>0</v>
      </c>
      <c r="R25" s="36">
        <f t="shared" si="71"/>
        <v>0</v>
      </c>
      <c r="S25" s="36">
        <f t="shared" si="71"/>
        <v>0</v>
      </c>
      <c r="T25" s="36">
        <f t="shared" si="71"/>
        <v>0</v>
      </c>
      <c r="U25" s="36">
        <f t="shared" si="71"/>
        <v>0</v>
      </c>
      <c r="V25" s="36">
        <f t="shared" si="71"/>
        <v>0</v>
      </c>
      <c r="W25" s="36">
        <f t="shared" si="71"/>
        <v>0</v>
      </c>
      <c r="X25" s="36">
        <f t="shared" si="71"/>
        <v>0</v>
      </c>
      <c r="Y25" s="36">
        <f t="shared" si="71"/>
        <v>0</v>
      </c>
      <c r="Z25" s="36">
        <f t="shared" si="71"/>
        <v>0</v>
      </c>
      <c r="AA25" s="36">
        <f t="shared" si="71"/>
        <v>0</v>
      </c>
      <c r="AB25" s="36">
        <f t="shared" si="71"/>
        <v>0</v>
      </c>
      <c r="AC25" s="36">
        <f t="shared" si="71"/>
        <v>0</v>
      </c>
      <c r="AD25" s="36">
        <f t="shared" si="71"/>
        <v>0</v>
      </c>
      <c r="AE25" s="36">
        <f t="shared" si="71"/>
        <v>0</v>
      </c>
      <c r="AF25" s="36">
        <f t="shared" si="71"/>
        <v>0</v>
      </c>
      <c r="AG25" s="36">
        <f t="shared" si="71"/>
        <v>1</v>
      </c>
      <c r="AH25" s="36">
        <f t="shared" si="71"/>
        <v>19601.425115999999</v>
      </c>
      <c r="AI25" s="36">
        <f t="shared" si="71"/>
        <v>0</v>
      </c>
      <c r="AJ25" s="36">
        <f t="shared" si="71"/>
        <v>0</v>
      </c>
      <c r="AK25" s="36">
        <f t="shared" si="71"/>
        <v>3</v>
      </c>
      <c r="AL25" s="36">
        <f t="shared" si="71"/>
        <v>58804.275347999996</v>
      </c>
      <c r="AM25" s="36">
        <f t="shared" si="71"/>
        <v>0</v>
      </c>
      <c r="AN25" s="36">
        <f t="shared" si="71"/>
        <v>0</v>
      </c>
      <c r="AO25" s="36">
        <v>0</v>
      </c>
      <c r="AP25" s="36">
        <f t="shared" si="71"/>
        <v>0</v>
      </c>
      <c r="AQ25" s="36">
        <f t="shared" si="71"/>
        <v>0</v>
      </c>
      <c r="AR25" s="36">
        <f t="shared" si="71"/>
        <v>0</v>
      </c>
      <c r="AS25" s="36">
        <f t="shared" si="71"/>
        <v>0</v>
      </c>
      <c r="AT25" s="36">
        <f t="shared" si="71"/>
        <v>0</v>
      </c>
      <c r="AU25" s="36">
        <f t="shared" si="71"/>
        <v>0</v>
      </c>
      <c r="AV25" s="36">
        <f t="shared" si="71"/>
        <v>0</v>
      </c>
      <c r="AW25" s="36">
        <f t="shared" si="71"/>
        <v>0</v>
      </c>
      <c r="AX25" s="36">
        <f t="shared" si="71"/>
        <v>0</v>
      </c>
      <c r="AY25" s="36">
        <f t="shared" si="71"/>
        <v>0</v>
      </c>
      <c r="AZ25" s="36">
        <f t="shared" si="71"/>
        <v>0</v>
      </c>
      <c r="BA25" s="36">
        <f t="shared" si="71"/>
        <v>0</v>
      </c>
      <c r="BB25" s="36">
        <f t="shared" si="71"/>
        <v>0</v>
      </c>
      <c r="BC25" s="36">
        <f t="shared" si="71"/>
        <v>8</v>
      </c>
      <c r="BD25" s="36">
        <f t="shared" si="71"/>
        <v>105717.61199999999</v>
      </c>
      <c r="BE25" s="36">
        <f t="shared" si="71"/>
        <v>0</v>
      </c>
      <c r="BF25" s="36">
        <f t="shared" si="71"/>
        <v>0</v>
      </c>
      <c r="BG25" s="36">
        <f t="shared" si="71"/>
        <v>0</v>
      </c>
      <c r="BH25" s="36">
        <f t="shared" si="71"/>
        <v>0</v>
      </c>
      <c r="BI25" s="36">
        <v>0</v>
      </c>
      <c r="BJ25" s="36">
        <f t="shared" si="71"/>
        <v>0</v>
      </c>
      <c r="BK25" s="36">
        <f t="shared" si="71"/>
        <v>0</v>
      </c>
      <c r="BL25" s="36">
        <f t="shared" si="71"/>
        <v>0</v>
      </c>
      <c r="BM25" s="36">
        <f t="shared" si="71"/>
        <v>0</v>
      </c>
      <c r="BN25" s="36">
        <f t="shared" si="71"/>
        <v>0</v>
      </c>
      <c r="BO25" s="36">
        <f t="shared" si="71"/>
        <v>8</v>
      </c>
      <c r="BP25" s="36">
        <f t="shared" si="71"/>
        <v>110141.08559999999</v>
      </c>
      <c r="BQ25" s="36">
        <f t="shared" si="71"/>
        <v>2</v>
      </c>
      <c r="BR25" s="36">
        <f t="shared" si="71"/>
        <v>29387.494499999997</v>
      </c>
      <c r="BS25" s="36">
        <f t="shared" si="71"/>
        <v>0</v>
      </c>
      <c r="BT25" s="36">
        <f t="shared" si="71"/>
        <v>0</v>
      </c>
      <c r="BU25" s="36">
        <v>0</v>
      </c>
      <c r="BV25" s="36">
        <f t="shared" si="71"/>
        <v>0</v>
      </c>
      <c r="BW25" s="36">
        <f t="shared" si="71"/>
        <v>0</v>
      </c>
      <c r="BX25" s="36">
        <f t="shared" si="71"/>
        <v>0</v>
      </c>
      <c r="BY25" s="36">
        <f t="shared" si="71"/>
        <v>0</v>
      </c>
      <c r="BZ25" s="36">
        <f t="shared" si="71"/>
        <v>0</v>
      </c>
      <c r="CA25" s="36">
        <f t="shared" si="71"/>
        <v>0</v>
      </c>
      <c r="CB25" s="36">
        <f t="shared" ref="CB25:EJ25" si="72">SUM(CB26)</f>
        <v>0</v>
      </c>
      <c r="CC25" s="36">
        <f t="shared" si="72"/>
        <v>0</v>
      </c>
      <c r="CD25" s="36">
        <f t="shared" si="72"/>
        <v>0</v>
      </c>
      <c r="CE25" s="36">
        <f t="shared" si="72"/>
        <v>0</v>
      </c>
      <c r="CF25" s="36">
        <f t="shared" si="72"/>
        <v>0</v>
      </c>
      <c r="CG25" s="36">
        <f t="shared" si="72"/>
        <v>0</v>
      </c>
      <c r="CH25" s="36">
        <f t="shared" si="72"/>
        <v>0</v>
      </c>
      <c r="CI25" s="36">
        <f t="shared" si="72"/>
        <v>2</v>
      </c>
      <c r="CJ25" s="36">
        <f t="shared" si="72"/>
        <v>41037.370920000001</v>
      </c>
      <c r="CK25" s="36">
        <f t="shared" si="72"/>
        <v>0</v>
      </c>
      <c r="CL25" s="36">
        <f t="shared" si="72"/>
        <v>0</v>
      </c>
      <c r="CM25" s="36">
        <f t="shared" si="72"/>
        <v>0</v>
      </c>
      <c r="CN25" s="36">
        <f t="shared" si="72"/>
        <v>0</v>
      </c>
      <c r="CO25" s="36">
        <f t="shared" si="72"/>
        <v>0</v>
      </c>
      <c r="CP25" s="36">
        <f t="shared" si="72"/>
        <v>0</v>
      </c>
      <c r="CQ25" s="36">
        <f t="shared" si="72"/>
        <v>0</v>
      </c>
      <c r="CR25" s="36">
        <f t="shared" si="72"/>
        <v>0</v>
      </c>
      <c r="CS25" s="36">
        <f t="shared" si="72"/>
        <v>4</v>
      </c>
      <c r="CT25" s="36">
        <f t="shared" si="72"/>
        <v>64890.228311999992</v>
      </c>
      <c r="CU25" s="36">
        <f t="shared" si="72"/>
        <v>2</v>
      </c>
      <c r="CV25" s="36">
        <f t="shared" si="72"/>
        <v>32345.585999999996</v>
      </c>
      <c r="CW25" s="36">
        <f t="shared" si="72"/>
        <v>10</v>
      </c>
      <c r="CX25" s="36">
        <f t="shared" si="72"/>
        <v>161727.93</v>
      </c>
      <c r="CY25" s="36">
        <f t="shared" si="72"/>
        <v>2</v>
      </c>
      <c r="CZ25" s="36">
        <f t="shared" si="72"/>
        <v>32345.585999999996</v>
      </c>
      <c r="DA25" s="36">
        <f t="shared" si="72"/>
        <v>3</v>
      </c>
      <c r="DB25" s="36">
        <f t="shared" si="72"/>
        <v>42961.709699999992</v>
      </c>
      <c r="DC25" s="36">
        <f t="shared" si="72"/>
        <v>0</v>
      </c>
      <c r="DD25" s="36">
        <f t="shared" si="72"/>
        <v>0</v>
      </c>
      <c r="DE25" s="36">
        <f t="shared" si="72"/>
        <v>0</v>
      </c>
      <c r="DF25" s="36">
        <f t="shared" si="72"/>
        <v>0</v>
      </c>
      <c r="DG25" s="36">
        <f t="shared" si="72"/>
        <v>0</v>
      </c>
      <c r="DH25" s="36">
        <f t="shared" si="72"/>
        <v>0</v>
      </c>
      <c r="DI25" s="36">
        <f t="shared" si="72"/>
        <v>10</v>
      </c>
      <c r="DJ25" s="36">
        <f t="shared" si="72"/>
        <v>176656.62104999999</v>
      </c>
      <c r="DK25" s="36">
        <f t="shared" si="72"/>
        <v>2</v>
      </c>
      <c r="DL25" s="36">
        <f t="shared" si="72"/>
        <v>42483.846787200004</v>
      </c>
      <c r="DM25" s="36">
        <f t="shared" si="72"/>
        <v>0</v>
      </c>
      <c r="DN25" s="36">
        <f t="shared" si="72"/>
        <v>0</v>
      </c>
      <c r="DO25" s="36">
        <f t="shared" si="72"/>
        <v>34</v>
      </c>
      <c r="DP25" s="36">
        <f t="shared" si="72"/>
        <v>720195.02099999995</v>
      </c>
      <c r="DQ25" s="36">
        <f t="shared" si="72"/>
        <v>1</v>
      </c>
      <c r="DR25" s="36">
        <f t="shared" si="72"/>
        <v>21241.923393600002</v>
      </c>
      <c r="DS25" s="36">
        <f t="shared" si="72"/>
        <v>1</v>
      </c>
      <c r="DT25" s="36">
        <f t="shared" si="72"/>
        <v>17665.662104999999</v>
      </c>
      <c r="DU25" s="36">
        <f t="shared" si="72"/>
        <v>0</v>
      </c>
      <c r="DV25" s="36">
        <f t="shared" si="72"/>
        <v>0</v>
      </c>
      <c r="DW25" s="36">
        <f t="shared" si="72"/>
        <v>0</v>
      </c>
      <c r="DX25" s="36">
        <f t="shared" si="72"/>
        <v>0</v>
      </c>
      <c r="DY25" s="36">
        <v>4</v>
      </c>
      <c r="DZ25" s="36">
        <f t="shared" si="72"/>
        <v>113790.02544</v>
      </c>
      <c r="EA25" s="36">
        <v>2</v>
      </c>
      <c r="EB25" s="36">
        <f t="shared" si="72"/>
        <v>57558.533759999998</v>
      </c>
      <c r="EC25" s="36">
        <f t="shared" si="72"/>
        <v>0</v>
      </c>
      <c r="ED25" s="36">
        <f t="shared" si="72"/>
        <v>0</v>
      </c>
      <c r="EE25" s="36">
        <f t="shared" si="72"/>
        <v>0</v>
      </c>
      <c r="EF25" s="36">
        <f t="shared" si="72"/>
        <v>0</v>
      </c>
      <c r="EG25" s="36">
        <f t="shared" si="72"/>
        <v>186</v>
      </c>
      <c r="EH25" s="36">
        <f t="shared" si="72"/>
        <v>3257990.1918018004</v>
      </c>
      <c r="EI25" s="36">
        <f t="shared" si="72"/>
        <v>0</v>
      </c>
      <c r="EJ25" s="36">
        <f t="shared" si="72"/>
        <v>0</v>
      </c>
      <c r="EL25" s="59"/>
    </row>
    <row r="26" spans="1:142" x14ac:dyDescent="0.25">
      <c r="A26" s="7"/>
      <c r="B26" s="7">
        <v>10</v>
      </c>
      <c r="C26" s="33" t="s">
        <v>170</v>
      </c>
      <c r="D26" s="22">
        <f t="shared" si="66"/>
        <v>10127</v>
      </c>
      <c r="E26" s="22">
        <v>10127</v>
      </c>
      <c r="F26" s="22">
        <v>9620</v>
      </c>
      <c r="G26" s="23">
        <v>1.17</v>
      </c>
      <c r="H26" s="31">
        <v>1</v>
      </c>
      <c r="I26" s="32"/>
      <c r="J26" s="22">
        <v>1.4</v>
      </c>
      <c r="K26" s="22">
        <v>1.68</v>
      </c>
      <c r="L26" s="22">
        <v>2.23</v>
      </c>
      <c r="M26" s="22">
        <v>2.39</v>
      </c>
      <c r="N26" s="24">
        <v>2.57</v>
      </c>
      <c r="O26" s="25">
        <f>87</f>
        <v>87</v>
      </c>
      <c r="P26" s="26">
        <f>(O26/12*1*$D26*$G26*$H26*$J26*P$10)+(O26/12*5*$E26*$G26*$H26*$J26*P$11)+(O26/12*6*$F26*$G26*$H26*$J26*P$11)</f>
        <v>1409438.2547699998</v>
      </c>
      <c r="Q26" s="25"/>
      <c r="R26" s="26">
        <f>(Q26/12*1*$D26*$G26*$H26*$J26*R$10)+(Q26/12*5*$E26*$G26*$H26*$J26*R$11)+(Q26/12*6*$F26*$G26*$H26*$J26*R$11)</f>
        <v>0</v>
      </c>
      <c r="S26" s="27"/>
      <c r="T26" s="26">
        <f>(S26/12*1*$D26*$G26*$H26*$J26*T$10)+(S26/12*5*$E26*$G26*$H26*$J26*T$11)+(S26/12*6*$F26*$G26*$H26*$J26*T$11)</f>
        <v>0</v>
      </c>
      <c r="U26" s="25">
        <v>0</v>
      </c>
      <c r="V26" s="26">
        <f>(U26/12*1*$D26*$G26*$H26*$J26*V$10)+(U26/12*5*$E26*$G26*$H26*$J26*V$11)+(U26/12*6*$F26*$G26*$H26*$J26*V$11)</f>
        <v>0</v>
      </c>
      <c r="W26" s="25">
        <v>0</v>
      </c>
      <c r="X26" s="26">
        <f>(W26/12*1*$D26*$G26*$H26*$J26*X$10)+(W26/12*5*$E26*$G26*$H26*$J26*X$11)+(W26/12*6*$F26*$G26*$H26*$J26*X$11)</f>
        <v>0</v>
      </c>
      <c r="Y26" s="25">
        <v>0</v>
      </c>
      <c r="Z26" s="26">
        <f>(Y26/12*1*$D26*$G26*$H26*$J26*Z$10)+(Y26/12*5*$E26*$G26*$H26*$J26*Z$11)+(Y26/12*6*$F26*$G26*$H26*$J26*Z$11)</f>
        <v>0</v>
      </c>
      <c r="AA26" s="25">
        <v>0</v>
      </c>
      <c r="AB26" s="26">
        <f>(AA26/12*1*$D26*$G26*$H26*$K26*AB$10)+(AA26/12*5*$E26*$G26*$H26*$K26*AB$11)+(AA26/12*6*$F26*$G26*$H26*$K26*AB$11)</f>
        <v>0</v>
      </c>
      <c r="AC26" s="25"/>
      <c r="AD26" s="26">
        <f>(AC26/12*1*$D26*$G26*$H26*$J26*AD$10)+(AC26/12*5*$E26*$G26*$H26*$J26*AD$11)+(AC26/12*6*$F26*$G26*$H26*$J26*AD$11)</f>
        <v>0</v>
      </c>
      <c r="AE26" s="25">
        <v>0</v>
      </c>
      <c r="AF26" s="26">
        <f>(AE26/12*1*$D26*$G26*$H26*$K26*AF$10)+(AE26/12*5*$E26*$G26*$H26*$K26*AF$11)+(AE26/12*6*$F26*$G26*$H26*$K26*AF$11)</f>
        <v>0</v>
      </c>
      <c r="AG26" s="25">
        <v>1</v>
      </c>
      <c r="AH26" s="26">
        <f>(AG26/12*1*$D26*$G26*$H26*$K26*AH$10)+(AG26/12*5*$E26*$G26*$H26*$K26*AH$11)+(AG26/12*6*$F26*$G26*$H26*$K26*AH$11)</f>
        <v>19601.425115999999</v>
      </c>
      <c r="AI26" s="25">
        <v>0</v>
      </c>
      <c r="AJ26" s="26">
        <f>(AI26/12*1*$D26*$G26*$H26*$K26*AJ$10)+(AI26/12*5*$E26*$G26*$H26*$K26*AJ$11)+(AI26/12*6*$F26*$G26*$H26*$K26*AJ$11)</f>
        <v>0</v>
      </c>
      <c r="AK26" s="25">
        <v>3</v>
      </c>
      <c r="AL26" s="26">
        <f>(AK26/12*1*$D26*$G26*$H26*$K26*AL$10)+(AK26/12*5*$E26*$G26*$H26*$K26*AL$11)+(AK26/12*6*$F26*$G26*$H26*$K26*AL$11)</f>
        <v>58804.275347999996</v>
      </c>
      <c r="AM26" s="28"/>
      <c r="AN26" s="26">
        <f>(AM26/12*1*$D26*$G26*$H26*$K26*AN$10)+(AM26/12*5*$E26*$G26*$H26*$K26*AN$11)+(AM26/12*6*$F26*$G26*$H26*$K26*AN$11)</f>
        <v>0</v>
      </c>
      <c r="AO26" s="25">
        <v>0</v>
      </c>
      <c r="AP26" s="26">
        <f>(AO26/12*1*$D26*$G26*$H26*$K26*AP$10)+(AO26/12*5*$E26*$G26*$H26*$K26*AP$11)+(AO26/12*6*$F26*$G26*$H26*$K26*AP$11)</f>
        <v>0</v>
      </c>
      <c r="AQ26" s="25">
        <v>0</v>
      </c>
      <c r="AR26" s="26">
        <f>(AQ26/12*1*$D26*$G26*$H26*$J26*AR$10)+(AQ26/12*5*$E26*$G26*$H26*$J26*AR$11)+(AQ26/12*6*$F26*$G26*$H26*$J26*AR$11)</f>
        <v>0</v>
      </c>
      <c r="AS26" s="25"/>
      <c r="AT26" s="26">
        <f>(AS26/12*1*$D26*$G26*$H26*$J26*AT$10)+(AS26/12*11*$E26*$G26*$H26*$J26*AT$11)</f>
        <v>0</v>
      </c>
      <c r="AU26" s="25"/>
      <c r="AV26" s="26">
        <f>(AU26/12*1*$D26*$G26*$H26*$J26*AV$10)+(AU26/12*5*$E26*$G26*$H26*$J26*AV$11)+(AU26/12*6*$F26*$G26*$H26*$J26*AV$11)</f>
        <v>0</v>
      </c>
      <c r="AW26" s="25"/>
      <c r="AX26" s="26">
        <f>(AW26/12*1*$D26*$G26*$H26*$K26*AX$10)+(AW26/12*5*$E26*$G26*$H26*$K26*AX$11)+(AW26/12*6*$F26*$G26*$H26*$K26*AX$11)</f>
        <v>0</v>
      </c>
      <c r="AY26" s="25">
        <v>0</v>
      </c>
      <c r="AZ26" s="26">
        <f>(AY26/12*1*$D26*$G26*$H26*$J26*AZ$10)+(AY26/12*5*$E26*$G26*$H26*$J26*AZ$11)+(AY26/12*6*$F26*$G26*$H26*$J26*AZ$11)</f>
        <v>0</v>
      </c>
      <c r="BA26" s="25"/>
      <c r="BB26" s="26">
        <f>(BA26/12*1*$D26*$G26*$H26*$J26*BB$10)+(BA26/12*5*$E26*$G26*$H26*$J26*BB$11)+(BA26/12*6*$F26*$G26*$H26*$J26*BB$11)</f>
        <v>0</v>
      </c>
      <c r="BC26" s="25">
        <v>8</v>
      </c>
      <c r="BD26" s="26">
        <f>(BC26/12*1*$D26*$G26*$H26*$J26*BD$10)+(BC26/12*5*$E26*$G26*$H26*$J26*BD$11)+(BC26/12*6*$F26*$G26*$H26*$J26*BD$11)</f>
        <v>105717.61199999999</v>
      </c>
      <c r="BE26" s="25"/>
      <c r="BF26" s="26">
        <f>(BE26/12*1*$D26*$G26*$H26*$J26*BF$10)+(BE26/12*5*$E26*$G26*$H26*$J26*BF$11)+(BE26/12*6*$F26*$G26*$H26*$J26*BF$11)</f>
        <v>0</v>
      </c>
      <c r="BG26" s="25"/>
      <c r="BH26" s="26">
        <f>(BG26/12*1*$D26*$G26*$H26*$J26*BH$10)+(BG26/12*5*$E26*$G26*$H26*$J26*BH$11)+(BG26/12*6*$F26*$G26*$H26*$J26*BH$11)</f>
        <v>0</v>
      </c>
      <c r="BI26" s="25">
        <v>0</v>
      </c>
      <c r="BJ26" s="26">
        <f>(BI26/12*1*$D26*$G26*$H26*$J26*BJ$10)+(BI26/12*5*$E26*$G26*$H26*$J26*BJ$11)+(BI26/12*6*$F26*$G26*$H26*$J26*BJ$11)</f>
        <v>0</v>
      </c>
      <c r="BK26" s="25"/>
      <c r="BL26" s="26">
        <f>(BK26/12*1*$D26*$G26*$H26*$J26*BL$10)+(BK26/12*4*$E26*$G26*$H26*$J26*BL$11)+(BK26/12*1*$E26*$G26*$H26*$J26*BL$12)+(BK26/12*6*$F26*$G26*$H26*$J26*BL$12)</f>
        <v>0</v>
      </c>
      <c r="BM26" s="25"/>
      <c r="BN26" s="26">
        <f>(BM26/12*1*$D26*$G26*$H26*$J26*BN$10)+(BM26/12*5*$E26*$G26*$H26*$J26*BN$11)+(BM26/12*6*$F26*$G26*$H26*$J26*BN$11)</f>
        <v>0</v>
      </c>
      <c r="BO26" s="25">
        <v>8</v>
      </c>
      <c r="BP26" s="26">
        <f>(BO26/12*1*$D26*$G26*$H26*$J26*BP$10)+(BO26/12*4*$E26*$G26*$H26*$J26*BP$11)+(BO26/12*1*$E26*$G26*$H26*$J26*BP$12)+(BO26/12*6*$F26*$G26*$H26*$J26*BP$12)</f>
        <v>110141.08559999999</v>
      </c>
      <c r="BQ26" s="25">
        <v>2</v>
      </c>
      <c r="BR26" s="26">
        <f>(BQ26/12*1*$D26*$G26*$H26*$J26*BR$10)+(BQ26/12*5*$E26*$G26*$H26*$J26*BR$11)+(BQ26/12*6*$F26*$G26*$H26*$J26*BR$11)</f>
        <v>29387.494499999997</v>
      </c>
      <c r="BS26" s="25"/>
      <c r="BT26" s="26">
        <f>(BS26/12*1*$D26*$G26*$H26*$J26*BT$10)+(BS26/12*4*$E26*$G26*$H26*$J26*BT$11)+(BS26/12*1*$E26*$G26*$H26*$J26*BT$12)+(BS26/12*6*$F26*$G26*$H26*$J26*BT$12)</f>
        <v>0</v>
      </c>
      <c r="BU26" s="25"/>
      <c r="BV26" s="26">
        <f>(BU26/12*1*$D26*$G26*$H26*$J26*BV$10)+(BU26/12*5*$E26*$G26*$H26*$J26*BV$11)+(BU26/12*6*$F26*$G26*$H26*$J26*BV$11)</f>
        <v>0</v>
      </c>
      <c r="BW26" s="25">
        <v>0</v>
      </c>
      <c r="BX26" s="26">
        <f>(BW26/12*1*$D26*$G26*$H26*$J26*BX$10)+(BW26/12*5*$E26*$G26*$H26*$J26*BX$11)+(BW26/12*6*$F26*$G26*$H26*$J26*BX$11)</f>
        <v>0</v>
      </c>
      <c r="BY26" s="25">
        <v>0</v>
      </c>
      <c r="BZ26" s="26">
        <f>(BY26/12*1*$D26*$G26*$H26*$J26*BZ$10)+(BY26/12*5*$E26*$G26*$H26*$J26*BZ$11)+(BY26/12*6*$F26*$G26*$H26*$J26*BZ$11)</f>
        <v>0</v>
      </c>
      <c r="CA26" s="25"/>
      <c r="CB26" s="26">
        <f>(CA26/12*1*$D26*$G26*$H26*$K26*CB$10)+(CA26/12*4*$E26*$G26*$H26*$K26*CB$11)+(CA26/12*1*$E26*$G26*$H26*$K26*CB$12)+(CA26/12*6*$F26*$G26*$H26*$K26*CB$12)</f>
        <v>0</v>
      </c>
      <c r="CC26" s="25"/>
      <c r="CD26" s="26">
        <f>(CC26/12*1*$D26*$G26*$H26*$J26*CD$10)+(CC26/12*5*$E26*$G26*$H26*$J26*CD$11)+(CC26/12*6*$F26*$G26*$H26*$J26*CD$11)</f>
        <v>0</v>
      </c>
      <c r="CE26" s="25"/>
      <c r="CF26" s="26">
        <f>(CE26/12*1*$D26*$G26*$H26*$J26*CF$10)+(CE26/12*5*$E26*$G26*$H26*$J26*CF$11)+(CE26/12*6*$F26*$G26*$H26*$J26*CF$11)</f>
        <v>0</v>
      </c>
      <c r="CG26" s="25"/>
      <c r="CH26" s="26">
        <f>(CG26/12*1*$D26*$G26*$H26*$J26*CH$10)+(CG26/12*5*$E26*$G26*$H26*$J26*CH$11)+(CG26/12*6*$F26*$G26*$H26*$J26*CH$11)</f>
        <v>0</v>
      </c>
      <c r="CI26" s="25">
        <v>2</v>
      </c>
      <c r="CJ26" s="26">
        <f>(CI26/12*1*$D26*$G26*$H26*$K26*CJ$10)+(CI26/12*4*$E26*$G26*$H26*$K26*CJ$11)+(CI26/12*1*$E26*$G26*$H26*$K26*CJ$12)+(CI26/12*6*$F26*$G26*$H26*$K26*CJ$12)</f>
        <v>41037.370920000001</v>
      </c>
      <c r="CK26" s="25"/>
      <c r="CL26" s="26">
        <f>(CK26/12*1*$D26*$G26*$H26*$K26*CL$10)+(CK26/12*5*$E26*$G26*$H26*$K26*CL$11)+(CK26/12*6*$F26*$G26*$H26*$K26*CL$11)</f>
        <v>0</v>
      </c>
      <c r="CM26" s="25"/>
      <c r="CN26" s="26">
        <f>(CM26/12*1*$D26*$G26*$H26*$J26*CN$10)+(CM26/12*5*$E26*$G26*$H26*$J26*CN$11)+(CM26/12*6*$F26*$G26*$H26*$J26*CN$11)</f>
        <v>0</v>
      </c>
      <c r="CO26" s="25"/>
      <c r="CP26" s="26">
        <f>(CO26/12*1*$D26*$G26*$H26*$J26*CP$10)+(CO26/12*5*$E26*$G26*$H26*$J26*CP$11)+(CO26/12*6*$F26*$G26*$H26*$J26*CP$11)</f>
        <v>0</v>
      </c>
      <c r="CQ26" s="25">
        <v>0</v>
      </c>
      <c r="CR26" s="26">
        <f>(CQ26/12*1*$D26*$G26*$H26*$J26*CR$10)+(CQ26/12*5*$E26*$G26*$H26*$J26*CR$11)+(CQ26/12*6*$F26*$G26*$H26*$J26*CR$11)</f>
        <v>0</v>
      </c>
      <c r="CS26" s="25">
        <v>4</v>
      </c>
      <c r="CT26" s="26">
        <f>(CS26/12*1*$D26*$G26*$H26*$J26*CT$10)+(CS26/12*5*$E26*$G26*$H26*$J26*CT$11)+(CS26/12*6*$F26*$G26*$H26*$J26*CT$11)</f>
        <v>64890.228311999992</v>
      </c>
      <c r="CU26" s="25">
        <v>2</v>
      </c>
      <c r="CV26" s="26">
        <f>(CU26/12*1*$D26*$G26*$H26*$J26*CV$10)+(CU26/12*5*$E26*$G26*$H26*$J26*CV$11)+(CU26/12*6*$F26*$G26*$H26*$J26*CV$11)</f>
        <v>32345.585999999996</v>
      </c>
      <c r="CW26" s="25">
        <v>10</v>
      </c>
      <c r="CX26" s="26">
        <f>(CW26/12*1*$D26*$G26*$H26*$J26*CX$10)+(CW26/12*5*$E26*$G26*$H26*$J26*CX$11)+(CW26/12*6*$F26*$G26*$H26*$J26*CX$11)</f>
        <v>161727.93</v>
      </c>
      <c r="CY26" s="25">
        <v>2</v>
      </c>
      <c r="CZ26" s="26">
        <f>(CY26/12*1*$D26*$G26*$H26*$J26*CZ$10)+(CY26/12*5*$E26*$G26*$H26*$J26*CZ$11)+(CY26/12*6*$F26*$G26*$H26*$J26*CZ$11)</f>
        <v>32345.585999999996</v>
      </c>
      <c r="DA26" s="25">
        <v>3</v>
      </c>
      <c r="DB26" s="26">
        <f>(DA26/12*1*$D26*$G26*$H26*$J26*DB$10)+(DA26/12*4*$E26*$G26*$H26*$J26*DB$11)+(DA26/12*1*$E26*$G26*$H26*$J26*DB$12)+(DA26/12*6*$F26*$G26*$H26*$J26*DB$12)</f>
        <v>42961.709699999992</v>
      </c>
      <c r="DC26" s="25"/>
      <c r="DD26" s="26">
        <f>(DC26/12*1*$D26*$G26*$H26*$J26*DD$10)+(DC26/12*5*$E26*$G26*$H26*$J26*DD$11)+(DC26/12*6*$F26*$G26*$H26*$J26*DD$11)</f>
        <v>0</v>
      </c>
      <c r="DE26" s="25"/>
      <c r="DF26" s="26">
        <f>(DE26/12*1*$D26*$G26*$H26*$K26*DF$10)+(DE26/12*5*$E26*$G26*$H26*$K26*DF$11)+(DE26/12*6*$F26*$G26*$H26*$K26*DF$11)</f>
        <v>0</v>
      </c>
      <c r="DG26" s="25"/>
      <c r="DH26" s="26">
        <f>(DG26/12*1*$D26*$G26*$H26*$K26*DH$10)+(DG26/12*5*$E26*$G26*$H26*$K26*DH$11)+(DG26/12*6*$F26*$G26*$H26*$K26*DH$11)</f>
        <v>0</v>
      </c>
      <c r="DI26" s="25">
        <v>10</v>
      </c>
      <c r="DJ26" s="26">
        <f>(DI26/12*1*$D26*$G26*$H26*$J26*DJ$10)+(DI26/12*5*$E26*$G26*$H26*$J26*DJ$11)+(DI26/12*6*$F26*$G26*$H26*$J26*DJ$11)</f>
        <v>176656.62104999999</v>
      </c>
      <c r="DK26" s="25">
        <v>2</v>
      </c>
      <c r="DL26" s="26">
        <f>(DK26/12*1*$D26*$G26*$H26*$K26*DL$10)+(DK26/12*5*$E26*$G26*$H26*$K26*DL$11)+(DK26/12*6*$F26*$G26*$H26*$K26*DL$11)</f>
        <v>42483.846787200004</v>
      </c>
      <c r="DM26" s="25"/>
      <c r="DN26" s="26">
        <f>(DM26/12*1*$D26*$G26*$H26*$K26*DN$10)+(DM26/12*5*$E26*$G26*$H26*$K26*DN$11)+(DM26/12*6*$F26*$G26*$H26*$K26*DN$11)</f>
        <v>0</v>
      </c>
      <c r="DO26" s="25">
        <v>34</v>
      </c>
      <c r="DP26" s="26">
        <f>(DO26/12*1*$D26*$G26*$H26*$K26*DP$10)+(DO26/12*5*$E26*$G26*$H26*$K26*DP$11)+(DO26/12*6*$F26*$G26*$H26*$K26*DP$11)</f>
        <v>720195.02099999995</v>
      </c>
      <c r="DQ26" s="25">
        <v>1</v>
      </c>
      <c r="DR26" s="26">
        <f>(DQ26/12*1*$D26*$G26*$H26*$K26*DR$10)+(DQ26/12*5*$E26*$G26*$H26*$K26*DR$11)+(DQ26/12*6*$F26*$G26*$H26*$K26*DR$11)</f>
        <v>21241.923393600002</v>
      </c>
      <c r="DS26" s="25">
        <v>1</v>
      </c>
      <c r="DT26" s="26">
        <f>(DS26/12*1*$D26*$G26*$H26*$J26*DT$10)+(DS26/12*5*$E26*$G26*$H26*$J26*DT$11)+(DS26/12*6*$F26*$G26*$H26*$J26*DT$11)</f>
        <v>17665.662104999999</v>
      </c>
      <c r="DU26" s="25">
        <v>0</v>
      </c>
      <c r="DV26" s="26">
        <f>(DU26/12*1*$D26*$G26*$H26*$J26*DV$10)+(DU26/12*5*$E26*$G26*$H26*$J26*DV$11)+(DU26/12*6*$F26*$G26*$H26*$J26*DV$11)</f>
        <v>0</v>
      </c>
      <c r="DW26" s="25"/>
      <c r="DX26" s="26">
        <f>(DW26/12*1*$D26*$G26*$H26*$K26*DX$10)+(DW26/12*5*$E26*$G26*$H26*$K26*DX$11)+(DW26/12*6*$F26*$G26*$H26*$K26*DX$11)</f>
        <v>0</v>
      </c>
      <c r="DY26" s="25">
        <v>4</v>
      </c>
      <c r="DZ26" s="26">
        <f>(DY26/12*1*$D26*$G26*$H26*$K26*DZ$10)+(DY26/12*5*$E26*$G26*$H26*$K26*DZ$11)+(DY26/12*6*$F26*$G26*$H26*$K26*DZ$11)</f>
        <v>113790.02544</v>
      </c>
      <c r="EA26" s="25">
        <v>2</v>
      </c>
      <c r="EB26" s="26">
        <f>(EA26/12*1*$D26*$G26*$H26*$K26*EB$10)+(EA26/12*5*$E26*$G26*$H26*$K26*EB$11)+(EA26/12*6*$F26*$G26*$H26*$K26*EB$11)</f>
        <v>57558.533759999998</v>
      </c>
      <c r="EC26" s="25">
        <v>0</v>
      </c>
      <c r="ED26" s="26">
        <f>(EC26/12*1*$D26*$G26*$H26*$L26*ED$10)+(EC26/12*5*$E26*$G26*$H26*$L26*ED$11)+(EC26/12*6*$F26*$G26*$H26*$L26*ED$11)</f>
        <v>0</v>
      </c>
      <c r="EE26" s="25"/>
      <c r="EF26" s="26">
        <f>(EE26/12*1*$D26*$G26*$H26*$M26*EF$10)+(EE26/12*5*$E26*$G26*$H26*$N26*EF$11)+(EE26/12*6*$F26*$G26*$H26*$N26*EF$11)</f>
        <v>0</v>
      </c>
      <c r="EG26" s="29">
        <f>SUM(S26,Y26,U26,O26,Q26,BW26,CS26,DI26,DU26,BY26,DS26,BI26,AY26,AQ26,AS26,AU26,BK26,CQ26,W26,EA26,DG26,CA26,DY26,CI26,DK26,DO26,DM26,AE26,AG26,AI26,AK26,AA26,AM26,AO26,CK26,EC26,EE26,AW26,DW26,BO26,BA26,BC26,CU26,CW26,CY26,DA26,DC26,BQ26,BE26,BS26,BG26,BU26,CM26,CG26,CO26,AC26,CC26,DE26,,BM26,DQ26,CE26)</f>
        <v>186</v>
      </c>
      <c r="EH26" s="29">
        <f>SUM(T26,Z26,V26,P26,R26,BX26,CT26,DJ26,DV26,BZ26,DT26,BJ26,AZ26,AR26,AT26,AV26,BL26,CR26,X26,EB26,DH26,CB26,DZ26,CJ26,DL26,DP26,DN26,AF26,AH26,AJ26,AL26,AB26,AN26,AP26,CL26,ED26,EF26,AX26,DX26,BP26,BB26,BD26,CV26,CX26,CZ26,DB26,DD26,BR26,BF26,BT26,BH26,BV26,CN26,CH26,CP26,AD26,CD26,DF26,,BN26,DR26,CF26)</f>
        <v>3257990.1918018004</v>
      </c>
      <c r="EI26" s="38"/>
      <c r="EJ26" s="38"/>
      <c r="EL26" s="59"/>
    </row>
    <row r="27" spans="1:142" s="60" customFormat="1" x14ac:dyDescent="0.25">
      <c r="A27" s="44">
        <v>6</v>
      </c>
      <c r="B27" s="44"/>
      <c r="C27" s="45" t="s">
        <v>171</v>
      </c>
      <c r="D27" s="22">
        <f t="shared" si="66"/>
        <v>10127</v>
      </c>
      <c r="E27" s="22">
        <v>10127</v>
      </c>
      <c r="F27" s="22">
        <v>9620</v>
      </c>
      <c r="G27" s="51"/>
      <c r="H27" s="49"/>
      <c r="I27" s="50"/>
      <c r="J27" s="47"/>
      <c r="K27" s="47"/>
      <c r="L27" s="47"/>
      <c r="M27" s="47"/>
      <c r="N27" s="24">
        <v>2.57</v>
      </c>
      <c r="O27" s="36">
        <f>SUM(O28)</f>
        <v>0</v>
      </c>
      <c r="P27" s="36">
        <f t="shared" ref="P27:CA27" si="73">SUM(P28)</f>
        <v>0</v>
      </c>
      <c r="Q27" s="36">
        <f t="shared" si="73"/>
        <v>0</v>
      </c>
      <c r="R27" s="36">
        <f t="shared" si="73"/>
        <v>0</v>
      </c>
      <c r="S27" s="36">
        <f t="shared" si="73"/>
        <v>0</v>
      </c>
      <c r="T27" s="36">
        <f t="shared" si="73"/>
        <v>0</v>
      </c>
      <c r="U27" s="36">
        <f t="shared" si="73"/>
        <v>0</v>
      </c>
      <c r="V27" s="36">
        <f t="shared" si="73"/>
        <v>0</v>
      </c>
      <c r="W27" s="36">
        <f t="shared" si="73"/>
        <v>5</v>
      </c>
      <c r="X27" s="36">
        <f t="shared" si="73"/>
        <v>116352.16926666666</v>
      </c>
      <c r="Y27" s="36">
        <f t="shared" si="73"/>
        <v>0</v>
      </c>
      <c r="Z27" s="36">
        <f t="shared" si="73"/>
        <v>0</v>
      </c>
      <c r="AA27" s="36">
        <f t="shared" si="73"/>
        <v>0</v>
      </c>
      <c r="AB27" s="36">
        <f t="shared" si="73"/>
        <v>0</v>
      </c>
      <c r="AC27" s="36">
        <f t="shared" si="73"/>
        <v>0</v>
      </c>
      <c r="AD27" s="36">
        <f t="shared" si="73"/>
        <v>0</v>
      </c>
      <c r="AE27" s="36">
        <f t="shared" si="73"/>
        <v>0</v>
      </c>
      <c r="AF27" s="36">
        <f t="shared" si="73"/>
        <v>0</v>
      </c>
      <c r="AG27" s="36">
        <f t="shared" si="73"/>
        <v>0</v>
      </c>
      <c r="AH27" s="36">
        <f t="shared" si="73"/>
        <v>0</v>
      </c>
      <c r="AI27" s="36">
        <f t="shared" si="73"/>
        <v>0</v>
      </c>
      <c r="AJ27" s="36">
        <f t="shared" si="73"/>
        <v>0</v>
      </c>
      <c r="AK27" s="36">
        <f t="shared" si="73"/>
        <v>1</v>
      </c>
      <c r="AL27" s="36">
        <f t="shared" si="73"/>
        <v>25800.166391999999</v>
      </c>
      <c r="AM27" s="36">
        <f t="shared" si="73"/>
        <v>0</v>
      </c>
      <c r="AN27" s="36">
        <f t="shared" si="73"/>
        <v>0</v>
      </c>
      <c r="AO27" s="36">
        <v>2</v>
      </c>
      <c r="AP27" s="36">
        <f t="shared" si="73"/>
        <v>51600.332783999998</v>
      </c>
      <c r="AQ27" s="36">
        <f t="shared" si="73"/>
        <v>0</v>
      </c>
      <c r="AR27" s="36">
        <f t="shared" si="73"/>
        <v>0</v>
      </c>
      <c r="AS27" s="36">
        <f t="shared" si="73"/>
        <v>0</v>
      </c>
      <c r="AT27" s="36">
        <f t="shared" si="73"/>
        <v>0</v>
      </c>
      <c r="AU27" s="36">
        <f t="shared" si="73"/>
        <v>0</v>
      </c>
      <c r="AV27" s="36">
        <f t="shared" si="73"/>
        <v>0</v>
      </c>
      <c r="AW27" s="36">
        <f t="shared" si="73"/>
        <v>0</v>
      </c>
      <c r="AX27" s="36">
        <f t="shared" si="73"/>
        <v>0</v>
      </c>
      <c r="AY27" s="36">
        <f t="shared" si="73"/>
        <v>10</v>
      </c>
      <c r="AZ27" s="36">
        <f t="shared" si="73"/>
        <v>252172.12019999995</v>
      </c>
      <c r="BA27" s="36">
        <f t="shared" si="73"/>
        <v>0</v>
      </c>
      <c r="BB27" s="36">
        <f t="shared" si="73"/>
        <v>0</v>
      </c>
      <c r="BC27" s="36">
        <f t="shared" si="73"/>
        <v>3</v>
      </c>
      <c r="BD27" s="36">
        <f t="shared" si="73"/>
        <v>52181.129000000008</v>
      </c>
      <c r="BE27" s="36">
        <f t="shared" si="73"/>
        <v>0</v>
      </c>
      <c r="BF27" s="36">
        <f t="shared" si="73"/>
        <v>0</v>
      </c>
      <c r="BG27" s="36">
        <f t="shared" si="73"/>
        <v>0</v>
      </c>
      <c r="BH27" s="36">
        <f t="shared" si="73"/>
        <v>0</v>
      </c>
      <c r="BI27" s="36">
        <v>70</v>
      </c>
      <c r="BJ27" s="36">
        <f t="shared" si="73"/>
        <v>1353834.1483333332</v>
      </c>
      <c r="BK27" s="36">
        <f t="shared" si="73"/>
        <v>0</v>
      </c>
      <c r="BL27" s="36">
        <f t="shared" si="73"/>
        <v>0</v>
      </c>
      <c r="BM27" s="36">
        <f t="shared" si="73"/>
        <v>0</v>
      </c>
      <c r="BN27" s="36">
        <f t="shared" si="73"/>
        <v>0</v>
      </c>
      <c r="BO27" s="36">
        <f t="shared" si="73"/>
        <v>116</v>
      </c>
      <c r="BP27" s="36">
        <f t="shared" si="73"/>
        <v>2102094.3943999996</v>
      </c>
      <c r="BQ27" s="36">
        <f t="shared" si="73"/>
        <v>1</v>
      </c>
      <c r="BR27" s="36">
        <f t="shared" si="73"/>
        <v>19340.487833333333</v>
      </c>
      <c r="BS27" s="36">
        <f t="shared" si="73"/>
        <v>0</v>
      </c>
      <c r="BT27" s="36">
        <f t="shared" si="73"/>
        <v>0</v>
      </c>
      <c r="BU27" s="36">
        <v>0</v>
      </c>
      <c r="BV27" s="36">
        <f t="shared" si="73"/>
        <v>0</v>
      </c>
      <c r="BW27" s="36">
        <f t="shared" si="73"/>
        <v>2</v>
      </c>
      <c r="BX27" s="36">
        <f t="shared" si="73"/>
        <v>38680.975666666665</v>
      </c>
      <c r="BY27" s="36">
        <f t="shared" si="73"/>
        <v>0</v>
      </c>
      <c r="BZ27" s="36">
        <f t="shared" si="73"/>
        <v>0</v>
      </c>
      <c r="CA27" s="36">
        <f t="shared" si="73"/>
        <v>0</v>
      </c>
      <c r="CB27" s="36">
        <f t="shared" ref="CB27:EJ27" si="74">SUM(CB28)</f>
        <v>0</v>
      </c>
      <c r="CC27" s="36">
        <f t="shared" si="74"/>
        <v>0</v>
      </c>
      <c r="CD27" s="36">
        <f t="shared" si="74"/>
        <v>0</v>
      </c>
      <c r="CE27" s="36">
        <f t="shared" si="74"/>
        <v>0</v>
      </c>
      <c r="CF27" s="36">
        <f t="shared" si="74"/>
        <v>0</v>
      </c>
      <c r="CG27" s="36">
        <f t="shared" si="74"/>
        <v>0</v>
      </c>
      <c r="CH27" s="36">
        <f t="shared" si="74"/>
        <v>0</v>
      </c>
      <c r="CI27" s="36">
        <f t="shared" si="74"/>
        <v>2</v>
      </c>
      <c r="CJ27" s="36">
        <f t="shared" si="74"/>
        <v>54015.001040000003</v>
      </c>
      <c r="CK27" s="36">
        <f t="shared" si="74"/>
        <v>0</v>
      </c>
      <c r="CL27" s="36">
        <f t="shared" si="74"/>
        <v>0</v>
      </c>
      <c r="CM27" s="36">
        <f t="shared" si="74"/>
        <v>0</v>
      </c>
      <c r="CN27" s="36">
        <f t="shared" si="74"/>
        <v>0</v>
      </c>
      <c r="CO27" s="36">
        <f t="shared" si="74"/>
        <v>0</v>
      </c>
      <c r="CP27" s="36">
        <f t="shared" si="74"/>
        <v>0</v>
      </c>
      <c r="CQ27" s="36">
        <f t="shared" si="74"/>
        <v>0</v>
      </c>
      <c r="CR27" s="36">
        <f t="shared" si="74"/>
        <v>0</v>
      </c>
      <c r="CS27" s="36">
        <f t="shared" si="74"/>
        <v>6</v>
      </c>
      <c r="CT27" s="36">
        <f t="shared" si="74"/>
        <v>128116.604616</v>
      </c>
      <c r="CU27" s="36">
        <f t="shared" si="74"/>
        <v>4</v>
      </c>
      <c r="CV27" s="36">
        <f t="shared" si="74"/>
        <v>85149.063999999998</v>
      </c>
      <c r="CW27" s="36">
        <f t="shared" si="74"/>
        <v>0</v>
      </c>
      <c r="CX27" s="36">
        <f t="shared" si="74"/>
        <v>0</v>
      </c>
      <c r="CY27" s="36">
        <f t="shared" si="74"/>
        <v>0</v>
      </c>
      <c r="CZ27" s="36">
        <f t="shared" si="74"/>
        <v>0</v>
      </c>
      <c r="DA27" s="36">
        <f t="shared" si="74"/>
        <v>4</v>
      </c>
      <c r="DB27" s="36">
        <f t="shared" si="74"/>
        <v>75397.188533333334</v>
      </c>
      <c r="DC27" s="36">
        <f t="shared" si="74"/>
        <v>0</v>
      </c>
      <c r="DD27" s="36">
        <f t="shared" si="74"/>
        <v>0</v>
      </c>
      <c r="DE27" s="36">
        <f t="shared" si="74"/>
        <v>0</v>
      </c>
      <c r="DF27" s="36">
        <f t="shared" si="74"/>
        <v>0</v>
      </c>
      <c r="DG27" s="36">
        <f t="shared" si="74"/>
        <v>32</v>
      </c>
      <c r="DH27" s="36">
        <f t="shared" si="74"/>
        <v>894702.55114240013</v>
      </c>
      <c r="DI27" s="36">
        <f t="shared" si="74"/>
        <v>14</v>
      </c>
      <c r="DJ27" s="36">
        <f t="shared" si="74"/>
        <v>325531.34614000004</v>
      </c>
      <c r="DK27" s="36">
        <f t="shared" si="74"/>
        <v>0</v>
      </c>
      <c r="DL27" s="36">
        <f t="shared" si="74"/>
        <v>0</v>
      </c>
      <c r="DM27" s="36">
        <f t="shared" si="74"/>
        <v>4</v>
      </c>
      <c r="DN27" s="36">
        <f t="shared" si="74"/>
        <v>111837.81889280002</v>
      </c>
      <c r="DO27" s="36">
        <f t="shared" si="74"/>
        <v>36</v>
      </c>
      <c r="DP27" s="36">
        <f t="shared" si="74"/>
        <v>1003710.7080000001</v>
      </c>
      <c r="DQ27" s="36">
        <f t="shared" si="74"/>
        <v>20</v>
      </c>
      <c r="DR27" s="36">
        <f t="shared" si="74"/>
        <v>559189.09446400008</v>
      </c>
      <c r="DS27" s="36">
        <f t="shared" si="74"/>
        <v>100</v>
      </c>
      <c r="DT27" s="36">
        <f t="shared" si="74"/>
        <v>2325223.9009999996</v>
      </c>
      <c r="DU27" s="36">
        <f t="shared" si="74"/>
        <v>4</v>
      </c>
      <c r="DV27" s="36">
        <f t="shared" si="74"/>
        <v>93008.956040000005</v>
      </c>
      <c r="DW27" s="36">
        <f t="shared" si="74"/>
        <v>0</v>
      </c>
      <c r="DX27" s="36">
        <f t="shared" si="74"/>
        <v>0</v>
      </c>
      <c r="DY27" s="36">
        <v>17</v>
      </c>
      <c r="DZ27" s="36">
        <f t="shared" si="74"/>
        <v>636543.34743999992</v>
      </c>
      <c r="EA27" s="36">
        <v>0</v>
      </c>
      <c r="EB27" s="36">
        <f t="shared" si="74"/>
        <v>0</v>
      </c>
      <c r="EC27" s="36">
        <f t="shared" si="74"/>
        <v>0</v>
      </c>
      <c r="ED27" s="36">
        <f t="shared" si="74"/>
        <v>0</v>
      </c>
      <c r="EE27" s="36">
        <f t="shared" si="74"/>
        <v>1</v>
      </c>
      <c r="EF27" s="36">
        <f t="shared" si="74"/>
        <v>57022.659026666668</v>
      </c>
      <c r="EG27" s="36">
        <f t="shared" si="74"/>
        <v>454</v>
      </c>
      <c r="EH27" s="36">
        <f t="shared" si="74"/>
        <v>10361504.164211201</v>
      </c>
      <c r="EI27" s="36">
        <f t="shared" si="74"/>
        <v>0</v>
      </c>
      <c r="EJ27" s="36">
        <f t="shared" si="74"/>
        <v>0</v>
      </c>
      <c r="EL27" s="59"/>
    </row>
    <row r="28" spans="1:142" x14ac:dyDescent="0.25">
      <c r="A28" s="7"/>
      <c r="B28" s="7">
        <v>11</v>
      </c>
      <c r="C28" s="33" t="s">
        <v>172</v>
      </c>
      <c r="D28" s="22">
        <f t="shared" si="66"/>
        <v>10127</v>
      </c>
      <c r="E28" s="22">
        <v>10127</v>
      </c>
      <c r="F28" s="22">
        <v>9620</v>
      </c>
      <c r="G28" s="23">
        <v>1.54</v>
      </c>
      <c r="H28" s="31">
        <v>1</v>
      </c>
      <c r="I28" s="32"/>
      <c r="J28" s="22">
        <v>1.4</v>
      </c>
      <c r="K28" s="22">
        <v>1.68</v>
      </c>
      <c r="L28" s="22">
        <v>2.23</v>
      </c>
      <c r="M28" s="22">
        <v>2.39</v>
      </c>
      <c r="N28" s="24">
        <v>2.57</v>
      </c>
      <c r="O28" s="34"/>
      <c r="P28" s="26">
        <f>(O28/12*1*$D28*$G28*$H28*$J28*P$10)+(O28/12*5*$E28*$G28*$H28*$J28*P$11)+(O28/12*6*$F28*$G28*$H28*$J28*P$11)</f>
        <v>0</v>
      </c>
      <c r="Q28" s="34"/>
      <c r="R28" s="26">
        <f>(Q28/12*1*$D28*$G28*$H28*$J28*R$10)+(Q28/12*5*$E28*$G28*$H28*$J28*R$11)+(Q28/12*6*$F28*$G28*$H28*$J28*R$11)</f>
        <v>0</v>
      </c>
      <c r="S28" s="27"/>
      <c r="T28" s="26">
        <f>(S28/12*1*$D28*$G28*$H28*$J28*T$10)+(S28/12*5*$E28*$G28*$H28*$J28*T$11)+(S28/12*6*$F28*$G28*$H28*$J28*T$11)</f>
        <v>0</v>
      </c>
      <c r="U28" s="34"/>
      <c r="V28" s="26">
        <f>(U28/12*1*$D28*$G28*$H28*$J28*V$10)+(U28/12*5*$E28*$G28*$H28*$J28*V$11)+(U28/12*6*$F28*$G28*$H28*$J28*V$11)</f>
        <v>0</v>
      </c>
      <c r="W28" s="34">
        <v>5</v>
      </c>
      <c r="X28" s="26">
        <f>(W28/12*1*$D28*$G28*$H28*$J28*X$10)+(W28/12*5*$E28*$G28*$H28*$J28*X$11)+(W28/12*6*$F28*$G28*$H28*$J28*X$11)</f>
        <v>116352.16926666666</v>
      </c>
      <c r="Y28" s="34"/>
      <c r="Z28" s="26">
        <f>(Y28/12*1*$D28*$G28*$H28*$J28*Z$10)+(Y28/12*5*$E28*$G28*$H28*$J28*Z$11)+(Y28/12*6*$F28*$G28*$H28*$J28*Z$11)</f>
        <v>0</v>
      </c>
      <c r="AA28" s="34"/>
      <c r="AB28" s="26">
        <f>(AA28/12*1*$D28*$G28*$H28*$K28*AB$10)+(AA28/12*5*$E28*$G28*$H28*$K28*AB$11)+(AA28/12*6*$F28*$G28*$H28*$K28*AB$11)</f>
        <v>0</v>
      </c>
      <c r="AC28" s="34"/>
      <c r="AD28" s="26">
        <f>(AC28/12*1*$D28*$G28*$H28*$J28*AD$10)+(AC28/12*5*$E28*$G28*$H28*$J28*AD$11)+(AC28/12*6*$F28*$G28*$H28*$J28*AD$11)</f>
        <v>0</v>
      </c>
      <c r="AE28" s="34"/>
      <c r="AF28" s="26">
        <f>(AE28/12*1*$D28*$G28*$H28*$K28*AF$10)+(AE28/12*5*$E28*$G28*$H28*$K28*AF$11)+(AE28/12*6*$F28*$G28*$H28*$K28*AF$11)</f>
        <v>0</v>
      </c>
      <c r="AG28" s="34"/>
      <c r="AH28" s="26">
        <f>(AG28/12*1*$D28*$G28*$H28*$K28*AH$10)+(AG28/12*5*$E28*$G28*$H28*$K28*AH$11)+(AG28/12*6*$F28*$G28*$H28*$K28*AH$11)</f>
        <v>0</v>
      </c>
      <c r="AI28" s="34"/>
      <c r="AJ28" s="26">
        <f>(AI28/12*1*$D28*$G28*$H28*$K28*AJ$10)+(AI28/12*5*$E28*$G28*$H28*$K28*AJ$11)+(AI28/12*6*$F28*$G28*$H28*$K28*AJ$11)</f>
        <v>0</v>
      </c>
      <c r="AK28" s="34">
        <v>1</v>
      </c>
      <c r="AL28" s="26">
        <f>(AK28/12*1*$D28*$G28*$H28*$K28*AL$10)+(AK28/12*5*$E28*$G28*$H28*$K28*AL$11)+(AK28/12*6*$F28*$G28*$H28*$K28*AL$11)</f>
        <v>25800.166391999999</v>
      </c>
      <c r="AM28" s="35"/>
      <c r="AN28" s="26">
        <f>(AM28/12*1*$D28*$G28*$H28*$K28*AN$10)+(AM28/12*5*$E28*$G28*$H28*$K28*AN$11)+(AM28/12*6*$F28*$G28*$H28*$K28*AN$11)</f>
        <v>0</v>
      </c>
      <c r="AO28" s="34">
        <v>2</v>
      </c>
      <c r="AP28" s="26">
        <f>(AO28/12*1*$D28*$G28*$H28*$K28*AP$10)+(AO28/12*5*$E28*$G28*$H28*$K28*AP$11)+(AO28/12*6*$F28*$G28*$H28*$K28*AP$11)</f>
        <v>51600.332783999998</v>
      </c>
      <c r="AQ28" s="34"/>
      <c r="AR28" s="26">
        <f>(AQ28/12*1*$D28*$G28*$H28*$J28*AR$10)+(AQ28/12*5*$E28*$G28*$H28*$J28*AR$11)+(AQ28/12*6*$F28*$G28*$H28*$J28*AR$11)</f>
        <v>0</v>
      </c>
      <c r="AS28" s="34"/>
      <c r="AT28" s="26">
        <f>(AS28/12*1*$D28*$G28*$H28*$J28*AT$10)+(AS28/12*11*$E28*$G28*$H28*$J28*AT$11)</f>
        <v>0</v>
      </c>
      <c r="AU28" s="34"/>
      <c r="AV28" s="26">
        <f>(AU28/12*1*$D28*$G28*$H28*$J28*AV$10)+(AU28/12*5*$E28*$G28*$H28*$J28*AV$11)+(AU28/12*6*$F28*$G28*$H28*$J28*AV$11)</f>
        <v>0</v>
      </c>
      <c r="AW28" s="34"/>
      <c r="AX28" s="26">
        <f>(AW28/12*1*$D28*$G28*$H28*$K28*AX$10)+(AW28/12*5*$E28*$G28*$H28*$K28*AX$11)+(AW28/12*6*$F28*$G28*$H28*$K28*AX$11)</f>
        <v>0</v>
      </c>
      <c r="AY28" s="34">
        <v>10</v>
      </c>
      <c r="AZ28" s="26">
        <f>(AY28/12*1*$D28*$G28*$H28*$J28*AZ$10)+(AY28/12*5*$E28*$G28*$H28*$J28*AZ$11)+(AY28/12*6*$F28*$G28*$H28*$J28*AZ$11)</f>
        <v>252172.12019999995</v>
      </c>
      <c r="BA28" s="34"/>
      <c r="BB28" s="26">
        <f>(BA28/12*1*$D28*$G28*$H28*$J28*BB$10)+(BA28/12*5*$E28*$G28*$H28*$J28*BB$11)+(BA28/12*6*$F28*$G28*$H28*$J28*BB$11)</f>
        <v>0</v>
      </c>
      <c r="BC28" s="34">
        <v>3</v>
      </c>
      <c r="BD28" s="26">
        <f>(BC28/12*1*$D28*$G28*$H28*$J28*BD$10)+(BC28/12*5*$E28*$G28*$H28*$J28*BD$11)+(BC28/12*6*$F28*$G28*$H28*$J28*BD$11)</f>
        <v>52181.129000000008</v>
      </c>
      <c r="BE28" s="34"/>
      <c r="BF28" s="26">
        <f>(BE28/12*1*$D28*$G28*$H28*$J28*BF$10)+(BE28/12*5*$E28*$G28*$H28*$J28*BF$11)+(BE28/12*6*$F28*$G28*$H28*$J28*BF$11)</f>
        <v>0</v>
      </c>
      <c r="BG28" s="34"/>
      <c r="BH28" s="26">
        <f>(BG28/12*1*$D28*$G28*$H28*$J28*BH$10)+(BG28/12*5*$E28*$G28*$H28*$J28*BH$11)+(BG28/12*6*$F28*$G28*$H28*$J28*BH$11)</f>
        <v>0</v>
      </c>
      <c r="BI28" s="25">
        <v>70</v>
      </c>
      <c r="BJ28" s="26">
        <f>(BI28/12*1*$D28*$G28*$H28*$J28*BJ$10)+(BI28/12*5*$E28*$G28*$H28*$J28*BJ$11)+(BI28/12*6*$F28*$G28*$H28*$J28*BJ$11)</f>
        <v>1353834.1483333332</v>
      </c>
      <c r="BK28" s="34"/>
      <c r="BL28" s="26">
        <f>(BK28/12*1*$D28*$G28*$H28*$J28*BL$10)+(BK28/12*4*$E28*$G28*$H28*$J28*BL$11)+(BK28/12*1*$E28*$G28*$H28*$J28*BL$12)+(BK28/12*6*$F28*$G28*$H28*$J28*BL$12)</f>
        <v>0</v>
      </c>
      <c r="BM28" s="34"/>
      <c r="BN28" s="26">
        <f>(BM28/12*1*$D28*$G28*$H28*$J28*BN$10)+(BM28/12*5*$E28*$G28*$H28*$J28*BN$11)+(BM28/12*6*$F28*$G28*$H28*$J28*BN$11)</f>
        <v>0</v>
      </c>
      <c r="BO28" s="34">
        <v>116</v>
      </c>
      <c r="BP28" s="26">
        <f>(BO28/12*1*$D28*$G28*$H28*$J28*BP$10)+(BO28/12*4*$E28*$G28*$H28*$J28*BP$11)+(BO28/12*1*$E28*$G28*$H28*$J28*BP$12)+(BO28/12*6*$F28*$G28*$H28*$J28*BP$12)</f>
        <v>2102094.3943999996</v>
      </c>
      <c r="BQ28" s="34">
        <v>1</v>
      </c>
      <c r="BR28" s="26">
        <f>(BQ28/12*1*$D28*$G28*$H28*$J28*BR$10)+(BQ28/12*5*$E28*$G28*$H28*$J28*BR$11)+(BQ28/12*6*$F28*$G28*$H28*$J28*BR$11)</f>
        <v>19340.487833333333</v>
      </c>
      <c r="BS28" s="34"/>
      <c r="BT28" s="26">
        <f>(BS28/12*1*$D28*$G28*$H28*$J28*BT$10)+(BS28/12*4*$E28*$G28*$H28*$J28*BT$11)+(BS28/12*1*$E28*$G28*$H28*$J28*BT$12)+(BS28/12*6*$F28*$G28*$H28*$J28*BT$12)</f>
        <v>0</v>
      </c>
      <c r="BU28" s="34"/>
      <c r="BV28" s="26">
        <f>(BU28/12*1*$D28*$G28*$H28*$J28*BV$10)+(BU28/12*5*$E28*$G28*$H28*$J28*BV$11)+(BU28/12*6*$F28*$G28*$H28*$J28*BV$11)</f>
        <v>0</v>
      </c>
      <c r="BW28" s="34">
        <v>2</v>
      </c>
      <c r="BX28" s="26">
        <f>(BW28/12*1*$D28*$G28*$H28*$J28*BX$10)+(BW28/12*5*$E28*$G28*$H28*$J28*BX$11)+(BW28/12*6*$F28*$G28*$H28*$J28*BX$11)</f>
        <v>38680.975666666665</v>
      </c>
      <c r="BY28" s="34"/>
      <c r="BZ28" s="26">
        <f>(BY28/12*1*$D28*$G28*$H28*$J28*BZ$10)+(BY28/12*5*$E28*$G28*$H28*$J28*BZ$11)+(BY28/12*6*$F28*$G28*$H28*$J28*BZ$11)</f>
        <v>0</v>
      </c>
      <c r="CA28" s="34"/>
      <c r="CB28" s="26">
        <f>(CA28/12*1*$D28*$G28*$H28*$K28*CB$10)+(CA28/12*4*$E28*$G28*$H28*$K28*CB$11)+(CA28/12*1*$E28*$G28*$H28*$K28*CB$12)+(CA28/12*6*$F28*$G28*$H28*$K28*CB$12)</f>
        <v>0</v>
      </c>
      <c r="CC28" s="34"/>
      <c r="CD28" s="26">
        <f>(CC28/12*1*$D28*$G28*$H28*$J28*CD$10)+(CC28/12*5*$E28*$G28*$H28*$J28*CD$11)+(CC28/12*6*$F28*$G28*$H28*$J28*CD$11)</f>
        <v>0</v>
      </c>
      <c r="CE28" s="34"/>
      <c r="CF28" s="26">
        <f>(CE28/12*1*$D28*$G28*$H28*$J28*CF$10)+(CE28/12*5*$E28*$G28*$H28*$J28*CF$11)+(CE28/12*6*$F28*$G28*$H28*$J28*CF$11)</f>
        <v>0</v>
      </c>
      <c r="CG28" s="34"/>
      <c r="CH28" s="26">
        <f>(CG28/12*1*$D28*$G28*$H28*$J28*CH$10)+(CG28/12*5*$E28*$G28*$H28*$J28*CH$11)+(CG28/12*6*$F28*$G28*$H28*$J28*CH$11)</f>
        <v>0</v>
      </c>
      <c r="CI28" s="34">
        <v>2</v>
      </c>
      <c r="CJ28" s="26">
        <f>(CI28/12*1*$D28*$G28*$H28*$K28*CJ$10)+(CI28/12*4*$E28*$G28*$H28*$K28*CJ$11)+(CI28/12*1*$E28*$G28*$H28*$K28*CJ$12)+(CI28/12*6*$F28*$G28*$H28*$K28*CJ$12)</f>
        <v>54015.001040000003</v>
      </c>
      <c r="CK28" s="34"/>
      <c r="CL28" s="26">
        <f>(CK28/12*1*$D28*$G28*$H28*$K28*CL$10)+(CK28/12*5*$E28*$G28*$H28*$K28*CL$11)+(CK28/12*6*$F28*$G28*$H28*$K28*CL$11)</f>
        <v>0</v>
      </c>
      <c r="CM28" s="34"/>
      <c r="CN28" s="26">
        <f>(CM28/12*1*$D28*$G28*$H28*$J28*CN$10)+(CM28/12*5*$E28*$G28*$H28*$J28*CN$11)+(CM28/12*6*$F28*$G28*$H28*$J28*CN$11)</f>
        <v>0</v>
      </c>
      <c r="CO28" s="34"/>
      <c r="CP28" s="26">
        <f>(CO28/12*1*$D28*$G28*$H28*$J28*CP$10)+(CO28/12*5*$E28*$G28*$H28*$J28*CP$11)+(CO28/12*6*$F28*$G28*$H28*$J28*CP$11)</f>
        <v>0</v>
      </c>
      <c r="CQ28" s="34"/>
      <c r="CR28" s="26">
        <f>(CQ28/12*1*$D28*$G28*$H28*$J28*CR$10)+(CQ28/12*5*$E28*$G28*$H28*$J28*CR$11)+(CQ28/12*6*$F28*$G28*$H28*$J28*CR$11)</f>
        <v>0</v>
      </c>
      <c r="CS28" s="34">
        <v>6</v>
      </c>
      <c r="CT28" s="26">
        <f>(CS28/12*1*$D28*$G28*$H28*$J28*CT$10)+(CS28/12*5*$E28*$G28*$H28*$J28*CT$11)+(CS28/12*6*$F28*$G28*$H28*$J28*CT$11)</f>
        <v>128116.604616</v>
      </c>
      <c r="CU28" s="34">
        <v>4</v>
      </c>
      <c r="CV28" s="26">
        <f>(CU28/12*1*$D28*$G28*$H28*$J28*CV$10)+(CU28/12*5*$E28*$G28*$H28*$J28*CV$11)+(CU28/12*6*$F28*$G28*$H28*$J28*CV$11)</f>
        <v>85149.063999999998</v>
      </c>
      <c r="CW28" s="34"/>
      <c r="CX28" s="26">
        <f>(CW28/12*1*$D28*$G28*$H28*$J28*CX$10)+(CW28/12*5*$E28*$G28*$H28*$J28*CX$11)+(CW28/12*6*$F28*$G28*$H28*$J28*CX$11)</f>
        <v>0</v>
      </c>
      <c r="CY28" s="34"/>
      <c r="CZ28" s="26">
        <f>(CY28/12*1*$D28*$G28*$H28*$J28*CZ$10)+(CY28/12*5*$E28*$G28*$H28*$J28*CZ$11)+(CY28/12*6*$F28*$G28*$H28*$J28*CZ$11)</f>
        <v>0</v>
      </c>
      <c r="DA28" s="34">
        <v>4</v>
      </c>
      <c r="DB28" s="26">
        <f>(DA28/12*1*$D28*$G28*$H28*$J28*DB$10)+(DA28/12*4*$E28*$G28*$H28*$J28*DB$11)+(DA28/12*1*$E28*$G28*$H28*$J28*DB$12)+(DA28/12*6*$F28*$G28*$H28*$J28*DB$12)</f>
        <v>75397.188533333334</v>
      </c>
      <c r="DC28" s="34"/>
      <c r="DD28" s="26">
        <f>(DC28/12*1*$D28*$G28*$H28*$J28*DD$10)+(DC28/12*5*$E28*$G28*$H28*$J28*DD$11)+(DC28/12*6*$F28*$G28*$H28*$J28*DD$11)</f>
        <v>0</v>
      </c>
      <c r="DE28" s="34"/>
      <c r="DF28" s="26">
        <f>(DE28/12*1*$D28*$G28*$H28*$K28*DF$10)+(DE28/12*5*$E28*$G28*$H28*$K28*DF$11)+(DE28/12*6*$F28*$G28*$H28*$K28*DF$11)</f>
        <v>0</v>
      </c>
      <c r="DG28" s="34">
        <f>20+12</f>
        <v>32</v>
      </c>
      <c r="DH28" s="26">
        <f>(DG28/12*1*$D28*$G28*$H28*$K28*DH$10)+(DG28/12*5*$E28*$G28*$H28*$K28*DH$11)+(DG28/12*6*$F28*$G28*$H28*$K28*DH$11)</f>
        <v>894702.55114240013</v>
      </c>
      <c r="DI28" s="34">
        <v>14</v>
      </c>
      <c r="DJ28" s="26">
        <f>(DI28/12*1*$D28*$G28*$H28*$J28*DJ$10)+(DI28/12*5*$E28*$G28*$H28*$J28*DJ$11)+(DI28/12*6*$F28*$G28*$H28*$J28*DJ$11)</f>
        <v>325531.34614000004</v>
      </c>
      <c r="DK28" s="34"/>
      <c r="DL28" s="26">
        <f>(DK28/12*1*$D28*$G28*$H28*$K28*DL$10)+(DK28/12*5*$E28*$G28*$H28*$K28*DL$11)+(DK28/12*6*$F28*$G28*$H28*$K28*DL$11)</f>
        <v>0</v>
      </c>
      <c r="DM28" s="34">
        <v>4</v>
      </c>
      <c r="DN28" s="26">
        <f>(DM28/12*1*$D28*$G28*$H28*$K28*DN$10)+(DM28/12*5*$E28*$G28*$H28*$K28*DN$11)+(DM28/12*6*$F28*$G28*$H28*$K28*DN$11)</f>
        <v>111837.81889280002</v>
      </c>
      <c r="DO28" s="34">
        <v>36</v>
      </c>
      <c r="DP28" s="26">
        <f>(DO28/12*1*$D28*$G28*$H28*$K28*DP$10)+(DO28/12*5*$E28*$G28*$H28*$K28*DP$11)+(DO28/12*6*$F28*$G28*$H28*$K28*DP$11)</f>
        <v>1003710.7080000001</v>
      </c>
      <c r="DQ28" s="34">
        <v>20</v>
      </c>
      <c r="DR28" s="26">
        <f>(DQ28/12*1*$D28*$G28*$H28*$K28*DR$10)+(DQ28/12*5*$E28*$G28*$H28*$K28*DR$11)+(DQ28/12*6*$F28*$G28*$H28*$K28*DR$11)</f>
        <v>559189.09446400008</v>
      </c>
      <c r="DS28" s="34">
        <f>50+50</f>
        <v>100</v>
      </c>
      <c r="DT28" s="26">
        <f>(DS28/12*1*$D28*$G28*$H28*$J28*DT$10)+(DS28/12*5*$E28*$G28*$H28*$J28*DT$11)+(DS28/12*6*$F28*$G28*$H28*$J28*DT$11)</f>
        <v>2325223.9009999996</v>
      </c>
      <c r="DU28" s="34">
        <v>4</v>
      </c>
      <c r="DV28" s="26">
        <f>(DU28/12*1*$D28*$G28*$H28*$J28*DV$10)+(DU28/12*5*$E28*$G28*$H28*$J28*DV$11)+(DU28/12*6*$F28*$G28*$H28*$J28*DV$11)</f>
        <v>93008.956040000005</v>
      </c>
      <c r="DW28" s="34"/>
      <c r="DX28" s="26">
        <f>(DW28/12*1*$D28*$G28*$H28*$K28*DX$10)+(DW28/12*5*$E28*$G28*$H28*$K28*DX$11)+(DW28/12*6*$F28*$G28*$H28*$K28*DX$11)</f>
        <v>0</v>
      </c>
      <c r="DY28" s="34">
        <v>17</v>
      </c>
      <c r="DZ28" s="26">
        <f>(DY28/12*1*$D28*$G28*$H28*$K28*DZ$10)+(DY28/12*5*$E28*$G28*$H28*$K28*DZ$11)+(DY28/12*6*$F28*$G28*$H28*$K28*DZ$11)</f>
        <v>636543.34743999992</v>
      </c>
      <c r="EA28" s="34"/>
      <c r="EB28" s="26">
        <f>(EA28/12*1*$D28*$G28*$H28*$K28*EB$10)+(EA28/12*5*$E28*$G28*$H28*$K28*EB$11)+(EA28/12*6*$F28*$G28*$H28*$K28*EB$11)</f>
        <v>0</v>
      </c>
      <c r="EC28" s="34"/>
      <c r="ED28" s="26">
        <f>(EC28/12*1*$D28*$G28*$H28*$L28*ED$10)+(EC28/12*5*$E28*$G28*$H28*$L28*ED$11)+(EC28/12*6*$F28*$G28*$H28*$L28*ED$11)</f>
        <v>0</v>
      </c>
      <c r="EE28" s="34">
        <v>1</v>
      </c>
      <c r="EF28" s="26">
        <f>(EE28/12*1*$D28*$G28*$H28*$M28*EF$10)+(EE28/12*5*$E28*$G28*$H28*$N28*EF$11)+(EE28/12*6*$F28*$G28*$H28*$N28*EF$11)</f>
        <v>57022.659026666668</v>
      </c>
      <c r="EG28" s="29">
        <f>SUM(S28,Y28,U28,O28,Q28,BW28,CS28,DI28,DU28,BY28,DS28,BI28,AY28,AQ28,AS28,AU28,BK28,CQ28,W28,EA28,DG28,CA28,DY28,CI28,DK28,DO28,DM28,AE28,AG28,AI28,AK28,AA28,AM28,AO28,CK28,EC28,EE28,AW28,DW28,BO28,BA28,BC28,CU28,CW28,CY28,DA28,DC28,BQ28,BE28,BS28,BG28,BU28,CM28,CG28,CO28,AC28,CC28,DE28,,BM28,DQ28,CE28)</f>
        <v>454</v>
      </c>
      <c r="EH28" s="29">
        <f>SUM(T28,Z28,V28,P28,R28,BX28,CT28,DJ28,DV28,BZ28,DT28,BJ28,AZ28,AR28,AT28,AV28,BL28,CR28,X28,EB28,DH28,CB28,DZ28,CJ28,DL28,DP28,DN28,AF28,AH28,AJ28,AL28,AB28,AN28,AP28,CL28,ED28,EF28,AX28,DX28,BP28,BB28,BD28,CV28,CX28,CZ28,DB28,DD28,BR28,BF28,BT28,BH28,BV28,CN28,CH28,CP28,AD28,CD28,DF28,,BN28,DR28,CF28)</f>
        <v>10361504.164211201</v>
      </c>
      <c r="EI28" s="61"/>
      <c r="EJ28" s="61"/>
      <c r="EL28" s="59"/>
    </row>
    <row r="29" spans="1:142" s="60" customFormat="1" x14ac:dyDescent="0.25">
      <c r="A29" s="44">
        <v>7</v>
      </c>
      <c r="B29" s="44"/>
      <c r="C29" s="45" t="s">
        <v>173</v>
      </c>
      <c r="D29" s="22">
        <f t="shared" si="66"/>
        <v>10127</v>
      </c>
      <c r="E29" s="22">
        <v>10127</v>
      </c>
      <c r="F29" s="22">
        <v>9620</v>
      </c>
      <c r="G29" s="51"/>
      <c r="H29" s="49"/>
      <c r="I29" s="50"/>
      <c r="J29" s="47"/>
      <c r="K29" s="47"/>
      <c r="L29" s="47"/>
      <c r="M29" s="47"/>
      <c r="N29" s="24">
        <v>2.57</v>
      </c>
      <c r="O29" s="36">
        <f>SUM(O30)</f>
        <v>0</v>
      </c>
      <c r="P29" s="36">
        <f t="shared" ref="P29:CA29" si="75">SUM(P30)</f>
        <v>0</v>
      </c>
      <c r="Q29" s="36">
        <f t="shared" si="75"/>
        <v>0</v>
      </c>
      <c r="R29" s="36">
        <f t="shared" si="75"/>
        <v>0</v>
      </c>
      <c r="S29" s="36">
        <f t="shared" si="75"/>
        <v>0</v>
      </c>
      <c r="T29" s="36">
        <f t="shared" si="75"/>
        <v>0</v>
      </c>
      <c r="U29" s="36">
        <f t="shared" si="75"/>
        <v>0</v>
      </c>
      <c r="V29" s="36">
        <f t="shared" si="75"/>
        <v>0</v>
      </c>
      <c r="W29" s="36">
        <f t="shared" si="75"/>
        <v>0</v>
      </c>
      <c r="X29" s="36">
        <f t="shared" si="75"/>
        <v>0</v>
      </c>
      <c r="Y29" s="36">
        <f t="shared" si="75"/>
        <v>0</v>
      </c>
      <c r="Z29" s="36">
        <f t="shared" si="75"/>
        <v>0</v>
      </c>
      <c r="AA29" s="36">
        <f t="shared" si="75"/>
        <v>6</v>
      </c>
      <c r="AB29" s="36">
        <f t="shared" si="75"/>
        <v>98509.726223999998</v>
      </c>
      <c r="AC29" s="36">
        <f t="shared" si="75"/>
        <v>0</v>
      </c>
      <c r="AD29" s="36">
        <f t="shared" si="75"/>
        <v>0</v>
      </c>
      <c r="AE29" s="36">
        <f t="shared" si="75"/>
        <v>0</v>
      </c>
      <c r="AF29" s="36">
        <f t="shared" si="75"/>
        <v>0</v>
      </c>
      <c r="AG29" s="36">
        <f t="shared" si="75"/>
        <v>0</v>
      </c>
      <c r="AH29" s="36">
        <f t="shared" si="75"/>
        <v>0</v>
      </c>
      <c r="AI29" s="36">
        <f t="shared" si="75"/>
        <v>0</v>
      </c>
      <c r="AJ29" s="36">
        <f t="shared" si="75"/>
        <v>0</v>
      </c>
      <c r="AK29" s="36">
        <f t="shared" si="75"/>
        <v>0</v>
      </c>
      <c r="AL29" s="36">
        <f t="shared" si="75"/>
        <v>0</v>
      </c>
      <c r="AM29" s="36">
        <f t="shared" si="75"/>
        <v>0</v>
      </c>
      <c r="AN29" s="36">
        <f t="shared" si="75"/>
        <v>0</v>
      </c>
      <c r="AO29" s="36">
        <v>0</v>
      </c>
      <c r="AP29" s="36">
        <f t="shared" si="75"/>
        <v>0</v>
      </c>
      <c r="AQ29" s="36">
        <f t="shared" si="75"/>
        <v>0</v>
      </c>
      <c r="AR29" s="36">
        <f t="shared" si="75"/>
        <v>0</v>
      </c>
      <c r="AS29" s="36">
        <f t="shared" si="75"/>
        <v>0</v>
      </c>
      <c r="AT29" s="36">
        <f t="shared" si="75"/>
        <v>0</v>
      </c>
      <c r="AU29" s="36">
        <f t="shared" si="75"/>
        <v>0</v>
      </c>
      <c r="AV29" s="36">
        <f t="shared" si="75"/>
        <v>0</v>
      </c>
      <c r="AW29" s="36">
        <f t="shared" si="75"/>
        <v>0</v>
      </c>
      <c r="AX29" s="36">
        <f t="shared" si="75"/>
        <v>0</v>
      </c>
      <c r="AY29" s="36">
        <f t="shared" si="75"/>
        <v>0</v>
      </c>
      <c r="AZ29" s="36">
        <f t="shared" si="75"/>
        <v>0</v>
      </c>
      <c r="BA29" s="36">
        <f t="shared" si="75"/>
        <v>0</v>
      </c>
      <c r="BB29" s="36">
        <f t="shared" si="75"/>
        <v>0</v>
      </c>
      <c r="BC29" s="36">
        <f t="shared" si="75"/>
        <v>0</v>
      </c>
      <c r="BD29" s="36">
        <f t="shared" si="75"/>
        <v>0</v>
      </c>
      <c r="BE29" s="36">
        <f t="shared" si="75"/>
        <v>0</v>
      </c>
      <c r="BF29" s="36">
        <f t="shared" si="75"/>
        <v>0</v>
      </c>
      <c r="BG29" s="36">
        <f t="shared" si="75"/>
        <v>0</v>
      </c>
      <c r="BH29" s="36">
        <f t="shared" si="75"/>
        <v>0</v>
      </c>
      <c r="BI29" s="36">
        <v>0</v>
      </c>
      <c r="BJ29" s="36">
        <f t="shared" si="75"/>
        <v>0</v>
      </c>
      <c r="BK29" s="36">
        <f t="shared" si="75"/>
        <v>0</v>
      </c>
      <c r="BL29" s="36">
        <f t="shared" si="75"/>
        <v>0</v>
      </c>
      <c r="BM29" s="36">
        <f t="shared" si="75"/>
        <v>0</v>
      </c>
      <c r="BN29" s="36">
        <f t="shared" si="75"/>
        <v>0</v>
      </c>
      <c r="BO29" s="36">
        <f t="shared" si="75"/>
        <v>0</v>
      </c>
      <c r="BP29" s="36">
        <f t="shared" si="75"/>
        <v>0</v>
      </c>
      <c r="BQ29" s="36">
        <f t="shared" si="75"/>
        <v>0</v>
      </c>
      <c r="BR29" s="36">
        <f t="shared" si="75"/>
        <v>0</v>
      </c>
      <c r="BS29" s="36">
        <f t="shared" si="75"/>
        <v>0</v>
      </c>
      <c r="BT29" s="36">
        <f t="shared" si="75"/>
        <v>0</v>
      </c>
      <c r="BU29" s="36">
        <v>0</v>
      </c>
      <c r="BV29" s="36">
        <f t="shared" si="75"/>
        <v>0</v>
      </c>
      <c r="BW29" s="36">
        <f t="shared" si="75"/>
        <v>0</v>
      </c>
      <c r="BX29" s="36">
        <f t="shared" si="75"/>
        <v>0</v>
      </c>
      <c r="BY29" s="36">
        <f t="shared" si="75"/>
        <v>0</v>
      </c>
      <c r="BZ29" s="36">
        <f t="shared" si="75"/>
        <v>0</v>
      </c>
      <c r="CA29" s="36">
        <f t="shared" si="75"/>
        <v>0</v>
      </c>
      <c r="CB29" s="36">
        <f t="shared" ref="CB29:EJ29" si="76">SUM(CB30)</f>
        <v>0</v>
      </c>
      <c r="CC29" s="36">
        <f t="shared" si="76"/>
        <v>0</v>
      </c>
      <c r="CD29" s="36">
        <f t="shared" si="76"/>
        <v>0</v>
      </c>
      <c r="CE29" s="36">
        <f t="shared" si="76"/>
        <v>0</v>
      </c>
      <c r="CF29" s="36">
        <f t="shared" si="76"/>
        <v>0</v>
      </c>
      <c r="CG29" s="36">
        <f t="shared" si="76"/>
        <v>0</v>
      </c>
      <c r="CH29" s="36">
        <f t="shared" si="76"/>
        <v>0</v>
      </c>
      <c r="CI29" s="36">
        <f t="shared" si="76"/>
        <v>0</v>
      </c>
      <c r="CJ29" s="36">
        <f t="shared" si="76"/>
        <v>0</v>
      </c>
      <c r="CK29" s="36">
        <f t="shared" si="76"/>
        <v>0</v>
      </c>
      <c r="CL29" s="36">
        <f t="shared" si="76"/>
        <v>0</v>
      </c>
      <c r="CM29" s="36">
        <f t="shared" si="76"/>
        <v>0</v>
      </c>
      <c r="CN29" s="36">
        <f t="shared" si="76"/>
        <v>0</v>
      </c>
      <c r="CO29" s="36">
        <f t="shared" si="76"/>
        <v>0</v>
      </c>
      <c r="CP29" s="36">
        <f t="shared" si="76"/>
        <v>0</v>
      </c>
      <c r="CQ29" s="36">
        <f t="shared" si="76"/>
        <v>118</v>
      </c>
      <c r="CR29" s="36">
        <f t="shared" si="76"/>
        <v>1598480.156</v>
      </c>
      <c r="CS29" s="36">
        <f t="shared" si="76"/>
        <v>0</v>
      </c>
      <c r="CT29" s="36">
        <f t="shared" si="76"/>
        <v>0</v>
      </c>
      <c r="CU29" s="36">
        <f t="shared" si="76"/>
        <v>0</v>
      </c>
      <c r="CV29" s="36">
        <f t="shared" si="76"/>
        <v>0</v>
      </c>
      <c r="CW29" s="36">
        <f t="shared" si="76"/>
        <v>0</v>
      </c>
      <c r="CX29" s="36">
        <f t="shared" si="76"/>
        <v>0</v>
      </c>
      <c r="CY29" s="36">
        <f t="shared" si="76"/>
        <v>0</v>
      </c>
      <c r="CZ29" s="36">
        <f t="shared" si="76"/>
        <v>0</v>
      </c>
      <c r="DA29" s="36">
        <f t="shared" si="76"/>
        <v>0</v>
      </c>
      <c r="DB29" s="36">
        <f t="shared" si="76"/>
        <v>0</v>
      </c>
      <c r="DC29" s="36">
        <f t="shared" si="76"/>
        <v>0</v>
      </c>
      <c r="DD29" s="36">
        <f t="shared" si="76"/>
        <v>0</v>
      </c>
      <c r="DE29" s="36">
        <f t="shared" si="76"/>
        <v>0</v>
      </c>
      <c r="DF29" s="36">
        <f t="shared" si="76"/>
        <v>0</v>
      </c>
      <c r="DG29" s="36">
        <f t="shared" si="76"/>
        <v>0</v>
      </c>
      <c r="DH29" s="36">
        <f t="shared" si="76"/>
        <v>0</v>
      </c>
      <c r="DI29" s="36">
        <v>0</v>
      </c>
      <c r="DJ29" s="36">
        <f t="shared" si="76"/>
        <v>0</v>
      </c>
      <c r="DK29" s="36">
        <f t="shared" si="76"/>
        <v>0</v>
      </c>
      <c r="DL29" s="36">
        <f t="shared" si="76"/>
        <v>0</v>
      </c>
      <c r="DM29" s="36">
        <f t="shared" si="76"/>
        <v>0</v>
      </c>
      <c r="DN29" s="36">
        <f t="shared" si="76"/>
        <v>0</v>
      </c>
      <c r="DO29" s="36">
        <f t="shared" si="76"/>
        <v>4</v>
      </c>
      <c r="DP29" s="36">
        <f t="shared" si="76"/>
        <v>70969.444000000018</v>
      </c>
      <c r="DQ29" s="36">
        <f t="shared" si="76"/>
        <v>0</v>
      </c>
      <c r="DR29" s="36">
        <f t="shared" si="76"/>
        <v>0</v>
      </c>
      <c r="DS29" s="36">
        <f t="shared" si="76"/>
        <v>0</v>
      </c>
      <c r="DT29" s="36">
        <f t="shared" si="76"/>
        <v>0</v>
      </c>
      <c r="DU29" s="36">
        <f t="shared" si="76"/>
        <v>0</v>
      </c>
      <c r="DV29" s="36">
        <f t="shared" si="76"/>
        <v>0</v>
      </c>
      <c r="DW29" s="36">
        <f t="shared" si="76"/>
        <v>0</v>
      </c>
      <c r="DX29" s="36">
        <f t="shared" si="76"/>
        <v>0</v>
      </c>
      <c r="DY29" s="36">
        <v>0</v>
      </c>
      <c r="DZ29" s="36">
        <f t="shared" si="76"/>
        <v>0</v>
      </c>
      <c r="EA29" s="36">
        <v>0</v>
      </c>
      <c r="EB29" s="36">
        <f t="shared" si="76"/>
        <v>0</v>
      </c>
      <c r="EC29" s="36">
        <f t="shared" si="76"/>
        <v>0</v>
      </c>
      <c r="ED29" s="36">
        <f t="shared" si="76"/>
        <v>0</v>
      </c>
      <c r="EE29" s="36">
        <f t="shared" si="76"/>
        <v>0</v>
      </c>
      <c r="EF29" s="36">
        <f t="shared" si="76"/>
        <v>0</v>
      </c>
      <c r="EG29" s="36">
        <f t="shared" si="76"/>
        <v>128</v>
      </c>
      <c r="EH29" s="36">
        <f t="shared" si="76"/>
        <v>1767959.3262240002</v>
      </c>
      <c r="EI29" s="36">
        <f t="shared" si="76"/>
        <v>0</v>
      </c>
      <c r="EJ29" s="36">
        <f t="shared" si="76"/>
        <v>0</v>
      </c>
      <c r="EL29" s="59"/>
    </row>
    <row r="30" spans="1:142" ht="16.5" customHeight="1" x14ac:dyDescent="0.25">
      <c r="A30" s="7"/>
      <c r="B30" s="7">
        <v>12</v>
      </c>
      <c r="C30" s="33" t="s">
        <v>174</v>
      </c>
      <c r="D30" s="22">
        <f t="shared" si="66"/>
        <v>10127</v>
      </c>
      <c r="E30" s="22">
        <v>10127</v>
      </c>
      <c r="F30" s="22">
        <v>9620</v>
      </c>
      <c r="G30" s="23">
        <v>0.98</v>
      </c>
      <c r="H30" s="31">
        <v>1</v>
      </c>
      <c r="I30" s="32"/>
      <c r="J30" s="22">
        <v>1.4</v>
      </c>
      <c r="K30" s="22">
        <v>1.68</v>
      </c>
      <c r="L30" s="22">
        <v>2.23</v>
      </c>
      <c r="M30" s="22">
        <v>2.39</v>
      </c>
      <c r="N30" s="24">
        <v>2.57</v>
      </c>
      <c r="O30" s="25"/>
      <c r="P30" s="26">
        <f>(O30/12*1*$D30*$G30*$H30*$J30*P$10)+(O30/12*5*$E30*$G30*$H30*$J30*P$11)+(O30/12*6*$F30*$G30*$H30*$J30*P$11)</f>
        <v>0</v>
      </c>
      <c r="Q30" s="25"/>
      <c r="R30" s="26">
        <f>(Q30/12*1*$D30*$G30*$H30*$J30*R$10)+(Q30/12*5*$E30*$G30*$H30*$J30*R$11)+(Q30/12*6*$F30*$G30*$H30*$J30*R$11)</f>
        <v>0</v>
      </c>
      <c r="S30" s="27"/>
      <c r="T30" s="26">
        <f>(S30/12*1*$D30*$G30*$H30*$J30*T$10)+(S30/12*5*$E30*$G30*$H30*$J30*T$11)+(S30/12*6*$F30*$G30*$H30*$J30*T$11)</f>
        <v>0</v>
      </c>
      <c r="U30" s="25"/>
      <c r="V30" s="26">
        <f>(U30/12*1*$D30*$G30*$H30*$J30*V$10)+(U30/12*5*$E30*$G30*$H30*$J30*V$11)+(U30/12*6*$F30*$G30*$H30*$J30*V$11)</f>
        <v>0</v>
      </c>
      <c r="W30" s="25"/>
      <c r="X30" s="26">
        <f>(W30/12*1*$D30*$G30*$H30*$J30*X$10)+(W30/12*5*$E30*$G30*$H30*$J30*X$11)+(W30/12*6*$F30*$G30*$H30*$J30*X$11)</f>
        <v>0</v>
      </c>
      <c r="Y30" s="25"/>
      <c r="Z30" s="26">
        <f>(Y30/12*1*$D30*$G30*$H30*$J30*Z$10)+(Y30/12*5*$E30*$G30*$H30*$J30*Z$11)+(Y30/12*6*$F30*$G30*$H30*$J30*Z$11)</f>
        <v>0</v>
      </c>
      <c r="AA30" s="25">
        <f>8-2</f>
        <v>6</v>
      </c>
      <c r="AB30" s="26">
        <f>(AA30/12*1*$D30*$G30*$H30*$K30*AB$10)+(AA30/12*5*$E30*$G30*$H30*$K30*AB$11)+(AA30/12*6*$F30*$G30*$H30*$K30*AB$11)</f>
        <v>98509.726223999998</v>
      </c>
      <c r="AC30" s="25"/>
      <c r="AD30" s="26">
        <f>(AC30/12*1*$D30*$G30*$H30*$J30*AD$10)+(AC30/12*5*$E30*$G30*$H30*$J30*AD$11)+(AC30/12*6*$F30*$G30*$H30*$J30*AD$11)</f>
        <v>0</v>
      </c>
      <c r="AE30" s="25"/>
      <c r="AF30" s="26">
        <f>(AE30/12*1*$D30*$G30*$H30*$K30*AF$10)+(AE30/12*5*$E30*$G30*$H30*$K30*AF$11)+(AE30/12*6*$F30*$G30*$H30*$K30*AF$11)</f>
        <v>0</v>
      </c>
      <c r="AG30" s="25"/>
      <c r="AH30" s="26">
        <f>(AG30/12*1*$D30*$G30*$H30*$K30*AH$10)+(AG30/12*5*$E30*$G30*$H30*$K30*AH$11)+(AG30/12*6*$F30*$G30*$H30*$K30*AH$11)</f>
        <v>0</v>
      </c>
      <c r="AI30" s="25"/>
      <c r="AJ30" s="26">
        <f>(AI30/12*1*$D30*$G30*$H30*$K30*AJ$10)+(AI30/12*5*$E30*$G30*$H30*$K30*AJ$11)+(AI30/12*6*$F30*$G30*$H30*$K30*AJ$11)</f>
        <v>0</v>
      </c>
      <c r="AK30" s="25"/>
      <c r="AL30" s="26">
        <f>(AK30/12*1*$D30*$G30*$H30*$K30*AL$10)+(AK30/12*5*$E30*$G30*$H30*$K30*AL$11)+(AK30/12*6*$F30*$G30*$H30*$K30*AL$11)</f>
        <v>0</v>
      </c>
      <c r="AM30" s="28"/>
      <c r="AN30" s="26">
        <f>(AM30/12*1*$D30*$G30*$H30*$K30*AN$10)+(AM30/12*5*$E30*$G30*$H30*$K30*AN$11)+(AM30/12*6*$F30*$G30*$H30*$K30*AN$11)</f>
        <v>0</v>
      </c>
      <c r="AO30" s="25"/>
      <c r="AP30" s="26">
        <f>(AO30/12*1*$D30*$G30*$H30*$K30*AP$10)+(AO30/12*5*$E30*$G30*$H30*$K30*AP$11)+(AO30/12*6*$F30*$G30*$H30*$K30*AP$11)</f>
        <v>0</v>
      </c>
      <c r="AQ30" s="25"/>
      <c r="AR30" s="26">
        <f>(AQ30/12*1*$D30*$G30*$H30*$J30*AR$10)+(AQ30/12*5*$E30*$G30*$H30*$J30*AR$11)+(AQ30/12*6*$F30*$G30*$H30*$J30*AR$11)</f>
        <v>0</v>
      </c>
      <c r="AS30" s="25"/>
      <c r="AT30" s="26">
        <f>(AS30/12*1*$D30*$G30*$H30*$J30*AT$10)+(AS30/12*11*$E30*$G30*$H30*$J30*AT$11)</f>
        <v>0</v>
      </c>
      <c r="AU30" s="25"/>
      <c r="AV30" s="26">
        <f>(AU30/12*1*$D30*$G30*$H30*$J30*AV$10)+(AU30/12*5*$E30*$G30*$H30*$J30*AV$11)+(AU30/12*6*$F30*$G30*$H30*$J30*AV$11)</f>
        <v>0</v>
      </c>
      <c r="AW30" s="25"/>
      <c r="AX30" s="26">
        <f>(AW30/12*1*$D30*$G30*$H30*$K30*AX$10)+(AW30/12*5*$E30*$G30*$H30*$K30*AX$11)+(AW30/12*6*$F30*$G30*$H30*$K30*AX$11)</f>
        <v>0</v>
      </c>
      <c r="AY30" s="25"/>
      <c r="AZ30" s="26">
        <f>(AY30/12*1*$D30*$G30*$H30*$J30*AZ$10)+(AY30/12*5*$E30*$G30*$H30*$J30*AZ$11)+(AY30/12*6*$F30*$G30*$H30*$J30*AZ$11)</f>
        <v>0</v>
      </c>
      <c r="BA30" s="25"/>
      <c r="BB30" s="26">
        <f>(BA30/12*1*$D30*$G30*$H30*$J30*BB$10)+(BA30/12*5*$E30*$G30*$H30*$J30*BB$11)+(BA30/12*6*$F30*$G30*$H30*$J30*BB$11)</f>
        <v>0</v>
      </c>
      <c r="BC30" s="25"/>
      <c r="BD30" s="26">
        <f>(BC30/12*1*$D30*$G30*$H30*$J30*BD$10)+(BC30/12*5*$E30*$G30*$H30*$J30*BD$11)+(BC30/12*6*$F30*$G30*$H30*$J30*BD$11)</f>
        <v>0</v>
      </c>
      <c r="BE30" s="25"/>
      <c r="BF30" s="26">
        <f>(BE30/12*1*$D30*$G30*$H30*$J30*BF$10)+(BE30/12*5*$E30*$G30*$H30*$J30*BF$11)+(BE30/12*6*$F30*$G30*$H30*$J30*BF$11)</f>
        <v>0</v>
      </c>
      <c r="BG30" s="25"/>
      <c r="BH30" s="26">
        <f>(BG30/12*1*$D30*$G30*$H30*$J30*BH$10)+(BG30/12*5*$E30*$G30*$H30*$J30*BH$11)+(BG30/12*6*$F30*$G30*$H30*$J30*BH$11)</f>
        <v>0</v>
      </c>
      <c r="BI30" s="25"/>
      <c r="BJ30" s="26">
        <f>(BI30/12*1*$D30*$G30*$H30*$J30*BJ$10)+(BI30/12*5*$E30*$G30*$H30*$J30*BJ$11)+(BI30/12*6*$F30*$G30*$H30*$J30*BJ$11)</f>
        <v>0</v>
      </c>
      <c r="BK30" s="25"/>
      <c r="BL30" s="26">
        <f>(BK30/12*1*$D30*$G30*$H30*$J30*BL$10)+(BK30/12*4*$E30*$G30*$H30*$J30*BL$11)+(BK30/12*1*$E30*$G30*$H30*$J30*BL$12)+(BK30/12*6*$F30*$G30*$H30*$J30*BL$12)</f>
        <v>0</v>
      </c>
      <c r="BM30" s="25"/>
      <c r="BN30" s="26">
        <f>(BM30/12*1*$D30*$G30*$H30*$J30*BN$10)+(BM30/12*5*$E30*$G30*$H30*$J30*BN$11)+(BM30/12*6*$F30*$G30*$H30*$J30*BN$11)</f>
        <v>0</v>
      </c>
      <c r="BO30" s="25"/>
      <c r="BP30" s="26">
        <f>(BO30/12*1*$D30*$G30*$H30*$J30*BP$10)+(BO30/12*4*$E30*$G30*$H30*$J30*BP$11)+(BO30/12*1*$E30*$G30*$H30*$J30*BP$12)+(BO30/12*6*$F30*$G30*$H30*$J30*BP$12)</f>
        <v>0</v>
      </c>
      <c r="BQ30" s="25"/>
      <c r="BR30" s="26">
        <f>(BQ30/12*1*$D30*$G30*$H30*$J30*BR$10)+(BQ30/12*5*$E30*$G30*$H30*$J30*BR$11)+(BQ30/12*6*$F30*$G30*$H30*$J30*BR$11)</f>
        <v>0</v>
      </c>
      <c r="BS30" s="25"/>
      <c r="BT30" s="26">
        <f>(BS30/12*1*$D30*$G30*$H30*$J30*BT$10)+(BS30/12*4*$E30*$G30*$H30*$J30*BT$11)+(BS30/12*1*$E30*$G30*$H30*$J30*BT$12)+(BS30/12*6*$F30*$G30*$H30*$J30*BT$12)</f>
        <v>0</v>
      </c>
      <c r="BU30" s="25"/>
      <c r="BV30" s="26">
        <f>(BU30/12*1*$D30*$G30*$H30*$J30*BV$10)+(BU30/12*5*$E30*$G30*$H30*$J30*BV$11)+(BU30/12*6*$F30*$G30*$H30*$J30*BV$11)</f>
        <v>0</v>
      </c>
      <c r="BW30" s="25"/>
      <c r="BX30" s="26">
        <f>(BW30/12*1*$D30*$G30*$H30*$J30*BX$10)+(BW30/12*5*$E30*$G30*$H30*$J30*BX$11)+(BW30/12*6*$F30*$G30*$H30*$J30*BX$11)</f>
        <v>0</v>
      </c>
      <c r="BY30" s="25"/>
      <c r="BZ30" s="26">
        <f>(BY30/12*1*$D30*$G30*$H30*$J30*BZ$10)+(BY30/12*5*$E30*$G30*$H30*$J30*BZ$11)+(BY30/12*6*$F30*$G30*$H30*$J30*BZ$11)</f>
        <v>0</v>
      </c>
      <c r="CA30" s="25"/>
      <c r="CB30" s="26">
        <f>(CA30/12*1*$D30*$G30*$H30*$K30*CB$10)+(CA30/12*4*$E30*$G30*$H30*$K30*CB$11)+(CA30/12*1*$E30*$G30*$H30*$K30*CB$12)+(CA30/12*6*$F30*$G30*$H30*$K30*CB$12)</f>
        <v>0</v>
      </c>
      <c r="CC30" s="25"/>
      <c r="CD30" s="26">
        <f>(CC30/12*1*$D30*$G30*$H30*$J30*CD$10)+(CC30/12*5*$E30*$G30*$H30*$J30*CD$11)+(CC30/12*6*$F30*$G30*$H30*$J30*CD$11)</f>
        <v>0</v>
      </c>
      <c r="CE30" s="25"/>
      <c r="CF30" s="26">
        <f>(CE30/12*1*$D30*$G30*$H30*$J30*CF$10)+(CE30/12*5*$E30*$G30*$H30*$J30*CF$11)+(CE30/12*6*$F30*$G30*$H30*$J30*CF$11)</f>
        <v>0</v>
      </c>
      <c r="CG30" s="25"/>
      <c r="CH30" s="26">
        <f>(CG30/12*1*$D30*$G30*$H30*$J30*CH$10)+(CG30/12*5*$E30*$G30*$H30*$J30*CH$11)+(CG30/12*6*$F30*$G30*$H30*$J30*CH$11)</f>
        <v>0</v>
      </c>
      <c r="CI30" s="25"/>
      <c r="CJ30" s="26">
        <f>(CI30/12*1*$D30*$G30*$H30*$K30*CJ$10)+(CI30/12*4*$E30*$G30*$H30*$K30*CJ$11)+(CI30/12*1*$E30*$G30*$H30*$K30*CJ$12)+(CI30/12*6*$F30*$G30*$H30*$K30*CJ$12)</f>
        <v>0</v>
      </c>
      <c r="CK30" s="25"/>
      <c r="CL30" s="26">
        <f>(CK30/12*1*$D30*$G30*$H30*$K30*CL$10)+(CK30/12*5*$E30*$G30*$H30*$K30*CL$11)+(CK30/12*6*$F30*$G30*$H30*$K30*CL$11)</f>
        <v>0</v>
      </c>
      <c r="CM30" s="25"/>
      <c r="CN30" s="26">
        <f>(CM30/12*1*$D30*$G30*$H30*$J30*CN$10)+(CM30/12*5*$E30*$G30*$H30*$J30*CN$11)+(CM30/12*6*$F30*$G30*$H30*$J30*CN$11)</f>
        <v>0</v>
      </c>
      <c r="CO30" s="25"/>
      <c r="CP30" s="26">
        <f>(CO30/12*1*$D30*$G30*$H30*$J30*CP$10)+(CO30/12*5*$E30*$G30*$H30*$J30*CP$11)+(CO30/12*6*$F30*$G30*$H30*$J30*CP$11)</f>
        <v>0</v>
      </c>
      <c r="CQ30" s="25">
        <v>118</v>
      </c>
      <c r="CR30" s="26">
        <f>(CQ30/12*1*$D30*$G30*$H30*$J30*CR$10)+(CQ30/12*5*$E30*$G30*$H30*$J30*CR$11)+(CQ30/12*6*$F30*$G30*$H30*$J30*CR$11)</f>
        <v>1598480.156</v>
      </c>
      <c r="CS30" s="25"/>
      <c r="CT30" s="26">
        <f>(CS30/12*1*$D30*$G30*$H30*$J30*CT$10)+(CS30/12*5*$E30*$G30*$H30*$J30*CT$11)+(CS30/12*6*$F30*$G30*$H30*$J30*CT$11)</f>
        <v>0</v>
      </c>
      <c r="CU30" s="25"/>
      <c r="CV30" s="26">
        <f>(CU30/12*1*$D30*$G30*$H30*$J30*CV$10)+(CU30/12*5*$E30*$G30*$H30*$J30*CV$11)+(CU30/12*6*$F30*$G30*$H30*$J30*CV$11)</f>
        <v>0</v>
      </c>
      <c r="CW30" s="25"/>
      <c r="CX30" s="26">
        <f>(CW30/12*1*$D30*$G30*$H30*$J30*CX$10)+(CW30/12*5*$E30*$G30*$H30*$J30*CX$11)+(CW30/12*6*$F30*$G30*$H30*$J30*CX$11)</f>
        <v>0</v>
      </c>
      <c r="CY30" s="25"/>
      <c r="CZ30" s="26">
        <f>(CY30/12*1*$D30*$G30*$H30*$J30*CZ$10)+(CY30/12*5*$E30*$G30*$H30*$J30*CZ$11)+(CY30/12*6*$F30*$G30*$H30*$J30*CZ$11)</f>
        <v>0</v>
      </c>
      <c r="DA30" s="25"/>
      <c r="DB30" s="26">
        <f>(DA30/12*1*$D30*$G30*$H30*$J30*DB$10)+(DA30/12*4*$E30*$G30*$H30*$J30*DB$11)+(DA30/12*1*$E30*$G30*$H30*$J30*DB$12)+(DA30/12*6*$F30*$G30*$H30*$J30*DB$12)</f>
        <v>0</v>
      </c>
      <c r="DC30" s="25"/>
      <c r="DD30" s="26">
        <f>(DC30/12*1*$D30*$G30*$H30*$J30*DD$10)+(DC30/12*5*$E30*$G30*$H30*$J30*DD$11)+(DC30/12*6*$F30*$G30*$H30*$J30*DD$11)</f>
        <v>0</v>
      </c>
      <c r="DE30" s="25"/>
      <c r="DF30" s="26">
        <f>(DE30/12*1*$D30*$G30*$H30*$K30*DF$10)+(DE30/12*5*$E30*$G30*$H30*$K30*DF$11)+(DE30/12*6*$F30*$G30*$H30*$K30*DF$11)</f>
        <v>0</v>
      </c>
      <c r="DG30" s="25"/>
      <c r="DH30" s="26">
        <f>(DG30/12*1*$D30*$G30*$H30*$K30*DH$10)+(DG30/12*5*$E30*$G30*$H30*$K30*DH$11)+(DG30/12*6*$F30*$G30*$H30*$K30*DH$11)</f>
        <v>0</v>
      </c>
      <c r="DI30" s="25"/>
      <c r="DJ30" s="26">
        <f>(DI30/12*1*$D30*$G30*$H30*$J30*DJ$10)+(DI30/12*5*$E30*$G30*$H30*$J30*DJ$11)+(DI30/12*6*$F30*$G30*$H30*$J30*DJ$11)</f>
        <v>0</v>
      </c>
      <c r="DK30" s="25"/>
      <c r="DL30" s="26">
        <f>(DK30/12*1*$D30*$G30*$H30*$K30*DL$10)+(DK30/12*5*$E30*$G30*$H30*$K30*DL$11)+(DK30/12*6*$F30*$G30*$H30*$K30*DL$11)</f>
        <v>0</v>
      </c>
      <c r="DM30" s="25"/>
      <c r="DN30" s="26">
        <f>(DM30/12*1*$D30*$G30*$H30*$K30*DN$10)+(DM30/12*5*$E30*$G30*$H30*$K30*DN$11)+(DM30/12*6*$F30*$G30*$H30*$K30*DN$11)</f>
        <v>0</v>
      </c>
      <c r="DO30" s="25">
        <v>4</v>
      </c>
      <c r="DP30" s="26">
        <f>(DO30/12*1*$D30*$G30*$H30*$K30*DP$10)+(DO30/12*5*$E30*$G30*$H30*$K30*DP$11)+(DO30/12*6*$F30*$G30*$H30*$K30*DP$11)</f>
        <v>70969.444000000018</v>
      </c>
      <c r="DQ30" s="25"/>
      <c r="DR30" s="26">
        <f>(DQ30/12*1*$D30*$G30*$H30*$K30*DR$10)+(DQ30/12*5*$E30*$G30*$H30*$K30*DR$11)+(DQ30/12*6*$F30*$G30*$H30*$K30*DR$11)</f>
        <v>0</v>
      </c>
      <c r="DS30" s="25"/>
      <c r="DT30" s="26">
        <f>(DS30/12*1*$D30*$G30*$H30*$J30*DT$10)+(DS30/12*5*$E30*$G30*$H30*$J30*DT$11)+(DS30/12*6*$F30*$G30*$H30*$J30*DT$11)</f>
        <v>0</v>
      </c>
      <c r="DU30" s="25"/>
      <c r="DV30" s="26">
        <f>(DU30/12*1*$D30*$G30*$H30*$J30*DV$10)+(DU30/12*5*$E30*$G30*$H30*$J30*DV$11)+(DU30/12*6*$F30*$G30*$H30*$J30*DV$11)</f>
        <v>0</v>
      </c>
      <c r="DW30" s="25"/>
      <c r="DX30" s="26">
        <f>(DW30/12*1*$D30*$G30*$H30*$K30*DX$10)+(DW30/12*5*$E30*$G30*$H30*$K30*DX$11)+(DW30/12*6*$F30*$G30*$H30*$K30*DX$11)</f>
        <v>0</v>
      </c>
      <c r="DY30" s="25"/>
      <c r="DZ30" s="26">
        <f>(DY30/12*1*$D30*$G30*$H30*$K30*DZ$10)+(DY30/12*5*$E30*$G30*$H30*$K30*DZ$11)+(DY30/12*6*$F30*$G30*$H30*$K30*DZ$11)</f>
        <v>0</v>
      </c>
      <c r="EA30" s="25"/>
      <c r="EB30" s="26">
        <f>(EA30/12*1*$D30*$G30*$H30*$K30*EB$10)+(EA30/12*5*$E30*$G30*$H30*$K30*EB$11)+(EA30/12*6*$F30*$G30*$H30*$K30*EB$11)</f>
        <v>0</v>
      </c>
      <c r="EC30" s="25"/>
      <c r="ED30" s="26">
        <f>(EC30/12*1*$D30*$G30*$H30*$L30*ED$10)+(EC30/12*5*$E30*$G30*$H30*$L30*ED$11)+(EC30/12*6*$F30*$G30*$H30*$L30*ED$11)</f>
        <v>0</v>
      </c>
      <c r="EE30" s="25"/>
      <c r="EF30" s="26">
        <f>(EE30/12*1*$D30*$G30*$H30*$M30*EF$10)+(EE30/12*5*$E30*$G30*$H30*$N30*EF$11)+(EE30/12*6*$F30*$G30*$H30*$N30*EF$11)</f>
        <v>0</v>
      </c>
      <c r="EG30" s="29">
        <f>SUM(S30,Y30,U30,O30,Q30,BW30,CS30,DI30,DU30,BY30,DS30,BI30,AY30,AQ30,AS30,AU30,BK30,CQ30,W30,EA30,DG30,CA30,DY30,CI30,DK30,DO30,DM30,AE30,AG30,AI30,AK30,AA30,AM30,AO30,CK30,EC30,EE30,AW30,DW30,BO30,BA30,BC30,CU30,CW30,CY30,DA30,DC30,BQ30,BE30,BS30,BG30,BU30,CM30,CG30,CO30,AC30,CC30,DE30,,BM30,DQ30,CE30)</f>
        <v>128</v>
      </c>
      <c r="EH30" s="29">
        <f>SUM(T30,Z30,V30,P30,R30,BX30,CT30,DJ30,DV30,BZ30,DT30,BJ30,AZ30,AR30,AT30,AV30,BL30,CR30,X30,EB30,DH30,CB30,DZ30,CJ30,DL30,DP30,DN30,AF30,AH30,AJ30,AL30,AB30,AN30,AP30,CL30,ED30,EF30,AX30,DX30,BP30,BB30,BD30,CV30,CX30,CZ30,DB30,DD30,BR30,BF30,BT30,BH30,BV30,CN30,CH30,CP30,AD30,CD30,DF30,,BN30,DR30,CF30)</f>
        <v>1767959.3262240002</v>
      </c>
      <c r="EI30" s="38"/>
      <c r="EJ30" s="38"/>
      <c r="EL30" s="59"/>
    </row>
    <row r="31" spans="1:142" s="60" customFormat="1" x14ac:dyDescent="0.25">
      <c r="A31" s="44">
        <v>8</v>
      </c>
      <c r="B31" s="44"/>
      <c r="C31" s="45" t="s">
        <v>175</v>
      </c>
      <c r="D31" s="22">
        <f t="shared" si="66"/>
        <v>10127</v>
      </c>
      <c r="E31" s="22">
        <v>10127</v>
      </c>
      <c r="F31" s="22">
        <v>9620</v>
      </c>
      <c r="G31" s="51"/>
      <c r="H31" s="49"/>
      <c r="I31" s="50"/>
      <c r="J31" s="47"/>
      <c r="K31" s="47"/>
      <c r="L31" s="47"/>
      <c r="M31" s="47"/>
      <c r="N31" s="24">
        <v>2.57</v>
      </c>
      <c r="O31" s="36">
        <f>SUM(O32:O34)</f>
        <v>0</v>
      </c>
      <c r="P31" s="36">
        <f t="shared" ref="P31:CA31" si="77">SUM(P32:P34)</f>
        <v>0</v>
      </c>
      <c r="Q31" s="36">
        <f t="shared" si="77"/>
        <v>0</v>
      </c>
      <c r="R31" s="36">
        <f t="shared" si="77"/>
        <v>0</v>
      </c>
      <c r="S31" s="36">
        <f t="shared" si="77"/>
        <v>0</v>
      </c>
      <c r="T31" s="36">
        <f t="shared" si="77"/>
        <v>0</v>
      </c>
      <c r="U31" s="36">
        <f t="shared" si="77"/>
        <v>0</v>
      </c>
      <c r="V31" s="36">
        <f t="shared" si="77"/>
        <v>0</v>
      </c>
      <c r="W31" s="36">
        <f t="shared" si="77"/>
        <v>0</v>
      </c>
      <c r="X31" s="36">
        <f t="shared" si="77"/>
        <v>0</v>
      </c>
      <c r="Y31" s="36">
        <f t="shared" si="77"/>
        <v>0</v>
      </c>
      <c r="Z31" s="36">
        <f t="shared" si="77"/>
        <v>0</v>
      </c>
      <c r="AA31" s="36">
        <f t="shared" si="77"/>
        <v>0</v>
      </c>
      <c r="AB31" s="36">
        <f t="shared" si="77"/>
        <v>0</v>
      </c>
      <c r="AC31" s="36">
        <f t="shared" si="77"/>
        <v>0</v>
      </c>
      <c r="AD31" s="36">
        <f t="shared" si="77"/>
        <v>0</v>
      </c>
      <c r="AE31" s="36">
        <f t="shared" si="77"/>
        <v>0</v>
      </c>
      <c r="AF31" s="36">
        <f t="shared" si="77"/>
        <v>0</v>
      </c>
      <c r="AG31" s="36">
        <f t="shared" si="77"/>
        <v>0</v>
      </c>
      <c r="AH31" s="36">
        <f t="shared" si="77"/>
        <v>0</v>
      </c>
      <c r="AI31" s="36">
        <f t="shared" si="77"/>
        <v>0</v>
      </c>
      <c r="AJ31" s="36">
        <f t="shared" si="77"/>
        <v>0</v>
      </c>
      <c r="AK31" s="36">
        <f t="shared" si="77"/>
        <v>0</v>
      </c>
      <c r="AL31" s="36">
        <f t="shared" si="77"/>
        <v>0</v>
      </c>
      <c r="AM31" s="36">
        <f t="shared" si="77"/>
        <v>0</v>
      </c>
      <c r="AN31" s="36">
        <f t="shared" si="77"/>
        <v>0</v>
      </c>
      <c r="AO31" s="36">
        <v>0</v>
      </c>
      <c r="AP31" s="36">
        <f t="shared" si="77"/>
        <v>0</v>
      </c>
      <c r="AQ31" s="36">
        <f t="shared" si="77"/>
        <v>0</v>
      </c>
      <c r="AR31" s="36">
        <f t="shared" si="77"/>
        <v>0</v>
      </c>
      <c r="AS31" s="36">
        <f t="shared" si="77"/>
        <v>0</v>
      </c>
      <c r="AT31" s="36">
        <f t="shared" si="77"/>
        <v>0</v>
      </c>
      <c r="AU31" s="36">
        <f t="shared" si="77"/>
        <v>0</v>
      </c>
      <c r="AV31" s="36">
        <f t="shared" si="77"/>
        <v>0</v>
      </c>
      <c r="AW31" s="36">
        <f t="shared" si="77"/>
        <v>0</v>
      </c>
      <c r="AX31" s="36">
        <f t="shared" si="77"/>
        <v>0</v>
      </c>
      <c r="AY31" s="36">
        <f t="shared" si="77"/>
        <v>0</v>
      </c>
      <c r="AZ31" s="36">
        <f t="shared" si="77"/>
        <v>0</v>
      </c>
      <c r="BA31" s="36">
        <f t="shared" si="77"/>
        <v>0</v>
      </c>
      <c r="BB31" s="36">
        <f t="shared" si="77"/>
        <v>0</v>
      </c>
      <c r="BC31" s="36">
        <f t="shared" si="77"/>
        <v>0</v>
      </c>
      <c r="BD31" s="36">
        <f t="shared" si="77"/>
        <v>0</v>
      </c>
      <c r="BE31" s="36">
        <f t="shared" si="77"/>
        <v>0</v>
      </c>
      <c r="BF31" s="36">
        <f t="shared" si="77"/>
        <v>0</v>
      </c>
      <c r="BG31" s="36">
        <f t="shared" si="77"/>
        <v>0</v>
      </c>
      <c r="BH31" s="36">
        <f t="shared" si="77"/>
        <v>0</v>
      </c>
      <c r="BI31" s="36">
        <v>0</v>
      </c>
      <c r="BJ31" s="36">
        <f t="shared" si="77"/>
        <v>0</v>
      </c>
      <c r="BK31" s="36">
        <f t="shared" si="77"/>
        <v>0</v>
      </c>
      <c r="BL31" s="36">
        <f t="shared" si="77"/>
        <v>0</v>
      </c>
      <c r="BM31" s="36">
        <f t="shared" si="77"/>
        <v>0</v>
      </c>
      <c r="BN31" s="36">
        <f t="shared" si="77"/>
        <v>0</v>
      </c>
      <c r="BO31" s="36">
        <f t="shared" si="77"/>
        <v>0</v>
      </c>
      <c r="BP31" s="36">
        <f t="shared" si="77"/>
        <v>0</v>
      </c>
      <c r="BQ31" s="36">
        <f t="shared" si="77"/>
        <v>0</v>
      </c>
      <c r="BR31" s="36">
        <f t="shared" si="77"/>
        <v>0</v>
      </c>
      <c r="BS31" s="36">
        <f t="shared" si="77"/>
        <v>0</v>
      </c>
      <c r="BT31" s="36">
        <f t="shared" si="77"/>
        <v>0</v>
      </c>
      <c r="BU31" s="36">
        <v>0</v>
      </c>
      <c r="BV31" s="36">
        <f t="shared" si="77"/>
        <v>0</v>
      </c>
      <c r="BW31" s="36">
        <f t="shared" si="77"/>
        <v>0</v>
      </c>
      <c r="BX31" s="36">
        <f t="shared" si="77"/>
        <v>0</v>
      </c>
      <c r="BY31" s="36">
        <f t="shared" si="77"/>
        <v>0</v>
      </c>
      <c r="BZ31" s="36">
        <f t="shared" si="77"/>
        <v>0</v>
      </c>
      <c r="CA31" s="36">
        <f t="shared" si="77"/>
        <v>0</v>
      </c>
      <c r="CB31" s="36">
        <f t="shared" ref="CB31:EJ31" si="78">SUM(CB32:CB34)</f>
        <v>0</v>
      </c>
      <c r="CC31" s="36">
        <f t="shared" si="78"/>
        <v>0</v>
      </c>
      <c r="CD31" s="36">
        <f t="shared" si="78"/>
        <v>0</v>
      </c>
      <c r="CE31" s="36">
        <f t="shared" si="78"/>
        <v>0</v>
      </c>
      <c r="CF31" s="36">
        <f t="shared" si="78"/>
        <v>0</v>
      </c>
      <c r="CG31" s="36">
        <f t="shared" si="78"/>
        <v>0</v>
      </c>
      <c r="CH31" s="36">
        <f t="shared" si="78"/>
        <v>0</v>
      </c>
      <c r="CI31" s="36">
        <f t="shared" si="78"/>
        <v>0</v>
      </c>
      <c r="CJ31" s="36">
        <f t="shared" si="78"/>
        <v>0</v>
      </c>
      <c r="CK31" s="36">
        <f t="shared" si="78"/>
        <v>0</v>
      </c>
      <c r="CL31" s="36">
        <f t="shared" si="78"/>
        <v>0</v>
      </c>
      <c r="CM31" s="36">
        <f t="shared" si="78"/>
        <v>0</v>
      </c>
      <c r="CN31" s="36">
        <f t="shared" si="78"/>
        <v>0</v>
      </c>
      <c r="CO31" s="36">
        <f t="shared" si="78"/>
        <v>0</v>
      </c>
      <c r="CP31" s="36">
        <f t="shared" si="78"/>
        <v>0</v>
      </c>
      <c r="CQ31" s="36">
        <f t="shared" si="78"/>
        <v>0</v>
      </c>
      <c r="CR31" s="36">
        <f t="shared" si="78"/>
        <v>0</v>
      </c>
      <c r="CS31" s="36">
        <f t="shared" si="78"/>
        <v>0</v>
      </c>
      <c r="CT31" s="36">
        <f t="shared" si="78"/>
        <v>0</v>
      </c>
      <c r="CU31" s="36">
        <f t="shared" si="78"/>
        <v>0</v>
      </c>
      <c r="CV31" s="36">
        <f t="shared" si="78"/>
        <v>0</v>
      </c>
      <c r="CW31" s="36">
        <f t="shared" si="78"/>
        <v>0</v>
      </c>
      <c r="CX31" s="36">
        <f t="shared" si="78"/>
        <v>0</v>
      </c>
      <c r="CY31" s="36">
        <f t="shared" si="78"/>
        <v>0</v>
      </c>
      <c r="CZ31" s="36">
        <f t="shared" si="78"/>
        <v>0</v>
      </c>
      <c r="DA31" s="36">
        <f t="shared" si="78"/>
        <v>0</v>
      </c>
      <c r="DB31" s="36">
        <f t="shared" si="78"/>
        <v>0</v>
      </c>
      <c r="DC31" s="36">
        <f t="shared" si="78"/>
        <v>0</v>
      </c>
      <c r="DD31" s="36">
        <f t="shared" si="78"/>
        <v>0</v>
      </c>
      <c r="DE31" s="36">
        <f t="shared" si="78"/>
        <v>0</v>
      </c>
      <c r="DF31" s="36">
        <f t="shared" si="78"/>
        <v>0</v>
      </c>
      <c r="DG31" s="36">
        <f t="shared" si="78"/>
        <v>0</v>
      </c>
      <c r="DH31" s="36">
        <f t="shared" si="78"/>
        <v>0</v>
      </c>
      <c r="DI31" s="36">
        <v>0</v>
      </c>
      <c r="DJ31" s="36">
        <f t="shared" si="78"/>
        <v>0</v>
      </c>
      <c r="DK31" s="36">
        <f t="shared" si="78"/>
        <v>0</v>
      </c>
      <c r="DL31" s="36">
        <f t="shared" si="78"/>
        <v>0</v>
      </c>
      <c r="DM31" s="36">
        <f t="shared" si="78"/>
        <v>0</v>
      </c>
      <c r="DN31" s="36">
        <f t="shared" si="78"/>
        <v>0</v>
      </c>
      <c r="DO31" s="36">
        <f t="shared" si="78"/>
        <v>0</v>
      </c>
      <c r="DP31" s="36">
        <f t="shared" si="78"/>
        <v>0</v>
      </c>
      <c r="DQ31" s="36">
        <f t="shared" si="78"/>
        <v>0</v>
      </c>
      <c r="DR31" s="36">
        <f t="shared" si="78"/>
        <v>0</v>
      </c>
      <c r="DS31" s="36">
        <f t="shared" si="78"/>
        <v>0</v>
      </c>
      <c r="DT31" s="36">
        <f t="shared" si="78"/>
        <v>0</v>
      </c>
      <c r="DU31" s="36">
        <f t="shared" si="78"/>
        <v>0</v>
      </c>
      <c r="DV31" s="36">
        <f t="shared" si="78"/>
        <v>0</v>
      </c>
      <c r="DW31" s="36">
        <f t="shared" si="78"/>
        <v>0</v>
      </c>
      <c r="DX31" s="36">
        <f t="shared" si="78"/>
        <v>0</v>
      </c>
      <c r="DY31" s="36">
        <v>0</v>
      </c>
      <c r="DZ31" s="36">
        <f t="shared" ref="DZ31" si="79">SUM(DZ32:DZ34)</f>
        <v>0</v>
      </c>
      <c r="EA31" s="36">
        <v>0</v>
      </c>
      <c r="EB31" s="36">
        <f t="shared" ref="EB31" si="80">SUM(EB32:EB34)</f>
        <v>0</v>
      </c>
      <c r="EC31" s="36">
        <f t="shared" si="78"/>
        <v>0</v>
      </c>
      <c r="ED31" s="36">
        <f t="shared" si="78"/>
        <v>0</v>
      </c>
      <c r="EE31" s="36">
        <f t="shared" si="78"/>
        <v>0</v>
      </c>
      <c r="EF31" s="36">
        <f t="shared" si="78"/>
        <v>0</v>
      </c>
      <c r="EG31" s="36">
        <f t="shared" si="78"/>
        <v>0</v>
      </c>
      <c r="EH31" s="36">
        <f t="shared" si="78"/>
        <v>0</v>
      </c>
      <c r="EI31" s="36">
        <f t="shared" si="78"/>
        <v>0</v>
      </c>
      <c r="EJ31" s="36">
        <f t="shared" si="78"/>
        <v>0</v>
      </c>
      <c r="EL31" s="59"/>
    </row>
    <row r="32" spans="1:142" ht="30" x14ac:dyDescent="0.25">
      <c r="A32" s="7"/>
      <c r="B32" s="7">
        <v>13</v>
      </c>
      <c r="C32" s="21" t="s">
        <v>176</v>
      </c>
      <c r="D32" s="22">
        <f t="shared" si="66"/>
        <v>10127</v>
      </c>
      <c r="E32" s="22">
        <v>10127</v>
      </c>
      <c r="F32" s="22">
        <v>9620</v>
      </c>
      <c r="G32" s="23">
        <v>14.23</v>
      </c>
      <c r="H32" s="31">
        <v>1</v>
      </c>
      <c r="I32" s="32"/>
      <c r="J32" s="22">
        <v>1.4</v>
      </c>
      <c r="K32" s="22">
        <v>1.68</v>
      </c>
      <c r="L32" s="22">
        <v>2.23</v>
      </c>
      <c r="M32" s="22">
        <v>2.39</v>
      </c>
      <c r="N32" s="24">
        <v>2.57</v>
      </c>
      <c r="O32" s="25">
        <v>0</v>
      </c>
      <c r="P32" s="26">
        <f t="shared" ref="P32:P34" si="81">(O32/12*1*$D32*$G32*$H32*$J32*P$10)+(O32/12*5*$E32*$G32*$H32*$J32*P$11)+(O32/12*6*$F32*$G32*$H32*$J32*P$11)</f>
        <v>0</v>
      </c>
      <c r="Q32" s="25"/>
      <c r="R32" s="26">
        <f t="shared" ref="R32:R34" si="82">(Q32/12*1*$D32*$G32*$H32*$J32*R$10)+(Q32/12*5*$E32*$G32*$H32*$J32*R$11)+(Q32/12*6*$F32*$G32*$H32*$J32*R$11)</f>
        <v>0</v>
      </c>
      <c r="S32" s="27"/>
      <c r="T32" s="26">
        <f t="shared" ref="T32:T34" si="83">(S32/12*1*$D32*$G32*$H32*$J32*T$10)+(S32/12*5*$E32*$G32*$H32*$J32*T$11)+(S32/12*6*$F32*$G32*$H32*$J32*T$11)</f>
        <v>0</v>
      </c>
      <c r="U32" s="25">
        <v>0</v>
      </c>
      <c r="V32" s="26">
        <f t="shared" ref="V32:V34" si="84">(U32/12*1*$D32*$G32*$H32*$J32*V$10)+(U32/12*5*$E32*$G32*$H32*$J32*V$11)+(U32/12*6*$F32*$G32*$H32*$J32*V$11)</f>
        <v>0</v>
      </c>
      <c r="W32" s="25">
        <v>0</v>
      </c>
      <c r="X32" s="26">
        <f t="shared" ref="X32:X34" si="85">(W32/12*1*$D32*$G32*$H32*$J32*X$10)+(W32/12*5*$E32*$G32*$H32*$J32*X$11)+(W32/12*6*$F32*$G32*$H32*$J32*X$11)</f>
        <v>0</v>
      </c>
      <c r="Y32" s="25">
        <v>0</v>
      </c>
      <c r="Z32" s="26">
        <f t="shared" ref="Z32:Z34" si="86">(Y32/12*1*$D32*$G32*$H32*$J32*Z$10)+(Y32/12*5*$E32*$G32*$H32*$J32*Z$11)+(Y32/12*6*$F32*$G32*$H32*$J32*Z$11)</f>
        <v>0</v>
      </c>
      <c r="AA32" s="25">
        <v>0</v>
      </c>
      <c r="AB32" s="26">
        <f t="shared" ref="AB32:AB34" si="87">(AA32/12*1*$D32*$G32*$H32*$K32*AB$10)+(AA32/12*5*$E32*$G32*$H32*$K32*AB$11)+(AA32/12*6*$F32*$G32*$H32*$K32*AB$11)</f>
        <v>0</v>
      </c>
      <c r="AC32" s="25"/>
      <c r="AD32" s="26">
        <f t="shared" ref="AD32:AD34" si="88">(AC32/12*1*$D32*$G32*$H32*$J32*AD$10)+(AC32/12*5*$E32*$G32*$H32*$J32*AD$11)+(AC32/12*6*$F32*$G32*$H32*$J32*AD$11)</f>
        <v>0</v>
      </c>
      <c r="AE32" s="25">
        <v>0</v>
      </c>
      <c r="AF32" s="26">
        <f t="shared" ref="AF32:AF34" si="89">(AE32/12*1*$D32*$G32*$H32*$K32*AF$10)+(AE32/12*5*$E32*$G32*$H32*$K32*AF$11)+(AE32/12*6*$F32*$G32*$H32*$K32*AF$11)</f>
        <v>0</v>
      </c>
      <c r="AG32" s="25">
        <v>0</v>
      </c>
      <c r="AH32" s="26">
        <f t="shared" ref="AH32:AH34" si="90">(AG32/12*1*$D32*$G32*$H32*$K32*AH$10)+(AG32/12*5*$E32*$G32*$H32*$K32*AH$11)+(AG32/12*6*$F32*$G32*$H32*$K32*AH$11)</f>
        <v>0</v>
      </c>
      <c r="AI32" s="25">
        <v>0</v>
      </c>
      <c r="AJ32" s="26">
        <f t="shared" ref="AJ32:AJ34" si="91">(AI32/12*1*$D32*$G32*$H32*$K32*AJ$10)+(AI32/12*5*$E32*$G32*$H32*$K32*AJ$11)+(AI32/12*6*$F32*$G32*$H32*$K32*AJ$11)</f>
        <v>0</v>
      </c>
      <c r="AK32" s="25">
        <v>0</v>
      </c>
      <c r="AL32" s="26">
        <f t="shared" ref="AL32:AL34" si="92">(AK32/12*1*$D32*$G32*$H32*$K32*AL$10)+(AK32/12*5*$E32*$G32*$H32*$K32*AL$11)+(AK32/12*6*$F32*$G32*$H32*$K32*AL$11)</f>
        <v>0</v>
      </c>
      <c r="AM32" s="28"/>
      <c r="AN32" s="26">
        <f t="shared" ref="AN32:AN34" si="93">(AM32/12*1*$D32*$G32*$H32*$K32*AN$10)+(AM32/12*5*$E32*$G32*$H32*$K32*AN$11)+(AM32/12*6*$F32*$G32*$H32*$K32*AN$11)</f>
        <v>0</v>
      </c>
      <c r="AO32" s="25">
        <v>0</v>
      </c>
      <c r="AP32" s="26">
        <f t="shared" ref="AP32:AP34" si="94">(AO32/12*1*$D32*$G32*$H32*$K32*AP$10)+(AO32/12*5*$E32*$G32*$H32*$K32*AP$11)+(AO32/12*6*$F32*$G32*$H32*$K32*AP$11)</f>
        <v>0</v>
      </c>
      <c r="AQ32" s="25">
        <v>0</v>
      </c>
      <c r="AR32" s="26">
        <f t="shared" ref="AR32:AR34" si="95">(AQ32/12*1*$D32*$G32*$H32*$J32*AR$10)+(AQ32/12*5*$E32*$G32*$H32*$J32*AR$11)+(AQ32/12*6*$F32*$G32*$H32*$J32*AR$11)</f>
        <v>0</v>
      </c>
      <c r="AS32" s="25"/>
      <c r="AT32" s="26">
        <f t="shared" ref="AT32:AT34" si="96">(AS32/12*1*$D32*$G32*$H32*$J32*AT$10)+(AS32/12*11*$E32*$G32*$H32*$J32*AT$11)</f>
        <v>0</v>
      </c>
      <c r="AU32" s="25"/>
      <c r="AV32" s="26">
        <f t="shared" ref="AV32:AV34" si="97">(AU32/12*1*$D32*$G32*$H32*$J32*AV$10)+(AU32/12*5*$E32*$G32*$H32*$J32*AV$11)+(AU32/12*6*$F32*$G32*$H32*$J32*AV$11)</f>
        <v>0</v>
      </c>
      <c r="AW32" s="25"/>
      <c r="AX32" s="26">
        <f t="shared" ref="AX32:AX34" si="98">(AW32/12*1*$D32*$G32*$H32*$K32*AX$10)+(AW32/12*5*$E32*$G32*$H32*$K32*AX$11)+(AW32/12*6*$F32*$G32*$H32*$K32*AX$11)</f>
        <v>0</v>
      </c>
      <c r="AY32" s="25">
        <v>0</v>
      </c>
      <c r="AZ32" s="26">
        <f t="shared" ref="AZ32:AZ34" si="99">(AY32/12*1*$D32*$G32*$H32*$J32*AZ$10)+(AY32/12*5*$E32*$G32*$H32*$J32*AZ$11)+(AY32/12*6*$F32*$G32*$H32*$J32*AZ$11)</f>
        <v>0</v>
      </c>
      <c r="BA32" s="25"/>
      <c r="BB32" s="26">
        <f t="shared" ref="BB32:BB34" si="100">(BA32/12*1*$D32*$G32*$H32*$J32*BB$10)+(BA32/12*5*$E32*$G32*$H32*$J32*BB$11)+(BA32/12*6*$F32*$G32*$H32*$J32*BB$11)</f>
        <v>0</v>
      </c>
      <c r="BC32" s="25"/>
      <c r="BD32" s="26">
        <f t="shared" ref="BD32:BD34" si="101">(BC32/12*1*$D32*$G32*$H32*$J32*BD$10)+(BC32/12*5*$E32*$G32*$H32*$J32*BD$11)+(BC32/12*6*$F32*$G32*$H32*$J32*BD$11)</f>
        <v>0</v>
      </c>
      <c r="BE32" s="25"/>
      <c r="BF32" s="26">
        <f t="shared" ref="BF32:BF34" si="102">(BE32/12*1*$D32*$G32*$H32*$J32*BF$10)+(BE32/12*5*$E32*$G32*$H32*$J32*BF$11)+(BE32/12*6*$F32*$G32*$H32*$J32*BF$11)</f>
        <v>0</v>
      </c>
      <c r="BG32" s="25"/>
      <c r="BH32" s="26">
        <f t="shared" ref="BH32:BH34" si="103">(BG32/12*1*$D32*$G32*$H32*$J32*BH$10)+(BG32/12*5*$E32*$G32*$H32*$J32*BH$11)+(BG32/12*6*$F32*$G32*$H32*$J32*BH$11)</f>
        <v>0</v>
      </c>
      <c r="BI32" s="25">
        <v>0</v>
      </c>
      <c r="BJ32" s="26">
        <f t="shared" ref="BJ32:BJ34" si="104">(BI32/12*1*$D32*$G32*$H32*$J32*BJ$10)+(BI32/12*5*$E32*$G32*$H32*$J32*BJ$11)+(BI32/12*6*$F32*$G32*$H32*$J32*BJ$11)</f>
        <v>0</v>
      </c>
      <c r="BK32" s="25"/>
      <c r="BL32" s="26">
        <f t="shared" ref="BL32:BL34" si="105">(BK32/12*1*$D32*$G32*$H32*$J32*BL$10)+(BK32/12*4*$E32*$G32*$H32*$J32*BL$11)+(BK32/12*1*$E32*$G32*$H32*$J32*BL$12)+(BK32/12*6*$F32*$G32*$H32*$J32*BL$12)</f>
        <v>0</v>
      </c>
      <c r="BM32" s="25"/>
      <c r="BN32" s="26">
        <f t="shared" ref="BN32:BN34" si="106">(BM32/12*1*$D32*$G32*$H32*$J32*BN$10)+(BM32/12*5*$E32*$G32*$H32*$J32*BN$11)+(BM32/12*6*$F32*$G32*$H32*$J32*BN$11)</f>
        <v>0</v>
      </c>
      <c r="BO32" s="25"/>
      <c r="BP32" s="26">
        <f t="shared" ref="BP32:BP34" si="107">(BO32/12*1*$D32*$G32*$H32*$J32*BP$10)+(BO32/12*4*$E32*$G32*$H32*$J32*BP$11)+(BO32/12*1*$E32*$G32*$H32*$J32*BP$12)+(BO32/12*6*$F32*$G32*$H32*$J32*BP$12)</f>
        <v>0</v>
      </c>
      <c r="BQ32" s="25"/>
      <c r="BR32" s="26">
        <f t="shared" ref="BR32:BR34" si="108">(BQ32/12*1*$D32*$G32*$H32*$J32*BR$10)+(BQ32/12*5*$E32*$G32*$H32*$J32*BR$11)+(BQ32/12*6*$F32*$G32*$H32*$J32*BR$11)</f>
        <v>0</v>
      </c>
      <c r="BS32" s="25"/>
      <c r="BT32" s="26">
        <f t="shared" ref="BT32:BT34" si="109">(BS32/12*1*$D32*$G32*$H32*$J32*BT$10)+(BS32/12*4*$E32*$G32*$H32*$J32*BT$11)+(BS32/12*1*$E32*$G32*$H32*$J32*BT$12)+(BS32/12*6*$F32*$G32*$H32*$J32*BT$12)</f>
        <v>0</v>
      </c>
      <c r="BU32" s="25"/>
      <c r="BV32" s="26">
        <f t="shared" ref="BV32:BV34" si="110">(BU32/12*1*$D32*$G32*$H32*$J32*BV$10)+(BU32/12*5*$E32*$G32*$H32*$J32*BV$11)+(BU32/12*6*$F32*$G32*$H32*$J32*BV$11)</f>
        <v>0</v>
      </c>
      <c r="BW32" s="25">
        <v>0</v>
      </c>
      <c r="BX32" s="26">
        <f t="shared" ref="BX32:BX34" si="111">(BW32/12*1*$D32*$G32*$H32*$J32*BX$10)+(BW32/12*5*$E32*$G32*$H32*$J32*BX$11)+(BW32/12*6*$F32*$G32*$H32*$J32*BX$11)</f>
        <v>0</v>
      </c>
      <c r="BY32" s="25">
        <v>0</v>
      </c>
      <c r="BZ32" s="26">
        <f t="shared" ref="BZ32:BZ34" si="112">(BY32/12*1*$D32*$G32*$H32*$J32*BZ$10)+(BY32/12*5*$E32*$G32*$H32*$J32*BZ$11)+(BY32/12*6*$F32*$G32*$H32*$J32*BZ$11)</f>
        <v>0</v>
      </c>
      <c r="CA32" s="25">
        <v>0</v>
      </c>
      <c r="CB32" s="26">
        <f t="shared" ref="CB32:CB34" si="113">(CA32/12*1*$D32*$G32*$H32*$K32*CB$10)+(CA32/12*4*$E32*$G32*$H32*$K32*CB$11)+(CA32/12*1*$E32*$G32*$H32*$K32*CB$12)+(CA32/12*6*$F32*$G32*$H32*$K32*CB$12)</f>
        <v>0</v>
      </c>
      <c r="CC32" s="25"/>
      <c r="CD32" s="26">
        <f t="shared" ref="CD32:CD34" si="114">(CC32/12*1*$D32*$G32*$H32*$J32*CD$10)+(CC32/12*5*$E32*$G32*$H32*$J32*CD$11)+(CC32/12*6*$F32*$G32*$H32*$J32*CD$11)</f>
        <v>0</v>
      </c>
      <c r="CE32" s="25"/>
      <c r="CF32" s="26">
        <f t="shared" ref="CF32:CF34" si="115">(CE32/12*1*$D32*$G32*$H32*$J32*CF$10)+(CE32/12*5*$E32*$G32*$H32*$J32*CF$11)+(CE32/12*6*$F32*$G32*$H32*$J32*CF$11)</f>
        <v>0</v>
      </c>
      <c r="CG32" s="25"/>
      <c r="CH32" s="26">
        <f t="shared" ref="CH32:CH34" si="116">(CG32/12*1*$D32*$G32*$H32*$J32*CH$10)+(CG32/12*5*$E32*$G32*$H32*$J32*CH$11)+(CG32/12*6*$F32*$G32*$H32*$J32*CH$11)</f>
        <v>0</v>
      </c>
      <c r="CI32" s="25">
        <v>0</v>
      </c>
      <c r="CJ32" s="26">
        <f t="shared" ref="CJ32:CJ34" si="117">(CI32/12*1*$D32*$G32*$H32*$K32*CJ$10)+(CI32/12*4*$E32*$G32*$H32*$K32*CJ$11)+(CI32/12*1*$E32*$G32*$H32*$K32*CJ$12)+(CI32/12*6*$F32*$G32*$H32*$K32*CJ$12)</f>
        <v>0</v>
      </c>
      <c r="CK32" s="25"/>
      <c r="CL32" s="26">
        <f t="shared" ref="CL32:CL34" si="118">(CK32/12*1*$D32*$G32*$H32*$K32*CL$10)+(CK32/12*5*$E32*$G32*$H32*$K32*CL$11)+(CK32/12*6*$F32*$G32*$H32*$K32*CL$11)</f>
        <v>0</v>
      </c>
      <c r="CM32" s="25"/>
      <c r="CN32" s="26">
        <f t="shared" ref="CN32:CN34" si="119">(CM32/12*1*$D32*$G32*$H32*$J32*CN$10)+(CM32/12*5*$E32*$G32*$H32*$J32*CN$11)+(CM32/12*6*$F32*$G32*$H32*$J32*CN$11)</f>
        <v>0</v>
      </c>
      <c r="CO32" s="25"/>
      <c r="CP32" s="26">
        <f t="shared" ref="CP32:CP34" si="120">(CO32/12*1*$D32*$G32*$H32*$J32*CP$10)+(CO32/12*5*$E32*$G32*$H32*$J32*CP$11)+(CO32/12*6*$F32*$G32*$H32*$J32*CP$11)</f>
        <v>0</v>
      </c>
      <c r="CQ32" s="25">
        <v>0</v>
      </c>
      <c r="CR32" s="26">
        <f t="shared" ref="CR32:CR34" si="121">(CQ32/12*1*$D32*$G32*$H32*$J32*CR$10)+(CQ32/12*5*$E32*$G32*$H32*$J32*CR$11)+(CQ32/12*6*$F32*$G32*$H32*$J32*CR$11)</f>
        <v>0</v>
      </c>
      <c r="CS32" s="25">
        <v>0</v>
      </c>
      <c r="CT32" s="26">
        <f>(CS32/12*1*$D32*$G32*$H32*$J32*CT$10)+(CS32/12*5*$E32*$G32*$H32*$J32*CT$11)+(CS32/12*6*$F32*$G32*$H32*$J32*CT$11)</f>
        <v>0</v>
      </c>
      <c r="CU32" s="25"/>
      <c r="CV32" s="26">
        <f>(CU32/12*1*$D32*$G32*$H32*$J32*CV$10)+(CU32/12*5*$E32*$G32*$H32*$J32*CV$11)+(CU32/12*6*$F32*$G32*$H32*$J32*CV$11)</f>
        <v>0</v>
      </c>
      <c r="CW32" s="25"/>
      <c r="CX32" s="26">
        <f t="shared" ref="CX32:CX34" si="122">(CW32/12*1*$D32*$G32*$H32*$J32*CX$10)+(CW32/12*5*$E32*$G32*$H32*$J32*CX$11)+(CW32/12*6*$F32*$G32*$H32*$J32*CX$11)</f>
        <v>0</v>
      </c>
      <c r="CY32" s="25"/>
      <c r="CZ32" s="26">
        <f t="shared" ref="CZ32:CZ34" si="123">(CY32/12*1*$D32*$G32*$H32*$J32*CZ$10)+(CY32/12*5*$E32*$G32*$H32*$J32*CZ$11)+(CY32/12*6*$F32*$G32*$H32*$J32*CZ$11)</f>
        <v>0</v>
      </c>
      <c r="DA32" s="25"/>
      <c r="DB32" s="26">
        <f t="shared" ref="DB32:DB34" si="124">(DA32/12*1*$D32*$G32*$H32*$J32*DB$10)+(DA32/12*4*$E32*$G32*$H32*$J32*DB$11)+(DA32/12*1*$E32*$G32*$H32*$J32*DB$12)+(DA32/12*6*$F32*$G32*$H32*$J32*DB$12)</f>
        <v>0</v>
      </c>
      <c r="DC32" s="25"/>
      <c r="DD32" s="26">
        <f t="shared" ref="DD32:DD34" si="125">(DC32/12*1*$D32*$G32*$H32*$J32*DD$10)+(DC32/12*5*$E32*$G32*$H32*$J32*DD$11)+(DC32/12*6*$F32*$G32*$H32*$J32*DD$11)</f>
        <v>0</v>
      </c>
      <c r="DE32" s="25">
        <v>0</v>
      </c>
      <c r="DF32" s="26">
        <f t="shared" ref="DF32:DF34" si="126">(DE32/12*1*$D32*$G32*$H32*$K32*DF$10)+(DE32/12*5*$E32*$G32*$H32*$K32*DF$11)+(DE32/12*6*$F32*$G32*$H32*$K32*DF$11)</f>
        <v>0</v>
      </c>
      <c r="DG32" s="25">
        <v>0</v>
      </c>
      <c r="DH32" s="26">
        <f t="shared" ref="DH32:DH34" si="127">(DG32/12*1*$D32*$G32*$H32*$K32*DH$10)+(DG32/12*5*$E32*$G32*$H32*$K32*DH$11)+(DG32/12*6*$F32*$G32*$H32*$K32*DH$11)</f>
        <v>0</v>
      </c>
      <c r="DI32" s="25">
        <v>0</v>
      </c>
      <c r="DJ32" s="26">
        <f t="shared" ref="DJ32:DJ34" si="128">(DI32/12*1*$D32*$G32*$H32*$J32*DJ$10)+(DI32/12*5*$E32*$G32*$H32*$J32*DJ$11)+(DI32/12*6*$F32*$G32*$H32*$J32*DJ$11)</f>
        <v>0</v>
      </c>
      <c r="DK32" s="25">
        <v>0</v>
      </c>
      <c r="DL32" s="26">
        <f>(DK32/12*1*$D32*$G32*$H32*$K32*DL$10)+(DK32/12*5*$E32*$G32*$H32*$K32*DL$11)+(DK32/12*6*$F32*$G32*$H32*$K32*DL$11)</f>
        <v>0</v>
      </c>
      <c r="DM32" s="25"/>
      <c r="DN32" s="26">
        <f>(DM32/12*1*$D32*$G32*$H32*$K32*DN$10)+(DM32/12*5*$E32*$G32*$H32*$K32*DN$11)+(DM32/12*6*$F32*$G32*$H32*$K32*DN$11)</f>
        <v>0</v>
      </c>
      <c r="DO32" s="25">
        <v>0</v>
      </c>
      <c r="DP32" s="26">
        <f t="shared" ref="DP32:DP34" si="129">(DO32/12*1*$D32*$G32*$H32*$K32*DP$10)+(DO32/12*5*$E32*$G32*$H32*$K32*DP$11)+(DO32/12*6*$F32*$G32*$H32*$K32*DP$11)</f>
        <v>0</v>
      </c>
      <c r="DQ32" s="25">
        <v>0</v>
      </c>
      <c r="DR32" s="26">
        <f t="shared" ref="DR32:DR34" si="130">(DQ32/12*1*$D32*$G32*$H32*$K32*DR$10)+(DQ32/12*5*$E32*$G32*$H32*$K32*DR$11)+(DQ32/12*6*$F32*$G32*$H32*$K32*DR$11)</f>
        <v>0</v>
      </c>
      <c r="DS32" s="25"/>
      <c r="DT32" s="26">
        <f t="shared" ref="DT32:DT34" si="131">(DS32/12*1*$D32*$G32*$H32*$J32*DT$10)+(DS32/12*5*$E32*$G32*$H32*$J32*DT$11)+(DS32/12*6*$F32*$G32*$H32*$J32*DT$11)</f>
        <v>0</v>
      </c>
      <c r="DU32" s="25">
        <v>0</v>
      </c>
      <c r="DV32" s="26">
        <f t="shared" ref="DV32:DV34" si="132">(DU32/12*1*$D32*$G32*$H32*$J32*DV$10)+(DU32/12*5*$E32*$G32*$H32*$J32*DV$11)+(DU32/12*6*$F32*$G32*$H32*$J32*DV$11)</f>
        <v>0</v>
      </c>
      <c r="DW32" s="25"/>
      <c r="DX32" s="26">
        <f t="shared" ref="DX32:DX34" si="133">(DW32/12*1*$D32*$G32*$H32*$K32*DX$10)+(DW32/12*5*$E32*$G32*$H32*$K32*DX$11)+(DW32/12*6*$F32*$G32*$H32*$K32*DX$11)</f>
        <v>0</v>
      </c>
      <c r="DY32" s="25"/>
      <c r="DZ32" s="26">
        <f t="shared" ref="DZ32:DZ34" si="134">(DY32/12*1*$D32*$G32*$H32*$K32*DZ$10)+(DY32/12*5*$E32*$G32*$H32*$K32*DZ$11)+(DY32/12*6*$F32*$G32*$H32*$K32*DZ$11)</f>
        <v>0</v>
      </c>
      <c r="EA32" s="25">
        <v>0</v>
      </c>
      <c r="EB32" s="26">
        <f t="shared" ref="EB32:EB34" si="135">(EA32/12*1*$D32*$G32*$H32*$K32*EB$10)+(EA32/12*5*$E32*$G32*$H32*$K32*EB$11)+(EA32/12*6*$F32*$G32*$H32*$K32*EB$11)</f>
        <v>0</v>
      </c>
      <c r="EC32" s="25">
        <v>0</v>
      </c>
      <c r="ED32" s="26">
        <f t="shared" ref="ED32:ED34" si="136">(EC32/12*1*$D32*$G32*$H32*$L32*ED$10)+(EC32/12*5*$E32*$G32*$H32*$L32*ED$11)+(EC32/12*6*$F32*$G32*$H32*$L32*ED$11)</f>
        <v>0</v>
      </c>
      <c r="EE32" s="25">
        <v>0</v>
      </c>
      <c r="EF32" s="26">
        <f t="shared" ref="EF32:EF34" si="137">(EE32/12*1*$D32*$G32*$H32*$M32*EF$10)+(EE32/12*5*$E32*$G32*$H32*$N32*EF$11)+(EE32/12*6*$F32*$G32*$H32*$N32*EF$11)</f>
        <v>0</v>
      </c>
      <c r="EG32" s="29">
        <f t="shared" ref="EG32:EH34" si="138">SUM(S32,Y32,U32,O32,Q32,BW32,CS32,DI32,DU32,BY32,DS32,BI32,AY32,AQ32,AS32,AU32,BK32,CQ32,W32,EA32,DG32,CA32,DY32,CI32,DK32,DO32,DM32,AE32,AG32,AI32,AK32,AA32,AM32,AO32,CK32,EC32,EE32,AW32,DW32,BO32,BA32,BC32,CU32,CW32,CY32,DA32,DC32,BQ32,BE32,BS32,BG32,BU32,CM32,CG32,CO32,AC32,CC32,DE32,,BM32,DQ32,CE32)</f>
        <v>0</v>
      </c>
      <c r="EH32" s="29">
        <f t="shared" si="138"/>
        <v>0</v>
      </c>
      <c r="EI32" s="38"/>
      <c r="EJ32" s="38"/>
      <c r="EL32" s="59"/>
    </row>
    <row r="33" spans="1:142" ht="60" x14ac:dyDescent="0.25">
      <c r="A33" s="7"/>
      <c r="B33" s="7">
        <v>14</v>
      </c>
      <c r="C33" s="21" t="s">
        <v>177</v>
      </c>
      <c r="D33" s="22">
        <f t="shared" si="66"/>
        <v>10127</v>
      </c>
      <c r="E33" s="22">
        <v>10127</v>
      </c>
      <c r="F33" s="22">
        <v>9620</v>
      </c>
      <c r="G33" s="23">
        <v>10.34</v>
      </c>
      <c r="H33" s="31">
        <v>1</v>
      </c>
      <c r="I33" s="32"/>
      <c r="J33" s="22">
        <v>1.4</v>
      </c>
      <c r="K33" s="22">
        <v>1.68</v>
      </c>
      <c r="L33" s="22">
        <v>2.23</v>
      </c>
      <c r="M33" s="22">
        <v>2.39</v>
      </c>
      <c r="N33" s="24">
        <v>2.57</v>
      </c>
      <c r="O33" s="34"/>
      <c r="P33" s="26">
        <f t="shared" si="81"/>
        <v>0</v>
      </c>
      <c r="Q33" s="34"/>
      <c r="R33" s="26">
        <f t="shared" si="82"/>
        <v>0</v>
      </c>
      <c r="S33" s="27"/>
      <c r="T33" s="26">
        <f t="shared" si="83"/>
        <v>0</v>
      </c>
      <c r="U33" s="34"/>
      <c r="V33" s="26">
        <f t="shared" si="84"/>
        <v>0</v>
      </c>
      <c r="W33" s="34"/>
      <c r="X33" s="26">
        <f t="shared" si="85"/>
        <v>0</v>
      </c>
      <c r="Y33" s="34"/>
      <c r="Z33" s="26">
        <f t="shared" si="86"/>
        <v>0</v>
      </c>
      <c r="AA33" s="34"/>
      <c r="AB33" s="26">
        <f t="shared" si="87"/>
        <v>0</v>
      </c>
      <c r="AC33" s="34"/>
      <c r="AD33" s="26">
        <f t="shared" si="88"/>
        <v>0</v>
      </c>
      <c r="AE33" s="34"/>
      <c r="AF33" s="26">
        <f t="shared" si="89"/>
        <v>0</v>
      </c>
      <c r="AG33" s="34"/>
      <c r="AH33" s="26">
        <f t="shared" si="90"/>
        <v>0</v>
      </c>
      <c r="AI33" s="34"/>
      <c r="AJ33" s="26">
        <f t="shared" si="91"/>
        <v>0</v>
      </c>
      <c r="AK33" s="34"/>
      <c r="AL33" s="26">
        <f t="shared" si="92"/>
        <v>0</v>
      </c>
      <c r="AM33" s="35"/>
      <c r="AN33" s="26">
        <f t="shared" si="93"/>
        <v>0</v>
      </c>
      <c r="AO33" s="34"/>
      <c r="AP33" s="26">
        <f t="shared" si="94"/>
        <v>0</v>
      </c>
      <c r="AQ33" s="34"/>
      <c r="AR33" s="26">
        <f t="shared" si="95"/>
        <v>0</v>
      </c>
      <c r="AS33" s="34"/>
      <c r="AT33" s="26">
        <f t="shared" si="96"/>
        <v>0</v>
      </c>
      <c r="AU33" s="34"/>
      <c r="AV33" s="26">
        <f t="shared" si="97"/>
        <v>0</v>
      </c>
      <c r="AW33" s="34"/>
      <c r="AX33" s="26">
        <f t="shared" si="98"/>
        <v>0</v>
      </c>
      <c r="AY33" s="34"/>
      <c r="AZ33" s="26">
        <f t="shared" si="99"/>
        <v>0</v>
      </c>
      <c r="BA33" s="34"/>
      <c r="BB33" s="26">
        <f t="shared" si="100"/>
        <v>0</v>
      </c>
      <c r="BC33" s="34"/>
      <c r="BD33" s="26">
        <f t="shared" si="101"/>
        <v>0</v>
      </c>
      <c r="BE33" s="34"/>
      <c r="BF33" s="26">
        <f t="shared" si="102"/>
        <v>0</v>
      </c>
      <c r="BG33" s="34"/>
      <c r="BH33" s="26">
        <f t="shared" si="103"/>
        <v>0</v>
      </c>
      <c r="BI33" s="34"/>
      <c r="BJ33" s="26">
        <f t="shared" si="104"/>
        <v>0</v>
      </c>
      <c r="BK33" s="34"/>
      <c r="BL33" s="26">
        <f t="shared" si="105"/>
        <v>0</v>
      </c>
      <c r="BM33" s="34"/>
      <c r="BN33" s="26">
        <f t="shared" si="106"/>
        <v>0</v>
      </c>
      <c r="BO33" s="34"/>
      <c r="BP33" s="26">
        <f t="shared" si="107"/>
        <v>0</v>
      </c>
      <c r="BQ33" s="34"/>
      <c r="BR33" s="26">
        <f t="shared" si="108"/>
        <v>0</v>
      </c>
      <c r="BS33" s="34"/>
      <c r="BT33" s="26">
        <f t="shared" si="109"/>
        <v>0</v>
      </c>
      <c r="BU33" s="34"/>
      <c r="BV33" s="26">
        <f t="shared" si="110"/>
        <v>0</v>
      </c>
      <c r="BW33" s="34"/>
      <c r="BX33" s="26">
        <f t="shared" si="111"/>
        <v>0</v>
      </c>
      <c r="BY33" s="34"/>
      <c r="BZ33" s="26">
        <f t="shared" si="112"/>
        <v>0</v>
      </c>
      <c r="CA33" s="34"/>
      <c r="CB33" s="26">
        <f t="shared" si="113"/>
        <v>0</v>
      </c>
      <c r="CC33" s="34"/>
      <c r="CD33" s="26">
        <f t="shared" si="114"/>
        <v>0</v>
      </c>
      <c r="CE33" s="34"/>
      <c r="CF33" s="26">
        <f t="shared" si="115"/>
        <v>0</v>
      </c>
      <c r="CG33" s="34"/>
      <c r="CH33" s="26">
        <f t="shared" si="116"/>
        <v>0</v>
      </c>
      <c r="CI33" s="34"/>
      <c r="CJ33" s="26">
        <f t="shared" si="117"/>
        <v>0</v>
      </c>
      <c r="CK33" s="34"/>
      <c r="CL33" s="26">
        <f t="shared" si="118"/>
        <v>0</v>
      </c>
      <c r="CM33" s="34"/>
      <c r="CN33" s="26">
        <f t="shared" si="119"/>
        <v>0</v>
      </c>
      <c r="CO33" s="34"/>
      <c r="CP33" s="26">
        <f t="shared" si="120"/>
        <v>0</v>
      </c>
      <c r="CQ33" s="34"/>
      <c r="CR33" s="26">
        <f t="shared" si="121"/>
        <v>0</v>
      </c>
      <c r="CS33" s="34"/>
      <c r="CT33" s="26">
        <f>(CS33/12*1*$D33*$G33*$H33*$J33*CT$10)+(CS33/12*5*$E33*$G33*$H33*$J33*CT$11)+(CS33/12*6*$F33*$G33*$H33*$J33*CT$11)</f>
        <v>0</v>
      </c>
      <c r="CU33" s="34"/>
      <c r="CV33" s="26">
        <f>(CU33/12*1*$D33*$G33*$H33*$J33*CV$10)+(CU33/12*5*$E33*$G33*$H33*$J33*CV$11)+(CU33/12*6*$F33*$G33*$H33*$J33*CV$11)</f>
        <v>0</v>
      </c>
      <c r="CW33" s="34"/>
      <c r="CX33" s="26">
        <f t="shared" si="122"/>
        <v>0</v>
      </c>
      <c r="CY33" s="34"/>
      <c r="CZ33" s="26">
        <f t="shared" si="123"/>
        <v>0</v>
      </c>
      <c r="DA33" s="34"/>
      <c r="DB33" s="26">
        <f t="shared" si="124"/>
        <v>0</v>
      </c>
      <c r="DC33" s="34"/>
      <c r="DD33" s="26">
        <f t="shared" si="125"/>
        <v>0</v>
      </c>
      <c r="DE33" s="34"/>
      <c r="DF33" s="26">
        <f t="shared" si="126"/>
        <v>0</v>
      </c>
      <c r="DG33" s="34"/>
      <c r="DH33" s="26">
        <f t="shared" si="127"/>
        <v>0</v>
      </c>
      <c r="DI33" s="34"/>
      <c r="DJ33" s="26">
        <f t="shared" si="128"/>
        <v>0</v>
      </c>
      <c r="DK33" s="34"/>
      <c r="DL33" s="26">
        <f>(DK33/12*1*$D33*$G33*$H33*$K33*DL$10)+(DK33/12*5*$E33*$G33*$H33*$K33*DL$11)+(DK33/12*6*$F33*$G33*$H33*$K33*DL$11)</f>
        <v>0</v>
      </c>
      <c r="DM33" s="34"/>
      <c r="DN33" s="26">
        <f>(DM33/12*1*$D33*$G33*$H33*$K33*DN$10)+(DM33/12*5*$E33*$G33*$H33*$K33*DN$11)+(DM33/12*6*$F33*$G33*$H33*$K33*DN$11)</f>
        <v>0</v>
      </c>
      <c r="DO33" s="34"/>
      <c r="DP33" s="26">
        <f t="shared" si="129"/>
        <v>0</v>
      </c>
      <c r="DQ33" s="34"/>
      <c r="DR33" s="26">
        <f t="shared" si="130"/>
        <v>0</v>
      </c>
      <c r="DS33" s="34"/>
      <c r="DT33" s="26">
        <f t="shared" si="131"/>
        <v>0</v>
      </c>
      <c r="DU33" s="34"/>
      <c r="DV33" s="26">
        <f t="shared" si="132"/>
        <v>0</v>
      </c>
      <c r="DW33" s="34"/>
      <c r="DX33" s="26">
        <f t="shared" si="133"/>
        <v>0</v>
      </c>
      <c r="DY33" s="34"/>
      <c r="DZ33" s="26">
        <f t="shared" si="134"/>
        <v>0</v>
      </c>
      <c r="EA33" s="34"/>
      <c r="EB33" s="26">
        <f t="shared" si="135"/>
        <v>0</v>
      </c>
      <c r="EC33" s="34"/>
      <c r="ED33" s="26">
        <f t="shared" si="136"/>
        <v>0</v>
      </c>
      <c r="EE33" s="34"/>
      <c r="EF33" s="26">
        <f t="shared" si="137"/>
        <v>0</v>
      </c>
      <c r="EG33" s="29">
        <f t="shared" si="138"/>
        <v>0</v>
      </c>
      <c r="EH33" s="29">
        <f t="shared" si="138"/>
        <v>0</v>
      </c>
      <c r="EI33" s="61"/>
      <c r="EJ33" s="61"/>
      <c r="EL33" s="59"/>
    </row>
    <row r="34" spans="1:142" ht="60" x14ac:dyDescent="0.25">
      <c r="A34" s="7"/>
      <c r="B34" s="7">
        <v>15</v>
      </c>
      <c r="C34" s="33" t="s">
        <v>178</v>
      </c>
      <c r="D34" s="22">
        <f t="shared" si="66"/>
        <v>10127</v>
      </c>
      <c r="E34" s="22">
        <v>10127</v>
      </c>
      <c r="F34" s="22">
        <v>9620</v>
      </c>
      <c r="G34" s="23">
        <v>7.95</v>
      </c>
      <c r="H34" s="31">
        <v>1</v>
      </c>
      <c r="I34" s="32"/>
      <c r="J34" s="22">
        <v>1.4</v>
      </c>
      <c r="K34" s="22">
        <v>1.68</v>
      </c>
      <c r="L34" s="22">
        <v>2.23</v>
      </c>
      <c r="M34" s="22">
        <v>2.39</v>
      </c>
      <c r="N34" s="24">
        <v>2.57</v>
      </c>
      <c r="O34" s="34"/>
      <c r="P34" s="26">
        <f t="shared" si="81"/>
        <v>0</v>
      </c>
      <c r="Q34" s="34"/>
      <c r="R34" s="26">
        <f t="shared" si="82"/>
        <v>0</v>
      </c>
      <c r="S34" s="27"/>
      <c r="T34" s="26">
        <f t="shared" si="83"/>
        <v>0</v>
      </c>
      <c r="U34" s="34"/>
      <c r="V34" s="26">
        <f t="shared" si="84"/>
        <v>0</v>
      </c>
      <c r="W34" s="34"/>
      <c r="X34" s="26">
        <f t="shared" si="85"/>
        <v>0</v>
      </c>
      <c r="Y34" s="34"/>
      <c r="Z34" s="26">
        <f t="shared" si="86"/>
        <v>0</v>
      </c>
      <c r="AA34" s="34"/>
      <c r="AB34" s="26">
        <f t="shared" si="87"/>
        <v>0</v>
      </c>
      <c r="AC34" s="34"/>
      <c r="AD34" s="26">
        <f t="shared" si="88"/>
        <v>0</v>
      </c>
      <c r="AE34" s="34"/>
      <c r="AF34" s="26">
        <f t="shared" si="89"/>
        <v>0</v>
      </c>
      <c r="AG34" s="34"/>
      <c r="AH34" s="26">
        <f t="shared" si="90"/>
        <v>0</v>
      </c>
      <c r="AI34" s="34"/>
      <c r="AJ34" s="26">
        <f t="shared" si="91"/>
        <v>0</v>
      </c>
      <c r="AK34" s="34"/>
      <c r="AL34" s="26">
        <f t="shared" si="92"/>
        <v>0</v>
      </c>
      <c r="AM34" s="35"/>
      <c r="AN34" s="26">
        <f t="shared" si="93"/>
        <v>0</v>
      </c>
      <c r="AO34" s="34"/>
      <c r="AP34" s="26">
        <f t="shared" si="94"/>
        <v>0</v>
      </c>
      <c r="AQ34" s="34"/>
      <c r="AR34" s="26">
        <f t="shared" si="95"/>
        <v>0</v>
      </c>
      <c r="AS34" s="34"/>
      <c r="AT34" s="26">
        <f t="shared" si="96"/>
        <v>0</v>
      </c>
      <c r="AU34" s="34"/>
      <c r="AV34" s="26">
        <f t="shared" si="97"/>
        <v>0</v>
      </c>
      <c r="AW34" s="34"/>
      <c r="AX34" s="26">
        <f t="shared" si="98"/>
        <v>0</v>
      </c>
      <c r="AY34" s="34"/>
      <c r="AZ34" s="26">
        <f t="shared" si="99"/>
        <v>0</v>
      </c>
      <c r="BA34" s="34"/>
      <c r="BB34" s="26">
        <f t="shared" si="100"/>
        <v>0</v>
      </c>
      <c r="BC34" s="34"/>
      <c r="BD34" s="26">
        <f t="shared" si="101"/>
        <v>0</v>
      </c>
      <c r="BE34" s="34"/>
      <c r="BF34" s="26">
        <f t="shared" si="102"/>
        <v>0</v>
      </c>
      <c r="BG34" s="34"/>
      <c r="BH34" s="26">
        <f t="shared" si="103"/>
        <v>0</v>
      </c>
      <c r="BI34" s="34"/>
      <c r="BJ34" s="26">
        <f t="shared" si="104"/>
        <v>0</v>
      </c>
      <c r="BK34" s="34"/>
      <c r="BL34" s="26">
        <f t="shared" si="105"/>
        <v>0</v>
      </c>
      <c r="BM34" s="34"/>
      <c r="BN34" s="26">
        <f t="shared" si="106"/>
        <v>0</v>
      </c>
      <c r="BO34" s="34"/>
      <c r="BP34" s="26">
        <f t="shared" si="107"/>
        <v>0</v>
      </c>
      <c r="BQ34" s="34"/>
      <c r="BR34" s="26">
        <f t="shared" si="108"/>
        <v>0</v>
      </c>
      <c r="BS34" s="34"/>
      <c r="BT34" s="26">
        <f t="shared" si="109"/>
        <v>0</v>
      </c>
      <c r="BU34" s="34"/>
      <c r="BV34" s="26">
        <f t="shared" si="110"/>
        <v>0</v>
      </c>
      <c r="BW34" s="34"/>
      <c r="BX34" s="26">
        <f t="shared" si="111"/>
        <v>0</v>
      </c>
      <c r="BY34" s="34"/>
      <c r="BZ34" s="26">
        <f t="shared" si="112"/>
        <v>0</v>
      </c>
      <c r="CA34" s="34"/>
      <c r="CB34" s="26">
        <f t="shared" si="113"/>
        <v>0</v>
      </c>
      <c r="CC34" s="34"/>
      <c r="CD34" s="26">
        <f t="shared" si="114"/>
        <v>0</v>
      </c>
      <c r="CE34" s="34"/>
      <c r="CF34" s="26">
        <f t="shared" si="115"/>
        <v>0</v>
      </c>
      <c r="CG34" s="34"/>
      <c r="CH34" s="26">
        <f t="shared" si="116"/>
        <v>0</v>
      </c>
      <c r="CI34" s="34"/>
      <c r="CJ34" s="26">
        <f t="shared" si="117"/>
        <v>0</v>
      </c>
      <c r="CK34" s="34"/>
      <c r="CL34" s="26">
        <f t="shared" si="118"/>
        <v>0</v>
      </c>
      <c r="CM34" s="34"/>
      <c r="CN34" s="26">
        <f t="shared" si="119"/>
        <v>0</v>
      </c>
      <c r="CO34" s="34"/>
      <c r="CP34" s="26">
        <f t="shared" si="120"/>
        <v>0</v>
      </c>
      <c r="CQ34" s="34"/>
      <c r="CR34" s="26">
        <f t="shared" si="121"/>
        <v>0</v>
      </c>
      <c r="CS34" s="34"/>
      <c r="CT34" s="26">
        <f>(CS34/12*1*$D34*$G34*$H34*$J34*CT$10)+(CS34/12*5*$E34*$G34*$H34*$J34*CT$11)+(CS34/12*6*$F34*$G34*$H34*$J34*CT$11)</f>
        <v>0</v>
      </c>
      <c r="CU34" s="34"/>
      <c r="CV34" s="26">
        <f>(CU34/12*1*$D34*$G34*$H34*$J34*CV$10)+(CU34/12*5*$E34*$G34*$H34*$J34*CV$11)+(CU34/12*6*$F34*$G34*$H34*$J34*CV$11)</f>
        <v>0</v>
      </c>
      <c r="CW34" s="34"/>
      <c r="CX34" s="26">
        <f t="shared" si="122"/>
        <v>0</v>
      </c>
      <c r="CY34" s="34"/>
      <c r="CZ34" s="26">
        <f t="shared" si="123"/>
        <v>0</v>
      </c>
      <c r="DA34" s="34"/>
      <c r="DB34" s="26">
        <f t="shared" si="124"/>
        <v>0</v>
      </c>
      <c r="DC34" s="34"/>
      <c r="DD34" s="26">
        <f t="shared" si="125"/>
        <v>0</v>
      </c>
      <c r="DE34" s="34"/>
      <c r="DF34" s="26">
        <f t="shared" si="126"/>
        <v>0</v>
      </c>
      <c r="DG34" s="34"/>
      <c r="DH34" s="26">
        <f t="shared" si="127"/>
        <v>0</v>
      </c>
      <c r="DI34" s="34"/>
      <c r="DJ34" s="26">
        <f t="shared" si="128"/>
        <v>0</v>
      </c>
      <c r="DK34" s="34"/>
      <c r="DL34" s="26">
        <f>(DK34/12*1*$D34*$G34*$H34*$K34*DL$10)+(DK34/12*5*$E34*$G34*$H34*$K34*DL$11)+(DK34/12*6*$F34*$G34*$H34*$K34*DL$11)</f>
        <v>0</v>
      </c>
      <c r="DM34" s="34"/>
      <c r="DN34" s="26">
        <f>(DM34/12*1*$D34*$G34*$H34*$K34*DN$10)+(DM34/12*5*$E34*$G34*$H34*$K34*DN$11)+(DM34/12*6*$F34*$G34*$H34*$K34*DN$11)</f>
        <v>0</v>
      </c>
      <c r="DO34" s="34"/>
      <c r="DP34" s="26">
        <f t="shared" si="129"/>
        <v>0</v>
      </c>
      <c r="DQ34" s="34"/>
      <c r="DR34" s="26">
        <f t="shared" si="130"/>
        <v>0</v>
      </c>
      <c r="DS34" s="34"/>
      <c r="DT34" s="26">
        <f t="shared" si="131"/>
        <v>0</v>
      </c>
      <c r="DU34" s="34"/>
      <c r="DV34" s="26">
        <f t="shared" si="132"/>
        <v>0</v>
      </c>
      <c r="DW34" s="34"/>
      <c r="DX34" s="26">
        <f t="shared" si="133"/>
        <v>0</v>
      </c>
      <c r="DY34" s="34"/>
      <c r="DZ34" s="26">
        <f t="shared" si="134"/>
        <v>0</v>
      </c>
      <c r="EA34" s="34"/>
      <c r="EB34" s="26">
        <f t="shared" si="135"/>
        <v>0</v>
      </c>
      <c r="EC34" s="34"/>
      <c r="ED34" s="26">
        <f t="shared" si="136"/>
        <v>0</v>
      </c>
      <c r="EE34" s="34"/>
      <c r="EF34" s="26">
        <f t="shared" si="137"/>
        <v>0</v>
      </c>
      <c r="EG34" s="29">
        <f t="shared" si="138"/>
        <v>0</v>
      </c>
      <c r="EH34" s="29">
        <f t="shared" si="138"/>
        <v>0</v>
      </c>
      <c r="EI34" s="61"/>
      <c r="EJ34" s="61"/>
      <c r="EL34" s="59"/>
    </row>
    <row r="35" spans="1:142" s="60" customFormat="1" x14ac:dyDescent="0.25">
      <c r="A35" s="44">
        <v>9</v>
      </c>
      <c r="B35" s="44"/>
      <c r="C35" s="45" t="s">
        <v>179</v>
      </c>
      <c r="D35" s="22">
        <f t="shared" si="66"/>
        <v>10127</v>
      </c>
      <c r="E35" s="22">
        <v>10127</v>
      </c>
      <c r="F35" s="22">
        <v>9620</v>
      </c>
      <c r="G35" s="51"/>
      <c r="H35" s="49"/>
      <c r="I35" s="50"/>
      <c r="J35" s="47"/>
      <c r="K35" s="47"/>
      <c r="L35" s="47"/>
      <c r="M35" s="47"/>
      <c r="N35" s="24">
        <v>2.57</v>
      </c>
      <c r="O35" s="37">
        <f>SUM(O36:O37)</f>
        <v>0</v>
      </c>
      <c r="P35" s="37">
        <f t="shared" ref="P35:CA35" si="139">SUM(P36:P37)</f>
        <v>0</v>
      </c>
      <c r="Q35" s="37">
        <f t="shared" si="139"/>
        <v>0</v>
      </c>
      <c r="R35" s="37">
        <f t="shared" si="139"/>
        <v>0</v>
      </c>
      <c r="S35" s="37">
        <f t="shared" si="139"/>
        <v>20</v>
      </c>
      <c r="T35" s="37">
        <f t="shared" si="139"/>
        <v>388033.82799999998</v>
      </c>
      <c r="U35" s="37">
        <f t="shared" si="139"/>
        <v>0</v>
      </c>
      <c r="V35" s="37">
        <f t="shared" si="139"/>
        <v>0</v>
      </c>
      <c r="W35" s="37">
        <f t="shared" si="139"/>
        <v>0</v>
      </c>
      <c r="X35" s="37">
        <f t="shared" si="139"/>
        <v>0</v>
      </c>
      <c r="Y35" s="37">
        <f t="shared" si="139"/>
        <v>0</v>
      </c>
      <c r="Z35" s="37">
        <f t="shared" si="139"/>
        <v>0</v>
      </c>
      <c r="AA35" s="37">
        <f t="shared" si="139"/>
        <v>19</v>
      </c>
      <c r="AB35" s="37">
        <f t="shared" si="139"/>
        <v>439272.96285599994</v>
      </c>
      <c r="AC35" s="37">
        <f t="shared" si="139"/>
        <v>0</v>
      </c>
      <c r="AD35" s="37">
        <f t="shared" si="139"/>
        <v>0</v>
      </c>
      <c r="AE35" s="37">
        <f t="shared" si="139"/>
        <v>0</v>
      </c>
      <c r="AF35" s="37">
        <f t="shared" si="139"/>
        <v>0</v>
      </c>
      <c r="AG35" s="37">
        <f t="shared" si="139"/>
        <v>0</v>
      </c>
      <c r="AH35" s="37">
        <f t="shared" si="139"/>
        <v>0</v>
      </c>
      <c r="AI35" s="37">
        <f t="shared" si="139"/>
        <v>0</v>
      </c>
      <c r="AJ35" s="37">
        <f t="shared" si="139"/>
        <v>0</v>
      </c>
      <c r="AK35" s="37">
        <f t="shared" si="139"/>
        <v>0</v>
      </c>
      <c r="AL35" s="37">
        <f t="shared" si="139"/>
        <v>0</v>
      </c>
      <c r="AM35" s="37">
        <f t="shared" si="139"/>
        <v>0</v>
      </c>
      <c r="AN35" s="37">
        <f t="shared" si="139"/>
        <v>0</v>
      </c>
      <c r="AO35" s="37">
        <v>0</v>
      </c>
      <c r="AP35" s="37">
        <f t="shared" si="139"/>
        <v>0</v>
      </c>
      <c r="AQ35" s="37">
        <f t="shared" si="139"/>
        <v>0</v>
      </c>
      <c r="AR35" s="37">
        <f t="shared" si="139"/>
        <v>0</v>
      </c>
      <c r="AS35" s="37">
        <f t="shared" si="139"/>
        <v>0</v>
      </c>
      <c r="AT35" s="37">
        <f t="shared" si="139"/>
        <v>0</v>
      </c>
      <c r="AU35" s="37">
        <f t="shared" si="139"/>
        <v>0</v>
      </c>
      <c r="AV35" s="37">
        <f t="shared" si="139"/>
        <v>0</v>
      </c>
      <c r="AW35" s="37">
        <f t="shared" si="139"/>
        <v>0</v>
      </c>
      <c r="AX35" s="37">
        <f t="shared" si="139"/>
        <v>0</v>
      </c>
      <c r="AY35" s="37">
        <f t="shared" si="139"/>
        <v>0</v>
      </c>
      <c r="AZ35" s="37">
        <f t="shared" si="139"/>
        <v>0</v>
      </c>
      <c r="BA35" s="37">
        <f t="shared" si="139"/>
        <v>0</v>
      </c>
      <c r="BB35" s="37">
        <f t="shared" si="139"/>
        <v>0</v>
      </c>
      <c r="BC35" s="37">
        <f t="shared" si="139"/>
        <v>0</v>
      </c>
      <c r="BD35" s="37">
        <f t="shared" si="139"/>
        <v>0</v>
      </c>
      <c r="BE35" s="37">
        <f t="shared" si="139"/>
        <v>0</v>
      </c>
      <c r="BF35" s="37">
        <f t="shared" si="139"/>
        <v>0</v>
      </c>
      <c r="BG35" s="37">
        <f t="shared" si="139"/>
        <v>0</v>
      </c>
      <c r="BH35" s="37">
        <f t="shared" si="139"/>
        <v>0</v>
      </c>
      <c r="BI35" s="37">
        <v>0</v>
      </c>
      <c r="BJ35" s="37">
        <f t="shared" si="139"/>
        <v>0</v>
      </c>
      <c r="BK35" s="37">
        <f t="shared" si="139"/>
        <v>0</v>
      </c>
      <c r="BL35" s="37">
        <f t="shared" si="139"/>
        <v>0</v>
      </c>
      <c r="BM35" s="37">
        <f t="shared" si="139"/>
        <v>0</v>
      </c>
      <c r="BN35" s="37">
        <f t="shared" si="139"/>
        <v>0</v>
      </c>
      <c r="BO35" s="37">
        <f t="shared" si="139"/>
        <v>0</v>
      </c>
      <c r="BP35" s="37">
        <f t="shared" si="139"/>
        <v>0</v>
      </c>
      <c r="BQ35" s="37">
        <f t="shared" si="139"/>
        <v>0</v>
      </c>
      <c r="BR35" s="37">
        <f t="shared" si="139"/>
        <v>0</v>
      </c>
      <c r="BS35" s="37">
        <f t="shared" si="139"/>
        <v>0</v>
      </c>
      <c r="BT35" s="37">
        <f t="shared" si="139"/>
        <v>0</v>
      </c>
      <c r="BU35" s="37">
        <v>0</v>
      </c>
      <c r="BV35" s="37">
        <f t="shared" si="139"/>
        <v>0</v>
      </c>
      <c r="BW35" s="37">
        <f t="shared" si="139"/>
        <v>0</v>
      </c>
      <c r="BX35" s="37">
        <f t="shared" si="139"/>
        <v>0</v>
      </c>
      <c r="BY35" s="37">
        <f t="shared" si="139"/>
        <v>0</v>
      </c>
      <c r="BZ35" s="37">
        <f t="shared" si="139"/>
        <v>0</v>
      </c>
      <c r="CA35" s="37">
        <f t="shared" si="139"/>
        <v>0</v>
      </c>
      <c r="CB35" s="37">
        <f t="shared" ref="CB35:EJ35" si="140">SUM(CB36:CB37)</f>
        <v>0</v>
      </c>
      <c r="CC35" s="37">
        <f t="shared" si="140"/>
        <v>0</v>
      </c>
      <c r="CD35" s="37">
        <f t="shared" si="140"/>
        <v>0</v>
      </c>
      <c r="CE35" s="37">
        <f t="shared" si="140"/>
        <v>0</v>
      </c>
      <c r="CF35" s="37">
        <f t="shared" si="140"/>
        <v>0</v>
      </c>
      <c r="CG35" s="37">
        <f t="shared" si="140"/>
        <v>0</v>
      </c>
      <c r="CH35" s="37">
        <f t="shared" si="140"/>
        <v>0</v>
      </c>
      <c r="CI35" s="37">
        <f t="shared" si="140"/>
        <v>0</v>
      </c>
      <c r="CJ35" s="37">
        <f t="shared" si="140"/>
        <v>0</v>
      </c>
      <c r="CK35" s="37">
        <f t="shared" si="140"/>
        <v>0</v>
      </c>
      <c r="CL35" s="37">
        <f t="shared" si="140"/>
        <v>0</v>
      </c>
      <c r="CM35" s="37">
        <f t="shared" si="140"/>
        <v>0</v>
      </c>
      <c r="CN35" s="37">
        <f t="shared" si="140"/>
        <v>0</v>
      </c>
      <c r="CO35" s="37">
        <f t="shared" si="140"/>
        <v>0</v>
      </c>
      <c r="CP35" s="37">
        <f t="shared" si="140"/>
        <v>0</v>
      </c>
      <c r="CQ35" s="37">
        <f t="shared" si="140"/>
        <v>0</v>
      </c>
      <c r="CR35" s="37">
        <f t="shared" si="140"/>
        <v>0</v>
      </c>
      <c r="CS35" s="37">
        <f t="shared" si="140"/>
        <v>0</v>
      </c>
      <c r="CT35" s="37">
        <f t="shared" si="140"/>
        <v>0</v>
      </c>
      <c r="CU35" s="37">
        <f t="shared" si="140"/>
        <v>0</v>
      </c>
      <c r="CV35" s="37">
        <f t="shared" si="140"/>
        <v>0</v>
      </c>
      <c r="CW35" s="37">
        <f t="shared" si="140"/>
        <v>0</v>
      </c>
      <c r="CX35" s="37">
        <f t="shared" si="140"/>
        <v>0</v>
      </c>
      <c r="CY35" s="37">
        <f t="shared" si="140"/>
        <v>0</v>
      </c>
      <c r="CZ35" s="37">
        <f t="shared" si="140"/>
        <v>0</v>
      </c>
      <c r="DA35" s="37">
        <f t="shared" si="140"/>
        <v>0</v>
      </c>
      <c r="DB35" s="37">
        <f t="shared" si="140"/>
        <v>0</v>
      </c>
      <c r="DC35" s="37">
        <f t="shared" si="140"/>
        <v>0</v>
      </c>
      <c r="DD35" s="37">
        <f t="shared" si="140"/>
        <v>0</v>
      </c>
      <c r="DE35" s="37">
        <f t="shared" si="140"/>
        <v>0</v>
      </c>
      <c r="DF35" s="37">
        <f t="shared" si="140"/>
        <v>0</v>
      </c>
      <c r="DG35" s="37">
        <f t="shared" si="140"/>
        <v>0</v>
      </c>
      <c r="DH35" s="37">
        <f t="shared" si="140"/>
        <v>0</v>
      </c>
      <c r="DI35" s="37">
        <v>0</v>
      </c>
      <c r="DJ35" s="37">
        <f t="shared" si="140"/>
        <v>0</v>
      </c>
      <c r="DK35" s="37">
        <f t="shared" si="140"/>
        <v>0</v>
      </c>
      <c r="DL35" s="37">
        <f t="shared" si="140"/>
        <v>0</v>
      </c>
      <c r="DM35" s="37">
        <f t="shared" si="140"/>
        <v>0</v>
      </c>
      <c r="DN35" s="37">
        <f t="shared" si="140"/>
        <v>0</v>
      </c>
      <c r="DO35" s="37">
        <f t="shared" si="140"/>
        <v>0</v>
      </c>
      <c r="DP35" s="37">
        <f t="shared" si="140"/>
        <v>0</v>
      </c>
      <c r="DQ35" s="37">
        <f t="shared" si="140"/>
        <v>0</v>
      </c>
      <c r="DR35" s="37">
        <f t="shared" si="140"/>
        <v>0</v>
      </c>
      <c r="DS35" s="37">
        <f t="shared" si="140"/>
        <v>1</v>
      </c>
      <c r="DT35" s="37">
        <f t="shared" si="140"/>
        <v>20836.421969999996</v>
      </c>
      <c r="DU35" s="37">
        <f t="shared" si="140"/>
        <v>0</v>
      </c>
      <c r="DV35" s="37">
        <f t="shared" si="140"/>
        <v>0</v>
      </c>
      <c r="DW35" s="37">
        <f t="shared" si="140"/>
        <v>0</v>
      </c>
      <c r="DX35" s="37">
        <f t="shared" si="140"/>
        <v>0</v>
      </c>
      <c r="DY35" s="37">
        <v>0</v>
      </c>
      <c r="DZ35" s="37">
        <f t="shared" ref="DZ35" si="141">SUM(DZ36:DZ37)</f>
        <v>0</v>
      </c>
      <c r="EA35" s="37">
        <v>0</v>
      </c>
      <c r="EB35" s="37">
        <f t="shared" ref="EB35" si="142">SUM(EB36:EB37)</f>
        <v>0</v>
      </c>
      <c r="EC35" s="37">
        <f t="shared" si="140"/>
        <v>0</v>
      </c>
      <c r="ED35" s="37">
        <f t="shared" si="140"/>
        <v>0</v>
      </c>
      <c r="EE35" s="37">
        <f t="shared" si="140"/>
        <v>0</v>
      </c>
      <c r="EF35" s="37">
        <f t="shared" si="140"/>
        <v>0</v>
      </c>
      <c r="EG35" s="37">
        <f t="shared" si="140"/>
        <v>40</v>
      </c>
      <c r="EH35" s="37">
        <f t="shared" si="140"/>
        <v>848143.21282599994</v>
      </c>
      <c r="EI35" s="37">
        <f t="shared" si="140"/>
        <v>0</v>
      </c>
      <c r="EJ35" s="37">
        <f t="shared" si="140"/>
        <v>0</v>
      </c>
      <c r="EL35" s="59"/>
    </row>
    <row r="36" spans="1:142" ht="30" x14ac:dyDescent="0.25">
      <c r="A36" s="7"/>
      <c r="B36" s="7">
        <v>16</v>
      </c>
      <c r="C36" s="33" t="s">
        <v>180</v>
      </c>
      <c r="D36" s="22">
        <f t="shared" si="66"/>
        <v>10127</v>
      </c>
      <c r="E36" s="22">
        <v>10127</v>
      </c>
      <c r="F36" s="22">
        <v>9620</v>
      </c>
      <c r="G36" s="23">
        <v>1.38</v>
      </c>
      <c r="H36" s="31">
        <v>1</v>
      </c>
      <c r="I36" s="32"/>
      <c r="J36" s="22">
        <v>1.4</v>
      </c>
      <c r="K36" s="22">
        <v>1.68</v>
      </c>
      <c r="L36" s="22">
        <v>2.23</v>
      </c>
      <c r="M36" s="22">
        <v>2.39</v>
      </c>
      <c r="N36" s="24">
        <v>2.57</v>
      </c>
      <c r="O36" s="25"/>
      <c r="P36" s="26">
        <f t="shared" ref="P36:P37" si="143">(O36/12*1*$D36*$G36*$H36*$J36*P$10)+(O36/12*5*$E36*$G36*$H36*$J36*P$11)+(O36/12*6*$F36*$G36*$H36*$J36*P$11)</f>
        <v>0</v>
      </c>
      <c r="Q36" s="25"/>
      <c r="R36" s="26">
        <f t="shared" ref="R36:R37" si="144">(Q36/12*1*$D36*$G36*$H36*$J36*R$10)+(Q36/12*5*$E36*$G36*$H36*$J36*R$11)+(Q36/12*6*$F36*$G36*$H36*$J36*R$11)</f>
        <v>0</v>
      </c>
      <c r="S36" s="27">
        <v>20</v>
      </c>
      <c r="T36" s="26">
        <f t="shared" ref="T36:T37" si="145">(S36/12*1*$D36*$G36*$H36*$J36*T$10)+(S36/12*5*$E36*$G36*$H36*$J36*T$11)+(S36/12*6*$F36*$G36*$H36*$J36*T$11)</f>
        <v>388033.82799999998</v>
      </c>
      <c r="U36" s="25"/>
      <c r="V36" s="26">
        <f t="shared" ref="V36:V37" si="146">(U36/12*1*$D36*$G36*$H36*$J36*V$10)+(U36/12*5*$E36*$G36*$H36*$J36*V$11)+(U36/12*6*$F36*$G36*$H36*$J36*V$11)</f>
        <v>0</v>
      </c>
      <c r="W36" s="25"/>
      <c r="X36" s="26">
        <f t="shared" ref="X36:X37" si="147">(W36/12*1*$D36*$G36*$H36*$J36*X$10)+(W36/12*5*$E36*$G36*$H36*$J36*X$11)+(W36/12*6*$F36*$G36*$H36*$J36*X$11)</f>
        <v>0</v>
      </c>
      <c r="Y36" s="25"/>
      <c r="Z36" s="26">
        <f t="shared" ref="Z36:Z37" si="148">(Y36/12*1*$D36*$G36*$H36*$J36*Z$10)+(Y36/12*5*$E36*$G36*$H36*$J36*Z$11)+(Y36/12*6*$F36*$G36*$H36*$J36*Z$11)</f>
        <v>0</v>
      </c>
      <c r="AA36" s="25">
        <f>56-37</f>
        <v>19</v>
      </c>
      <c r="AB36" s="26">
        <f t="shared" ref="AB36:AB37" si="149">(AA36/12*1*$D36*$G36*$H36*$K36*AB$10)+(AA36/12*5*$E36*$G36*$H36*$K36*AB$11)+(AA36/12*6*$F36*$G36*$H36*$K36*AB$11)</f>
        <v>439272.96285599994</v>
      </c>
      <c r="AC36" s="25"/>
      <c r="AD36" s="26">
        <f t="shared" ref="AD36:AD37" si="150">(AC36/12*1*$D36*$G36*$H36*$J36*AD$10)+(AC36/12*5*$E36*$G36*$H36*$J36*AD$11)+(AC36/12*6*$F36*$G36*$H36*$J36*AD$11)</f>
        <v>0</v>
      </c>
      <c r="AE36" s="25"/>
      <c r="AF36" s="26">
        <f t="shared" ref="AF36:AF37" si="151">(AE36/12*1*$D36*$G36*$H36*$K36*AF$10)+(AE36/12*5*$E36*$G36*$H36*$K36*AF$11)+(AE36/12*6*$F36*$G36*$H36*$K36*AF$11)</f>
        <v>0</v>
      </c>
      <c r="AG36" s="25"/>
      <c r="AH36" s="26">
        <f t="shared" ref="AH36:AH37" si="152">(AG36/12*1*$D36*$G36*$H36*$K36*AH$10)+(AG36/12*5*$E36*$G36*$H36*$K36*AH$11)+(AG36/12*6*$F36*$G36*$H36*$K36*AH$11)</f>
        <v>0</v>
      </c>
      <c r="AI36" s="25"/>
      <c r="AJ36" s="26">
        <f t="shared" ref="AJ36:AJ37" si="153">(AI36/12*1*$D36*$G36*$H36*$K36*AJ$10)+(AI36/12*5*$E36*$G36*$H36*$K36*AJ$11)+(AI36/12*6*$F36*$G36*$H36*$K36*AJ$11)</f>
        <v>0</v>
      </c>
      <c r="AK36" s="25"/>
      <c r="AL36" s="26">
        <f t="shared" ref="AL36:AL37" si="154">(AK36/12*1*$D36*$G36*$H36*$K36*AL$10)+(AK36/12*5*$E36*$G36*$H36*$K36*AL$11)+(AK36/12*6*$F36*$G36*$H36*$K36*AL$11)</f>
        <v>0</v>
      </c>
      <c r="AM36" s="28"/>
      <c r="AN36" s="26">
        <f t="shared" ref="AN36:AN37" si="155">(AM36/12*1*$D36*$G36*$H36*$K36*AN$10)+(AM36/12*5*$E36*$G36*$H36*$K36*AN$11)+(AM36/12*6*$F36*$G36*$H36*$K36*AN$11)</f>
        <v>0</v>
      </c>
      <c r="AO36" s="25"/>
      <c r="AP36" s="26">
        <f t="shared" ref="AP36:AP37" si="156">(AO36/12*1*$D36*$G36*$H36*$K36*AP$10)+(AO36/12*5*$E36*$G36*$H36*$K36*AP$11)+(AO36/12*6*$F36*$G36*$H36*$K36*AP$11)</f>
        <v>0</v>
      </c>
      <c r="AQ36" s="25"/>
      <c r="AR36" s="26">
        <f t="shared" ref="AR36:AR37" si="157">(AQ36/12*1*$D36*$G36*$H36*$J36*AR$10)+(AQ36/12*5*$E36*$G36*$H36*$J36*AR$11)+(AQ36/12*6*$F36*$G36*$H36*$J36*AR$11)</f>
        <v>0</v>
      </c>
      <c r="AS36" s="25"/>
      <c r="AT36" s="26">
        <f t="shared" ref="AT36:AT37" si="158">(AS36/12*1*$D36*$G36*$H36*$J36*AT$10)+(AS36/12*11*$E36*$G36*$H36*$J36*AT$11)</f>
        <v>0</v>
      </c>
      <c r="AU36" s="25"/>
      <c r="AV36" s="26">
        <f t="shared" ref="AV36:AV37" si="159">(AU36/12*1*$D36*$G36*$H36*$J36*AV$10)+(AU36/12*5*$E36*$G36*$H36*$J36*AV$11)+(AU36/12*6*$F36*$G36*$H36*$J36*AV$11)</f>
        <v>0</v>
      </c>
      <c r="AW36" s="25"/>
      <c r="AX36" s="26">
        <f t="shared" ref="AX36:AX37" si="160">(AW36/12*1*$D36*$G36*$H36*$K36*AX$10)+(AW36/12*5*$E36*$G36*$H36*$K36*AX$11)+(AW36/12*6*$F36*$G36*$H36*$K36*AX$11)</f>
        <v>0</v>
      </c>
      <c r="AY36" s="25"/>
      <c r="AZ36" s="26">
        <f t="shared" ref="AZ36:AZ37" si="161">(AY36/12*1*$D36*$G36*$H36*$J36*AZ$10)+(AY36/12*5*$E36*$G36*$H36*$J36*AZ$11)+(AY36/12*6*$F36*$G36*$H36*$J36*AZ$11)</f>
        <v>0</v>
      </c>
      <c r="BA36" s="25"/>
      <c r="BB36" s="26">
        <f t="shared" ref="BB36:BB37" si="162">(BA36/12*1*$D36*$G36*$H36*$J36*BB$10)+(BA36/12*5*$E36*$G36*$H36*$J36*BB$11)+(BA36/12*6*$F36*$G36*$H36*$J36*BB$11)</f>
        <v>0</v>
      </c>
      <c r="BC36" s="25"/>
      <c r="BD36" s="26">
        <f t="shared" ref="BD36:BD37" si="163">(BC36/12*1*$D36*$G36*$H36*$J36*BD$10)+(BC36/12*5*$E36*$G36*$H36*$J36*BD$11)+(BC36/12*6*$F36*$G36*$H36*$J36*BD$11)</f>
        <v>0</v>
      </c>
      <c r="BE36" s="25"/>
      <c r="BF36" s="26">
        <f t="shared" ref="BF36:BF37" si="164">(BE36/12*1*$D36*$G36*$H36*$J36*BF$10)+(BE36/12*5*$E36*$G36*$H36*$J36*BF$11)+(BE36/12*6*$F36*$G36*$H36*$J36*BF$11)</f>
        <v>0</v>
      </c>
      <c r="BG36" s="25"/>
      <c r="BH36" s="26">
        <f t="shared" ref="BH36:BH37" si="165">(BG36/12*1*$D36*$G36*$H36*$J36*BH$10)+(BG36/12*5*$E36*$G36*$H36*$J36*BH$11)+(BG36/12*6*$F36*$G36*$H36*$J36*BH$11)</f>
        <v>0</v>
      </c>
      <c r="BI36" s="25"/>
      <c r="BJ36" s="26">
        <f t="shared" ref="BJ36:BJ37" si="166">(BI36/12*1*$D36*$G36*$H36*$J36*BJ$10)+(BI36/12*5*$E36*$G36*$H36*$J36*BJ$11)+(BI36/12*6*$F36*$G36*$H36*$J36*BJ$11)</f>
        <v>0</v>
      </c>
      <c r="BK36" s="25"/>
      <c r="BL36" s="26">
        <f t="shared" ref="BL36:BL37" si="167">(BK36/12*1*$D36*$G36*$H36*$J36*BL$10)+(BK36/12*4*$E36*$G36*$H36*$J36*BL$11)+(BK36/12*1*$E36*$G36*$H36*$J36*BL$12)+(BK36/12*6*$F36*$G36*$H36*$J36*BL$12)</f>
        <v>0</v>
      </c>
      <c r="BM36" s="25"/>
      <c r="BN36" s="26">
        <f t="shared" ref="BN36:BN37" si="168">(BM36/12*1*$D36*$G36*$H36*$J36*BN$10)+(BM36/12*5*$E36*$G36*$H36*$J36*BN$11)+(BM36/12*6*$F36*$G36*$H36*$J36*BN$11)</f>
        <v>0</v>
      </c>
      <c r="BO36" s="25"/>
      <c r="BP36" s="26">
        <f t="shared" ref="BP36:BP37" si="169">(BO36/12*1*$D36*$G36*$H36*$J36*BP$10)+(BO36/12*4*$E36*$G36*$H36*$J36*BP$11)+(BO36/12*1*$E36*$G36*$H36*$J36*BP$12)+(BO36/12*6*$F36*$G36*$H36*$J36*BP$12)</f>
        <v>0</v>
      </c>
      <c r="BQ36" s="25"/>
      <c r="BR36" s="26">
        <f t="shared" ref="BR36:BR37" si="170">(BQ36/12*1*$D36*$G36*$H36*$J36*BR$10)+(BQ36/12*5*$E36*$G36*$H36*$J36*BR$11)+(BQ36/12*6*$F36*$G36*$H36*$J36*BR$11)</f>
        <v>0</v>
      </c>
      <c r="BS36" s="25"/>
      <c r="BT36" s="26">
        <f t="shared" ref="BT36:BT37" si="171">(BS36/12*1*$D36*$G36*$H36*$J36*BT$10)+(BS36/12*4*$E36*$G36*$H36*$J36*BT$11)+(BS36/12*1*$E36*$G36*$H36*$J36*BT$12)+(BS36/12*6*$F36*$G36*$H36*$J36*BT$12)</f>
        <v>0</v>
      </c>
      <c r="BU36" s="25"/>
      <c r="BV36" s="26">
        <f t="shared" ref="BV36:BV37" si="172">(BU36/12*1*$D36*$G36*$H36*$J36*BV$10)+(BU36/12*5*$E36*$G36*$H36*$J36*BV$11)+(BU36/12*6*$F36*$G36*$H36*$J36*BV$11)</f>
        <v>0</v>
      </c>
      <c r="BW36" s="25"/>
      <c r="BX36" s="26">
        <f t="shared" ref="BX36:BX37" si="173">(BW36/12*1*$D36*$G36*$H36*$J36*BX$10)+(BW36/12*5*$E36*$G36*$H36*$J36*BX$11)+(BW36/12*6*$F36*$G36*$H36*$J36*BX$11)</f>
        <v>0</v>
      </c>
      <c r="BY36" s="25"/>
      <c r="BZ36" s="26">
        <f t="shared" ref="BZ36:BZ37" si="174">(BY36/12*1*$D36*$G36*$H36*$J36*BZ$10)+(BY36/12*5*$E36*$G36*$H36*$J36*BZ$11)+(BY36/12*6*$F36*$G36*$H36*$J36*BZ$11)</f>
        <v>0</v>
      </c>
      <c r="CA36" s="25"/>
      <c r="CB36" s="26">
        <f t="shared" ref="CB36:CB37" si="175">(CA36/12*1*$D36*$G36*$H36*$K36*CB$10)+(CA36/12*4*$E36*$G36*$H36*$K36*CB$11)+(CA36/12*1*$E36*$G36*$H36*$K36*CB$12)+(CA36/12*6*$F36*$G36*$H36*$K36*CB$12)</f>
        <v>0</v>
      </c>
      <c r="CC36" s="25"/>
      <c r="CD36" s="26">
        <f t="shared" ref="CD36:CD37" si="176">(CC36/12*1*$D36*$G36*$H36*$J36*CD$10)+(CC36/12*5*$E36*$G36*$H36*$J36*CD$11)+(CC36/12*6*$F36*$G36*$H36*$J36*CD$11)</f>
        <v>0</v>
      </c>
      <c r="CE36" s="25"/>
      <c r="CF36" s="26">
        <f t="shared" ref="CF36:CF37" si="177">(CE36/12*1*$D36*$G36*$H36*$J36*CF$10)+(CE36/12*5*$E36*$G36*$H36*$J36*CF$11)+(CE36/12*6*$F36*$G36*$H36*$J36*CF$11)</f>
        <v>0</v>
      </c>
      <c r="CG36" s="25"/>
      <c r="CH36" s="26">
        <f t="shared" ref="CH36:CH37" si="178">(CG36/12*1*$D36*$G36*$H36*$J36*CH$10)+(CG36/12*5*$E36*$G36*$H36*$J36*CH$11)+(CG36/12*6*$F36*$G36*$H36*$J36*CH$11)</f>
        <v>0</v>
      </c>
      <c r="CI36" s="25"/>
      <c r="CJ36" s="26">
        <f t="shared" ref="CJ36:CJ37" si="179">(CI36/12*1*$D36*$G36*$H36*$K36*CJ$10)+(CI36/12*4*$E36*$G36*$H36*$K36*CJ$11)+(CI36/12*1*$E36*$G36*$H36*$K36*CJ$12)+(CI36/12*6*$F36*$G36*$H36*$K36*CJ$12)</f>
        <v>0</v>
      </c>
      <c r="CK36" s="25"/>
      <c r="CL36" s="26">
        <f t="shared" ref="CL36:CL37" si="180">(CK36/12*1*$D36*$G36*$H36*$K36*CL$10)+(CK36/12*5*$E36*$G36*$H36*$K36*CL$11)+(CK36/12*6*$F36*$G36*$H36*$K36*CL$11)</f>
        <v>0</v>
      </c>
      <c r="CM36" s="25"/>
      <c r="CN36" s="26">
        <f t="shared" ref="CN36:CN37" si="181">(CM36/12*1*$D36*$G36*$H36*$J36*CN$10)+(CM36/12*5*$E36*$G36*$H36*$J36*CN$11)+(CM36/12*6*$F36*$G36*$H36*$J36*CN$11)</f>
        <v>0</v>
      </c>
      <c r="CO36" s="25"/>
      <c r="CP36" s="26">
        <f t="shared" ref="CP36:CP37" si="182">(CO36/12*1*$D36*$G36*$H36*$J36*CP$10)+(CO36/12*5*$E36*$G36*$H36*$J36*CP$11)+(CO36/12*6*$F36*$G36*$H36*$J36*CP$11)</f>
        <v>0</v>
      </c>
      <c r="CQ36" s="25"/>
      <c r="CR36" s="26">
        <f t="shared" ref="CR36:CR37" si="183">(CQ36/12*1*$D36*$G36*$H36*$J36*CR$10)+(CQ36/12*5*$E36*$G36*$H36*$J36*CR$11)+(CQ36/12*6*$F36*$G36*$H36*$J36*CR$11)</f>
        <v>0</v>
      </c>
      <c r="CS36" s="25"/>
      <c r="CT36" s="26">
        <f>(CS36/12*1*$D36*$G36*$H36*$J36*CT$10)+(CS36/12*5*$E36*$G36*$H36*$J36*CT$11)+(CS36/12*6*$F36*$G36*$H36*$J36*CT$11)</f>
        <v>0</v>
      </c>
      <c r="CU36" s="25"/>
      <c r="CV36" s="26">
        <f>(CU36/12*1*$D36*$G36*$H36*$J36*CV$10)+(CU36/12*5*$E36*$G36*$H36*$J36*CV$11)+(CU36/12*6*$F36*$G36*$H36*$J36*CV$11)</f>
        <v>0</v>
      </c>
      <c r="CW36" s="25"/>
      <c r="CX36" s="26">
        <f t="shared" ref="CX36:CX37" si="184">(CW36/12*1*$D36*$G36*$H36*$J36*CX$10)+(CW36/12*5*$E36*$G36*$H36*$J36*CX$11)+(CW36/12*6*$F36*$G36*$H36*$J36*CX$11)</f>
        <v>0</v>
      </c>
      <c r="CY36" s="25"/>
      <c r="CZ36" s="26">
        <f t="shared" ref="CZ36:CZ37" si="185">(CY36/12*1*$D36*$G36*$H36*$J36*CZ$10)+(CY36/12*5*$E36*$G36*$H36*$J36*CZ$11)+(CY36/12*6*$F36*$G36*$H36*$J36*CZ$11)</f>
        <v>0</v>
      </c>
      <c r="DA36" s="25"/>
      <c r="DB36" s="26">
        <f t="shared" ref="DB36:DB37" si="186">(DA36/12*1*$D36*$G36*$H36*$J36*DB$10)+(DA36/12*4*$E36*$G36*$H36*$J36*DB$11)+(DA36/12*1*$E36*$G36*$H36*$J36*DB$12)+(DA36/12*6*$F36*$G36*$H36*$J36*DB$12)</f>
        <v>0</v>
      </c>
      <c r="DC36" s="25"/>
      <c r="DD36" s="26">
        <f t="shared" ref="DD36:DD37" si="187">(DC36/12*1*$D36*$G36*$H36*$J36*DD$10)+(DC36/12*5*$E36*$G36*$H36*$J36*DD$11)+(DC36/12*6*$F36*$G36*$H36*$J36*DD$11)</f>
        <v>0</v>
      </c>
      <c r="DE36" s="25"/>
      <c r="DF36" s="26">
        <f t="shared" ref="DF36:DF37" si="188">(DE36/12*1*$D36*$G36*$H36*$K36*DF$10)+(DE36/12*5*$E36*$G36*$H36*$K36*DF$11)+(DE36/12*6*$F36*$G36*$H36*$K36*DF$11)</f>
        <v>0</v>
      </c>
      <c r="DG36" s="25"/>
      <c r="DH36" s="26">
        <f t="shared" ref="DH36:DH37" si="189">(DG36/12*1*$D36*$G36*$H36*$K36*DH$10)+(DG36/12*5*$E36*$G36*$H36*$K36*DH$11)+(DG36/12*6*$F36*$G36*$H36*$K36*DH$11)</f>
        <v>0</v>
      </c>
      <c r="DI36" s="25"/>
      <c r="DJ36" s="26">
        <f t="shared" ref="DJ36:DJ37" si="190">(DI36/12*1*$D36*$G36*$H36*$J36*DJ$10)+(DI36/12*5*$E36*$G36*$H36*$J36*DJ$11)+(DI36/12*6*$F36*$G36*$H36*$J36*DJ$11)</f>
        <v>0</v>
      </c>
      <c r="DK36" s="25"/>
      <c r="DL36" s="26">
        <f>(DK36/12*1*$D36*$G36*$H36*$K36*DL$10)+(DK36/12*5*$E36*$G36*$H36*$K36*DL$11)+(DK36/12*6*$F36*$G36*$H36*$K36*DL$11)</f>
        <v>0</v>
      </c>
      <c r="DM36" s="25"/>
      <c r="DN36" s="26">
        <f>(DM36/12*1*$D36*$G36*$H36*$K36*DN$10)+(DM36/12*5*$E36*$G36*$H36*$K36*DN$11)+(DM36/12*6*$F36*$G36*$H36*$K36*DN$11)</f>
        <v>0</v>
      </c>
      <c r="DO36" s="25"/>
      <c r="DP36" s="26">
        <f t="shared" ref="DP36:DP37" si="191">(DO36/12*1*$D36*$G36*$H36*$K36*DP$10)+(DO36/12*5*$E36*$G36*$H36*$K36*DP$11)+(DO36/12*6*$F36*$G36*$H36*$K36*DP$11)</f>
        <v>0</v>
      </c>
      <c r="DQ36" s="25"/>
      <c r="DR36" s="26">
        <f t="shared" ref="DR36:DR37" si="192">(DQ36/12*1*$D36*$G36*$H36*$K36*DR$10)+(DQ36/12*5*$E36*$G36*$H36*$K36*DR$11)+(DQ36/12*6*$F36*$G36*$H36*$K36*DR$11)</f>
        <v>0</v>
      </c>
      <c r="DS36" s="25">
        <v>1</v>
      </c>
      <c r="DT36" s="26">
        <f t="shared" ref="DT36:DT37" si="193">(DS36/12*1*$D36*$G36*$H36*$J36*DT$10)+(DS36/12*5*$E36*$G36*$H36*$J36*DT$11)+(DS36/12*6*$F36*$G36*$H36*$J36*DT$11)</f>
        <v>20836.421969999996</v>
      </c>
      <c r="DU36" s="25"/>
      <c r="DV36" s="26">
        <f t="shared" ref="DV36:DV37" si="194">(DU36/12*1*$D36*$G36*$H36*$J36*DV$10)+(DU36/12*5*$E36*$G36*$H36*$J36*DV$11)+(DU36/12*6*$F36*$G36*$H36*$J36*DV$11)</f>
        <v>0</v>
      </c>
      <c r="DW36" s="25"/>
      <c r="DX36" s="26">
        <f t="shared" ref="DX36:DX37" si="195">(DW36/12*1*$D36*$G36*$H36*$K36*DX$10)+(DW36/12*5*$E36*$G36*$H36*$K36*DX$11)+(DW36/12*6*$F36*$G36*$H36*$K36*DX$11)</f>
        <v>0</v>
      </c>
      <c r="DY36" s="25"/>
      <c r="DZ36" s="26">
        <f t="shared" ref="DZ36:DZ37" si="196">(DY36/12*1*$D36*$G36*$H36*$K36*DZ$10)+(DY36/12*5*$E36*$G36*$H36*$K36*DZ$11)+(DY36/12*6*$F36*$G36*$H36*$K36*DZ$11)</f>
        <v>0</v>
      </c>
      <c r="EA36" s="25"/>
      <c r="EB36" s="26">
        <f t="shared" ref="EB36:EB37" si="197">(EA36/12*1*$D36*$G36*$H36*$K36*EB$10)+(EA36/12*5*$E36*$G36*$H36*$K36*EB$11)+(EA36/12*6*$F36*$G36*$H36*$K36*EB$11)</f>
        <v>0</v>
      </c>
      <c r="EC36" s="25"/>
      <c r="ED36" s="26">
        <f t="shared" ref="ED36:ED37" si="198">(EC36/12*1*$D36*$G36*$H36*$L36*ED$10)+(EC36/12*5*$E36*$G36*$H36*$L36*ED$11)+(EC36/12*6*$F36*$G36*$H36*$L36*ED$11)</f>
        <v>0</v>
      </c>
      <c r="EE36" s="25"/>
      <c r="EF36" s="26">
        <f t="shared" ref="EF36:EF37" si="199">(EE36/12*1*$D36*$G36*$H36*$M36*EF$10)+(EE36/12*5*$E36*$G36*$H36*$N36*EF$11)+(EE36/12*6*$F36*$G36*$H36*$N36*EF$11)</f>
        <v>0</v>
      </c>
      <c r="EG36" s="29">
        <f>SUM(S36,Y36,U36,O36,Q36,BW36,CS36,DI36,DU36,BY36,DS36,BI36,AY36,AQ36,AS36,AU36,BK36,CQ36,W36,EA36,DG36,CA36,DY36,CI36,DK36,DO36,DM36,AE36,AG36,AI36,AK36,AA36,AM36,AO36,CK36,EC36,EE36,AW36,DW36,BO36,BA36,BC36,CU36,CW36,CY36,DA36,DC36,BQ36,BE36,BS36,BG36,BU36,CM36,CG36,CO36,AC36,CC36,DE36,,BM36,DQ36,CE36)</f>
        <v>40</v>
      </c>
      <c r="EH36" s="29">
        <f>SUM(T36,Z36,V36,P36,R36,BX36,CT36,DJ36,DV36,BZ36,DT36,BJ36,AZ36,AR36,AT36,AV36,BL36,CR36,X36,EB36,DH36,CB36,DZ36,CJ36,DL36,DP36,DN36,AF36,AH36,AJ36,AL36,AB36,AN36,AP36,CL36,ED36,EF36,AX36,DX36,BP36,BB36,BD36,CV36,CX36,CZ36,DB36,DD36,BR36,BF36,BT36,BH36,BV36,CN36,CH36,CP36,AD36,CD36,DF36,,BN36,DR36,CF36)</f>
        <v>848143.21282599994</v>
      </c>
      <c r="EI36" s="38"/>
      <c r="EJ36" s="38"/>
      <c r="EL36" s="59"/>
    </row>
    <row r="37" spans="1:142" ht="30" x14ac:dyDescent="0.25">
      <c r="A37" s="7"/>
      <c r="B37" s="7">
        <v>17</v>
      </c>
      <c r="C37" s="33" t="s">
        <v>181</v>
      </c>
      <c r="D37" s="22">
        <f t="shared" si="66"/>
        <v>10127</v>
      </c>
      <c r="E37" s="22">
        <v>10127</v>
      </c>
      <c r="F37" s="22">
        <v>9620</v>
      </c>
      <c r="G37" s="31">
        <v>2.09</v>
      </c>
      <c r="H37" s="31">
        <v>1</v>
      </c>
      <c r="I37" s="32"/>
      <c r="J37" s="22">
        <v>1.4</v>
      </c>
      <c r="K37" s="22">
        <v>1.68</v>
      </c>
      <c r="L37" s="22">
        <v>2.23</v>
      </c>
      <c r="M37" s="22">
        <v>2.39</v>
      </c>
      <c r="N37" s="24">
        <v>2.57</v>
      </c>
      <c r="O37" s="34"/>
      <c r="P37" s="26">
        <f t="shared" si="143"/>
        <v>0</v>
      </c>
      <c r="Q37" s="34"/>
      <c r="R37" s="26">
        <f t="shared" si="144"/>
        <v>0</v>
      </c>
      <c r="S37" s="27"/>
      <c r="T37" s="26">
        <f t="shared" si="145"/>
        <v>0</v>
      </c>
      <c r="U37" s="34"/>
      <c r="V37" s="26">
        <f t="shared" si="146"/>
        <v>0</v>
      </c>
      <c r="W37" s="34"/>
      <c r="X37" s="26">
        <f t="shared" si="147"/>
        <v>0</v>
      </c>
      <c r="Y37" s="34"/>
      <c r="Z37" s="26">
        <f t="shared" si="148"/>
        <v>0</v>
      </c>
      <c r="AA37" s="34"/>
      <c r="AB37" s="26">
        <f t="shared" si="149"/>
        <v>0</v>
      </c>
      <c r="AC37" s="34"/>
      <c r="AD37" s="26">
        <f t="shared" si="150"/>
        <v>0</v>
      </c>
      <c r="AE37" s="34"/>
      <c r="AF37" s="26">
        <f t="shared" si="151"/>
        <v>0</v>
      </c>
      <c r="AG37" s="34"/>
      <c r="AH37" s="26">
        <f t="shared" si="152"/>
        <v>0</v>
      </c>
      <c r="AI37" s="34"/>
      <c r="AJ37" s="26">
        <f t="shared" si="153"/>
        <v>0</v>
      </c>
      <c r="AK37" s="34"/>
      <c r="AL37" s="26">
        <f t="shared" si="154"/>
        <v>0</v>
      </c>
      <c r="AM37" s="35"/>
      <c r="AN37" s="26">
        <f t="shared" si="155"/>
        <v>0</v>
      </c>
      <c r="AO37" s="34"/>
      <c r="AP37" s="26">
        <f t="shared" si="156"/>
        <v>0</v>
      </c>
      <c r="AQ37" s="34"/>
      <c r="AR37" s="26">
        <f t="shared" si="157"/>
        <v>0</v>
      </c>
      <c r="AS37" s="34"/>
      <c r="AT37" s="26">
        <f t="shared" si="158"/>
        <v>0</v>
      </c>
      <c r="AU37" s="34"/>
      <c r="AV37" s="26">
        <f t="shared" si="159"/>
        <v>0</v>
      </c>
      <c r="AW37" s="34"/>
      <c r="AX37" s="26">
        <f t="shared" si="160"/>
        <v>0</v>
      </c>
      <c r="AY37" s="34"/>
      <c r="AZ37" s="26">
        <f t="shared" si="161"/>
        <v>0</v>
      </c>
      <c r="BA37" s="34"/>
      <c r="BB37" s="26">
        <f t="shared" si="162"/>
        <v>0</v>
      </c>
      <c r="BC37" s="34"/>
      <c r="BD37" s="26">
        <f t="shared" si="163"/>
        <v>0</v>
      </c>
      <c r="BE37" s="34"/>
      <c r="BF37" s="26">
        <f t="shared" si="164"/>
        <v>0</v>
      </c>
      <c r="BG37" s="34"/>
      <c r="BH37" s="26">
        <f t="shared" si="165"/>
        <v>0</v>
      </c>
      <c r="BI37" s="34"/>
      <c r="BJ37" s="26">
        <f t="shared" si="166"/>
        <v>0</v>
      </c>
      <c r="BK37" s="34"/>
      <c r="BL37" s="26">
        <f t="shared" si="167"/>
        <v>0</v>
      </c>
      <c r="BM37" s="34"/>
      <c r="BN37" s="26">
        <f t="shared" si="168"/>
        <v>0</v>
      </c>
      <c r="BO37" s="34"/>
      <c r="BP37" s="26">
        <f t="shared" si="169"/>
        <v>0</v>
      </c>
      <c r="BQ37" s="34"/>
      <c r="BR37" s="26">
        <f t="shared" si="170"/>
        <v>0</v>
      </c>
      <c r="BS37" s="34"/>
      <c r="BT37" s="26">
        <f t="shared" si="171"/>
        <v>0</v>
      </c>
      <c r="BU37" s="34"/>
      <c r="BV37" s="26">
        <f t="shared" si="172"/>
        <v>0</v>
      </c>
      <c r="BW37" s="34"/>
      <c r="BX37" s="26">
        <f t="shared" si="173"/>
        <v>0</v>
      </c>
      <c r="BY37" s="34"/>
      <c r="BZ37" s="26">
        <f t="shared" si="174"/>
        <v>0</v>
      </c>
      <c r="CA37" s="34"/>
      <c r="CB37" s="26">
        <f t="shared" si="175"/>
        <v>0</v>
      </c>
      <c r="CC37" s="34"/>
      <c r="CD37" s="26">
        <f t="shared" si="176"/>
        <v>0</v>
      </c>
      <c r="CE37" s="34"/>
      <c r="CF37" s="26">
        <f t="shared" si="177"/>
        <v>0</v>
      </c>
      <c r="CG37" s="34"/>
      <c r="CH37" s="26">
        <f t="shared" si="178"/>
        <v>0</v>
      </c>
      <c r="CI37" s="34"/>
      <c r="CJ37" s="26">
        <f t="shared" si="179"/>
        <v>0</v>
      </c>
      <c r="CK37" s="34"/>
      <c r="CL37" s="26">
        <f t="shared" si="180"/>
        <v>0</v>
      </c>
      <c r="CM37" s="34"/>
      <c r="CN37" s="26">
        <f t="shared" si="181"/>
        <v>0</v>
      </c>
      <c r="CO37" s="34"/>
      <c r="CP37" s="26">
        <f t="shared" si="182"/>
        <v>0</v>
      </c>
      <c r="CQ37" s="34"/>
      <c r="CR37" s="26">
        <f t="shared" si="183"/>
        <v>0</v>
      </c>
      <c r="CS37" s="34"/>
      <c r="CT37" s="26">
        <f>(CS37/12*1*$D37*$G37*$H37*$J37*CT$10)+(CS37/12*5*$E37*$G37*$H37*$J37*CT$11)+(CS37/12*6*$F37*$G37*$H37*$J37*CT$11)</f>
        <v>0</v>
      </c>
      <c r="CU37" s="34"/>
      <c r="CV37" s="26">
        <f>(CU37/12*1*$D37*$G37*$H37*$J37*CV$10)+(CU37/12*5*$E37*$G37*$H37*$J37*CV$11)+(CU37/12*6*$F37*$G37*$H37*$J37*CV$11)</f>
        <v>0</v>
      </c>
      <c r="CW37" s="34"/>
      <c r="CX37" s="26">
        <f t="shared" si="184"/>
        <v>0</v>
      </c>
      <c r="CY37" s="34"/>
      <c r="CZ37" s="26">
        <f t="shared" si="185"/>
        <v>0</v>
      </c>
      <c r="DA37" s="34"/>
      <c r="DB37" s="26">
        <f t="shared" si="186"/>
        <v>0</v>
      </c>
      <c r="DC37" s="34"/>
      <c r="DD37" s="26">
        <f t="shared" si="187"/>
        <v>0</v>
      </c>
      <c r="DE37" s="34"/>
      <c r="DF37" s="26">
        <f t="shared" si="188"/>
        <v>0</v>
      </c>
      <c r="DG37" s="34"/>
      <c r="DH37" s="26">
        <f t="shared" si="189"/>
        <v>0</v>
      </c>
      <c r="DI37" s="34"/>
      <c r="DJ37" s="26">
        <f t="shared" si="190"/>
        <v>0</v>
      </c>
      <c r="DK37" s="34"/>
      <c r="DL37" s="26">
        <f>(DK37/12*1*$D37*$G37*$H37*$K37*DL$10)+(DK37/12*5*$E37*$G37*$H37*$K37*DL$11)+(DK37/12*6*$F37*$G37*$H37*$K37*DL$11)</f>
        <v>0</v>
      </c>
      <c r="DM37" s="34"/>
      <c r="DN37" s="26">
        <f>(DM37/12*1*$D37*$G37*$H37*$K37*DN$10)+(DM37/12*5*$E37*$G37*$H37*$K37*DN$11)+(DM37/12*6*$F37*$G37*$H37*$K37*DN$11)</f>
        <v>0</v>
      </c>
      <c r="DO37" s="34"/>
      <c r="DP37" s="26">
        <f t="shared" si="191"/>
        <v>0</v>
      </c>
      <c r="DQ37" s="34"/>
      <c r="DR37" s="26">
        <f t="shared" si="192"/>
        <v>0</v>
      </c>
      <c r="DS37" s="34"/>
      <c r="DT37" s="26">
        <f t="shared" si="193"/>
        <v>0</v>
      </c>
      <c r="DU37" s="34"/>
      <c r="DV37" s="26">
        <f t="shared" si="194"/>
        <v>0</v>
      </c>
      <c r="DW37" s="34"/>
      <c r="DX37" s="26">
        <f t="shared" si="195"/>
        <v>0</v>
      </c>
      <c r="DY37" s="34"/>
      <c r="DZ37" s="26">
        <f t="shared" si="196"/>
        <v>0</v>
      </c>
      <c r="EA37" s="34"/>
      <c r="EB37" s="26">
        <f t="shared" si="197"/>
        <v>0</v>
      </c>
      <c r="EC37" s="34"/>
      <c r="ED37" s="26">
        <f t="shared" si="198"/>
        <v>0</v>
      </c>
      <c r="EE37" s="34"/>
      <c r="EF37" s="26">
        <f t="shared" si="199"/>
        <v>0</v>
      </c>
      <c r="EG37" s="29">
        <f>SUM(S37,Y37,U37,O37,Q37,BW37,CS37,DI37,DU37,BY37,DS37,BI37,AY37,AQ37,AS37,AU37,BK37,CQ37,W37,EA37,DG37,CA37,DY37,CI37,DK37,DO37,DM37,AE37,AG37,AI37,AK37,AA37,AM37,AO37,CK37,EC37,EE37,AW37,DW37,BO37,BA37,BC37,CU37,CW37,CY37,DA37,DC37,BQ37,BE37,BS37,BG37,BU37,CM37,CG37,CO37,AC37,CC37,DE37,,BM37,DQ37,CE37)</f>
        <v>0</v>
      </c>
      <c r="EH37" s="29">
        <f>SUM(T37,Z37,V37,P37,R37,BX37,CT37,DJ37,DV37,BZ37,DT37,BJ37,AZ37,AR37,AT37,AV37,BL37,CR37,X37,EB37,DH37,CB37,DZ37,CJ37,DL37,DP37,DN37,AF37,AH37,AJ37,AL37,AB37,AN37,AP37,CL37,ED37,EF37,AX37,DX37,BP37,BB37,BD37,CV37,CX37,CZ37,DB37,DD37,BR37,BF37,BT37,BH37,BV37,CN37,CH37,CP37,AD37,CD37,DF37,,BN37,DR37,CF37)</f>
        <v>0</v>
      </c>
      <c r="EI37" s="61"/>
      <c r="EJ37" s="61"/>
      <c r="EL37" s="59"/>
    </row>
    <row r="38" spans="1:142" s="60" customFormat="1" x14ac:dyDescent="0.25">
      <c r="A38" s="44">
        <v>10</v>
      </c>
      <c r="B38" s="44"/>
      <c r="C38" s="45" t="s">
        <v>182</v>
      </c>
      <c r="D38" s="22">
        <f t="shared" si="66"/>
        <v>10127</v>
      </c>
      <c r="E38" s="22">
        <v>10127</v>
      </c>
      <c r="F38" s="22">
        <v>9620</v>
      </c>
      <c r="G38" s="51"/>
      <c r="H38" s="49"/>
      <c r="I38" s="50"/>
      <c r="J38" s="47"/>
      <c r="K38" s="47"/>
      <c r="L38" s="47"/>
      <c r="M38" s="47"/>
      <c r="N38" s="24">
        <v>2.57</v>
      </c>
      <c r="O38" s="37">
        <f>SUM(O39)</f>
        <v>0</v>
      </c>
      <c r="P38" s="37">
        <f t="shared" ref="P38:CA38" si="200">SUM(P39)</f>
        <v>0</v>
      </c>
      <c r="Q38" s="37">
        <f t="shared" si="200"/>
        <v>0</v>
      </c>
      <c r="R38" s="37">
        <f t="shared" si="200"/>
        <v>0</v>
      </c>
      <c r="S38" s="37">
        <f t="shared" si="200"/>
        <v>40</v>
      </c>
      <c r="T38" s="37">
        <f t="shared" si="200"/>
        <v>899788.58666666667</v>
      </c>
      <c r="U38" s="37">
        <f t="shared" si="200"/>
        <v>0</v>
      </c>
      <c r="V38" s="37">
        <f t="shared" si="200"/>
        <v>0</v>
      </c>
      <c r="W38" s="37">
        <f t="shared" si="200"/>
        <v>0</v>
      </c>
      <c r="X38" s="37">
        <f t="shared" si="200"/>
        <v>0</v>
      </c>
      <c r="Y38" s="37">
        <f t="shared" si="200"/>
        <v>0</v>
      </c>
      <c r="Z38" s="37">
        <f t="shared" si="200"/>
        <v>0</v>
      </c>
      <c r="AA38" s="37">
        <f t="shared" si="200"/>
        <v>34</v>
      </c>
      <c r="AB38" s="37">
        <f t="shared" si="200"/>
        <v>911382.50112000003</v>
      </c>
      <c r="AC38" s="37">
        <f t="shared" si="200"/>
        <v>0</v>
      </c>
      <c r="AD38" s="37">
        <f t="shared" si="200"/>
        <v>0</v>
      </c>
      <c r="AE38" s="37">
        <f t="shared" si="200"/>
        <v>0</v>
      </c>
      <c r="AF38" s="37">
        <f t="shared" si="200"/>
        <v>0</v>
      </c>
      <c r="AG38" s="37">
        <f t="shared" si="200"/>
        <v>0</v>
      </c>
      <c r="AH38" s="37">
        <f t="shared" si="200"/>
        <v>0</v>
      </c>
      <c r="AI38" s="37">
        <f t="shared" si="200"/>
        <v>0</v>
      </c>
      <c r="AJ38" s="37">
        <f t="shared" si="200"/>
        <v>0</v>
      </c>
      <c r="AK38" s="37">
        <f t="shared" si="200"/>
        <v>0</v>
      </c>
      <c r="AL38" s="37">
        <f t="shared" si="200"/>
        <v>0</v>
      </c>
      <c r="AM38" s="37">
        <f t="shared" si="200"/>
        <v>0</v>
      </c>
      <c r="AN38" s="37">
        <f t="shared" si="200"/>
        <v>0</v>
      </c>
      <c r="AO38" s="37">
        <v>0</v>
      </c>
      <c r="AP38" s="37">
        <f t="shared" si="200"/>
        <v>0</v>
      </c>
      <c r="AQ38" s="37">
        <f t="shared" si="200"/>
        <v>0</v>
      </c>
      <c r="AR38" s="37">
        <f t="shared" si="200"/>
        <v>0</v>
      </c>
      <c r="AS38" s="37">
        <f t="shared" si="200"/>
        <v>0</v>
      </c>
      <c r="AT38" s="37">
        <f t="shared" si="200"/>
        <v>0</v>
      </c>
      <c r="AU38" s="37">
        <f t="shared" si="200"/>
        <v>0</v>
      </c>
      <c r="AV38" s="37">
        <f t="shared" si="200"/>
        <v>0</v>
      </c>
      <c r="AW38" s="37">
        <f t="shared" si="200"/>
        <v>0</v>
      </c>
      <c r="AX38" s="37">
        <f t="shared" si="200"/>
        <v>0</v>
      </c>
      <c r="AY38" s="37">
        <f t="shared" si="200"/>
        <v>0</v>
      </c>
      <c r="AZ38" s="37">
        <f t="shared" si="200"/>
        <v>0</v>
      </c>
      <c r="BA38" s="37">
        <f t="shared" si="200"/>
        <v>0</v>
      </c>
      <c r="BB38" s="37">
        <f t="shared" si="200"/>
        <v>0</v>
      </c>
      <c r="BC38" s="37">
        <f t="shared" si="200"/>
        <v>0</v>
      </c>
      <c r="BD38" s="37">
        <f t="shared" si="200"/>
        <v>0</v>
      </c>
      <c r="BE38" s="37">
        <f t="shared" si="200"/>
        <v>0</v>
      </c>
      <c r="BF38" s="37">
        <f t="shared" si="200"/>
        <v>0</v>
      </c>
      <c r="BG38" s="37">
        <f t="shared" si="200"/>
        <v>0</v>
      </c>
      <c r="BH38" s="37">
        <f t="shared" si="200"/>
        <v>0</v>
      </c>
      <c r="BI38" s="37">
        <v>0</v>
      </c>
      <c r="BJ38" s="37">
        <f t="shared" si="200"/>
        <v>0</v>
      </c>
      <c r="BK38" s="37">
        <f t="shared" si="200"/>
        <v>0</v>
      </c>
      <c r="BL38" s="37">
        <f t="shared" si="200"/>
        <v>0</v>
      </c>
      <c r="BM38" s="37">
        <f t="shared" si="200"/>
        <v>0</v>
      </c>
      <c r="BN38" s="37">
        <f t="shared" si="200"/>
        <v>0</v>
      </c>
      <c r="BO38" s="37">
        <f t="shared" si="200"/>
        <v>0</v>
      </c>
      <c r="BP38" s="37">
        <f t="shared" si="200"/>
        <v>0</v>
      </c>
      <c r="BQ38" s="37">
        <f t="shared" si="200"/>
        <v>0</v>
      </c>
      <c r="BR38" s="37">
        <f t="shared" si="200"/>
        <v>0</v>
      </c>
      <c r="BS38" s="37">
        <f t="shared" si="200"/>
        <v>0</v>
      </c>
      <c r="BT38" s="37">
        <f t="shared" si="200"/>
        <v>0</v>
      </c>
      <c r="BU38" s="37">
        <v>0</v>
      </c>
      <c r="BV38" s="37">
        <f t="shared" si="200"/>
        <v>0</v>
      </c>
      <c r="BW38" s="37">
        <f t="shared" si="200"/>
        <v>0</v>
      </c>
      <c r="BX38" s="37">
        <f t="shared" si="200"/>
        <v>0</v>
      </c>
      <c r="BY38" s="37">
        <f t="shared" si="200"/>
        <v>0</v>
      </c>
      <c r="BZ38" s="37">
        <f t="shared" si="200"/>
        <v>0</v>
      </c>
      <c r="CA38" s="37">
        <f t="shared" si="200"/>
        <v>0</v>
      </c>
      <c r="CB38" s="37">
        <f t="shared" ref="CB38:EJ38" si="201">SUM(CB39)</f>
        <v>0</v>
      </c>
      <c r="CC38" s="37">
        <f t="shared" si="201"/>
        <v>0</v>
      </c>
      <c r="CD38" s="37">
        <f t="shared" si="201"/>
        <v>0</v>
      </c>
      <c r="CE38" s="37">
        <f t="shared" si="201"/>
        <v>0</v>
      </c>
      <c r="CF38" s="37">
        <f t="shared" si="201"/>
        <v>0</v>
      </c>
      <c r="CG38" s="37">
        <f t="shared" si="201"/>
        <v>0</v>
      </c>
      <c r="CH38" s="37">
        <f t="shared" si="201"/>
        <v>0</v>
      </c>
      <c r="CI38" s="37">
        <f t="shared" si="201"/>
        <v>0</v>
      </c>
      <c r="CJ38" s="37">
        <f t="shared" si="201"/>
        <v>0</v>
      </c>
      <c r="CK38" s="37">
        <f t="shared" si="201"/>
        <v>0</v>
      </c>
      <c r="CL38" s="37">
        <f t="shared" si="201"/>
        <v>0</v>
      </c>
      <c r="CM38" s="37">
        <f t="shared" si="201"/>
        <v>0</v>
      </c>
      <c r="CN38" s="37">
        <f t="shared" si="201"/>
        <v>0</v>
      </c>
      <c r="CO38" s="37">
        <f t="shared" si="201"/>
        <v>0</v>
      </c>
      <c r="CP38" s="37">
        <f t="shared" si="201"/>
        <v>0</v>
      </c>
      <c r="CQ38" s="37">
        <f t="shared" si="201"/>
        <v>0</v>
      </c>
      <c r="CR38" s="37">
        <f t="shared" si="201"/>
        <v>0</v>
      </c>
      <c r="CS38" s="37">
        <f t="shared" si="201"/>
        <v>0</v>
      </c>
      <c r="CT38" s="37">
        <f t="shared" si="201"/>
        <v>0</v>
      </c>
      <c r="CU38" s="37">
        <f t="shared" si="201"/>
        <v>0</v>
      </c>
      <c r="CV38" s="37">
        <f t="shared" si="201"/>
        <v>0</v>
      </c>
      <c r="CW38" s="37">
        <f t="shared" si="201"/>
        <v>0</v>
      </c>
      <c r="CX38" s="37">
        <f t="shared" si="201"/>
        <v>0</v>
      </c>
      <c r="CY38" s="37">
        <f t="shared" si="201"/>
        <v>0</v>
      </c>
      <c r="CZ38" s="37">
        <f t="shared" si="201"/>
        <v>0</v>
      </c>
      <c r="DA38" s="37">
        <f t="shared" si="201"/>
        <v>0</v>
      </c>
      <c r="DB38" s="37">
        <f t="shared" si="201"/>
        <v>0</v>
      </c>
      <c r="DC38" s="37">
        <f t="shared" si="201"/>
        <v>0</v>
      </c>
      <c r="DD38" s="37">
        <f t="shared" si="201"/>
        <v>0</v>
      </c>
      <c r="DE38" s="37">
        <f t="shared" si="201"/>
        <v>0</v>
      </c>
      <c r="DF38" s="37">
        <f t="shared" si="201"/>
        <v>0</v>
      </c>
      <c r="DG38" s="37">
        <f t="shared" si="201"/>
        <v>0</v>
      </c>
      <c r="DH38" s="37">
        <f t="shared" si="201"/>
        <v>0</v>
      </c>
      <c r="DI38" s="37">
        <v>0</v>
      </c>
      <c r="DJ38" s="37">
        <f t="shared" si="201"/>
        <v>0</v>
      </c>
      <c r="DK38" s="37">
        <f t="shared" si="201"/>
        <v>0</v>
      </c>
      <c r="DL38" s="37">
        <f t="shared" si="201"/>
        <v>0</v>
      </c>
      <c r="DM38" s="37">
        <f t="shared" si="201"/>
        <v>0</v>
      </c>
      <c r="DN38" s="37">
        <f t="shared" si="201"/>
        <v>0</v>
      </c>
      <c r="DO38" s="37">
        <f t="shared" si="201"/>
        <v>0</v>
      </c>
      <c r="DP38" s="37">
        <f t="shared" si="201"/>
        <v>0</v>
      </c>
      <c r="DQ38" s="37">
        <f t="shared" si="201"/>
        <v>0</v>
      </c>
      <c r="DR38" s="37">
        <f t="shared" si="201"/>
        <v>0</v>
      </c>
      <c r="DS38" s="37">
        <f t="shared" si="201"/>
        <v>0</v>
      </c>
      <c r="DT38" s="37">
        <f t="shared" si="201"/>
        <v>0</v>
      </c>
      <c r="DU38" s="37">
        <f t="shared" si="201"/>
        <v>0</v>
      </c>
      <c r="DV38" s="37">
        <f t="shared" si="201"/>
        <v>0</v>
      </c>
      <c r="DW38" s="37">
        <f t="shared" si="201"/>
        <v>0</v>
      </c>
      <c r="DX38" s="37">
        <f t="shared" si="201"/>
        <v>0</v>
      </c>
      <c r="DY38" s="37">
        <v>0</v>
      </c>
      <c r="DZ38" s="37">
        <f t="shared" si="201"/>
        <v>0</v>
      </c>
      <c r="EA38" s="37">
        <v>0</v>
      </c>
      <c r="EB38" s="37">
        <f t="shared" si="201"/>
        <v>0</v>
      </c>
      <c r="EC38" s="37">
        <f t="shared" si="201"/>
        <v>0</v>
      </c>
      <c r="ED38" s="37">
        <f t="shared" si="201"/>
        <v>0</v>
      </c>
      <c r="EE38" s="37">
        <f t="shared" si="201"/>
        <v>0</v>
      </c>
      <c r="EF38" s="37">
        <f t="shared" si="201"/>
        <v>0</v>
      </c>
      <c r="EG38" s="37">
        <f t="shared" si="201"/>
        <v>74</v>
      </c>
      <c r="EH38" s="37">
        <f t="shared" si="201"/>
        <v>1811171.0877866666</v>
      </c>
      <c r="EI38" s="37">
        <f t="shared" si="201"/>
        <v>0</v>
      </c>
      <c r="EJ38" s="37">
        <f t="shared" si="201"/>
        <v>0</v>
      </c>
      <c r="EL38" s="59"/>
    </row>
    <row r="39" spans="1:142" x14ac:dyDescent="0.25">
      <c r="A39" s="7"/>
      <c r="B39" s="7">
        <v>18</v>
      </c>
      <c r="C39" s="33" t="s">
        <v>183</v>
      </c>
      <c r="D39" s="22">
        <f t="shared" si="66"/>
        <v>10127</v>
      </c>
      <c r="E39" s="22">
        <v>10127</v>
      </c>
      <c r="F39" s="22">
        <v>9620</v>
      </c>
      <c r="G39" s="23">
        <v>1.6</v>
      </c>
      <c r="H39" s="31">
        <v>1</v>
      </c>
      <c r="I39" s="32"/>
      <c r="J39" s="22">
        <v>1.4</v>
      </c>
      <c r="K39" s="22">
        <v>1.68</v>
      </c>
      <c r="L39" s="22">
        <v>2.23</v>
      </c>
      <c r="M39" s="22">
        <v>2.39</v>
      </c>
      <c r="N39" s="24">
        <v>2.57</v>
      </c>
      <c r="O39" s="25"/>
      <c r="P39" s="26">
        <f>(O39/12*1*$D39*$G39*$H39*$J39*P$10)+(O39/12*5*$E39*$G39*$H39*$J39*P$11)+(O39/12*6*$F39*$G39*$H39*$J39*P$11)</f>
        <v>0</v>
      </c>
      <c r="Q39" s="25"/>
      <c r="R39" s="26">
        <f>(Q39/12*1*$D39*$G39*$H39*$J39*R$10)+(Q39/12*5*$E39*$G39*$H39*$J39*R$11)+(Q39/12*6*$F39*$G39*$H39*$J39*R$11)</f>
        <v>0</v>
      </c>
      <c r="S39" s="27">
        <v>40</v>
      </c>
      <c r="T39" s="26">
        <f>(S39/12*1*$D39*$G39*$H39*$J39*T$10)+(S39/12*5*$E39*$G39*$H39*$J39*T$11)+(S39/12*6*$F39*$G39*$H39*$J39*T$11)</f>
        <v>899788.58666666667</v>
      </c>
      <c r="U39" s="25"/>
      <c r="V39" s="26">
        <f>(U39/12*1*$D39*$G39*$H39*$J39*V$10)+(U39/12*5*$E39*$G39*$H39*$J39*V$11)+(U39/12*6*$F39*$G39*$H39*$J39*V$11)</f>
        <v>0</v>
      </c>
      <c r="W39" s="25"/>
      <c r="X39" s="26">
        <f>(W39/12*1*$D39*$G39*$H39*$J39*X$10)+(W39/12*5*$E39*$G39*$H39*$J39*X$11)+(W39/12*6*$F39*$G39*$H39*$J39*X$11)</f>
        <v>0</v>
      </c>
      <c r="Y39" s="25"/>
      <c r="Z39" s="26">
        <f>(Y39/12*1*$D39*$G39*$H39*$J39*Z$10)+(Y39/12*5*$E39*$G39*$H39*$J39*Z$11)+(Y39/12*6*$F39*$G39*$H39*$J39*Z$11)</f>
        <v>0</v>
      </c>
      <c r="AA39" s="25">
        <f>50-16</f>
        <v>34</v>
      </c>
      <c r="AB39" s="26">
        <f>(AA39/12*1*$D39*$G39*$H39*$K39*AB$10)+(AA39/12*5*$E39*$G39*$H39*$K39*AB$11)+(AA39/12*6*$F39*$G39*$H39*$K39*AB$11)</f>
        <v>911382.50112000003</v>
      </c>
      <c r="AC39" s="25"/>
      <c r="AD39" s="26">
        <f>(AC39/12*1*$D39*$G39*$H39*$J39*AD$10)+(AC39/12*5*$E39*$G39*$H39*$J39*AD$11)+(AC39/12*6*$F39*$G39*$H39*$J39*AD$11)</f>
        <v>0</v>
      </c>
      <c r="AE39" s="25"/>
      <c r="AF39" s="26">
        <f>(AE39/12*1*$D39*$G39*$H39*$K39*AF$10)+(AE39/12*5*$E39*$G39*$H39*$K39*AF$11)+(AE39/12*6*$F39*$G39*$H39*$K39*AF$11)</f>
        <v>0</v>
      </c>
      <c r="AG39" s="25"/>
      <c r="AH39" s="26">
        <f>(AG39/12*1*$D39*$G39*$H39*$K39*AH$10)+(AG39/12*5*$E39*$G39*$H39*$K39*AH$11)+(AG39/12*6*$F39*$G39*$H39*$K39*AH$11)</f>
        <v>0</v>
      </c>
      <c r="AI39" s="25"/>
      <c r="AJ39" s="26">
        <f>(AI39/12*1*$D39*$G39*$H39*$K39*AJ$10)+(AI39/12*5*$E39*$G39*$H39*$K39*AJ$11)+(AI39/12*6*$F39*$G39*$H39*$K39*AJ$11)</f>
        <v>0</v>
      </c>
      <c r="AK39" s="25"/>
      <c r="AL39" s="26">
        <f>(AK39/12*1*$D39*$G39*$H39*$K39*AL$10)+(AK39/12*5*$E39*$G39*$H39*$K39*AL$11)+(AK39/12*6*$F39*$G39*$H39*$K39*AL$11)</f>
        <v>0</v>
      </c>
      <c r="AM39" s="28"/>
      <c r="AN39" s="26">
        <f>(AM39/12*1*$D39*$G39*$H39*$K39*AN$10)+(AM39/12*5*$E39*$G39*$H39*$K39*AN$11)+(AM39/12*6*$F39*$G39*$H39*$K39*AN$11)</f>
        <v>0</v>
      </c>
      <c r="AO39" s="25"/>
      <c r="AP39" s="26">
        <f>(AO39/12*1*$D39*$G39*$H39*$K39*AP$10)+(AO39/12*5*$E39*$G39*$H39*$K39*AP$11)+(AO39/12*6*$F39*$G39*$H39*$K39*AP$11)</f>
        <v>0</v>
      </c>
      <c r="AQ39" s="25"/>
      <c r="AR39" s="26">
        <f>(AQ39/12*1*$D39*$G39*$H39*$J39*AR$10)+(AQ39/12*5*$E39*$G39*$H39*$J39*AR$11)+(AQ39/12*6*$F39*$G39*$H39*$J39*AR$11)</f>
        <v>0</v>
      </c>
      <c r="AS39" s="25"/>
      <c r="AT39" s="26">
        <f>(AS39/12*1*$D39*$G39*$H39*$J39*AT$10)+(AS39/12*11*$E39*$G39*$H39*$J39*AT$11)</f>
        <v>0</v>
      </c>
      <c r="AU39" s="25"/>
      <c r="AV39" s="26">
        <f>(AU39/12*1*$D39*$G39*$H39*$J39*AV$10)+(AU39/12*5*$E39*$G39*$H39*$J39*AV$11)+(AU39/12*6*$F39*$G39*$H39*$J39*AV$11)</f>
        <v>0</v>
      </c>
      <c r="AW39" s="25"/>
      <c r="AX39" s="26">
        <f>(AW39/12*1*$D39*$G39*$H39*$K39*AX$10)+(AW39/12*5*$E39*$G39*$H39*$K39*AX$11)+(AW39/12*6*$F39*$G39*$H39*$K39*AX$11)</f>
        <v>0</v>
      </c>
      <c r="AY39" s="25"/>
      <c r="AZ39" s="26">
        <f>(AY39/12*1*$D39*$G39*$H39*$J39*AZ$10)+(AY39/12*5*$E39*$G39*$H39*$J39*AZ$11)+(AY39/12*6*$F39*$G39*$H39*$J39*AZ$11)</f>
        <v>0</v>
      </c>
      <c r="BA39" s="25"/>
      <c r="BB39" s="26">
        <f>(BA39/12*1*$D39*$G39*$H39*$J39*BB$10)+(BA39/12*5*$E39*$G39*$H39*$J39*BB$11)+(BA39/12*6*$F39*$G39*$H39*$J39*BB$11)</f>
        <v>0</v>
      </c>
      <c r="BC39" s="25"/>
      <c r="BD39" s="26">
        <f>(BC39/12*1*$D39*$G39*$H39*$J39*BD$10)+(BC39/12*5*$E39*$G39*$H39*$J39*BD$11)+(BC39/12*6*$F39*$G39*$H39*$J39*BD$11)</f>
        <v>0</v>
      </c>
      <c r="BE39" s="25"/>
      <c r="BF39" s="26">
        <f>(BE39/12*1*$D39*$G39*$H39*$J39*BF$10)+(BE39/12*5*$E39*$G39*$H39*$J39*BF$11)+(BE39/12*6*$F39*$G39*$H39*$J39*BF$11)</f>
        <v>0</v>
      </c>
      <c r="BG39" s="25"/>
      <c r="BH39" s="26">
        <f>(BG39/12*1*$D39*$G39*$H39*$J39*BH$10)+(BG39/12*5*$E39*$G39*$H39*$J39*BH$11)+(BG39/12*6*$F39*$G39*$H39*$J39*BH$11)</f>
        <v>0</v>
      </c>
      <c r="BI39" s="25"/>
      <c r="BJ39" s="26">
        <f>(BI39/12*1*$D39*$G39*$H39*$J39*BJ$10)+(BI39/12*5*$E39*$G39*$H39*$J39*BJ$11)+(BI39/12*6*$F39*$G39*$H39*$J39*BJ$11)</f>
        <v>0</v>
      </c>
      <c r="BK39" s="25"/>
      <c r="BL39" s="26">
        <f>(BK39/12*1*$D39*$G39*$H39*$J39*BL$10)+(BK39/12*4*$E39*$G39*$H39*$J39*BL$11)+(BK39/12*1*$E39*$G39*$H39*$J39*BL$12)+(BK39/12*6*$F39*$G39*$H39*$J39*BL$12)</f>
        <v>0</v>
      </c>
      <c r="BM39" s="25"/>
      <c r="BN39" s="26">
        <f>(BM39/12*1*$D39*$G39*$H39*$J39*BN$10)+(BM39/12*5*$E39*$G39*$H39*$J39*BN$11)+(BM39/12*6*$F39*$G39*$H39*$J39*BN$11)</f>
        <v>0</v>
      </c>
      <c r="BO39" s="25"/>
      <c r="BP39" s="26">
        <f>(BO39/12*1*$D39*$G39*$H39*$J39*BP$10)+(BO39/12*4*$E39*$G39*$H39*$J39*BP$11)+(BO39/12*1*$E39*$G39*$H39*$J39*BP$12)+(BO39/12*6*$F39*$G39*$H39*$J39*BP$12)</f>
        <v>0</v>
      </c>
      <c r="BQ39" s="25"/>
      <c r="BR39" s="26">
        <f>(BQ39/12*1*$D39*$G39*$H39*$J39*BR$10)+(BQ39/12*5*$E39*$G39*$H39*$J39*BR$11)+(BQ39/12*6*$F39*$G39*$H39*$J39*BR$11)</f>
        <v>0</v>
      </c>
      <c r="BS39" s="25"/>
      <c r="BT39" s="26">
        <f>(BS39/12*1*$D39*$G39*$H39*$J39*BT$10)+(BS39/12*4*$E39*$G39*$H39*$J39*BT$11)+(BS39/12*1*$E39*$G39*$H39*$J39*BT$12)+(BS39/12*6*$F39*$G39*$H39*$J39*BT$12)</f>
        <v>0</v>
      </c>
      <c r="BU39" s="25"/>
      <c r="BV39" s="26">
        <f>(BU39/12*1*$D39*$G39*$H39*$J39*BV$10)+(BU39/12*5*$E39*$G39*$H39*$J39*BV$11)+(BU39/12*6*$F39*$G39*$H39*$J39*BV$11)</f>
        <v>0</v>
      </c>
      <c r="BW39" s="25"/>
      <c r="BX39" s="26">
        <f>(BW39/12*1*$D39*$G39*$H39*$J39*BX$10)+(BW39/12*5*$E39*$G39*$H39*$J39*BX$11)+(BW39/12*6*$F39*$G39*$H39*$J39*BX$11)</f>
        <v>0</v>
      </c>
      <c r="BY39" s="25"/>
      <c r="BZ39" s="26">
        <f>(BY39/12*1*$D39*$G39*$H39*$J39*BZ$10)+(BY39/12*5*$E39*$G39*$H39*$J39*BZ$11)+(BY39/12*6*$F39*$G39*$H39*$J39*BZ$11)</f>
        <v>0</v>
      </c>
      <c r="CA39" s="25"/>
      <c r="CB39" s="26">
        <f>(CA39/12*1*$D39*$G39*$H39*$K39*CB$10)+(CA39/12*4*$E39*$G39*$H39*$K39*CB$11)+(CA39/12*1*$E39*$G39*$H39*$K39*CB$12)+(CA39/12*6*$F39*$G39*$H39*$K39*CB$12)</f>
        <v>0</v>
      </c>
      <c r="CC39" s="25"/>
      <c r="CD39" s="26">
        <f>(CC39/12*1*$D39*$G39*$H39*$J39*CD$10)+(CC39/12*5*$E39*$G39*$H39*$J39*CD$11)+(CC39/12*6*$F39*$G39*$H39*$J39*CD$11)</f>
        <v>0</v>
      </c>
      <c r="CE39" s="25"/>
      <c r="CF39" s="26">
        <f>(CE39/12*1*$D39*$G39*$H39*$J39*CF$10)+(CE39/12*5*$E39*$G39*$H39*$J39*CF$11)+(CE39/12*6*$F39*$G39*$H39*$J39*CF$11)</f>
        <v>0</v>
      </c>
      <c r="CG39" s="25"/>
      <c r="CH39" s="26">
        <f>(CG39/12*1*$D39*$G39*$H39*$J39*CH$10)+(CG39/12*5*$E39*$G39*$H39*$J39*CH$11)+(CG39/12*6*$F39*$G39*$H39*$J39*CH$11)</f>
        <v>0</v>
      </c>
      <c r="CI39" s="25"/>
      <c r="CJ39" s="26">
        <f>(CI39/12*1*$D39*$G39*$H39*$K39*CJ$10)+(CI39/12*4*$E39*$G39*$H39*$K39*CJ$11)+(CI39/12*1*$E39*$G39*$H39*$K39*CJ$12)+(CI39/12*6*$F39*$G39*$H39*$K39*CJ$12)</f>
        <v>0</v>
      </c>
      <c r="CK39" s="25"/>
      <c r="CL39" s="26">
        <f>(CK39/12*1*$D39*$G39*$H39*$K39*CL$10)+(CK39/12*5*$E39*$G39*$H39*$K39*CL$11)+(CK39/12*6*$F39*$G39*$H39*$K39*CL$11)</f>
        <v>0</v>
      </c>
      <c r="CM39" s="25"/>
      <c r="CN39" s="26">
        <f>(CM39/12*1*$D39*$G39*$H39*$J39*CN$10)+(CM39/12*5*$E39*$G39*$H39*$J39*CN$11)+(CM39/12*6*$F39*$G39*$H39*$J39*CN$11)</f>
        <v>0</v>
      </c>
      <c r="CO39" s="25"/>
      <c r="CP39" s="26">
        <f>(CO39/12*1*$D39*$G39*$H39*$J39*CP$10)+(CO39/12*5*$E39*$G39*$H39*$J39*CP$11)+(CO39/12*6*$F39*$G39*$H39*$J39*CP$11)</f>
        <v>0</v>
      </c>
      <c r="CQ39" s="25"/>
      <c r="CR39" s="26">
        <f>(CQ39/12*1*$D39*$G39*$H39*$J39*CR$10)+(CQ39/12*5*$E39*$G39*$H39*$J39*CR$11)+(CQ39/12*6*$F39*$G39*$H39*$J39*CR$11)</f>
        <v>0</v>
      </c>
      <c r="CS39" s="25"/>
      <c r="CT39" s="26">
        <f>(CS39/12*1*$D39*$G39*$H39*$J39*CT$10)+(CS39/12*5*$E39*$G39*$H39*$J39*CT$11)+(CS39/12*6*$F39*$G39*$H39*$J39*CT$11)</f>
        <v>0</v>
      </c>
      <c r="CU39" s="25"/>
      <c r="CV39" s="26">
        <f>(CU39/12*1*$D39*$G39*$H39*$J39*CV$10)+(CU39/12*5*$E39*$G39*$H39*$J39*CV$11)+(CU39/12*6*$F39*$G39*$H39*$J39*CV$11)</f>
        <v>0</v>
      </c>
      <c r="CW39" s="25"/>
      <c r="CX39" s="26">
        <f>(CW39/12*1*$D39*$G39*$H39*$J39*CX$10)+(CW39/12*5*$E39*$G39*$H39*$J39*CX$11)+(CW39/12*6*$F39*$G39*$H39*$J39*CX$11)</f>
        <v>0</v>
      </c>
      <c r="CY39" s="25"/>
      <c r="CZ39" s="26">
        <f>(CY39/12*1*$D39*$G39*$H39*$J39*CZ$10)+(CY39/12*5*$E39*$G39*$H39*$J39*CZ$11)+(CY39/12*6*$F39*$G39*$H39*$J39*CZ$11)</f>
        <v>0</v>
      </c>
      <c r="DA39" s="25"/>
      <c r="DB39" s="26">
        <f>(DA39/12*1*$D39*$G39*$H39*$J39*DB$10)+(DA39/12*4*$E39*$G39*$H39*$J39*DB$11)+(DA39/12*1*$E39*$G39*$H39*$J39*DB$12)+(DA39/12*6*$F39*$G39*$H39*$J39*DB$12)</f>
        <v>0</v>
      </c>
      <c r="DC39" s="25"/>
      <c r="DD39" s="26">
        <f>(DC39/12*1*$D39*$G39*$H39*$J39*DD$10)+(DC39/12*5*$E39*$G39*$H39*$J39*DD$11)+(DC39/12*6*$F39*$G39*$H39*$J39*DD$11)</f>
        <v>0</v>
      </c>
      <c r="DE39" s="25"/>
      <c r="DF39" s="26">
        <f>(DE39/12*1*$D39*$G39*$H39*$K39*DF$10)+(DE39/12*5*$E39*$G39*$H39*$K39*DF$11)+(DE39/12*6*$F39*$G39*$H39*$K39*DF$11)</f>
        <v>0</v>
      </c>
      <c r="DG39" s="25"/>
      <c r="DH39" s="26">
        <f>(DG39/12*1*$D39*$G39*$H39*$K39*DH$10)+(DG39/12*5*$E39*$G39*$H39*$K39*DH$11)+(DG39/12*6*$F39*$G39*$H39*$K39*DH$11)</f>
        <v>0</v>
      </c>
      <c r="DI39" s="25"/>
      <c r="DJ39" s="26">
        <f>(DI39/12*1*$D39*$G39*$H39*$J39*DJ$10)+(DI39/12*5*$E39*$G39*$H39*$J39*DJ$11)+(DI39/12*6*$F39*$G39*$H39*$J39*DJ$11)</f>
        <v>0</v>
      </c>
      <c r="DK39" s="25"/>
      <c r="DL39" s="26">
        <f>(DK39/12*1*$D39*$G39*$H39*$K39*DL$10)+(DK39/12*5*$E39*$G39*$H39*$K39*DL$11)+(DK39/12*6*$F39*$G39*$H39*$K39*DL$11)</f>
        <v>0</v>
      </c>
      <c r="DM39" s="25"/>
      <c r="DN39" s="26">
        <f>(DM39/12*1*$D39*$G39*$H39*$K39*DN$10)+(DM39/12*5*$E39*$G39*$H39*$K39*DN$11)+(DM39/12*6*$F39*$G39*$H39*$K39*DN$11)</f>
        <v>0</v>
      </c>
      <c r="DO39" s="25"/>
      <c r="DP39" s="26">
        <f>(DO39/12*1*$D39*$G39*$H39*$K39*DP$10)+(DO39/12*5*$E39*$G39*$H39*$K39*DP$11)+(DO39/12*6*$F39*$G39*$H39*$K39*DP$11)</f>
        <v>0</v>
      </c>
      <c r="DQ39" s="25"/>
      <c r="DR39" s="26">
        <f>(DQ39/12*1*$D39*$G39*$H39*$K39*DR$10)+(DQ39/12*5*$E39*$G39*$H39*$K39*DR$11)+(DQ39/12*6*$F39*$G39*$H39*$K39*DR$11)</f>
        <v>0</v>
      </c>
      <c r="DS39" s="36"/>
      <c r="DT39" s="26">
        <f>(DS39/12*1*$D39*$G39*$H39*$J39*DT$10)+(DS39/12*5*$E39*$G39*$H39*$J39*DT$11)+(DS39/12*6*$F39*$G39*$H39*$J39*DT$11)</f>
        <v>0</v>
      </c>
      <c r="DU39" s="25"/>
      <c r="DV39" s="26">
        <f>(DU39/12*1*$D39*$G39*$H39*$J39*DV$10)+(DU39/12*5*$E39*$G39*$H39*$J39*DV$11)+(DU39/12*6*$F39*$G39*$H39*$J39*DV$11)</f>
        <v>0</v>
      </c>
      <c r="DW39" s="25"/>
      <c r="DX39" s="26">
        <f>(DW39/12*1*$D39*$G39*$H39*$K39*DX$10)+(DW39/12*5*$E39*$G39*$H39*$K39*DX$11)+(DW39/12*6*$F39*$G39*$H39*$K39*DX$11)</f>
        <v>0</v>
      </c>
      <c r="DY39" s="25"/>
      <c r="DZ39" s="26">
        <f>(DY39/12*1*$D39*$G39*$H39*$K39*DZ$10)+(DY39/12*5*$E39*$G39*$H39*$K39*DZ$11)+(DY39/12*6*$F39*$G39*$H39*$K39*DZ$11)</f>
        <v>0</v>
      </c>
      <c r="EA39" s="25"/>
      <c r="EB39" s="26">
        <f>(EA39/12*1*$D39*$G39*$H39*$K39*EB$10)+(EA39/12*5*$E39*$G39*$H39*$K39*EB$11)+(EA39/12*6*$F39*$G39*$H39*$K39*EB$11)</f>
        <v>0</v>
      </c>
      <c r="EC39" s="25"/>
      <c r="ED39" s="26">
        <f>(EC39/12*1*$D39*$G39*$H39*$L39*ED$10)+(EC39/12*5*$E39*$G39*$H39*$L39*ED$11)+(EC39/12*6*$F39*$G39*$H39*$L39*ED$11)</f>
        <v>0</v>
      </c>
      <c r="EE39" s="25"/>
      <c r="EF39" s="26">
        <f>(EE39/12*1*$D39*$G39*$H39*$M39*EF$10)+(EE39/12*5*$E39*$G39*$H39*$N39*EF$11)+(EE39/12*6*$F39*$G39*$H39*$N39*EF$11)</f>
        <v>0</v>
      </c>
      <c r="EG39" s="29">
        <f>SUM(S39,Y39,U39,O39,Q39,BW39,CS39,DI39,DU39,BY39,DS39,BI39,AY39,AQ39,AS39,AU39,BK39,CQ39,W39,EA39,DG39,CA39,DY39,CI39,DK39,DO39,DM39,AE39,AG39,AI39,AK39,AA39,AM39,AO39,CK39,EC39,EE39,AW39,DW39,BO39,BA39,BC39,CU39,CW39,CY39,DA39,DC39,BQ39,BE39,BS39,BG39,BU39,CM39,CG39,CO39,AC39,CC39,DE39,,BM39,DQ39,CE39)</f>
        <v>74</v>
      </c>
      <c r="EH39" s="29">
        <f>SUM(T39,Z39,V39,P39,R39,BX39,CT39,DJ39,DV39,BZ39,DT39,BJ39,AZ39,AR39,AT39,AV39,BL39,CR39,X39,EB39,DH39,CB39,DZ39,CJ39,DL39,DP39,DN39,AF39,AH39,AJ39,AL39,AB39,AN39,AP39,CL39,ED39,EF39,AX39,DX39,BP39,BB39,BD39,CV39,CX39,CZ39,DB39,DD39,BR39,BF39,BT39,BH39,BV39,CN39,CH39,CP39,AD39,CD39,DF39,,BN39,DR39,CF39)</f>
        <v>1811171.0877866666</v>
      </c>
      <c r="EI39" s="38"/>
      <c r="EJ39" s="38"/>
      <c r="EL39" s="59"/>
    </row>
    <row r="40" spans="1:142" s="60" customFormat="1" x14ac:dyDescent="0.25">
      <c r="A40" s="44">
        <v>11</v>
      </c>
      <c r="B40" s="44"/>
      <c r="C40" s="45" t="s">
        <v>184</v>
      </c>
      <c r="D40" s="22">
        <f t="shared" si="66"/>
        <v>10127</v>
      </c>
      <c r="E40" s="22">
        <v>10127</v>
      </c>
      <c r="F40" s="22">
        <v>9620</v>
      </c>
      <c r="G40" s="51"/>
      <c r="H40" s="49"/>
      <c r="I40" s="50"/>
      <c r="J40" s="47"/>
      <c r="K40" s="47"/>
      <c r="L40" s="47"/>
      <c r="M40" s="47"/>
      <c r="N40" s="24">
        <v>2.57</v>
      </c>
      <c r="O40" s="36">
        <f>SUM(O41:O42)</f>
        <v>0</v>
      </c>
      <c r="P40" s="36">
        <f t="shared" ref="P40:CA40" si="202">SUM(P41:P42)</f>
        <v>0</v>
      </c>
      <c r="Q40" s="36">
        <f t="shared" si="202"/>
        <v>0</v>
      </c>
      <c r="R40" s="36">
        <f t="shared" si="202"/>
        <v>0</v>
      </c>
      <c r="S40" s="36">
        <f t="shared" si="202"/>
        <v>0</v>
      </c>
      <c r="T40" s="36">
        <f t="shared" si="202"/>
        <v>0</v>
      </c>
      <c r="U40" s="36">
        <f t="shared" si="202"/>
        <v>0</v>
      </c>
      <c r="V40" s="36">
        <f t="shared" si="202"/>
        <v>0</v>
      </c>
      <c r="W40" s="36">
        <f t="shared" si="202"/>
        <v>0</v>
      </c>
      <c r="X40" s="36">
        <f t="shared" si="202"/>
        <v>0</v>
      </c>
      <c r="Y40" s="36">
        <f t="shared" si="202"/>
        <v>0</v>
      </c>
      <c r="Z40" s="36">
        <f t="shared" si="202"/>
        <v>0</v>
      </c>
      <c r="AA40" s="36">
        <f t="shared" si="202"/>
        <v>14</v>
      </c>
      <c r="AB40" s="36">
        <f t="shared" si="202"/>
        <v>323339.74764000002</v>
      </c>
      <c r="AC40" s="36">
        <f t="shared" si="202"/>
        <v>0</v>
      </c>
      <c r="AD40" s="36">
        <f t="shared" si="202"/>
        <v>0</v>
      </c>
      <c r="AE40" s="36">
        <f t="shared" si="202"/>
        <v>0</v>
      </c>
      <c r="AF40" s="36">
        <f t="shared" si="202"/>
        <v>0</v>
      </c>
      <c r="AG40" s="36">
        <f t="shared" si="202"/>
        <v>0</v>
      </c>
      <c r="AH40" s="36">
        <f t="shared" si="202"/>
        <v>0</v>
      </c>
      <c r="AI40" s="36">
        <f t="shared" si="202"/>
        <v>0</v>
      </c>
      <c r="AJ40" s="36">
        <f t="shared" si="202"/>
        <v>0</v>
      </c>
      <c r="AK40" s="36">
        <f t="shared" si="202"/>
        <v>0</v>
      </c>
      <c r="AL40" s="36">
        <f t="shared" si="202"/>
        <v>0</v>
      </c>
      <c r="AM40" s="36">
        <f t="shared" si="202"/>
        <v>0</v>
      </c>
      <c r="AN40" s="36">
        <f t="shared" si="202"/>
        <v>0</v>
      </c>
      <c r="AO40" s="36">
        <v>0</v>
      </c>
      <c r="AP40" s="36">
        <f t="shared" si="202"/>
        <v>0</v>
      </c>
      <c r="AQ40" s="36">
        <f t="shared" si="202"/>
        <v>0</v>
      </c>
      <c r="AR40" s="36">
        <f t="shared" si="202"/>
        <v>0</v>
      </c>
      <c r="AS40" s="36">
        <f t="shared" si="202"/>
        <v>0</v>
      </c>
      <c r="AT40" s="36">
        <f t="shared" si="202"/>
        <v>0</v>
      </c>
      <c r="AU40" s="36">
        <f t="shared" si="202"/>
        <v>0</v>
      </c>
      <c r="AV40" s="36">
        <f t="shared" si="202"/>
        <v>0</v>
      </c>
      <c r="AW40" s="36">
        <f t="shared" si="202"/>
        <v>0</v>
      </c>
      <c r="AX40" s="36">
        <f t="shared" si="202"/>
        <v>0</v>
      </c>
      <c r="AY40" s="36">
        <f t="shared" si="202"/>
        <v>0</v>
      </c>
      <c r="AZ40" s="36">
        <f t="shared" si="202"/>
        <v>0</v>
      </c>
      <c r="BA40" s="36">
        <f t="shared" si="202"/>
        <v>0</v>
      </c>
      <c r="BB40" s="36">
        <f t="shared" si="202"/>
        <v>0</v>
      </c>
      <c r="BC40" s="36">
        <f t="shared" si="202"/>
        <v>15</v>
      </c>
      <c r="BD40" s="36">
        <f t="shared" si="202"/>
        <v>252434.6825</v>
      </c>
      <c r="BE40" s="36">
        <f t="shared" si="202"/>
        <v>0</v>
      </c>
      <c r="BF40" s="36">
        <f t="shared" si="202"/>
        <v>0</v>
      </c>
      <c r="BG40" s="36">
        <f t="shared" si="202"/>
        <v>0</v>
      </c>
      <c r="BH40" s="36">
        <f t="shared" si="202"/>
        <v>0</v>
      </c>
      <c r="BI40" s="36">
        <v>0</v>
      </c>
      <c r="BJ40" s="36">
        <f t="shared" si="202"/>
        <v>0</v>
      </c>
      <c r="BK40" s="36">
        <f t="shared" si="202"/>
        <v>0</v>
      </c>
      <c r="BL40" s="36">
        <f t="shared" si="202"/>
        <v>0</v>
      </c>
      <c r="BM40" s="36">
        <f t="shared" si="202"/>
        <v>0</v>
      </c>
      <c r="BN40" s="36">
        <f t="shared" si="202"/>
        <v>0</v>
      </c>
      <c r="BO40" s="36">
        <f t="shared" si="202"/>
        <v>0</v>
      </c>
      <c r="BP40" s="36">
        <f t="shared" si="202"/>
        <v>0</v>
      </c>
      <c r="BQ40" s="36">
        <f t="shared" si="202"/>
        <v>0</v>
      </c>
      <c r="BR40" s="36">
        <f t="shared" si="202"/>
        <v>0</v>
      </c>
      <c r="BS40" s="36">
        <f t="shared" si="202"/>
        <v>0</v>
      </c>
      <c r="BT40" s="36">
        <f t="shared" si="202"/>
        <v>0</v>
      </c>
      <c r="BU40" s="36">
        <v>0</v>
      </c>
      <c r="BV40" s="36">
        <f t="shared" si="202"/>
        <v>0</v>
      </c>
      <c r="BW40" s="36">
        <f t="shared" si="202"/>
        <v>0</v>
      </c>
      <c r="BX40" s="36">
        <f t="shared" si="202"/>
        <v>0</v>
      </c>
      <c r="BY40" s="36">
        <f t="shared" si="202"/>
        <v>0</v>
      </c>
      <c r="BZ40" s="36">
        <f t="shared" si="202"/>
        <v>0</v>
      </c>
      <c r="CA40" s="36">
        <f t="shared" si="202"/>
        <v>0</v>
      </c>
      <c r="CB40" s="36">
        <f t="shared" ref="CB40:EJ40" si="203">SUM(CB41:CB42)</f>
        <v>0</v>
      </c>
      <c r="CC40" s="36">
        <f t="shared" si="203"/>
        <v>0</v>
      </c>
      <c r="CD40" s="36">
        <f t="shared" si="203"/>
        <v>0</v>
      </c>
      <c r="CE40" s="36">
        <f t="shared" si="203"/>
        <v>0</v>
      </c>
      <c r="CF40" s="36">
        <f t="shared" si="203"/>
        <v>0</v>
      </c>
      <c r="CG40" s="36">
        <f t="shared" si="203"/>
        <v>0</v>
      </c>
      <c r="CH40" s="36">
        <f t="shared" si="203"/>
        <v>0</v>
      </c>
      <c r="CI40" s="36">
        <f t="shared" si="203"/>
        <v>0</v>
      </c>
      <c r="CJ40" s="36">
        <f t="shared" si="203"/>
        <v>0</v>
      </c>
      <c r="CK40" s="36">
        <f t="shared" si="203"/>
        <v>0</v>
      </c>
      <c r="CL40" s="36">
        <f t="shared" si="203"/>
        <v>0</v>
      </c>
      <c r="CM40" s="36">
        <f t="shared" si="203"/>
        <v>0</v>
      </c>
      <c r="CN40" s="36">
        <f t="shared" si="203"/>
        <v>0</v>
      </c>
      <c r="CO40" s="36">
        <f t="shared" si="203"/>
        <v>0</v>
      </c>
      <c r="CP40" s="36">
        <f t="shared" si="203"/>
        <v>0</v>
      </c>
      <c r="CQ40" s="36">
        <f t="shared" si="203"/>
        <v>122</v>
      </c>
      <c r="CR40" s="36">
        <f t="shared" si="203"/>
        <v>2401314.1880000001</v>
      </c>
      <c r="CS40" s="36">
        <f t="shared" si="203"/>
        <v>0</v>
      </c>
      <c r="CT40" s="36">
        <f t="shared" si="203"/>
        <v>0</v>
      </c>
      <c r="CU40" s="36">
        <f t="shared" si="203"/>
        <v>0</v>
      </c>
      <c r="CV40" s="36">
        <f t="shared" si="203"/>
        <v>0</v>
      </c>
      <c r="CW40" s="36">
        <f t="shared" si="203"/>
        <v>0</v>
      </c>
      <c r="CX40" s="36">
        <f t="shared" si="203"/>
        <v>0</v>
      </c>
      <c r="CY40" s="36">
        <f t="shared" si="203"/>
        <v>0</v>
      </c>
      <c r="CZ40" s="36">
        <f t="shared" si="203"/>
        <v>0</v>
      </c>
      <c r="DA40" s="36">
        <f t="shared" si="203"/>
        <v>0</v>
      </c>
      <c r="DB40" s="36">
        <f t="shared" si="203"/>
        <v>0</v>
      </c>
      <c r="DC40" s="36">
        <f t="shared" si="203"/>
        <v>0</v>
      </c>
      <c r="DD40" s="36">
        <f t="shared" si="203"/>
        <v>0</v>
      </c>
      <c r="DE40" s="36">
        <f t="shared" si="203"/>
        <v>0</v>
      </c>
      <c r="DF40" s="36">
        <f t="shared" si="203"/>
        <v>0</v>
      </c>
      <c r="DG40" s="36">
        <f t="shared" si="203"/>
        <v>0</v>
      </c>
      <c r="DH40" s="36">
        <f t="shared" si="203"/>
        <v>0</v>
      </c>
      <c r="DI40" s="36">
        <v>0</v>
      </c>
      <c r="DJ40" s="36">
        <f t="shared" si="203"/>
        <v>0</v>
      </c>
      <c r="DK40" s="36">
        <f t="shared" si="203"/>
        <v>0</v>
      </c>
      <c r="DL40" s="36">
        <f t="shared" si="203"/>
        <v>0</v>
      </c>
      <c r="DM40" s="36">
        <f t="shared" si="203"/>
        <v>0</v>
      </c>
      <c r="DN40" s="36">
        <f t="shared" si="203"/>
        <v>0</v>
      </c>
      <c r="DO40" s="36">
        <f t="shared" si="203"/>
        <v>1</v>
      </c>
      <c r="DP40" s="36">
        <f t="shared" si="203"/>
        <v>24622.052000000003</v>
      </c>
      <c r="DQ40" s="36">
        <f t="shared" si="203"/>
        <v>0</v>
      </c>
      <c r="DR40" s="36">
        <f t="shared" si="203"/>
        <v>0</v>
      </c>
      <c r="DS40" s="36">
        <f t="shared" si="203"/>
        <v>0</v>
      </c>
      <c r="DT40" s="36">
        <f t="shared" si="203"/>
        <v>0</v>
      </c>
      <c r="DU40" s="36">
        <f t="shared" si="203"/>
        <v>0</v>
      </c>
      <c r="DV40" s="36">
        <f t="shared" si="203"/>
        <v>0</v>
      </c>
      <c r="DW40" s="36">
        <f t="shared" si="203"/>
        <v>0</v>
      </c>
      <c r="DX40" s="36">
        <f t="shared" si="203"/>
        <v>0</v>
      </c>
      <c r="DY40" s="36">
        <v>0</v>
      </c>
      <c r="DZ40" s="36">
        <f t="shared" ref="DZ40" si="204">SUM(DZ41:DZ42)</f>
        <v>0</v>
      </c>
      <c r="EA40" s="36">
        <v>0</v>
      </c>
      <c r="EB40" s="36">
        <f t="shared" ref="EB40" si="205">SUM(EB41:EB42)</f>
        <v>0</v>
      </c>
      <c r="EC40" s="36">
        <f t="shared" si="203"/>
        <v>0</v>
      </c>
      <c r="ED40" s="36">
        <f t="shared" si="203"/>
        <v>0</v>
      </c>
      <c r="EE40" s="36">
        <f t="shared" si="203"/>
        <v>0</v>
      </c>
      <c r="EF40" s="36">
        <f t="shared" si="203"/>
        <v>0</v>
      </c>
      <c r="EG40" s="36">
        <f t="shared" si="203"/>
        <v>152</v>
      </c>
      <c r="EH40" s="36">
        <f t="shared" si="203"/>
        <v>3001710.6701400001</v>
      </c>
      <c r="EI40" s="36">
        <f t="shared" si="203"/>
        <v>0</v>
      </c>
      <c r="EJ40" s="36">
        <f t="shared" si="203"/>
        <v>0</v>
      </c>
      <c r="EL40" s="59"/>
    </row>
    <row r="41" spans="1:142" x14ac:dyDescent="0.25">
      <c r="A41" s="7"/>
      <c r="B41" s="7">
        <v>19</v>
      </c>
      <c r="C41" s="21" t="s">
        <v>185</v>
      </c>
      <c r="D41" s="22">
        <f t="shared" si="66"/>
        <v>10127</v>
      </c>
      <c r="E41" s="22">
        <v>10127</v>
      </c>
      <c r="F41" s="22">
        <v>9620</v>
      </c>
      <c r="G41" s="23">
        <v>1.49</v>
      </c>
      <c r="H41" s="31">
        <v>1</v>
      </c>
      <c r="I41" s="32"/>
      <c r="J41" s="22">
        <v>1.4</v>
      </c>
      <c r="K41" s="22">
        <v>1.68</v>
      </c>
      <c r="L41" s="22">
        <v>2.23</v>
      </c>
      <c r="M41" s="22">
        <v>2.39</v>
      </c>
      <c r="N41" s="24">
        <v>2.57</v>
      </c>
      <c r="O41" s="25">
        <v>0</v>
      </c>
      <c r="P41" s="26">
        <f t="shared" ref="P41:P42" si="206">(O41/12*1*$D41*$G41*$H41*$J41*P$10)+(O41/12*5*$E41*$G41*$H41*$J41*P$11)+(O41/12*6*$F41*$G41*$H41*$J41*P$11)</f>
        <v>0</v>
      </c>
      <c r="Q41" s="25"/>
      <c r="R41" s="26">
        <f t="shared" ref="R41:R42" si="207">(Q41/12*1*$D41*$G41*$H41*$J41*R$10)+(Q41/12*5*$E41*$G41*$H41*$J41*R$11)+(Q41/12*6*$F41*$G41*$H41*$J41*R$11)</f>
        <v>0</v>
      </c>
      <c r="S41" s="27"/>
      <c r="T41" s="26">
        <f t="shared" ref="T41:T42" si="208">(S41/12*1*$D41*$G41*$H41*$J41*T$10)+(S41/12*5*$E41*$G41*$H41*$J41*T$11)+(S41/12*6*$F41*$G41*$H41*$J41*T$11)</f>
        <v>0</v>
      </c>
      <c r="U41" s="25">
        <v>0</v>
      </c>
      <c r="V41" s="26">
        <f t="shared" ref="V41:V42" si="209">(U41/12*1*$D41*$G41*$H41*$J41*V$10)+(U41/12*5*$E41*$G41*$H41*$J41*V$11)+(U41/12*6*$F41*$G41*$H41*$J41*V$11)</f>
        <v>0</v>
      </c>
      <c r="W41" s="25">
        <v>0</v>
      </c>
      <c r="X41" s="26">
        <f t="shared" ref="X41:X42" si="210">(W41/12*1*$D41*$G41*$H41*$J41*X$10)+(W41/12*5*$E41*$G41*$H41*$J41*X$11)+(W41/12*6*$F41*$G41*$H41*$J41*X$11)</f>
        <v>0</v>
      </c>
      <c r="Y41" s="25">
        <v>0</v>
      </c>
      <c r="Z41" s="26">
        <f t="shared" ref="Z41:Z42" si="211">(Y41/12*1*$D41*$G41*$H41*$J41*Z$10)+(Y41/12*5*$E41*$G41*$H41*$J41*Z$11)+(Y41/12*6*$F41*$G41*$H41*$J41*Z$11)</f>
        <v>0</v>
      </c>
      <c r="AA41" s="25">
        <f>4-2</f>
        <v>2</v>
      </c>
      <c r="AB41" s="26">
        <f t="shared" ref="AB41:AB42" si="212">(AA41/12*1*$D41*$G41*$H41*$K41*AB$10)+(AA41/12*5*$E41*$G41*$H41*$K41*AB$11)+(AA41/12*6*$F41*$G41*$H41*$K41*AB$11)</f>
        <v>49924.997303999997</v>
      </c>
      <c r="AC41" s="25"/>
      <c r="AD41" s="26">
        <f t="shared" ref="AD41:AD42" si="213">(AC41/12*1*$D41*$G41*$H41*$J41*AD$10)+(AC41/12*5*$E41*$G41*$H41*$J41*AD$11)+(AC41/12*6*$F41*$G41*$H41*$J41*AD$11)</f>
        <v>0</v>
      </c>
      <c r="AE41" s="25">
        <v>0</v>
      </c>
      <c r="AF41" s="26">
        <f t="shared" ref="AF41:AF42" si="214">(AE41/12*1*$D41*$G41*$H41*$K41*AF$10)+(AE41/12*5*$E41*$G41*$H41*$K41*AF$11)+(AE41/12*6*$F41*$G41*$H41*$K41*AF$11)</f>
        <v>0</v>
      </c>
      <c r="AG41" s="25">
        <v>0</v>
      </c>
      <c r="AH41" s="26">
        <f t="shared" ref="AH41:AH42" si="215">(AG41/12*1*$D41*$G41*$H41*$K41*AH$10)+(AG41/12*5*$E41*$G41*$H41*$K41*AH$11)+(AG41/12*6*$F41*$G41*$H41*$K41*AH$11)</f>
        <v>0</v>
      </c>
      <c r="AI41" s="25">
        <v>0</v>
      </c>
      <c r="AJ41" s="26">
        <f t="shared" ref="AJ41:AJ42" si="216">(AI41/12*1*$D41*$G41*$H41*$K41*AJ$10)+(AI41/12*5*$E41*$G41*$H41*$K41*AJ$11)+(AI41/12*6*$F41*$G41*$H41*$K41*AJ$11)</f>
        <v>0</v>
      </c>
      <c r="AK41" s="25">
        <v>0</v>
      </c>
      <c r="AL41" s="26">
        <f t="shared" ref="AL41:AL42" si="217">(AK41/12*1*$D41*$G41*$H41*$K41*AL$10)+(AK41/12*5*$E41*$G41*$H41*$K41*AL$11)+(AK41/12*6*$F41*$G41*$H41*$K41*AL$11)</f>
        <v>0</v>
      </c>
      <c r="AM41" s="28"/>
      <c r="AN41" s="26">
        <f t="shared" ref="AN41:AN42" si="218">(AM41/12*1*$D41*$G41*$H41*$K41*AN$10)+(AM41/12*5*$E41*$G41*$H41*$K41*AN$11)+(AM41/12*6*$F41*$G41*$H41*$K41*AN$11)</f>
        <v>0</v>
      </c>
      <c r="AO41" s="25">
        <v>0</v>
      </c>
      <c r="AP41" s="26">
        <f t="shared" ref="AP41:AP42" si="219">(AO41/12*1*$D41*$G41*$H41*$K41*AP$10)+(AO41/12*5*$E41*$G41*$H41*$K41*AP$11)+(AO41/12*6*$F41*$G41*$H41*$K41*AP$11)</f>
        <v>0</v>
      </c>
      <c r="AQ41" s="25">
        <v>0</v>
      </c>
      <c r="AR41" s="26">
        <f t="shared" ref="AR41:AR42" si="220">(AQ41/12*1*$D41*$G41*$H41*$J41*AR$10)+(AQ41/12*5*$E41*$G41*$H41*$J41*AR$11)+(AQ41/12*6*$F41*$G41*$H41*$J41*AR$11)</f>
        <v>0</v>
      </c>
      <c r="AS41" s="25"/>
      <c r="AT41" s="26">
        <f t="shared" ref="AT41:AT42" si="221">(AS41/12*1*$D41*$G41*$H41*$J41*AT$10)+(AS41/12*11*$E41*$G41*$H41*$J41*AT$11)</f>
        <v>0</v>
      </c>
      <c r="AU41" s="25"/>
      <c r="AV41" s="26">
        <f t="shared" ref="AV41:AV42" si="222">(AU41/12*1*$D41*$G41*$H41*$J41*AV$10)+(AU41/12*5*$E41*$G41*$H41*$J41*AV$11)+(AU41/12*6*$F41*$G41*$H41*$J41*AV$11)</f>
        <v>0</v>
      </c>
      <c r="AW41" s="25"/>
      <c r="AX41" s="26">
        <f t="shared" ref="AX41:AX42" si="223">(AW41/12*1*$D41*$G41*$H41*$K41*AX$10)+(AW41/12*5*$E41*$G41*$H41*$K41*AX$11)+(AW41/12*6*$F41*$G41*$H41*$K41*AX$11)</f>
        <v>0</v>
      </c>
      <c r="AY41" s="25"/>
      <c r="AZ41" s="26">
        <f t="shared" ref="AZ41:AZ42" si="224">(AY41/12*1*$D41*$G41*$H41*$J41*AZ$10)+(AY41/12*5*$E41*$G41*$H41*$J41*AZ$11)+(AY41/12*6*$F41*$G41*$H41*$J41*AZ$11)</f>
        <v>0</v>
      </c>
      <c r="BA41" s="25"/>
      <c r="BB41" s="26">
        <f t="shared" ref="BB41:BB42" si="225">(BA41/12*1*$D41*$G41*$H41*$J41*BB$10)+(BA41/12*5*$E41*$G41*$H41*$J41*BB$11)+(BA41/12*6*$F41*$G41*$H41*$J41*BB$11)</f>
        <v>0</v>
      </c>
      <c r="BC41" s="25">
        <v>15</v>
      </c>
      <c r="BD41" s="26">
        <f t="shared" ref="BD41:BD42" si="226">(BC41/12*1*$D41*$G41*$H41*$J41*BD$10)+(BC41/12*5*$E41*$G41*$H41*$J41*BD$11)+(BC41/12*6*$F41*$G41*$H41*$J41*BD$11)</f>
        <v>252434.6825</v>
      </c>
      <c r="BE41" s="25"/>
      <c r="BF41" s="26">
        <f t="shared" ref="BF41:BF42" si="227">(BE41/12*1*$D41*$G41*$H41*$J41*BF$10)+(BE41/12*5*$E41*$G41*$H41*$J41*BF$11)+(BE41/12*6*$F41*$G41*$H41*$J41*BF$11)</f>
        <v>0</v>
      </c>
      <c r="BG41" s="25"/>
      <c r="BH41" s="26">
        <f t="shared" ref="BH41:BH42" si="228">(BG41/12*1*$D41*$G41*$H41*$J41*BH$10)+(BG41/12*5*$E41*$G41*$H41*$J41*BH$11)+(BG41/12*6*$F41*$G41*$H41*$J41*BH$11)</f>
        <v>0</v>
      </c>
      <c r="BI41" s="25">
        <v>0</v>
      </c>
      <c r="BJ41" s="26">
        <f t="shared" ref="BJ41:BJ42" si="229">(BI41/12*1*$D41*$G41*$H41*$J41*BJ$10)+(BI41/12*5*$E41*$G41*$H41*$J41*BJ$11)+(BI41/12*6*$F41*$G41*$H41*$J41*BJ$11)</f>
        <v>0</v>
      </c>
      <c r="BK41" s="25"/>
      <c r="BL41" s="26">
        <f t="shared" ref="BL41:BL42" si="230">(BK41/12*1*$D41*$G41*$H41*$J41*BL$10)+(BK41/12*4*$E41*$G41*$H41*$J41*BL$11)+(BK41/12*1*$E41*$G41*$H41*$J41*BL$12)+(BK41/12*6*$F41*$G41*$H41*$J41*BL$12)</f>
        <v>0</v>
      </c>
      <c r="BM41" s="25"/>
      <c r="BN41" s="26">
        <f t="shared" ref="BN41:BN42" si="231">(BM41/12*1*$D41*$G41*$H41*$J41*BN$10)+(BM41/12*5*$E41*$G41*$H41*$J41*BN$11)+(BM41/12*6*$F41*$G41*$H41*$J41*BN$11)</f>
        <v>0</v>
      </c>
      <c r="BO41" s="25"/>
      <c r="BP41" s="26">
        <f t="shared" ref="BP41:BP42" si="232">(BO41/12*1*$D41*$G41*$H41*$J41*BP$10)+(BO41/12*4*$E41*$G41*$H41*$J41*BP$11)+(BO41/12*1*$E41*$G41*$H41*$J41*BP$12)+(BO41/12*6*$F41*$G41*$H41*$J41*BP$12)</f>
        <v>0</v>
      </c>
      <c r="BQ41" s="25"/>
      <c r="BR41" s="26">
        <f t="shared" ref="BR41:BR42" si="233">(BQ41/12*1*$D41*$G41*$H41*$J41*BR$10)+(BQ41/12*5*$E41*$G41*$H41*$J41*BR$11)+(BQ41/12*6*$F41*$G41*$H41*$J41*BR$11)</f>
        <v>0</v>
      </c>
      <c r="BS41" s="25"/>
      <c r="BT41" s="26">
        <f t="shared" ref="BT41:BT42" si="234">(BS41/12*1*$D41*$G41*$H41*$J41*BT$10)+(BS41/12*4*$E41*$G41*$H41*$J41*BT$11)+(BS41/12*1*$E41*$G41*$H41*$J41*BT$12)+(BS41/12*6*$F41*$G41*$H41*$J41*BT$12)</f>
        <v>0</v>
      </c>
      <c r="BU41" s="25"/>
      <c r="BV41" s="26">
        <f t="shared" ref="BV41:BV42" si="235">(BU41/12*1*$D41*$G41*$H41*$J41*BV$10)+(BU41/12*5*$E41*$G41*$H41*$J41*BV$11)+(BU41/12*6*$F41*$G41*$H41*$J41*BV$11)</f>
        <v>0</v>
      </c>
      <c r="BW41" s="25">
        <v>0</v>
      </c>
      <c r="BX41" s="26">
        <f t="shared" ref="BX41:BX42" si="236">(BW41/12*1*$D41*$G41*$H41*$J41*BX$10)+(BW41/12*5*$E41*$G41*$H41*$J41*BX$11)+(BW41/12*6*$F41*$G41*$H41*$J41*BX$11)</f>
        <v>0</v>
      </c>
      <c r="BY41" s="25">
        <v>0</v>
      </c>
      <c r="BZ41" s="26">
        <f t="shared" ref="BZ41:BZ42" si="237">(BY41/12*1*$D41*$G41*$H41*$J41*BZ$10)+(BY41/12*5*$E41*$G41*$H41*$J41*BZ$11)+(BY41/12*6*$F41*$G41*$H41*$J41*BZ$11)</f>
        <v>0</v>
      </c>
      <c r="CA41" s="25">
        <v>0</v>
      </c>
      <c r="CB41" s="26">
        <f t="shared" ref="CB41:CB42" si="238">(CA41/12*1*$D41*$G41*$H41*$K41*CB$10)+(CA41/12*4*$E41*$G41*$H41*$K41*CB$11)+(CA41/12*1*$E41*$G41*$H41*$K41*CB$12)+(CA41/12*6*$F41*$G41*$H41*$K41*CB$12)</f>
        <v>0</v>
      </c>
      <c r="CC41" s="25"/>
      <c r="CD41" s="26">
        <f t="shared" ref="CD41:CD42" si="239">(CC41/12*1*$D41*$G41*$H41*$J41*CD$10)+(CC41/12*5*$E41*$G41*$H41*$J41*CD$11)+(CC41/12*6*$F41*$G41*$H41*$J41*CD$11)</f>
        <v>0</v>
      </c>
      <c r="CE41" s="25"/>
      <c r="CF41" s="26">
        <f t="shared" ref="CF41:CF42" si="240">(CE41/12*1*$D41*$G41*$H41*$J41*CF$10)+(CE41/12*5*$E41*$G41*$H41*$J41*CF$11)+(CE41/12*6*$F41*$G41*$H41*$J41*CF$11)</f>
        <v>0</v>
      </c>
      <c r="CG41" s="25"/>
      <c r="CH41" s="26">
        <f t="shared" ref="CH41:CH42" si="241">(CG41/12*1*$D41*$G41*$H41*$J41*CH$10)+(CG41/12*5*$E41*$G41*$H41*$J41*CH$11)+(CG41/12*6*$F41*$G41*$H41*$J41*CH$11)</f>
        <v>0</v>
      </c>
      <c r="CI41" s="25">
        <v>0</v>
      </c>
      <c r="CJ41" s="26">
        <f t="shared" ref="CJ41:CJ42" si="242">(CI41/12*1*$D41*$G41*$H41*$K41*CJ$10)+(CI41/12*4*$E41*$G41*$H41*$K41*CJ$11)+(CI41/12*1*$E41*$G41*$H41*$K41*CJ$12)+(CI41/12*6*$F41*$G41*$H41*$K41*CJ$12)</f>
        <v>0</v>
      </c>
      <c r="CK41" s="25"/>
      <c r="CL41" s="26">
        <f t="shared" ref="CL41:CL42" si="243">(CK41/12*1*$D41*$G41*$H41*$K41*CL$10)+(CK41/12*5*$E41*$G41*$H41*$K41*CL$11)+(CK41/12*6*$F41*$G41*$H41*$K41*CL$11)</f>
        <v>0</v>
      </c>
      <c r="CM41" s="25"/>
      <c r="CN41" s="26">
        <f t="shared" ref="CN41:CN42" si="244">(CM41/12*1*$D41*$G41*$H41*$J41*CN$10)+(CM41/12*5*$E41*$G41*$H41*$J41*CN$11)+(CM41/12*6*$F41*$G41*$H41*$J41*CN$11)</f>
        <v>0</v>
      </c>
      <c r="CO41" s="25"/>
      <c r="CP41" s="26">
        <f t="shared" ref="CP41:CP42" si="245">(CO41/12*1*$D41*$G41*$H41*$J41*CP$10)+(CO41/12*5*$E41*$G41*$H41*$J41*CP$11)+(CO41/12*6*$F41*$G41*$H41*$J41*CP$11)</f>
        <v>0</v>
      </c>
      <c r="CQ41" s="25">
        <v>60</v>
      </c>
      <c r="CR41" s="26">
        <f t="shared" ref="CR41:CR42" si="246">(CQ41/12*1*$D41*$G41*$H41*$J41*CR$10)+(CQ41/12*5*$E41*$G41*$H41*$J41*CR$11)+(CQ41/12*6*$F41*$G41*$H41*$J41*CR$11)</f>
        <v>1235767.2599999998</v>
      </c>
      <c r="CS41" s="25">
        <v>0</v>
      </c>
      <c r="CT41" s="26">
        <f>(CS41/12*1*$D41*$G41*$H41*$J41*CT$10)+(CS41/12*5*$E41*$G41*$H41*$J41*CT$11)+(CS41/12*6*$F41*$G41*$H41*$J41*CT$11)</f>
        <v>0</v>
      </c>
      <c r="CU41" s="25"/>
      <c r="CV41" s="26">
        <f>(CU41/12*1*$D41*$G41*$H41*$J41*CV$10)+(CU41/12*5*$E41*$G41*$H41*$J41*CV$11)+(CU41/12*6*$F41*$G41*$H41*$J41*CV$11)</f>
        <v>0</v>
      </c>
      <c r="CW41" s="25"/>
      <c r="CX41" s="26">
        <f t="shared" ref="CX41:CX42" si="247">(CW41/12*1*$D41*$G41*$H41*$J41*CX$10)+(CW41/12*5*$E41*$G41*$H41*$J41*CX$11)+(CW41/12*6*$F41*$G41*$H41*$J41*CX$11)</f>
        <v>0</v>
      </c>
      <c r="CY41" s="25"/>
      <c r="CZ41" s="26">
        <f t="shared" ref="CZ41:CZ42" si="248">(CY41/12*1*$D41*$G41*$H41*$J41*CZ$10)+(CY41/12*5*$E41*$G41*$H41*$J41*CZ$11)+(CY41/12*6*$F41*$G41*$H41*$J41*CZ$11)</f>
        <v>0</v>
      </c>
      <c r="DA41" s="25"/>
      <c r="DB41" s="26">
        <f t="shared" ref="DB41:DB42" si="249">(DA41/12*1*$D41*$G41*$H41*$J41*DB$10)+(DA41/12*4*$E41*$G41*$H41*$J41*DB$11)+(DA41/12*1*$E41*$G41*$H41*$J41*DB$12)+(DA41/12*6*$F41*$G41*$H41*$J41*DB$12)</f>
        <v>0</v>
      </c>
      <c r="DC41" s="25"/>
      <c r="DD41" s="26">
        <f t="shared" ref="DD41:DD42" si="250">(DC41/12*1*$D41*$G41*$H41*$J41*DD$10)+(DC41/12*5*$E41*$G41*$H41*$J41*DD$11)+(DC41/12*6*$F41*$G41*$H41*$J41*DD$11)</f>
        <v>0</v>
      </c>
      <c r="DE41" s="25">
        <v>0</v>
      </c>
      <c r="DF41" s="26">
        <f t="shared" ref="DF41:DF42" si="251">(DE41/12*1*$D41*$G41*$H41*$K41*DF$10)+(DE41/12*5*$E41*$G41*$H41*$K41*DF$11)+(DE41/12*6*$F41*$G41*$H41*$K41*DF$11)</f>
        <v>0</v>
      </c>
      <c r="DG41" s="25">
        <v>0</v>
      </c>
      <c r="DH41" s="26">
        <f t="shared" ref="DH41:DH42" si="252">(DG41/12*1*$D41*$G41*$H41*$K41*DH$10)+(DG41/12*5*$E41*$G41*$H41*$K41*DH$11)+(DG41/12*6*$F41*$G41*$H41*$K41*DH$11)</f>
        <v>0</v>
      </c>
      <c r="DI41" s="25">
        <v>0</v>
      </c>
      <c r="DJ41" s="26">
        <f t="shared" ref="DJ41:DJ42" si="253">(DI41/12*1*$D41*$G41*$H41*$J41*DJ$10)+(DI41/12*5*$E41*$G41*$H41*$J41*DJ$11)+(DI41/12*6*$F41*$G41*$H41*$J41*DJ$11)</f>
        <v>0</v>
      </c>
      <c r="DK41" s="25">
        <v>0</v>
      </c>
      <c r="DL41" s="26">
        <f>(DK41/12*1*$D41*$G41*$H41*$K41*DL$10)+(DK41/12*5*$E41*$G41*$H41*$K41*DL$11)+(DK41/12*6*$F41*$G41*$H41*$K41*DL$11)</f>
        <v>0</v>
      </c>
      <c r="DM41" s="25"/>
      <c r="DN41" s="26">
        <f>(DM41/12*1*$D41*$G41*$H41*$K41*DN$10)+(DM41/12*5*$E41*$G41*$H41*$K41*DN$11)+(DM41/12*6*$F41*$G41*$H41*$K41*DN$11)</f>
        <v>0</v>
      </c>
      <c r="DO41" s="25"/>
      <c r="DP41" s="26">
        <f t="shared" ref="DP41:DP42" si="254">(DO41/12*1*$D41*$G41*$H41*$K41*DP$10)+(DO41/12*5*$E41*$G41*$H41*$K41*DP$11)+(DO41/12*6*$F41*$G41*$H41*$K41*DP$11)</f>
        <v>0</v>
      </c>
      <c r="DQ41" s="25">
        <v>0</v>
      </c>
      <c r="DR41" s="26">
        <f t="shared" ref="DR41:DR42" si="255">(DQ41/12*1*$D41*$G41*$H41*$K41*DR$10)+(DQ41/12*5*$E41*$G41*$H41*$K41*DR$11)+(DQ41/12*6*$F41*$G41*$H41*$K41*DR$11)</f>
        <v>0</v>
      </c>
      <c r="DS41" s="25"/>
      <c r="DT41" s="26">
        <f t="shared" ref="DT41:DT42" si="256">(DS41/12*1*$D41*$G41*$H41*$J41*DT$10)+(DS41/12*5*$E41*$G41*$H41*$J41*DT$11)+(DS41/12*6*$F41*$G41*$H41*$J41*DT$11)</f>
        <v>0</v>
      </c>
      <c r="DU41" s="25">
        <v>0</v>
      </c>
      <c r="DV41" s="26">
        <f t="shared" ref="DV41:DV42" si="257">(DU41/12*1*$D41*$G41*$H41*$J41*DV$10)+(DU41/12*5*$E41*$G41*$H41*$J41*DV$11)+(DU41/12*6*$F41*$G41*$H41*$J41*DV$11)</f>
        <v>0</v>
      </c>
      <c r="DW41" s="25"/>
      <c r="DX41" s="26">
        <f t="shared" ref="DX41:DX42" si="258">(DW41/12*1*$D41*$G41*$H41*$K41*DX$10)+(DW41/12*5*$E41*$G41*$H41*$K41*DX$11)+(DW41/12*6*$F41*$G41*$H41*$K41*DX$11)</f>
        <v>0</v>
      </c>
      <c r="DY41" s="25"/>
      <c r="DZ41" s="26">
        <f t="shared" ref="DZ41:DZ42" si="259">(DY41/12*1*$D41*$G41*$H41*$K41*DZ$10)+(DY41/12*5*$E41*$G41*$H41*$K41*DZ$11)+(DY41/12*6*$F41*$G41*$H41*$K41*DZ$11)</f>
        <v>0</v>
      </c>
      <c r="EA41" s="25">
        <v>0</v>
      </c>
      <c r="EB41" s="26">
        <f t="shared" ref="EB41:EB42" si="260">(EA41/12*1*$D41*$G41*$H41*$K41*EB$10)+(EA41/12*5*$E41*$G41*$H41*$K41*EB$11)+(EA41/12*6*$F41*$G41*$H41*$K41*EB$11)</f>
        <v>0</v>
      </c>
      <c r="EC41" s="25">
        <v>0</v>
      </c>
      <c r="ED41" s="26">
        <f t="shared" ref="ED41:ED42" si="261">(EC41/12*1*$D41*$G41*$H41*$L41*ED$10)+(EC41/12*5*$E41*$G41*$H41*$L41*ED$11)+(EC41/12*6*$F41*$G41*$H41*$L41*ED$11)</f>
        <v>0</v>
      </c>
      <c r="EE41" s="25">
        <v>0</v>
      </c>
      <c r="EF41" s="26">
        <f t="shared" ref="EF41:EF42" si="262">(EE41/12*1*$D41*$G41*$H41*$M41*EF$10)+(EE41/12*5*$E41*$G41*$H41*$N41*EF$11)+(EE41/12*6*$F41*$G41*$H41*$N41*EF$11)</f>
        <v>0</v>
      </c>
      <c r="EG41" s="29">
        <f>SUM(S41,Y41,U41,O41,Q41,BW41,CS41,DI41,DU41,BY41,DS41,BI41,AY41,AQ41,AS41,AU41,BK41,CQ41,W41,EA41,DG41,CA41,DY41,CI41,DK41,DO41,DM41,AE41,AG41,AI41,AK41,AA41,AM41,AO41,CK41,EC41,EE41,AW41,DW41,BO41,BA41,BC41,CU41,CW41,CY41,DA41,DC41,BQ41,BE41,BS41,BG41,BU41,CM41,CG41,CO41,AC41,CC41,DE41,,BM41,DQ41,CE41)</f>
        <v>77</v>
      </c>
      <c r="EH41" s="29">
        <f>SUM(T41,Z41,V41,P41,R41,BX41,CT41,DJ41,DV41,BZ41,DT41,BJ41,AZ41,AR41,AT41,AV41,BL41,CR41,X41,EB41,DH41,CB41,DZ41,CJ41,DL41,DP41,DN41,AF41,AH41,AJ41,AL41,AB41,AN41,AP41,CL41,ED41,EF41,AX41,DX41,BP41,BB41,BD41,CV41,CX41,CZ41,DB41,DD41,BR41,BF41,BT41,BH41,BV41,CN41,CH41,CP41,AD41,CD41,DF41,,BN41,DR41,CF41)</f>
        <v>1538126.9398039998</v>
      </c>
      <c r="EI41" s="38"/>
      <c r="EJ41" s="38"/>
      <c r="EL41" s="59"/>
    </row>
    <row r="42" spans="1:142" ht="30" x14ac:dyDescent="0.25">
      <c r="A42" s="7"/>
      <c r="B42" s="7">
        <v>20</v>
      </c>
      <c r="C42" s="33" t="s">
        <v>186</v>
      </c>
      <c r="D42" s="22">
        <f t="shared" si="66"/>
        <v>10127</v>
      </c>
      <c r="E42" s="22">
        <v>10127</v>
      </c>
      <c r="F42" s="22">
        <v>9620</v>
      </c>
      <c r="G42" s="23">
        <v>1.36</v>
      </c>
      <c r="H42" s="31">
        <v>1</v>
      </c>
      <c r="I42" s="32"/>
      <c r="J42" s="22">
        <v>1.4</v>
      </c>
      <c r="K42" s="22">
        <v>1.68</v>
      </c>
      <c r="L42" s="22">
        <v>2.23</v>
      </c>
      <c r="M42" s="22">
        <v>2.39</v>
      </c>
      <c r="N42" s="24">
        <v>2.57</v>
      </c>
      <c r="O42" s="25"/>
      <c r="P42" s="26">
        <f t="shared" si="206"/>
        <v>0</v>
      </c>
      <c r="Q42" s="25"/>
      <c r="R42" s="26">
        <f t="shared" si="207"/>
        <v>0</v>
      </c>
      <c r="S42" s="27"/>
      <c r="T42" s="26">
        <f t="shared" si="208"/>
        <v>0</v>
      </c>
      <c r="U42" s="25"/>
      <c r="V42" s="26">
        <f t="shared" si="209"/>
        <v>0</v>
      </c>
      <c r="W42" s="25"/>
      <c r="X42" s="26">
        <f t="shared" si="210"/>
        <v>0</v>
      </c>
      <c r="Y42" s="25"/>
      <c r="Z42" s="26">
        <f t="shared" si="211"/>
        <v>0</v>
      </c>
      <c r="AA42" s="25">
        <f>22-10</f>
        <v>12</v>
      </c>
      <c r="AB42" s="26">
        <f t="shared" si="212"/>
        <v>273414.750336</v>
      </c>
      <c r="AC42" s="25"/>
      <c r="AD42" s="26">
        <f t="shared" si="213"/>
        <v>0</v>
      </c>
      <c r="AE42" s="25"/>
      <c r="AF42" s="26">
        <f t="shared" si="214"/>
        <v>0</v>
      </c>
      <c r="AG42" s="25"/>
      <c r="AH42" s="26">
        <f t="shared" si="215"/>
        <v>0</v>
      </c>
      <c r="AI42" s="25"/>
      <c r="AJ42" s="26">
        <f t="shared" si="216"/>
        <v>0</v>
      </c>
      <c r="AK42" s="25"/>
      <c r="AL42" s="26">
        <f t="shared" si="217"/>
        <v>0</v>
      </c>
      <c r="AM42" s="28"/>
      <c r="AN42" s="26">
        <f t="shared" si="218"/>
        <v>0</v>
      </c>
      <c r="AO42" s="25"/>
      <c r="AP42" s="26">
        <f t="shared" si="219"/>
        <v>0</v>
      </c>
      <c r="AQ42" s="25"/>
      <c r="AR42" s="26">
        <f t="shared" si="220"/>
        <v>0</v>
      </c>
      <c r="AS42" s="25"/>
      <c r="AT42" s="26">
        <f t="shared" si="221"/>
        <v>0</v>
      </c>
      <c r="AU42" s="25"/>
      <c r="AV42" s="26">
        <f t="shared" si="222"/>
        <v>0</v>
      </c>
      <c r="AW42" s="25"/>
      <c r="AX42" s="26">
        <f t="shared" si="223"/>
        <v>0</v>
      </c>
      <c r="AY42" s="25"/>
      <c r="AZ42" s="26">
        <f t="shared" si="224"/>
        <v>0</v>
      </c>
      <c r="BA42" s="25"/>
      <c r="BB42" s="26">
        <f t="shared" si="225"/>
        <v>0</v>
      </c>
      <c r="BC42" s="25"/>
      <c r="BD42" s="26">
        <f t="shared" si="226"/>
        <v>0</v>
      </c>
      <c r="BE42" s="25"/>
      <c r="BF42" s="26">
        <f t="shared" si="227"/>
        <v>0</v>
      </c>
      <c r="BG42" s="25"/>
      <c r="BH42" s="26">
        <f t="shared" si="228"/>
        <v>0</v>
      </c>
      <c r="BI42" s="25"/>
      <c r="BJ42" s="26">
        <f t="shared" si="229"/>
        <v>0</v>
      </c>
      <c r="BK42" s="25"/>
      <c r="BL42" s="26">
        <f t="shared" si="230"/>
        <v>0</v>
      </c>
      <c r="BM42" s="25"/>
      <c r="BN42" s="26">
        <f t="shared" si="231"/>
        <v>0</v>
      </c>
      <c r="BO42" s="25"/>
      <c r="BP42" s="26">
        <f t="shared" si="232"/>
        <v>0</v>
      </c>
      <c r="BQ42" s="25"/>
      <c r="BR42" s="26">
        <f t="shared" si="233"/>
        <v>0</v>
      </c>
      <c r="BS42" s="25"/>
      <c r="BT42" s="26">
        <f t="shared" si="234"/>
        <v>0</v>
      </c>
      <c r="BU42" s="25"/>
      <c r="BV42" s="26">
        <f t="shared" si="235"/>
        <v>0</v>
      </c>
      <c r="BW42" s="25"/>
      <c r="BX42" s="26">
        <f t="shared" si="236"/>
        <v>0</v>
      </c>
      <c r="BY42" s="25"/>
      <c r="BZ42" s="26">
        <f t="shared" si="237"/>
        <v>0</v>
      </c>
      <c r="CA42" s="25"/>
      <c r="CB42" s="26">
        <f t="shared" si="238"/>
        <v>0</v>
      </c>
      <c r="CC42" s="25"/>
      <c r="CD42" s="26">
        <f t="shared" si="239"/>
        <v>0</v>
      </c>
      <c r="CE42" s="25"/>
      <c r="CF42" s="26">
        <f t="shared" si="240"/>
        <v>0</v>
      </c>
      <c r="CG42" s="25"/>
      <c r="CH42" s="26">
        <f t="shared" si="241"/>
        <v>0</v>
      </c>
      <c r="CI42" s="25"/>
      <c r="CJ42" s="26">
        <f t="shared" si="242"/>
        <v>0</v>
      </c>
      <c r="CK42" s="25"/>
      <c r="CL42" s="26">
        <f t="shared" si="243"/>
        <v>0</v>
      </c>
      <c r="CM42" s="25"/>
      <c r="CN42" s="26">
        <f t="shared" si="244"/>
        <v>0</v>
      </c>
      <c r="CO42" s="25"/>
      <c r="CP42" s="26">
        <f t="shared" si="245"/>
        <v>0</v>
      </c>
      <c r="CQ42" s="25">
        <v>62</v>
      </c>
      <c r="CR42" s="26">
        <f t="shared" si="246"/>
        <v>1165546.9280000001</v>
      </c>
      <c r="CS42" s="25"/>
      <c r="CT42" s="26">
        <f>(CS42/12*1*$D42*$G42*$H42*$J42*CT$10)+(CS42/12*5*$E42*$G42*$H42*$J42*CT$11)+(CS42/12*6*$F42*$G42*$H42*$J42*CT$11)</f>
        <v>0</v>
      </c>
      <c r="CU42" s="25"/>
      <c r="CV42" s="26">
        <f>(CU42/12*1*$D42*$G42*$H42*$J42*CV$10)+(CU42/12*5*$E42*$G42*$H42*$J42*CV$11)+(CU42/12*6*$F42*$G42*$H42*$J42*CV$11)</f>
        <v>0</v>
      </c>
      <c r="CW42" s="25"/>
      <c r="CX42" s="26">
        <f t="shared" si="247"/>
        <v>0</v>
      </c>
      <c r="CY42" s="25"/>
      <c r="CZ42" s="26">
        <f t="shared" si="248"/>
        <v>0</v>
      </c>
      <c r="DA42" s="25"/>
      <c r="DB42" s="26">
        <f t="shared" si="249"/>
        <v>0</v>
      </c>
      <c r="DC42" s="25"/>
      <c r="DD42" s="26">
        <f t="shared" si="250"/>
        <v>0</v>
      </c>
      <c r="DE42" s="25"/>
      <c r="DF42" s="26">
        <f t="shared" si="251"/>
        <v>0</v>
      </c>
      <c r="DG42" s="25"/>
      <c r="DH42" s="26">
        <f t="shared" si="252"/>
        <v>0</v>
      </c>
      <c r="DI42" s="25"/>
      <c r="DJ42" s="26">
        <f t="shared" si="253"/>
        <v>0</v>
      </c>
      <c r="DK42" s="25"/>
      <c r="DL42" s="26">
        <f>(DK42/12*1*$D42*$G42*$H42*$K42*DL$10)+(DK42/12*5*$E42*$G42*$H42*$K42*DL$11)+(DK42/12*6*$F42*$G42*$H42*$K42*DL$11)</f>
        <v>0</v>
      </c>
      <c r="DM42" s="25"/>
      <c r="DN42" s="26">
        <f>(DM42/12*1*$D42*$G42*$H42*$K42*DN$10)+(DM42/12*5*$E42*$G42*$H42*$K42*DN$11)+(DM42/12*6*$F42*$G42*$H42*$K42*DN$11)</f>
        <v>0</v>
      </c>
      <c r="DO42" s="25">
        <v>1</v>
      </c>
      <c r="DP42" s="26">
        <f t="shared" si="254"/>
        <v>24622.052000000003</v>
      </c>
      <c r="DQ42" s="25"/>
      <c r="DR42" s="26">
        <f t="shared" si="255"/>
        <v>0</v>
      </c>
      <c r="DS42" s="25"/>
      <c r="DT42" s="26">
        <f t="shared" si="256"/>
        <v>0</v>
      </c>
      <c r="DU42" s="25"/>
      <c r="DV42" s="26">
        <f t="shared" si="257"/>
        <v>0</v>
      </c>
      <c r="DW42" s="25"/>
      <c r="DX42" s="26">
        <f t="shared" si="258"/>
        <v>0</v>
      </c>
      <c r="DY42" s="25"/>
      <c r="DZ42" s="26">
        <f t="shared" si="259"/>
        <v>0</v>
      </c>
      <c r="EA42" s="25"/>
      <c r="EB42" s="26">
        <f t="shared" si="260"/>
        <v>0</v>
      </c>
      <c r="EC42" s="25"/>
      <c r="ED42" s="26">
        <f t="shared" si="261"/>
        <v>0</v>
      </c>
      <c r="EE42" s="25"/>
      <c r="EF42" s="26">
        <f t="shared" si="262"/>
        <v>0</v>
      </c>
      <c r="EG42" s="29">
        <f>SUM(S42,Y42,U42,O42,Q42,BW42,CS42,DI42,DU42,BY42,DS42,BI42,AY42,AQ42,AS42,AU42,BK42,CQ42,W42,EA42,DG42,CA42,DY42,CI42,DK42,DO42,DM42,AE42,AG42,AI42,AK42,AA42,AM42,AO42,CK42,EC42,EE42,AW42,DW42,BO42,BA42,BC42,CU42,CW42,CY42,DA42,DC42,BQ42,BE42,BS42,BG42,BU42,CM42,CG42,CO42,AC42,CC42,DE42,,BM42,DQ42,CE42)</f>
        <v>75</v>
      </c>
      <c r="EH42" s="29">
        <f>SUM(T42,Z42,V42,P42,R42,BX42,CT42,DJ42,DV42,BZ42,DT42,BJ42,AZ42,AR42,AT42,AV42,BL42,CR42,X42,EB42,DH42,CB42,DZ42,CJ42,DL42,DP42,DN42,AF42,AH42,AJ42,AL42,AB42,AN42,AP42,CL42,ED42,EF42,AX42,DX42,BP42,BB42,BD42,CV42,CX42,CZ42,DB42,DD42,BR42,BF42,BT42,BH42,BV42,CN42,CH42,CP42,AD42,CD42,DF42,,BN42,DR42,CF42)</f>
        <v>1463583.730336</v>
      </c>
      <c r="EI42" s="38"/>
      <c r="EJ42" s="38"/>
      <c r="EL42" s="59"/>
    </row>
    <row r="43" spans="1:142" s="60" customFormat="1" x14ac:dyDescent="0.25">
      <c r="A43" s="44">
        <v>12</v>
      </c>
      <c r="B43" s="44"/>
      <c r="C43" s="45" t="s">
        <v>187</v>
      </c>
      <c r="D43" s="22">
        <f t="shared" si="66"/>
        <v>10127</v>
      </c>
      <c r="E43" s="22">
        <v>10127</v>
      </c>
      <c r="F43" s="22">
        <v>9620</v>
      </c>
      <c r="G43" s="51"/>
      <c r="H43" s="49"/>
      <c r="I43" s="50"/>
      <c r="J43" s="47"/>
      <c r="K43" s="47"/>
      <c r="L43" s="47"/>
      <c r="M43" s="47"/>
      <c r="N43" s="24">
        <v>2.57</v>
      </c>
      <c r="O43" s="36">
        <f>SUM(O44:O52)</f>
        <v>11</v>
      </c>
      <c r="P43" s="36">
        <f t="shared" ref="P43:CA43" si="263">SUM(P44:P52)</f>
        <v>147742.47154333332</v>
      </c>
      <c r="Q43" s="36">
        <f t="shared" si="263"/>
        <v>0</v>
      </c>
      <c r="R43" s="36">
        <f t="shared" si="263"/>
        <v>0</v>
      </c>
      <c r="S43" s="36">
        <f t="shared" si="263"/>
        <v>0</v>
      </c>
      <c r="T43" s="36">
        <f t="shared" si="263"/>
        <v>0</v>
      </c>
      <c r="U43" s="36">
        <f t="shared" si="263"/>
        <v>0</v>
      </c>
      <c r="V43" s="36">
        <f t="shared" si="263"/>
        <v>0</v>
      </c>
      <c r="W43" s="36">
        <f t="shared" si="263"/>
        <v>0</v>
      </c>
      <c r="X43" s="36">
        <f t="shared" si="263"/>
        <v>0</v>
      </c>
      <c r="Y43" s="36">
        <f t="shared" si="263"/>
        <v>0</v>
      </c>
      <c r="Z43" s="36">
        <f t="shared" si="263"/>
        <v>0</v>
      </c>
      <c r="AA43" s="36">
        <f t="shared" si="263"/>
        <v>65</v>
      </c>
      <c r="AB43" s="36">
        <f t="shared" si="263"/>
        <v>895466.81406</v>
      </c>
      <c r="AC43" s="36">
        <f t="shared" si="263"/>
        <v>0</v>
      </c>
      <c r="AD43" s="36">
        <f t="shared" si="263"/>
        <v>0</v>
      </c>
      <c r="AE43" s="36">
        <f t="shared" si="263"/>
        <v>12</v>
      </c>
      <c r="AF43" s="36">
        <f t="shared" si="263"/>
        <v>195009.049872</v>
      </c>
      <c r="AG43" s="36">
        <f t="shared" si="263"/>
        <v>20</v>
      </c>
      <c r="AH43" s="36">
        <f t="shared" si="263"/>
        <v>325015.08311999997</v>
      </c>
      <c r="AI43" s="36">
        <f t="shared" si="263"/>
        <v>10</v>
      </c>
      <c r="AJ43" s="36">
        <f t="shared" si="263"/>
        <v>162507.54155999998</v>
      </c>
      <c r="AK43" s="36">
        <f t="shared" si="263"/>
        <v>13</v>
      </c>
      <c r="AL43" s="36">
        <f t="shared" si="263"/>
        <v>211259.80402799998</v>
      </c>
      <c r="AM43" s="36">
        <f t="shared" si="263"/>
        <v>0</v>
      </c>
      <c r="AN43" s="36">
        <f t="shared" si="263"/>
        <v>0</v>
      </c>
      <c r="AO43" s="36">
        <v>0</v>
      </c>
      <c r="AP43" s="36">
        <f t="shared" si="263"/>
        <v>0</v>
      </c>
      <c r="AQ43" s="36">
        <f t="shared" si="263"/>
        <v>0</v>
      </c>
      <c r="AR43" s="36">
        <f t="shared" si="263"/>
        <v>0</v>
      </c>
      <c r="AS43" s="36">
        <f t="shared" si="263"/>
        <v>0</v>
      </c>
      <c r="AT43" s="36">
        <f t="shared" si="263"/>
        <v>0</v>
      </c>
      <c r="AU43" s="36">
        <f t="shared" si="263"/>
        <v>0</v>
      </c>
      <c r="AV43" s="36">
        <f t="shared" si="263"/>
        <v>0</v>
      </c>
      <c r="AW43" s="36">
        <f t="shared" si="263"/>
        <v>0</v>
      </c>
      <c r="AX43" s="36">
        <f t="shared" si="263"/>
        <v>0</v>
      </c>
      <c r="AY43" s="36">
        <f t="shared" si="263"/>
        <v>0</v>
      </c>
      <c r="AZ43" s="36">
        <f t="shared" si="263"/>
        <v>0</v>
      </c>
      <c r="BA43" s="36">
        <f t="shared" si="263"/>
        <v>632</v>
      </c>
      <c r="BB43" s="36">
        <f t="shared" si="263"/>
        <v>4639828.5266666664</v>
      </c>
      <c r="BC43" s="36">
        <f t="shared" si="263"/>
        <v>426</v>
      </c>
      <c r="BD43" s="36">
        <f t="shared" si="263"/>
        <v>3156393.5736666671</v>
      </c>
      <c r="BE43" s="36">
        <f t="shared" si="263"/>
        <v>602</v>
      </c>
      <c r="BF43" s="36">
        <f t="shared" si="263"/>
        <v>4499097.6030000001</v>
      </c>
      <c r="BG43" s="36">
        <f t="shared" si="263"/>
        <v>0</v>
      </c>
      <c r="BH43" s="36">
        <f t="shared" si="263"/>
        <v>0</v>
      </c>
      <c r="BI43" s="36">
        <v>40</v>
      </c>
      <c r="BJ43" s="36">
        <f t="shared" si="263"/>
        <v>487279.82333333336</v>
      </c>
      <c r="BK43" s="36">
        <f t="shared" si="263"/>
        <v>280</v>
      </c>
      <c r="BL43" s="36">
        <f t="shared" si="263"/>
        <v>2442872.7960000001</v>
      </c>
      <c r="BM43" s="36">
        <f t="shared" si="263"/>
        <v>0</v>
      </c>
      <c r="BN43" s="36">
        <f t="shared" si="263"/>
        <v>0</v>
      </c>
      <c r="BO43" s="36">
        <f t="shared" si="263"/>
        <v>123</v>
      </c>
      <c r="BP43" s="36">
        <f t="shared" si="263"/>
        <v>1408417.3648999997</v>
      </c>
      <c r="BQ43" s="36">
        <f t="shared" si="263"/>
        <v>63</v>
      </c>
      <c r="BR43" s="36">
        <f t="shared" si="263"/>
        <v>767465.72174999991</v>
      </c>
      <c r="BS43" s="36">
        <f t="shared" si="263"/>
        <v>220</v>
      </c>
      <c r="BT43" s="36">
        <f t="shared" si="263"/>
        <v>1758021.1740000003</v>
      </c>
      <c r="BU43" s="36">
        <v>23</v>
      </c>
      <c r="BV43" s="36">
        <f t="shared" si="263"/>
        <v>280185.89841666666</v>
      </c>
      <c r="BW43" s="36">
        <f t="shared" si="263"/>
        <v>8</v>
      </c>
      <c r="BX43" s="36">
        <f t="shared" si="263"/>
        <v>78115.476833333334</v>
      </c>
      <c r="BY43" s="36">
        <f t="shared" si="263"/>
        <v>16</v>
      </c>
      <c r="BZ43" s="36">
        <f t="shared" si="263"/>
        <v>136890.46583333332</v>
      </c>
      <c r="CA43" s="36">
        <f t="shared" si="263"/>
        <v>6</v>
      </c>
      <c r="CB43" s="36">
        <f t="shared" ref="CB43:EJ43" si="264">SUM(CB44:CB52)</f>
        <v>87905.770680000001</v>
      </c>
      <c r="CC43" s="36">
        <f t="shared" si="264"/>
        <v>200</v>
      </c>
      <c r="CD43" s="36">
        <f t="shared" si="264"/>
        <v>2436399.1166666667</v>
      </c>
      <c r="CE43" s="36">
        <f t="shared" si="264"/>
        <v>0</v>
      </c>
      <c r="CF43" s="36">
        <f t="shared" si="264"/>
        <v>0</v>
      </c>
      <c r="CG43" s="36">
        <f t="shared" si="264"/>
        <v>2</v>
      </c>
      <c r="CH43" s="36">
        <f t="shared" si="264"/>
        <v>26816.425999999999</v>
      </c>
      <c r="CI43" s="36">
        <f t="shared" si="264"/>
        <v>19</v>
      </c>
      <c r="CJ43" s="36">
        <f t="shared" si="264"/>
        <v>329877.32777999999</v>
      </c>
      <c r="CK43" s="36">
        <f t="shared" si="264"/>
        <v>1</v>
      </c>
      <c r="CL43" s="36">
        <f t="shared" si="264"/>
        <v>16139.3644776</v>
      </c>
      <c r="CM43" s="36">
        <f t="shared" si="264"/>
        <v>3</v>
      </c>
      <c r="CN43" s="36">
        <f t="shared" si="264"/>
        <v>40224.638999999996</v>
      </c>
      <c r="CO43" s="36">
        <f t="shared" si="264"/>
        <v>15</v>
      </c>
      <c r="CP43" s="36">
        <f t="shared" si="264"/>
        <v>756112.63</v>
      </c>
      <c r="CQ43" s="36">
        <f t="shared" si="264"/>
        <v>0</v>
      </c>
      <c r="CR43" s="36">
        <f t="shared" si="264"/>
        <v>0</v>
      </c>
      <c r="CS43" s="36">
        <f t="shared" si="264"/>
        <v>2</v>
      </c>
      <c r="CT43" s="36">
        <f t="shared" si="264"/>
        <v>26898.940795999999</v>
      </c>
      <c r="CU43" s="36">
        <f t="shared" si="264"/>
        <v>74</v>
      </c>
      <c r="CV43" s="36">
        <f t="shared" si="264"/>
        <v>992207.76199999987</v>
      </c>
      <c r="CW43" s="36">
        <f t="shared" si="264"/>
        <v>405</v>
      </c>
      <c r="CX43" s="36">
        <f t="shared" si="264"/>
        <v>3743932.4649999999</v>
      </c>
      <c r="CY43" s="36">
        <f t="shared" si="264"/>
        <v>42</v>
      </c>
      <c r="CZ43" s="36">
        <f t="shared" si="264"/>
        <v>424915.946</v>
      </c>
      <c r="DA43" s="36">
        <f t="shared" si="264"/>
        <v>174</v>
      </c>
      <c r="DB43" s="36">
        <f t="shared" si="264"/>
        <v>2059469.3088666664</v>
      </c>
      <c r="DC43" s="36">
        <f t="shared" si="264"/>
        <v>126</v>
      </c>
      <c r="DD43" s="36">
        <f t="shared" si="264"/>
        <v>1247102.0379999999</v>
      </c>
      <c r="DE43" s="36">
        <f t="shared" si="264"/>
        <v>0</v>
      </c>
      <c r="DF43" s="36">
        <f t="shared" si="264"/>
        <v>0</v>
      </c>
      <c r="DG43" s="36">
        <f t="shared" si="264"/>
        <v>3</v>
      </c>
      <c r="DH43" s="36">
        <f t="shared" si="264"/>
        <v>52832.476132800002</v>
      </c>
      <c r="DI43" s="36">
        <f t="shared" si="264"/>
        <v>8</v>
      </c>
      <c r="DJ43" s="36">
        <f t="shared" si="264"/>
        <v>117167.12643999999</v>
      </c>
      <c r="DK43" s="36">
        <f t="shared" si="264"/>
        <v>47</v>
      </c>
      <c r="DL43" s="36">
        <f t="shared" si="264"/>
        <v>602217.60595360002</v>
      </c>
      <c r="DM43" s="36">
        <f t="shared" si="264"/>
        <v>1</v>
      </c>
      <c r="DN43" s="36">
        <f t="shared" si="264"/>
        <v>21060.3684928</v>
      </c>
      <c r="DO43" s="36">
        <f t="shared" si="264"/>
        <v>26</v>
      </c>
      <c r="DP43" s="36">
        <f t="shared" si="264"/>
        <v>349777.97399999999</v>
      </c>
      <c r="DQ43" s="36">
        <f t="shared" si="264"/>
        <v>0</v>
      </c>
      <c r="DR43" s="36">
        <f t="shared" si="264"/>
        <v>0</v>
      </c>
      <c r="DS43" s="36">
        <f t="shared" si="264"/>
        <v>16</v>
      </c>
      <c r="DT43" s="36">
        <f t="shared" si="264"/>
        <v>234334.25287999999</v>
      </c>
      <c r="DU43" s="36">
        <f t="shared" si="264"/>
        <v>0</v>
      </c>
      <c r="DV43" s="36">
        <f t="shared" si="264"/>
        <v>0</v>
      </c>
      <c r="DW43" s="36">
        <f t="shared" si="264"/>
        <v>0</v>
      </c>
      <c r="DX43" s="36">
        <f t="shared" si="264"/>
        <v>0</v>
      </c>
      <c r="DY43" s="36">
        <v>32</v>
      </c>
      <c r="DZ43" s="36">
        <f t="shared" ref="DZ43" si="265">SUM(DZ44:DZ52)</f>
        <v>754709.91231999989</v>
      </c>
      <c r="EA43" s="36">
        <v>23</v>
      </c>
      <c r="EB43" s="36">
        <f t="shared" ref="EB43" si="266">SUM(EB44:EB52)</f>
        <v>572141.66463999997</v>
      </c>
      <c r="EC43" s="36">
        <f t="shared" si="264"/>
        <v>0</v>
      </c>
      <c r="ED43" s="36">
        <f t="shared" si="264"/>
        <v>0</v>
      </c>
      <c r="EE43" s="36">
        <f t="shared" si="264"/>
        <v>0</v>
      </c>
      <c r="EF43" s="36">
        <f t="shared" si="264"/>
        <v>0</v>
      </c>
      <c r="EG43" s="36">
        <f t="shared" si="264"/>
        <v>3789</v>
      </c>
      <c r="EH43" s="36">
        <f t="shared" si="264"/>
        <v>36483812.304709472</v>
      </c>
      <c r="EI43" s="36">
        <f t="shared" si="264"/>
        <v>0</v>
      </c>
      <c r="EJ43" s="36">
        <f t="shared" si="264"/>
        <v>0</v>
      </c>
      <c r="EL43" s="59"/>
    </row>
    <row r="44" spans="1:142" ht="30" x14ac:dyDescent="0.25">
      <c r="A44" s="7"/>
      <c r="B44" s="7">
        <v>21</v>
      </c>
      <c r="C44" s="33" t="s">
        <v>188</v>
      </c>
      <c r="D44" s="22">
        <f>D153</f>
        <v>10127</v>
      </c>
      <c r="E44" s="22">
        <v>10127</v>
      </c>
      <c r="F44" s="22">
        <v>9620</v>
      </c>
      <c r="G44" s="23">
        <v>2.75</v>
      </c>
      <c r="H44" s="31">
        <v>1</v>
      </c>
      <c r="I44" s="32"/>
      <c r="J44" s="22">
        <v>1.4</v>
      </c>
      <c r="K44" s="22">
        <v>1.68</v>
      </c>
      <c r="L44" s="22">
        <v>2.23</v>
      </c>
      <c r="M44" s="22">
        <v>2.39</v>
      </c>
      <c r="N44" s="24">
        <v>2.57</v>
      </c>
      <c r="O44" s="25"/>
      <c r="P44" s="26">
        <f t="shared" ref="P44:P52" si="267">(O44/12*1*$D44*$G44*$H44*$J44*P$10)+(O44/12*5*$E44*$G44*$H44*$J44*P$11)+(O44/12*6*$F44*$G44*$H44*$J44*P$11)</f>
        <v>0</v>
      </c>
      <c r="Q44" s="25"/>
      <c r="R44" s="26">
        <f t="shared" ref="R44:R52" si="268">(Q44/12*1*$D44*$G44*$H44*$J44*R$10)+(Q44/12*5*$E44*$G44*$H44*$J44*R$11)+(Q44/12*6*$F44*$G44*$H44*$J44*R$11)</f>
        <v>0</v>
      </c>
      <c r="S44" s="27"/>
      <c r="T44" s="26">
        <f t="shared" ref="T44:T52" si="269">(S44/12*1*$D44*$G44*$H44*$J44*T$10)+(S44/12*5*$E44*$G44*$H44*$J44*T$11)+(S44/12*6*$F44*$G44*$H44*$J44*T$11)</f>
        <v>0</v>
      </c>
      <c r="U44" s="25"/>
      <c r="V44" s="26">
        <f t="shared" ref="V44:V52" si="270">(U44/12*1*$D44*$G44*$H44*$J44*V$10)+(U44/12*5*$E44*$G44*$H44*$J44*V$11)+(U44/12*6*$F44*$G44*$H44*$J44*V$11)</f>
        <v>0</v>
      </c>
      <c r="W44" s="25"/>
      <c r="X44" s="26">
        <f t="shared" ref="X44:X52" si="271">(W44/12*1*$D44*$G44*$H44*$J44*X$10)+(W44/12*5*$E44*$G44*$H44*$J44*X$11)+(W44/12*6*$F44*$G44*$H44*$J44*X$11)</f>
        <v>0</v>
      </c>
      <c r="Y44" s="25"/>
      <c r="Z44" s="26">
        <f t="shared" ref="Z44:Z52" si="272">(Y44/12*1*$D44*$G44*$H44*$J44*Z$10)+(Y44/12*5*$E44*$G44*$H44*$J44*Z$11)+(Y44/12*6*$F44*$G44*$H44*$J44*Z$11)</f>
        <v>0</v>
      </c>
      <c r="AA44" s="25"/>
      <c r="AB44" s="26">
        <f t="shared" ref="AB44:AB52" si="273">(AA44/12*1*$D44*$G44*$H44*$K44*AB$10)+(AA44/12*5*$E44*$G44*$H44*$K44*AB$11)+(AA44/12*6*$F44*$G44*$H44*$K44*AB$11)</f>
        <v>0</v>
      </c>
      <c r="AC44" s="25"/>
      <c r="AD44" s="26">
        <f t="shared" ref="AD44:AD52" si="274">(AC44/12*1*$D44*$G44*$H44*$J44*AD$10)+(AC44/12*5*$E44*$G44*$H44*$J44*AD$11)+(AC44/12*6*$F44*$G44*$H44*$J44*AD$11)</f>
        <v>0</v>
      </c>
      <c r="AE44" s="25"/>
      <c r="AF44" s="26">
        <f t="shared" ref="AF44:AF52" si="275">(AE44/12*1*$D44*$G44*$H44*$K44*AF$10)+(AE44/12*5*$E44*$G44*$H44*$K44*AF$11)+(AE44/12*6*$F44*$G44*$H44*$K44*AF$11)</f>
        <v>0</v>
      </c>
      <c r="AG44" s="25"/>
      <c r="AH44" s="26">
        <f t="shared" ref="AH44:AH52" si="276">(AG44/12*1*$D44*$G44*$H44*$K44*AH$10)+(AG44/12*5*$E44*$G44*$H44*$K44*AH$11)+(AG44/12*6*$F44*$G44*$H44*$K44*AH$11)</f>
        <v>0</v>
      </c>
      <c r="AI44" s="25"/>
      <c r="AJ44" s="26">
        <f t="shared" ref="AJ44:AJ52" si="277">(AI44/12*1*$D44*$G44*$H44*$K44*AJ$10)+(AI44/12*5*$E44*$G44*$H44*$K44*AJ$11)+(AI44/12*6*$F44*$G44*$H44*$K44*AJ$11)</f>
        <v>0</v>
      </c>
      <c r="AK44" s="25"/>
      <c r="AL44" s="26">
        <f t="shared" ref="AL44:AL52" si="278">(AK44/12*1*$D44*$G44*$H44*$K44*AL$10)+(AK44/12*5*$E44*$G44*$H44*$K44*AL$11)+(AK44/12*6*$F44*$G44*$H44*$K44*AL$11)</f>
        <v>0</v>
      </c>
      <c r="AM44" s="28"/>
      <c r="AN44" s="26">
        <f t="shared" ref="AN44:AN52" si="279">(AM44/12*1*$D44*$G44*$H44*$K44*AN$10)+(AM44/12*5*$E44*$G44*$H44*$K44*AN$11)+(AM44/12*6*$F44*$G44*$H44*$K44*AN$11)</f>
        <v>0</v>
      </c>
      <c r="AO44" s="25"/>
      <c r="AP44" s="26">
        <f t="shared" ref="AP44:AP52" si="280">(AO44/12*1*$D44*$G44*$H44*$K44*AP$10)+(AO44/12*5*$E44*$G44*$H44*$K44*AP$11)+(AO44/12*6*$F44*$G44*$H44*$K44*AP$11)</f>
        <v>0</v>
      </c>
      <c r="AQ44" s="25"/>
      <c r="AR44" s="26">
        <f t="shared" ref="AR44:AR52" si="281">(AQ44/12*1*$D44*$G44*$H44*$J44*AR$10)+(AQ44/12*5*$E44*$G44*$H44*$J44*AR$11)+(AQ44/12*6*$F44*$G44*$H44*$J44*AR$11)</f>
        <v>0</v>
      </c>
      <c r="AS44" s="25"/>
      <c r="AT44" s="26">
        <f t="shared" ref="AT44:AT52" si="282">(AS44/12*1*$D44*$G44*$H44*$J44*AT$10)+(AS44/12*11*$E44*$G44*$H44*$J44*AT$11)</f>
        <v>0</v>
      </c>
      <c r="AU44" s="25"/>
      <c r="AV44" s="26">
        <f t="shared" ref="AV44:AV52" si="283">(AU44/12*1*$D44*$G44*$H44*$J44*AV$10)+(AU44/12*5*$E44*$G44*$H44*$J44*AV$11)+(AU44/12*6*$F44*$G44*$H44*$J44*AV$11)</f>
        <v>0</v>
      </c>
      <c r="AW44" s="25"/>
      <c r="AX44" s="26">
        <f t="shared" ref="AX44:AX52" si="284">(AW44/12*1*$D44*$G44*$H44*$K44*AX$10)+(AW44/12*5*$E44*$G44*$H44*$K44*AX$11)+(AW44/12*6*$F44*$G44*$H44*$K44*AX$11)</f>
        <v>0</v>
      </c>
      <c r="AY44" s="25"/>
      <c r="AZ44" s="26">
        <f t="shared" ref="AZ44:AZ52" si="285">(AY44/12*1*$D44*$G44*$H44*$J44*AZ$10)+(AY44/12*5*$E44*$G44*$H44*$J44*AZ$11)+(AY44/12*6*$F44*$G44*$H44*$J44*AZ$11)</f>
        <v>0</v>
      </c>
      <c r="BA44" s="25"/>
      <c r="BB44" s="26">
        <f t="shared" ref="BB44:BB52" si="286">(BA44/12*1*$D44*$G44*$H44*$J44*BB$10)+(BA44/12*5*$E44*$G44*$H44*$J44*BB$11)+(BA44/12*6*$F44*$G44*$H44*$J44*BB$11)</f>
        <v>0</v>
      </c>
      <c r="BC44" s="25"/>
      <c r="BD44" s="26">
        <f t="shared" ref="BD44:BD52" si="287">(BC44/12*1*$D44*$G44*$H44*$J44*BD$10)+(BC44/12*5*$E44*$G44*$H44*$J44*BD$11)+(BC44/12*6*$F44*$G44*$H44*$J44*BD$11)</f>
        <v>0</v>
      </c>
      <c r="BE44" s="25"/>
      <c r="BF44" s="26">
        <f t="shared" ref="BF44:BF52" si="288">(BE44/12*1*$D44*$G44*$H44*$J44*BF$10)+(BE44/12*5*$E44*$G44*$H44*$J44*BF$11)+(BE44/12*6*$F44*$G44*$H44*$J44*BF$11)</f>
        <v>0</v>
      </c>
      <c r="BG44" s="25"/>
      <c r="BH44" s="26">
        <f t="shared" ref="BH44:BH52" si="289">(BG44/12*1*$D44*$G44*$H44*$J44*BH$10)+(BG44/12*5*$E44*$G44*$H44*$J44*BH$11)+(BG44/12*6*$F44*$G44*$H44*$J44*BH$11)</f>
        <v>0</v>
      </c>
      <c r="BI44" s="25"/>
      <c r="BJ44" s="26">
        <f t="shared" ref="BJ44:BJ52" si="290">(BI44/12*1*$D44*$G44*$H44*$J44*BJ$10)+(BI44/12*5*$E44*$G44*$H44*$J44*BJ$11)+(BI44/12*6*$F44*$G44*$H44*$J44*BJ$11)</f>
        <v>0</v>
      </c>
      <c r="BK44" s="25"/>
      <c r="BL44" s="26">
        <f t="shared" ref="BL44:BL52" si="291">(BK44/12*1*$D44*$G44*$H44*$J44*BL$10)+(BK44/12*4*$E44*$G44*$H44*$J44*BL$11)+(BK44/12*1*$E44*$G44*$H44*$J44*BL$12)+(BK44/12*6*$F44*$G44*$H44*$J44*BL$12)</f>
        <v>0</v>
      </c>
      <c r="BM44" s="25"/>
      <c r="BN44" s="26">
        <f t="shared" ref="BN44:BN52" si="292">(BM44/12*1*$D44*$G44*$H44*$J44*BN$10)+(BM44/12*5*$E44*$G44*$H44*$J44*BN$11)+(BM44/12*6*$F44*$G44*$H44*$J44*BN$11)</f>
        <v>0</v>
      </c>
      <c r="BO44" s="25"/>
      <c r="BP44" s="26">
        <f t="shared" ref="BP44:BP52" si="293">(BO44/12*1*$D44*$G44*$H44*$J44*BP$10)+(BO44/12*4*$E44*$G44*$H44*$J44*BP$11)+(BO44/12*1*$E44*$G44*$H44*$J44*BP$12)+(BO44/12*6*$F44*$G44*$H44*$J44*BP$12)</f>
        <v>0</v>
      </c>
      <c r="BQ44" s="25"/>
      <c r="BR44" s="26">
        <f t="shared" ref="BR44:BR52" si="294">(BQ44/12*1*$D44*$G44*$H44*$J44*BR$10)+(BQ44/12*5*$E44*$G44*$H44*$J44*BR$11)+(BQ44/12*6*$F44*$G44*$H44*$J44*BR$11)</f>
        <v>0</v>
      </c>
      <c r="BS44" s="25"/>
      <c r="BT44" s="26">
        <f t="shared" ref="BT44:BT52" si="295">(BS44/12*1*$D44*$G44*$H44*$J44*BT$10)+(BS44/12*4*$E44*$G44*$H44*$J44*BT$11)+(BS44/12*1*$E44*$G44*$H44*$J44*BT$12)+(BS44/12*6*$F44*$G44*$H44*$J44*BT$12)</f>
        <v>0</v>
      </c>
      <c r="BU44" s="25"/>
      <c r="BV44" s="26">
        <f t="shared" ref="BV44:BV52" si="296">(BU44/12*1*$D44*$G44*$H44*$J44*BV$10)+(BU44/12*5*$E44*$G44*$H44*$J44*BV$11)+(BU44/12*6*$F44*$G44*$H44*$J44*BV$11)</f>
        <v>0</v>
      </c>
      <c r="BW44" s="25"/>
      <c r="BX44" s="26">
        <f t="shared" ref="BX44:BX52" si="297">(BW44/12*1*$D44*$G44*$H44*$J44*BX$10)+(BW44/12*5*$E44*$G44*$H44*$J44*BX$11)+(BW44/12*6*$F44*$G44*$H44*$J44*BX$11)</f>
        <v>0</v>
      </c>
      <c r="BY44" s="25"/>
      <c r="BZ44" s="26">
        <f t="shared" ref="BZ44:BZ52" si="298">(BY44/12*1*$D44*$G44*$H44*$J44*BZ$10)+(BY44/12*5*$E44*$G44*$H44*$J44*BZ$11)+(BY44/12*6*$F44*$G44*$H44*$J44*BZ$11)</f>
        <v>0</v>
      </c>
      <c r="CA44" s="25"/>
      <c r="CB44" s="26">
        <f t="shared" ref="CB44:CB52" si="299">(CA44/12*1*$D44*$G44*$H44*$K44*CB$10)+(CA44/12*4*$E44*$G44*$H44*$K44*CB$11)+(CA44/12*1*$E44*$G44*$H44*$K44*CB$12)+(CA44/12*6*$F44*$G44*$H44*$K44*CB$12)</f>
        <v>0</v>
      </c>
      <c r="CC44" s="25"/>
      <c r="CD44" s="26">
        <f t="shared" ref="CD44:CD52" si="300">(CC44/12*1*$D44*$G44*$H44*$J44*CD$10)+(CC44/12*5*$E44*$G44*$H44*$J44*CD$11)+(CC44/12*6*$F44*$G44*$H44*$J44*CD$11)</f>
        <v>0</v>
      </c>
      <c r="CE44" s="25"/>
      <c r="CF44" s="26">
        <f t="shared" ref="CF44:CF52" si="301">(CE44/12*1*$D44*$G44*$H44*$J44*CF$10)+(CE44/12*5*$E44*$G44*$H44*$J44*CF$11)+(CE44/12*6*$F44*$G44*$H44*$J44*CF$11)</f>
        <v>0</v>
      </c>
      <c r="CG44" s="25"/>
      <c r="CH44" s="26">
        <f t="shared" ref="CH44:CH52" si="302">(CG44/12*1*$D44*$G44*$H44*$J44*CH$10)+(CG44/12*5*$E44*$G44*$H44*$J44*CH$11)+(CG44/12*6*$F44*$G44*$H44*$J44*CH$11)</f>
        <v>0</v>
      </c>
      <c r="CI44" s="25"/>
      <c r="CJ44" s="26">
        <f t="shared" ref="CJ44:CJ52" si="303">(CI44/12*1*$D44*$G44*$H44*$K44*CJ$10)+(CI44/12*4*$E44*$G44*$H44*$K44*CJ$11)+(CI44/12*1*$E44*$G44*$H44*$K44*CJ$12)+(CI44/12*6*$F44*$G44*$H44*$K44*CJ$12)</f>
        <v>0</v>
      </c>
      <c r="CK44" s="25"/>
      <c r="CL44" s="26">
        <f t="shared" ref="CL44:CL52" si="304">(CK44/12*1*$D44*$G44*$H44*$K44*CL$10)+(CK44/12*5*$E44*$G44*$H44*$K44*CL$11)+(CK44/12*6*$F44*$G44*$H44*$K44*CL$11)</f>
        <v>0</v>
      </c>
      <c r="CM44" s="25"/>
      <c r="CN44" s="26">
        <f t="shared" ref="CN44:CN52" si="305">(CM44/12*1*$D44*$G44*$H44*$J44*CN$10)+(CM44/12*5*$E44*$G44*$H44*$J44*CN$11)+(CM44/12*6*$F44*$G44*$H44*$J44*CN$11)</f>
        <v>0</v>
      </c>
      <c r="CO44" s="25"/>
      <c r="CP44" s="26">
        <f t="shared" ref="CP44:CP52" si="306">(CO44/12*1*$D44*$G44*$H44*$J44*CP$10)+(CO44/12*5*$E44*$G44*$H44*$J44*CP$11)+(CO44/12*6*$F44*$G44*$H44*$J44*CP$11)</f>
        <v>0</v>
      </c>
      <c r="CQ44" s="25"/>
      <c r="CR44" s="26">
        <f t="shared" ref="CR44:CR52" si="307">(CQ44/12*1*$D44*$G44*$H44*$J44*CR$10)+(CQ44/12*5*$E44*$G44*$H44*$J44*CR$11)+(CQ44/12*6*$F44*$G44*$H44*$J44*CR$11)</f>
        <v>0</v>
      </c>
      <c r="CS44" s="25"/>
      <c r="CT44" s="26">
        <f t="shared" ref="CT44:CT52" si="308">(CS44/12*1*$D44*$G44*$H44*$J44*CT$10)+(CS44/12*5*$E44*$G44*$H44*$J44*CT$11)+(CS44/12*6*$F44*$G44*$H44*$J44*CT$11)</f>
        <v>0</v>
      </c>
      <c r="CU44" s="25"/>
      <c r="CV44" s="26">
        <f t="shared" ref="CV44:CV52" si="309">(CU44/12*1*$D44*$G44*$H44*$J44*CV$10)+(CU44/12*5*$E44*$G44*$H44*$J44*CV$11)+(CU44/12*6*$F44*$G44*$H44*$J44*CV$11)</f>
        <v>0</v>
      </c>
      <c r="CW44" s="25"/>
      <c r="CX44" s="26">
        <f t="shared" ref="CX44:CX52" si="310">(CW44/12*1*$D44*$G44*$H44*$J44*CX$10)+(CW44/12*5*$E44*$G44*$H44*$J44*CX$11)+(CW44/12*6*$F44*$G44*$H44*$J44*CX$11)</f>
        <v>0</v>
      </c>
      <c r="CY44" s="25"/>
      <c r="CZ44" s="26">
        <f t="shared" ref="CZ44:CZ52" si="311">(CY44/12*1*$D44*$G44*$H44*$J44*CZ$10)+(CY44/12*5*$E44*$G44*$H44*$J44*CZ$11)+(CY44/12*6*$F44*$G44*$H44*$J44*CZ$11)</f>
        <v>0</v>
      </c>
      <c r="DA44" s="25"/>
      <c r="DB44" s="26">
        <f t="shared" ref="DB44:DB52" si="312">(DA44/12*1*$D44*$G44*$H44*$J44*DB$10)+(DA44/12*4*$E44*$G44*$H44*$J44*DB$11)+(DA44/12*1*$E44*$G44*$H44*$J44*DB$12)+(DA44/12*6*$F44*$G44*$H44*$J44*DB$12)</f>
        <v>0</v>
      </c>
      <c r="DC44" s="25"/>
      <c r="DD44" s="26">
        <f t="shared" ref="DD44:DD52" si="313">(DC44/12*1*$D44*$G44*$H44*$J44*DD$10)+(DC44/12*5*$E44*$G44*$H44*$J44*DD$11)+(DC44/12*6*$F44*$G44*$H44*$J44*DD$11)</f>
        <v>0</v>
      </c>
      <c r="DE44" s="25"/>
      <c r="DF44" s="26">
        <f t="shared" ref="DF44:DF52" si="314">(DE44/12*1*$D44*$G44*$H44*$K44*DF$10)+(DE44/12*5*$E44*$G44*$H44*$K44*DF$11)+(DE44/12*6*$F44*$G44*$H44*$K44*DF$11)</f>
        <v>0</v>
      </c>
      <c r="DG44" s="25"/>
      <c r="DH44" s="26">
        <f t="shared" ref="DH44:DH52" si="315">(DG44/12*1*$D44*$G44*$H44*$K44*DH$10)+(DG44/12*5*$E44*$G44*$H44*$K44*DH$11)+(DG44/12*6*$F44*$G44*$H44*$K44*DH$11)</f>
        <v>0</v>
      </c>
      <c r="DI44" s="25"/>
      <c r="DJ44" s="26">
        <f t="shared" ref="DJ44:DJ52" si="316">(DI44/12*1*$D44*$G44*$H44*$J44*DJ$10)+(DI44/12*5*$E44*$G44*$H44*$J44*DJ$11)+(DI44/12*6*$F44*$G44*$H44*$J44*DJ$11)</f>
        <v>0</v>
      </c>
      <c r="DK44" s="25"/>
      <c r="DL44" s="26">
        <f t="shared" ref="DL44:DL52" si="317">(DK44/12*1*$D44*$G44*$H44*$K44*DL$10)+(DK44/12*5*$E44*$G44*$H44*$K44*DL$11)+(DK44/12*6*$F44*$G44*$H44*$K44*DL$11)</f>
        <v>0</v>
      </c>
      <c r="DM44" s="25"/>
      <c r="DN44" s="26">
        <f t="shared" ref="DN44:DN52" si="318">(DM44/12*1*$D44*$G44*$H44*$K44*DN$10)+(DM44/12*5*$E44*$G44*$H44*$K44*DN$11)+(DM44/12*6*$F44*$G44*$H44*$K44*DN$11)</f>
        <v>0</v>
      </c>
      <c r="DO44" s="25"/>
      <c r="DP44" s="26">
        <f t="shared" ref="DP44:DP52" si="319">(DO44/12*1*$D44*$G44*$H44*$K44*DP$10)+(DO44/12*5*$E44*$G44*$H44*$K44*DP$11)+(DO44/12*6*$F44*$G44*$H44*$K44*DP$11)</f>
        <v>0</v>
      </c>
      <c r="DQ44" s="25"/>
      <c r="DR44" s="26">
        <f t="shared" ref="DR44:DR52" si="320">(DQ44/12*1*$D44*$G44*$H44*$K44*DR$10)+(DQ44/12*5*$E44*$G44*$H44*$K44*DR$11)+(DQ44/12*6*$F44*$G44*$H44*$K44*DR$11)</f>
        <v>0</v>
      </c>
      <c r="DS44" s="25"/>
      <c r="DT44" s="26">
        <f t="shared" ref="DT44:DT52" si="321">(DS44/12*1*$D44*$G44*$H44*$J44*DT$10)+(DS44/12*5*$E44*$G44*$H44*$J44*DT$11)+(DS44/12*6*$F44*$G44*$H44*$J44*DT$11)</f>
        <v>0</v>
      </c>
      <c r="DU44" s="25"/>
      <c r="DV44" s="26">
        <f t="shared" ref="DV44:DV52" si="322">(DU44/12*1*$D44*$G44*$H44*$J44*DV$10)+(DU44/12*5*$E44*$G44*$H44*$J44*DV$11)+(DU44/12*6*$F44*$G44*$H44*$J44*DV$11)</f>
        <v>0</v>
      </c>
      <c r="DW44" s="25"/>
      <c r="DX44" s="26">
        <f t="shared" ref="DX44:DX52" si="323">(DW44/12*1*$D44*$G44*$H44*$K44*DX$10)+(DW44/12*5*$E44*$G44*$H44*$K44*DX$11)+(DW44/12*6*$F44*$G44*$H44*$K44*DX$11)</f>
        <v>0</v>
      </c>
      <c r="DY44" s="25"/>
      <c r="DZ44" s="26">
        <f t="shared" ref="DZ44:DZ52" si="324">(DY44/12*1*$D44*$G44*$H44*$K44*DZ$10)+(DY44/12*5*$E44*$G44*$H44*$K44*DZ$11)+(DY44/12*6*$F44*$G44*$H44*$K44*DZ$11)</f>
        <v>0</v>
      </c>
      <c r="EA44" s="25"/>
      <c r="EB44" s="26">
        <f t="shared" ref="EB44:EB52" si="325">(EA44/12*1*$D44*$G44*$H44*$K44*EB$10)+(EA44/12*5*$E44*$G44*$H44*$K44*EB$11)+(EA44/12*6*$F44*$G44*$H44*$K44*EB$11)</f>
        <v>0</v>
      </c>
      <c r="EC44" s="25"/>
      <c r="ED44" s="26">
        <f t="shared" ref="ED44:ED52" si="326">(EC44/12*1*$D44*$G44*$H44*$L44*ED$10)+(EC44/12*5*$E44*$G44*$H44*$L44*ED$11)+(EC44/12*6*$F44*$G44*$H44*$L44*ED$11)</f>
        <v>0</v>
      </c>
      <c r="EE44" s="25"/>
      <c r="EF44" s="26">
        <f t="shared" ref="EF44:EF52" si="327">(EE44/12*1*$D44*$G44*$H44*$M44*EF$10)+(EE44/12*5*$E44*$G44*$H44*$N44*EF$11)+(EE44/12*6*$F44*$G44*$H44*$N44*EF$11)</f>
        <v>0</v>
      </c>
      <c r="EG44" s="29">
        <f t="shared" ref="EG44:EH52" si="328">SUM(S44,Y44,U44,O44,Q44,BW44,CS44,DI44,DU44,BY44,DS44,BI44,AY44,AQ44,AS44,AU44,BK44,CQ44,W44,EA44,DG44,CA44,DY44,CI44,DK44,DO44,DM44,AE44,AG44,AI44,AK44,AA44,AM44,AO44,CK44,EC44,EE44,AW44,DW44,BO44,BA44,BC44,CU44,CW44,CY44,DA44,DC44,BQ44,BE44,BS44,BG44,BU44,CM44,CG44,CO44,AC44,CC44,DE44,,BM44,DQ44,CE44)</f>
        <v>0</v>
      </c>
      <c r="EH44" s="29">
        <f t="shared" si="328"/>
        <v>0</v>
      </c>
      <c r="EI44" s="38"/>
      <c r="EJ44" s="38"/>
      <c r="EL44" s="59"/>
    </row>
    <row r="45" spans="1:142" ht="45" x14ac:dyDescent="0.25">
      <c r="A45" s="7"/>
      <c r="B45" s="7">
        <v>22</v>
      </c>
      <c r="C45" s="33" t="s">
        <v>189</v>
      </c>
      <c r="D45" s="22">
        <f>D43</f>
        <v>10127</v>
      </c>
      <c r="E45" s="22">
        <v>10127</v>
      </c>
      <c r="F45" s="22">
        <v>9620</v>
      </c>
      <c r="G45" s="23">
        <v>1.1000000000000001</v>
      </c>
      <c r="H45" s="31"/>
      <c r="I45" s="32"/>
      <c r="J45" s="22"/>
      <c r="K45" s="22"/>
      <c r="L45" s="22"/>
      <c r="M45" s="22"/>
      <c r="N45" s="24">
        <v>2.57</v>
      </c>
      <c r="O45" s="25"/>
      <c r="P45" s="26">
        <f t="shared" si="267"/>
        <v>0</v>
      </c>
      <c r="Q45" s="25"/>
      <c r="R45" s="26">
        <f t="shared" si="268"/>
        <v>0</v>
      </c>
      <c r="S45" s="27"/>
      <c r="T45" s="26">
        <f t="shared" si="269"/>
        <v>0</v>
      </c>
      <c r="U45" s="25"/>
      <c r="V45" s="26">
        <f t="shared" si="270"/>
        <v>0</v>
      </c>
      <c r="W45" s="25"/>
      <c r="X45" s="26">
        <f t="shared" si="271"/>
        <v>0</v>
      </c>
      <c r="Y45" s="25"/>
      <c r="Z45" s="26">
        <f t="shared" si="272"/>
        <v>0</v>
      </c>
      <c r="AA45" s="25"/>
      <c r="AB45" s="26">
        <f t="shared" si="273"/>
        <v>0</v>
      </c>
      <c r="AC45" s="25"/>
      <c r="AD45" s="26">
        <f t="shared" si="274"/>
        <v>0</v>
      </c>
      <c r="AE45" s="25"/>
      <c r="AF45" s="26">
        <f t="shared" si="275"/>
        <v>0</v>
      </c>
      <c r="AG45" s="25"/>
      <c r="AH45" s="26">
        <f t="shared" si="276"/>
        <v>0</v>
      </c>
      <c r="AI45" s="25"/>
      <c r="AJ45" s="26">
        <f t="shared" si="277"/>
        <v>0</v>
      </c>
      <c r="AK45" s="25"/>
      <c r="AL45" s="26">
        <f t="shared" si="278"/>
        <v>0</v>
      </c>
      <c r="AM45" s="28"/>
      <c r="AN45" s="26">
        <f t="shared" si="279"/>
        <v>0</v>
      </c>
      <c r="AO45" s="25"/>
      <c r="AP45" s="26">
        <f t="shared" si="280"/>
        <v>0</v>
      </c>
      <c r="AQ45" s="25"/>
      <c r="AR45" s="26">
        <f t="shared" si="281"/>
        <v>0</v>
      </c>
      <c r="AS45" s="25"/>
      <c r="AT45" s="26">
        <f t="shared" si="282"/>
        <v>0</v>
      </c>
      <c r="AU45" s="25"/>
      <c r="AV45" s="26">
        <f t="shared" si="283"/>
        <v>0</v>
      </c>
      <c r="AW45" s="25"/>
      <c r="AX45" s="26">
        <f t="shared" si="284"/>
        <v>0</v>
      </c>
      <c r="AY45" s="25"/>
      <c r="AZ45" s="26">
        <f t="shared" si="285"/>
        <v>0</v>
      </c>
      <c r="BA45" s="25"/>
      <c r="BB45" s="26">
        <f t="shared" si="286"/>
        <v>0</v>
      </c>
      <c r="BC45" s="25"/>
      <c r="BD45" s="26">
        <f t="shared" si="287"/>
        <v>0</v>
      </c>
      <c r="BE45" s="25"/>
      <c r="BF45" s="26">
        <f t="shared" si="288"/>
        <v>0</v>
      </c>
      <c r="BG45" s="25"/>
      <c r="BH45" s="26">
        <f t="shared" si="289"/>
        <v>0</v>
      </c>
      <c r="BI45" s="25"/>
      <c r="BJ45" s="26">
        <f t="shared" si="290"/>
        <v>0</v>
      </c>
      <c r="BK45" s="25"/>
      <c r="BL45" s="26">
        <f t="shared" si="291"/>
        <v>0</v>
      </c>
      <c r="BM45" s="25"/>
      <c r="BN45" s="26">
        <f t="shared" si="292"/>
        <v>0</v>
      </c>
      <c r="BO45" s="25"/>
      <c r="BP45" s="26">
        <f t="shared" si="293"/>
        <v>0</v>
      </c>
      <c r="BQ45" s="25"/>
      <c r="BR45" s="26">
        <f t="shared" si="294"/>
        <v>0</v>
      </c>
      <c r="BS45" s="25"/>
      <c r="BT45" s="26">
        <f t="shared" si="295"/>
        <v>0</v>
      </c>
      <c r="BU45" s="25"/>
      <c r="BV45" s="26">
        <f t="shared" si="296"/>
        <v>0</v>
      </c>
      <c r="BW45" s="25"/>
      <c r="BX45" s="26">
        <f t="shared" si="297"/>
        <v>0</v>
      </c>
      <c r="BY45" s="25"/>
      <c r="BZ45" s="26">
        <f t="shared" si="298"/>
        <v>0</v>
      </c>
      <c r="CA45" s="25"/>
      <c r="CB45" s="26">
        <f t="shared" si="299"/>
        <v>0</v>
      </c>
      <c r="CC45" s="25"/>
      <c r="CD45" s="26">
        <f t="shared" si="300"/>
        <v>0</v>
      </c>
      <c r="CE45" s="25"/>
      <c r="CF45" s="26">
        <f t="shared" si="301"/>
        <v>0</v>
      </c>
      <c r="CG45" s="25"/>
      <c r="CH45" s="26">
        <f t="shared" si="302"/>
        <v>0</v>
      </c>
      <c r="CI45" s="25"/>
      <c r="CJ45" s="26">
        <f t="shared" si="303"/>
        <v>0</v>
      </c>
      <c r="CK45" s="25"/>
      <c r="CL45" s="26">
        <f t="shared" si="304"/>
        <v>0</v>
      </c>
      <c r="CM45" s="25"/>
      <c r="CN45" s="26">
        <f t="shared" si="305"/>
        <v>0</v>
      </c>
      <c r="CO45" s="25"/>
      <c r="CP45" s="26">
        <f t="shared" si="306"/>
        <v>0</v>
      </c>
      <c r="CQ45" s="25"/>
      <c r="CR45" s="26">
        <f t="shared" si="307"/>
        <v>0</v>
      </c>
      <c r="CS45" s="25"/>
      <c r="CT45" s="26">
        <f t="shared" si="308"/>
        <v>0</v>
      </c>
      <c r="CU45" s="25"/>
      <c r="CV45" s="26">
        <f t="shared" si="309"/>
        <v>0</v>
      </c>
      <c r="CW45" s="25"/>
      <c r="CX45" s="26">
        <f t="shared" si="310"/>
        <v>0</v>
      </c>
      <c r="CY45" s="25"/>
      <c r="CZ45" s="26">
        <f t="shared" si="311"/>
        <v>0</v>
      </c>
      <c r="DA45" s="25"/>
      <c r="DB45" s="26">
        <f t="shared" si="312"/>
        <v>0</v>
      </c>
      <c r="DC45" s="25"/>
      <c r="DD45" s="26">
        <f t="shared" si="313"/>
        <v>0</v>
      </c>
      <c r="DE45" s="25"/>
      <c r="DF45" s="26">
        <f t="shared" si="314"/>
        <v>0</v>
      </c>
      <c r="DG45" s="25"/>
      <c r="DH45" s="26">
        <f t="shared" si="315"/>
        <v>0</v>
      </c>
      <c r="DI45" s="25"/>
      <c r="DJ45" s="26">
        <f t="shared" si="316"/>
        <v>0</v>
      </c>
      <c r="DK45" s="25"/>
      <c r="DL45" s="26">
        <f t="shared" si="317"/>
        <v>0</v>
      </c>
      <c r="DM45" s="25"/>
      <c r="DN45" s="26">
        <f t="shared" si="318"/>
        <v>0</v>
      </c>
      <c r="DO45" s="25"/>
      <c r="DP45" s="26">
        <f t="shared" si="319"/>
        <v>0</v>
      </c>
      <c r="DQ45" s="25"/>
      <c r="DR45" s="26">
        <f t="shared" si="320"/>
        <v>0</v>
      </c>
      <c r="DS45" s="25"/>
      <c r="DT45" s="26">
        <f t="shared" si="321"/>
        <v>0</v>
      </c>
      <c r="DU45" s="25"/>
      <c r="DV45" s="26">
        <f t="shared" si="322"/>
        <v>0</v>
      </c>
      <c r="DW45" s="25"/>
      <c r="DX45" s="26">
        <f t="shared" si="323"/>
        <v>0</v>
      </c>
      <c r="DY45" s="25"/>
      <c r="DZ45" s="26">
        <f t="shared" si="324"/>
        <v>0</v>
      </c>
      <c r="EA45" s="25"/>
      <c r="EB45" s="26">
        <f t="shared" si="325"/>
        <v>0</v>
      </c>
      <c r="EC45" s="25"/>
      <c r="ED45" s="26">
        <f t="shared" si="326"/>
        <v>0</v>
      </c>
      <c r="EE45" s="25"/>
      <c r="EF45" s="26">
        <f t="shared" si="327"/>
        <v>0</v>
      </c>
      <c r="EG45" s="29">
        <f t="shared" si="328"/>
        <v>0</v>
      </c>
      <c r="EH45" s="29">
        <f t="shared" si="328"/>
        <v>0</v>
      </c>
      <c r="EI45" s="38"/>
      <c r="EJ45" s="38"/>
      <c r="EL45" s="59"/>
    </row>
    <row r="46" spans="1:142" ht="60" x14ac:dyDescent="0.25">
      <c r="A46" s="7"/>
      <c r="B46" s="7">
        <v>23</v>
      </c>
      <c r="C46" s="33" t="s">
        <v>190</v>
      </c>
      <c r="D46" s="22">
        <f>D45</f>
        <v>10127</v>
      </c>
      <c r="E46" s="22">
        <v>10127</v>
      </c>
      <c r="F46" s="22">
        <v>9620</v>
      </c>
      <c r="G46" s="23">
        <v>9</v>
      </c>
      <c r="H46" s="31">
        <v>1</v>
      </c>
      <c r="I46" s="32"/>
      <c r="J46" s="22">
        <v>1.4</v>
      </c>
      <c r="K46" s="22">
        <v>1.68</v>
      </c>
      <c r="L46" s="22">
        <v>2.23</v>
      </c>
      <c r="M46" s="22">
        <v>2.39</v>
      </c>
      <c r="N46" s="24">
        <v>2.57</v>
      </c>
      <c r="O46" s="25"/>
      <c r="P46" s="26">
        <f t="shared" si="267"/>
        <v>0</v>
      </c>
      <c r="Q46" s="25"/>
      <c r="R46" s="26">
        <f t="shared" si="268"/>
        <v>0</v>
      </c>
      <c r="S46" s="27"/>
      <c r="T46" s="26">
        <f t="shared" si="269"/>
        <v>0</v>
      </c>
      <c r="U46" s="25"/>
      <c r="V46" s="26">
        <f t="shared" si="270"/>
        <v>0</v>
      </c>
      <c r="W46" s="25"/>
      <c r="X46" s="26">
        <f t="shared" si="271"/>
        <v>0</v>
      </c>
      <c r="Y46" s="25"/>
      <c r="Z46" s="26">
        <f t="shared" si="272"/>
        <v>0</v>
      </c>
      <c r="AA46" s="25"/>
      <c r="AB46" s="26">
        <f t="shared" si="273"/>
        <v>0</v>
      </c>
      <c r="AC46" s="25"/>
      <c r="AD46" s="26">
        <f t="shared" si="274"/>
        <v>0</v>
      </c>
      <c r="AE46" s="25"/>
      <c r="AF46" s="26">
        <f t="shared" si="275"/>
        <v>0</v>
      </c>
      <c r="AG46" s="25"/>
      <c r="AH46" s="26">
        <f t="shared" si="276"/>
        <v>0</v>
      </c>
      <c r="AI46" s="25"/>
      <c r="AJ46" s="26">
        <f t="shared" si="277"/>
        <v>0</v>
      </c>
      <c r="AK46" s="25"/>
      <c r="AL46" s="26">
        <f t="shared" si="278"/>
        <v>0</v>
      </c>
      <c r="AM46" s="28"/>
      <c r="AN46" s="26">
        <f t="shared" si="279"/>
        <v>0</v>
      </c>
      <c r="AO46" s="25"/>
      <c r="AP46" s="26">
        <f t="shared" si="280"/>
        <v>0</v>
      </c>
      <c r="AQ46" s="25"/>
      <c r="AR46" s="26">
        <f t="shared" si="281"/>
        <v>0</v>
      </c>
      <c r="AS46" s="25"/>
      <c r="AT46" s="26">
        <f t="shared" si="282"/>
        <v>0</v>
      </c>
      <c r="AU46" s="25"/>
      <c r="AV46" s="26">
        <f t="shared" si="283"/>
        <v>0</v>
      </c>
      <c r="AW46" s="25"/>
      <c r="AX46" s="26">
        <f t="shared" si="284"/>
        <v>0</v>
      </c>
      <c r="AY46" s="25"/>
      <c r="AZ46" s="26">
        <f t="shared" si="285"/>
        <v>0</v>
      </c>
      <c r="BA46" s="25"/>
      <c r="BB46" s="26">
        <f t="shared" si="286"/>
        <v>0</v>
      </c>
      <c r="BC46" s="25"/>
      <c r="BD46" s="26">
        <f t="shared" si="287"/>
        <v>0</v>
      </c>
      <c r="BE46" s="25"/>
      <c r="BF46" s="26">
        <f t="shared" si="288"/>
        <v>0</v>
      </c>
      <c r="BG46" s="25"/>
      <c r="BH46" s="26">
        <f t="shared" si="289"/>
        <v>0</v>
      </c>
      <c r="BI46" s="25"/>
      <c r="BJ46" s="26">
        <f t="shared" si="290"/>
        <v>0</v>
      </c>
      <c r="BK46" s="25"/>
      <c r="BL46" s="26">
        <f t="shared" si="291"/>
        <v>0</v>
      </c>
      <c r="BM46" s="25"/>
      <c r="BN46" s="26">
        <f t="shared" si="292"/>
        <v>0</v>
      </c>
      <c r="BO46" s="25"/>
      <c r="BP46" s="26">
        <f t="shared" si="293"/>
        <v>0</v>
      </c>
      <c r="BQ46" s="25"/>
      <c r="BR46" s="26">
        <f t="shared" si="294"/>
        <v>0</v>
      </c>
      <c r="BS46" s="25"/>
      <c r="BT46" s="26">
        <f t="shared" si="295"/>
        <v>0</v>
      </c>
      <c r="BU46" s="25"/>
      <c r="BV46" s="26">
        <f t="shared" si="296"/>
        <v>0</v>
      </c>
      <c r="BW46" s="25"/>
      <c r="BX46" s="26">
        <f t="shared" si="297"/>
        <v>0</v>
      </c>
      <c r="BY46" s="25"/>
      <c r="BZ46" s="26">
        <f t="shared" si="298"/>
        <v>0</v>
      </c>
      <c r="CA46" s="25"/>
      <c r="CB46" s="26">
        <f t="shared" si="299"/>
        <v>0</v>
      </c>
      <c r="CC46" s="25"/>
      <c r="CD46" s="26">
        <f t="shared" si="300"/>
        <v>0</v>
      </c>
      <c r="CE46" s="25"/>
      <c r="CF46" s="26">
        <f t="shared" si="301"/>
        <v>0</v>
      </c>
      <c r="CG46" s="25"/>
      <c r="CH46" s="26">
        <f t="shared" si="302"/>
        <v>0</v>
      </c>
      <c r="CI46" s="25"/>
      <c r="CJ46" s="26">
        <f t="shared" si="303"/>
        <v>0</v>
      </c>
      <c r="CK46" s="25"/>
      <c r="CL46" s="26">
        <f t="shared" si="304"/>
        <v>0</v>
      </c>
      <c r="CM46" s="25"/>
      <c r="CN46" s="26">
        <f t="shared" si="305"/>
        <v>0</v>
      </c>
      <c r="CO46" s="25">
        <v>5</v>
      </c>
      <c r="CP46" s="26">
        <f t="shared" si="306"/>
        <v>622030.5</v>
      </c>
      <c r="CQ46" s="25"/>
      <c r="CR46" s="26">
        <f t="shared" si="307"/>
        <v>0</v>
      </c>
      <c r="CS46" s="25"/>
      <c r="CT46" s="26">
        <f t="shared" si="308"/>
        <v>0</v>
      </c>
      <c r="CU46" s="25"/>
      <c r="CV46" s="26">
        <f t="shared" si="309"/>
        <v>0</v>
      </c>
      <c r="CW46" s="25"/>
      <c r="CX46" s="26">
        <f t="shared" si="310"/>
        <v>0</v>
      </c>
      <c r="CY46" s="25"/>
      <c r="CZ46" s="26">
        <f t="shared" si="311"/>
        <v>0</v>
      </c>
      <c r="DA46" s="25"/>
      <c r="DB46" s="26">
        <f t="shared" si="312"/>
        <v>0</v>
      </c>
      <c r="DC46" s="25"/>
      <c r="DD46" s="26">
        <f t="shared" si="313"/>
        <v>0</v>
      </c>
      <c r="DE46" s="25"/>
      <c r="DF46" s="26">
        <f t="shared" si="314"/>
        <v>0</v>
      </c>
      <c r="DG46" s="25"/>
      <c r="DH46" s="26">
        <f t="shared" si="315"/>
        <v>0</v>
      </c>
      <c r="DI46" s="25"/>
      <c r="DJ46" s="26">
        <f t="shared" si="316"/>
        <v>0</v>
      </c>
      <c r="DK46" s="25"/>
      <c r="DL46" s="26">
        <f t="shared" si="317"/>
        <v>0</v>
      </c>
      <c r="DM46" s="25"/>
      <c r="DN46" s="26">
        <f t="shared" si="318"/>
        <v>0</v>
      </c>
      <c r="DO46" s="25"/>
      <c r="DP46" s="26">
        <f t="shared" si="319"/>
        <v>0</v>
      </c>
      <c r="DQ46" s="25"/>
      <c r="DR46" s="26">
        <f t="shared" si="320"/>
        <v>0</v>
      </c>
      <c r="DS46" s="25"/>
      <c r="DT46" s="26">
        <f t="shared" si="321"/>
        <v>0</v>
      </c>
      <c r="DU46" s="25"/>
      <c r="DV46" s="26">
        <f t="shared" si="322"/>
        <v>0</v>
      </c>
      <c r="DW46" s="25"/>
      <c r="DX46" s="26">
        <f t="shared" si="323"/>
        <v>0</v>
      </c>
      <c r="DY46" s="25"/>
      <c r="DZ46" s="26">
        <f t="shared" si="324"/>
        <v>0</v>
      </c>
      <c r="EA46" s="25"/>
      <c r="EB46" s="26">
        <f t="shared" si="325"/>
        <v>0</v>
      </c>
      <c r="EC46" s="25"/>
      <c r="ED46" s="26">
        <f t="shared" si="326"/>
        <v>0</v>
      </c>
      <c r="EE46" s="25"/>
      <c r="EF46" s="26">
        <f t="shared" si="327"/>
        <v>0</v>
      </c>
      <c r="EG46" s="29">
        <f t="shared" si="328"/>
        <v>5</v>
      </c>
      <c r="EH46" s="29">
        <f t="shared" si="328"/>
        <v>622030.5</v>
      </c>
      <c r="EI46" s="38"/>
      <c r="EJ46" s="38"/>
      <c r="EL46" s="59"/>
    </row>
    <row r="47" spans="1:142" ht="60" x14ac:dyDescent="0.25">
      <c r="A47" s="7"/>
      <c r="B47" s="7">
        <v>24</v>
      </c>
      <c r="C47" s="33" t="s">
        <v>191</v>
      </c>
      <c r="D47" s="22">
        <v>10127</v>
      </c>
      <c r="E47" s="22">
        <v>10127</v>
      </c>
      <c r="F47" s="22">
        <v>9620</v>
      </c>
      <c r="G47" s="23">
        <v>12.85</v>
      </c>
      <c r="H47" s="31"/>
      <c r="I47" s="32"/>
      <c r="J47" s="22"/>
      <c r="K47" s="22"/>
      <c r="L47" s="22"/>
      <c r="M47" s="22"/>
      <c r="N47" s="24">
        <v>2.57</v>
      </c>
      <c r="O47" s="25"/>
      <c r="P47" s="26">
        <f t="shared" si="267"/>
        <v>0</v>
      </c>
      <c r="Q47" s="25"/>
      <c r="R47" s="26">
        <f t="shared" si="268"/>
        <v>0</v>
      </c>
      <c r="S47" s="27"/>
      <c r="T47" s="26">
        <f t="shared" si="269"/>
        <v>0</v>
      </c>
      <c r="U47" s="25"/>
      <c r="V47" s="26">
        <f t="shared" si="270"/>
        <v>0</v>
      </c>
      <c r="W47" s="25"/>
      <c r="X47" s="26">
        <f t="shared" si="271"/>
        <v>0</v>
      </c>
      <c r="Y47" s="25"/>
      <c r="Z47" s="26">
        <f t="shared" si="272"/>
        <v>0</v>
      </c>
      <c r="AA47" s="25"/>
      <c r="AB47" s="26">
        <f t="shared" si="273"/>
        <v>0</v>
      </c>
      <c r="AC47" s="25"/>
      <c r="AD47" s="26">
        <f t="shared" si="274"/>
        <v>0</v>
      </c>
      <c r="AE47" s="25"/>
      <c r="AF47" s="26">
        <f t="shared" si="275"/>
        <v>0</v>
      </c>
      <c r="AG47" s="25"/>
      <c r="AH47" s="26">
        <f t="shared" si="276"/>
        <v>0</v>
      </c>
      <c r="AI47" s="25"/>
      <c r="AJ47" s="26">
        <f t="shared" si="277"/>
        <v>0</v>
      </c>
      <c r="AK47" s="25"/>
      <c r="AL47" s="26">
        <f t="shared" si="278"/>
        <v>0</v>
      </c>
      <c r="AM47" s="28"/>
      <c r="AN47" s="26">
        <f t="shared" si="279"/>
        <v>0</v>
      </c>
      <c r="AO47" s="25"/>
      <c r="AP47" s="26">
        <f t="shared" si="280"/>
        <v>0</v>
      </c>
      <c r="AQ47" s="25"/>
      <c r="AR47" s="26">
        <f t="shared" si="281"/>
        <v>0</v>
      </c>
      <c r="AS47" s="25"/>
      <c r="AT47" s="26">
        <f t="shared" si="282"/>
        <v>0</v>
      </c>
      <c r="AU47" s="25"/>
      <c r="AV47" s="26">
        <f t="shared" si="283"/>
        <v>0</v>
      </c>
      <c r="AW47" s="25"/>
      <c r="AX47" s="26">
        <f t="shared" si="284"/>
        <v>0</v>
      </c>
      <c r="AY47" s="25"/>
      <c r="AZ47" s="26">
        <f t="shared" si="285"/>
        <v>0</v>
      </c>
      <c r="BA47" s="25"/>
      <c r="BB47" s="26">
        <f t="shared" si="286"/>
        <v>0</v>
      </c>
      <c r="BC47" s="25"/>
      <c r="BD47" s="26">
        <f t="shared" si="287"/>
        <v>0</v>
      </c>
      <c r="BE47" s="25"/>
      <c r="BF47" s="26">
        <f t="shared" si="288"/>
        <v>0</v>
      </c>
      <c r="BG47" s="25"/>
      <c r="BH47" s="26">
        <f t="shared" si="289"/>
        <v>0</v>
      </c>
      <c r="BI47" s="25"/>
      <c r="BJ47" s="26">
        <f t="shared" si="290"/>
        <v>0</v>
      </c>
      <c r="BK47" s="25"/>
      <c r="BL47" s="26">
        <f t="shared" si="291"/>
        <v>0</v>
      </c>
      <c r="BM47" s="25"/>
      <c r="BN47" s="26">
        <f t="shared" si="292"/>
        <v>0</v>
      </c>
      <c r="BO47" s="25"/>
      <c r="BP47" s="26">
        <f t="shared" si="293"/>
        <v>0</v>
      </c>
      <c r="BQ47" s="25"/>
      <c r="BR47" s="26">
        <f t="shared" si="294"/>
        <v>0</v>
      </c>
      <c r="BS47" s="25"/>
      <c r="BT47" s="26">
        <f t="shared" si="295"/>
        <v>0</v>
      </c>
      <c r="BU47" s="25"/>
      <c r="BV47" s="26">
        <f t="shared" si="296"/>
        <v>0</v>
      </c>
      <c r="BW47" s="25"/>
      <c r="BX47" s="26">
        <f t="shared" si="297"/>
        <v>0</v>
      </c>
      <c r="BY47" s="25"/>
      <c r="BZ47" s="26">
        <f t="shared" si="298"/>
        <v>0</v>
      </c>
      <c r="CA47" s="25"/>
      <c r="CB47" s="26">
        <f t="shared" si="299"/>
        <v>0</v>
      </c>
      <c r="CC47" s="25"/>
      <c r="CD47" s="26">
        <f t="shared" si="300"/>
        <v>0</v>
      </c>
      <c r="CE47" s="25"/>
      <c r="CF47" s="26">
        <f t="shared" si="301"/>
        <v>0</v>
      </c>
      <c r="CG47" s="25"/>
      <c r="CH47" s="26">
        <f t="shared" si="302"/>
        <v>0</v>
      </c>
      <c r="CI47" s="25"/>
      <c r="CJ47" s="26">
        <f t="shared" si="303"/>
        <v>0</v>
      </c>
      <c r="CK47" s="25"/>
      <c r="CL47" s="26">
        <f t="shared" si="304"/>
        <v>0</v>
      </c>
      <c r="CM47" s="25"/>
      <c r="CN47" s="26">
        <f t="shared" si="305"/>
        <v>0</v>
      </c>
      <c r="CO47" s="25"/>
      <c r="CP47" s="26">
        <f t="shared" si="306"/>
        <v>0</v>
      </c>
      <c r="CQ47" s="25"/>
      <c r="CR47" s="26">
        <f t="shared" si="307"/>
        <v>0</v>
      </c>
      <c r="CS47" s="25"/>
      <c r="CT47" s="26">
        <f t="shared" si="308"/>
        <v>0</v>
      </c>
      <c r="CU47" s="25"/>
      <c r="CV47" s="26">
        <f t="shared" si="309"/>
        <v>0</v>
      </c>
      <c r="CW47" s="25"/>
      <c r="CX47" s="26">
        <f t="shared" si="310"/>
        <v>0</v>
      </c>
      <c r="CY47" s="25"/>
      <c r="CZ47" s="26">
        <f t="shared" si="311"/>
        <v>0</v>
      </c>
      <c r="DA47" s="25"/>
      <c r="DB47" s="26">
        <f t="shared" si="312"/>
        <v>0</v>
      </c>
      <c r="DC47" s="25"/>
      <c r="DD47" s="26">
        <f t="shared" si="313"/>
        <v>0</v>
      </c>
      <c r="DE47" s="25"/>
      <c r="DF47" s="26">
        <f t="shared" si="314"/>
        <v>0</v>
      </c>
      <c r="DG47" s="25"/>
      <c r="DH47" s="26">
        <f t="shared" si="315"/>
        <v>0</v>
      </c>
      <c r="DI47" s="25"/>
      <c r="DJ47" s="26">
        <f t="shared" si="316"/>
        <v>0</v>
      </c>
      <c r="DK47" s="25"/>
      <c r="DL47" s="26">
        <f t="shared" si="317"/>
        <v>0</v>
      </c>
      <c r="DM47" s="25"/>
      <c r="DN47" s="26">
        <f t="shared" si="318"/>
        <v>0</v>
      </c>
      <c r="DO47" s="25"/>
      <c r="DP47" s="26">
        <f t="shared" si="319"/>
        <v>0</v>
      </c>
      <c r="DQ47" s="25"/>
      <c r="DR47" s="26">
        <f t="shared" si="320"/>
        <v>0</v>
      </c>
      <c r="DS47" s="25"/>
      <c r="DT47" s="26">
        <f t="shared" si="321"/>
        <v>0</v>
      </c>
      <c r="DU47" s="25"/>
      <c r="DV47" s="26">
        <f t="shared" si="322"/>
        <v>0</v>
      </c>
      <c r="DW47" s="25"/>
      <c r="DX47" s="26">
        <f t="shared" si="323"/>
        <v>0</v>
      </c>
      <c r="DY47" s="25"/>
      <c r="DZ47" s="26">
        <f t="shared" si="324"/>
        <v>0</v>
      </c>
      <c r="EA47" s="25"/>
      <c r="EB47" s="26">
        <f t="shared" si="325"/>
        <v>0</v>
      </c>
      <c r="EC47" s="25"/>
      <c r="ED47" s="26">
        <f t="shared" si="326"/>
        <v>0</v>
      </c>
      <c r="EE47" s="25"/>
      <c r="EF47" s="26">
        <f t="shared" si="327"/>
        <v>0</v>
      </c>
      <c r="EG47" s="29">
        <f t="shared" si="328"/>
        <v>0</v>
      </c>
      <c r="EH47" s="29">
        <f t="shared" si="328"/>
        <v>0</v>
      </c>
      <c r="EI47" s="38"/>
      <c r="EJ47" s="38"/>
      <c r="EL47" s="59"/>
    </row>
    <row r="48" spans="1:142" x14ac:dyDescent="0.25">
      <c r="A48" s="7"/>
      <c r="B48" s="7">
        <v>25</v>
      </c>
      <c r="C48" s="33" t="s">
        <v>192</v>
      </c>
      <c r="D48" s="22">
        <f>D46</f>
        <v>10127</v>
      </c>
      <c r="E48" s="22">
        <v>10127</v>
      </c>
      <c r="F48" s="22">
        <v>9620</v>
      </c>
      <c r="G48" s="23">
        <v>0.97</v>
      </c>
      <c r="H48" s="31">
        <v>1</v>
      </c>
      <c r="I48" s="32"/>
      <c r="J48" s="22">
        <v>1.4</v>
      </c>
      <c r="K48" s="22">
        <v>1.68</v>
      </c>
      <c r="L48" s="22">
        <v>2.23</v>
      </c>
      <c r="M48" s="22">
        <v>2.39</v>
      </c>
      <c r="N48" s="24">
        <v>2.57</v>
      </c>
      <c r="O48" s="25">
        <v>11</v>
      </c>
      <c r="P48" s="26">
        <f t="shared" si="267"/>
        <v>147742.47154333332</v>
      </c>
      <c r="Q48" s="25"/>
      <c r="R48" s="26">
        <f t="shared" si="268"/>
        <v>0</v>
      </c>
      <c r="S48" s="27"/>
      <c r="T48" s="26">
        <f t="shared" si="269"/>
        <v>0</v>
      </c>
      <c r="U48" s="25"/>
      <c r="V48" s="26">
        <f t="shared" si="270"/>
        <v>0</v>
      </c>
      <c r="W48" s="25"/>
      <c r="X48" s="26">
        <f t="shared" si="271"/>
        <v>0</v>
      </c>
      <c r="Y48" s="25"/>
      <c r="Z48" s="26">
        <f t="shared" si="272"/>
        <v>0</v>
      </c>
      <c r="AA48" s="25"/>
      <c r="AB48" s="26">
        <f t="shared" si="273"/>
        <v>0</v>
      </c>
      <c r="AC48" s="25"/>
      <c r="AD48" s="26">
        <f t="shared" si="274"/>
        <v>0</v>
      </c>
      <c r="AE48" s="25">
        <v>12</v>
      </c>
      <c r="AF48" s="26">
        <f t="shared" si="275"/>
        <v>195009.049872</v>
      </c>
      <c r="AG48" s="25">
        <v>20</v>
      </c>
      <c r="AH48" s="26">
        <f t="shared" si="276"/>
        <v>325015.08311999997</v>
      </c>
      <c r="AI48" s="25">
        <v>10</v>
      </c>
      <c r="AJ48" s="26">
        <f t="shared" si="277"/>
        <v>162507.54155999998</v>
      </c>
      <c r="AK48" s="25">
        <v>13</v>
      </c>
      <c r="AL48" s="26">
        <f t="shared" si="278"/>
        <v>211259.80402799998</v>
      </c>
      <c r="AM48" s="28"/>
      <c r="AN48" s="26">
        <f t="shared" si="279"/>
        <v>0</v>
      </c>
      <c r="AO48" s="25"/>
      <c r="AP48" s="26">
        <f t="shared" si="280"/>
        <v>0</v>
      </c>
      <c r="AQ48" s="25"/>
      <c r="AR48" s="26">
        <f t="shared" si="281"/>
        <v>0</v>
      </c>
      <c r="AS48" s="25"/>
      <c r="AT48" s="26">
        <f t="shared" si="282"/>
        <v>0</v>
      </c>
      <c r="AU48" s="25"/>
      <c r="AV48" s="26">
        <f t="shared" si="283"/>
        <v>0</v>
      </c>
      <c r="AW48" s="25"/>
      <c r="AX48" s="26">
        <f t="shared" si="284"/>
        <v>0</v>
      </c>
      <c r="AY48" s="25"/>
      <c r="AZ48" s="26">
        <f t="shared" si="285"/>
        <v>0</v>
      </c>
      <c r="BA48" s="25"/>
      <c r="BB48" s="26">
        <f t="shared" si="286"/>
        <v>0</v>
      </c>
      <c r="BC48" s="25">
        <v>5</v>
      </c>
      <c r="BD48" s="26">
        <f t="shared" si="287"/>
        <v>54778.890833333338</v>
      </c>
      <c r="BE48" s="25"/>
      <c r="BF48" s="26">
        <f t="shared" si="288"/>
        <v>0</v>
      </c>
      <c r="BG48" s="25"/>
      <c r="BH48" s="26">
        <f t="shared" si="289"/>
        <v>0</v>
      </c>
      <c r="BI48" s="25">
        <v>40</v>
      </c>
      <c r="BJ48" s="26">
        <f t="shared" si="290"/>
        <v>487279.82333333336</v>
      </c>
      <c r="BK48" s="25"/>
      <c r="BL48" s="26">
        <f t="shared" si="291"/>
        <v>0</v>
      </c>
      <c r="BM48" s="25"/>
      <c r="BN48" s="26">
        <f t="shared" si="292"/>
        <v>0</v>
      </c>
      <c r="BO48" s="25">
        <v>121</v>
      </c>
      <c r="BP48" s="26">
        <f t="shared" si="293"/>
        <v>1381117.4376999997</v>
      </c>
      <c r="BQ48" s="25">
        <v>63</v>
      </c>
      <c r="BR48" s="26">
        <f t="shared" si="294"/>
        <v>767465.72174999991</v>
      </c>
      <c r="BS48" s="25"/>
      <c r="BT48" s="26">
        <f t="shared" si="295"/>
        <v>0</v>
      </c>
      <c r="BU48" s="25">
        <v>23</v>
      </c>
      <c r="BV48" s="26">
        <f t="shared" si="296"/>
        <v>280185.89841666666</v>
      </c>
      <c r="BW48" s="25">
        <v>4</v>
      </c>
      <c r="BX48" s="26">
        <f t="shared" si="297"/>
        <v>48727.982333333333</v>
      </c>
      <c r="BY48" s="25">
        <v>4</v>
      </c>
      <c r="BZ48" s="26">
        <f t="shared" si="298"/>
        <v>48727.982333333333</v>
      </c>
      <c r="CA48" s="25">
        <v>4</v>
      </c>
      <c r="CB48" s="26">
        <f t="shared" si="299"/>
        <v>65844.476880000002</v>
      </c>
      <c r="CC48" s="25">
        <v>200</v>
      </c>
      <c r="CD48" s="26">
        <f t="shared" si="300"/>
        <v>2436399.1166666667</v>
      </c>
      <c r="CE48" s="25"/>
      <c r="CF48" s="26">
        <f t="shared" si="301"/>
        <v>0</v>
      </c>
      <c r="CG48" s="25">
        <v>2</v>
      </c>
      <c r="CH48" s="26">
        <f t="shared" si="302"/>
        <v>26816.425999999999</v>
      </c>
      <c r="CI48" s="25">
        <v>17</v>
      </c>
      <c r="CJ48" s="26">
        <f t="shared" si="303"/>
        <v>289190.70361999999</v>
      </c>
      <c r="CK48" s="25">
        <v>1</v>
      </c>
      <c r="CL48" s="26">
        <f t="shared" si="304"/>
        <v>16139.3644776</v>
      </c>
      <c r="CM48" s="25">
        <v>3</v>
      </c>
      <c r="CN48" s="26">
        <f t="shared" si="305"/>
        <v>40224.638999999996</v>
      </c>
      <c r="CO48" s="25">
        <v>10</v>
      </c>
      <c r="CP48" s="26">
        <f t="shared" si="306"/>
        <v>134082.13</v>
      </c>
      <c r="CQ48" s="25"/>
      <c r="CR48" s="26">
        <f t="shared" si="307"/>
        <v>0</v>
      </c>
      <c r="CS48" s="25">
        <v>2</v>
      </c>
      <c r="CT48" s="26">
        <f t="shared" si="308"/>
        <v>26898.940795999999</v>
      </c>
      <c r="CU48" s="25">
        <v>74</v>
      </c>
      <c r="CV48" s="26">
        <f t="shared" si="309"/>
        <v>992207.76199999987</v>
      </c>
      <c r="CW48" s="25">
        <v>100</v>
      </c>
      <c r="CX48" s="26">
        <f t="shared" si="310"/>
        <v>1340821.2999999998</v>
      </c>
      <c r="CY48" s="25">
        <v>12</v>
      </c>
      <c r="CZ48" s="26">
        <f t="shared" si="311"/>
        <v>160898.55599999998</v>
      </c>
      <c r="DA48" s="25">
        <v>170</v>
      </c>
      <c r="DB48" s="26">
        <f t="shared" si="312"/>
        <v>2018343.5696666664</v>
      </c>
      <c r="DC48" s="25">
        <v>18</v>
      </c>
      <c r="DD48" s="26">
        <f t="shared" si="313"/>
        <v>241347.83399999997</v>
      </c>
      <c r="DE48" s="25"/>
      <c r="DF48" s="26">
        <f t="shared" si="314"/>
        <v>0</v>
      </c>
      <c r="DG48" s="25">
        <f>5-2</f>
        <v>3</v>
      </c>
      <c r="DH48" s="26">
        <f t="shared" si="315"/>
        <v>52832.476132800002</v>
      </c>
      <c r="DI48" s="25">
        <v>8</v>
      </c>
      <c r="DJ48" s="26">
        <f t="shared" si="316"/>
        <v>117167.12643999999</v>
      </c>
      <c r="DK48" s="25">
        <v>5</v>
      </c>
      <c r="DL48" s="26">
        <f t="shared" si="317"/>
        <v>88054.126887999999</v>
      </c>
      <c r="DM48" s="25"/>
      <c r="DN48" s="26">
        <f t="shared" si="318"/>
        <v>0</v>
      </c>
      <c r="DO48" s="25">
        <v>10</v>
      </c>
      <c r="DP48" s="26">
        <f t="shared" si="319"/>
        <v>175613.16500000001</v>
      </c>
      <c r="DQ48" s="25"/>
      <c r="DR48" s="26">
        <f t="shared" si="320"/>
        <v>0</v>
      </c>
      <c r="DS48" s="25">
        <f>6+10</f>
        <v>16</v>
      </c>
      <c r="DT48" s="26">
        <f t="shared" si="321"/>
        <v>234334.25287999999</v>
      </c>
      <c r="DU48" s="25"/>
      <c r="DV48" s="26">
        <f t="shared" si="322"/>
        <v>0</v>
      </c>
      <c r="DW48" s="25"/>
      <c r="DX48" s="26">
        <f t="shared" si="323"/>
        <v>0</v>
      </c>
      <c r="DY48" s="25">
        <v>32</v>
      </c>
      <c r="DZ48" s="26">
        <f t="shared" si="324"/>
        <v>754709.91231999989</v>
      </c>
      <c r="EA48" s="25"/>
      <c r="EB48" s="26">
        <f t="shared" si="325"/>
        <v>0</v>
      </c>
      <c r="EC48" s="25"/>
      <c r="ED48" s="26">
        <f t="shared" si="326"/>
        <v>0</v>
      </c>
      <c r="EE48" s="25"/>
      <c r="EF48" s="26">
        <f t="shared" si="327"/>
        <v>0</v>
      </c>
      <c r="EG48" s="29">
        <f t="shared" si="328"/>
        <v>1013</v>
      </c>
      <c r="EH48" s="29">
        <f t="shared" si="328"/>
        <v>13321743.565591069</v>
      </c>
      <c r="EI48" s="38"/>
      <c r="EJ48" s="38"/>
      <c r="EL48" s="59"/>
    </row>
    <row r="49" spans="1:142" ht="30" x14ac:dyDescent="0.25">
      <c r="A49" s="7"/>
      <c r="B49" s="7">
        <v>26</v>
      </c>
      <c r="C49" s="33" t="s">
        <v>193</v>
      </c>
      <c r="D49" s="22">
        <f t="shared" si="66"/>
        <v>10127</v>
      </c>
      <c r="E49" s="22">
        <v>10127</v>
      </c>
      <c r="F49" s="22">
        <v>9620</v>
      </c>
      <c r="G49" s="23">
        <v>1.1599999999999999</v>
      </c>
      <c r="H49" s="31">
        <v>1</v>
      </c>
      <c r="I49" s="32"/>
      <c r="J49" s="22">
        <v>1.4</v>
      </c>
      <c r="K49" s="22">
        <v>1.68</v>
      </c>
      <c r="L49" s="22">
        <v>2.23</v>
      </c>
      <c r="M49" s="22">
        <v>2.39</v>
      </c>
      <c r="N49" s="24">
        <v>2.57</v>
      </c>
      <c r="O49" s="25">
        <v>0</v>
      </c>
      <c r="P49" s="26">
        <f t="shared" si="267"/>
        <v>0</v>
      </c>
      <c r="Q49" s="25"/>
      <c r="R49" s="26">
        <f t="shared" si="268"/>
        <v>0</v>
      </c>
      <c r="S49" s="27"/>
      <c r="T49" s="26">
        <f t="shared" si="269"/>
        <v>0</v>
      </c>
      <c r="U49" s="25">
        <v>0</v>
      </c>
      <c r="V49" s="26">
        <f t="shared" si="270"/>
        <v>0</v>
      </c>
      <c r="W49" s="25">
        <v>0</v>
      </c>
      <c r="X49" s="26">
        <f t="shared" si="271"/>
        <v>0</v>
      </c>
      <c r="Y49" s="25">
        <v>0</v>
      </c>
      <c r="Z49" s="26">
        <f t="shared" si="272"/>
        <v>0</v>
      </c>
      <c r="AA49" s="25">
        <v>0</v>
      </c>
      <c r="AB49" s="26">
        <f t="shared" si="273"/>
        <v>0</v>
      </c>
      <c r="AC49" s="25"/>
      <c r="AD49" s="26">
        <f t="shared" si="274"/>
        <v>0</v>
      </c>
      <c r="AE49" s="25">
        <v>0</v>
      </c>
      <c r="AF49" s="26">
        <f t="shared" si="275"/>
        <v>0</v>
      </c>
      <c r="AG49" s="25">
        <v>0</v>
      </c>
      <c r="AH49" s="26">
        <f t="shared" si="276"/>
        <v>0</v>
      </c>
      <c r="AI49" s="25"/>
      <c r="AJ49" s="26">
        <f t="shared" si="277"/>
        <v>0</v>
      </c>
      <c r="AK49" s="25">
        <v>0</v>
      </c>
      <c r="AL49" s="26">
        <f t="shared" si="278"/>
        <v>0</v>
      </c>
      <c r="AM49" s="28"/>
      <c r="AN49" s="26">
        <f t="shared" si="279"/>
        <v>0</v>
      </c>
      <c r="AO49" s="25">
        <v>0</v>
      </c>
      <c r="AP49" s="26">
        <f t="shared" si="280"/>
        <v>0</v>
      </c>
      <c r="AQ49" s="25">
        <v>0</v>
      </c>
      <c r="AR49" s="26">
        <f t="shared" si="281"/>
        <v>0</v>
      </c>
      <c r="AS49" s="25"/>
      <c r="AT49" s="26">
        <f t="shared" si="282"/>
        <v>0</v>
      </c>
      <c r="AU49" s="25"/>
      <c r="AV49" s="26">
        <f t="shared" si="283"/>
        <v>0</v>
      </c>
      <c r="AW49" s="25"/>
      <c r="AX49" s="26">
        <f t="shared" si="284"/>
        <v>0</v>
      </c>
      <c r="AY49" s="25"/>
      <c r="AZ49" s="26">
        <f t="shared" si="285"/>
        <v>0</v>
      </c>
      <c r="BA49" s="25"/>
      <c r="BB49" s="26">
        <f t="shared" si="286"/>
        <v>0</v>
      </c>
      <c r="BC49" s="25"/>
      <c r="BD49" s="26">
        <f t="shared" si="287"/>
        <v>0</v>
      </c>
      <c r="BE49" s="25"/>
      <c r="BF49" s="26">
        <f t="shared" si="288"/>
        <v>0</v>
      </c>
      <c r="BG49" s="25"/>
      <c r="BH49" s="26">
        <f t="shared" si="289"/>
        <v>0</v>
      </c>
      <c r="BI49" s="25">
        <v>0</v>
      </c>
      <c r="BJ49" s="26">
        <f t="shared" si="290"/>
        <v>0</v>
      </c>
      <c r="BK49" s="25"/>
      <c r="BL49" s="26">
        <f t="shared" si="291"/>
        <v>0</v>
      </c>
      <c r="BM49" s="25"/>
      <c r="BN49" s="26">
        <f t="shared" si="292"/>
        <v>0</v>
      </c>
      <c r="BO49" s="25">
        <v>2</v>
      </c>
      <c r="BP49" s="26">
        <f t="shared" si="293"/>
        <v>27299.927199999998</v>
      </c>
      <c r="BQ49" s="25"/>
      <c r="BR49" s="26">
        <f t="shared" si="294"/>
        <v>0</v>
      </c>
      <c r="BS49" s="25"/>
      <c r="BT49" s="26">
        <f t="shared" si="295"/>
        <v>0</v>
      </c>
      <c r="BU49" s="25"/>
      <c r="BV49" s="26">
        <f t="shared" si="296"/>
        <v>0</v>
      </c>
      <c r="BW49" s="25">
        <v>0</v>
      </c>
      <c r="BX49" s="26">
        <f t="shared" si="297"/>
        <v>0</v>
      </c>
      <c r="BY49" s="25">
        <v>0</v>
      </c>
      <c r="BZ49" s="26">
        <f t="shared" si="298"/>
        <v>0</v>
      </c>
      <c r="CA49" s="25">
        <v>0</v>
      </c>
      <c r="CB49" s="26">
        <f t="shared" si="299"/>
        <v>0</v>
      </c>
      <c r="CC49" s="25"/>
      <c r="CD49" s="26">
        <f t="shared" si="300"/>
        <v>0</v>
      </c>
      <c r="CE49" s="25"/>
      <c r="CF49" s="26">
        <f t="shared" si="301"/>
        <v>0</v>
      </c>
      <c r="CG49" s="25"/>
      <c r="CH49" s="26">
        <f t="shared" si="302"/>
        <v>0</v>
      </c>
      <c r="CI49" s="25">
        <v>2</v>
      </c>
      <c r="CJ49" s="26">
        <f t="shared" si="303"/>
        <v>40686.624159999999</v>
      </c>
      <c r="CK49" s="25"/>
      <c r="CL49" s="26">
        <f t="shared" si="304"/>
        <v>0</v>
      </c>
      <c r="CM49" s="25"/>
      <c r="CN49" s="26">
        <f t="shared" si="305"/>
        <v>0</v>
      </c>
      <c r="CO49" s="25"/>
      <c r="CP49" s="26">
        <f t="shared" si="306"/>
        <v>0</v>
      </c>
      <c r="CQ49" s="25">
        <v>0</v>
      </c>
      <c r="CR49" s="26">
        <f t="shared" si="307"/>
        <v>0</v>
      </c>
      <c r="CS49" s="25">
        <v>0</v>
      </c>
      <c r="CT49" s="26">
        <f t="shared" si="308"/>
        <v>0</v>
      </c>
      <c r="CU49" s="25"/>
      <c r="CV49" s="26">
        <f t="shared" si="309"/>
        <v>0</v>
      </c>
      <c r="CW49" s="25"/>
      <c r="CX49" s="26">
        <f t="shared" si="310"/>
        <v>0</v>
      </c>
      <c r="CY49" s="25"/>
      <c r="CZ49" s="26">
        <f t="shared" si="311"/>
        <v>0</v>
      </c>
      <c r="DA49" s="25">
        <v>2</v>
      </c>
      <c r="DB49" s="26">
        <f t="shared" si="312"/>
        <v>28396.343733333328</v>
      </c>
      <c r="DC49" s="25"/>
      <c r="DD49" s="26">
        <f t="shared" si="313"/>
        <v>0</v>
      </c>
      <c r="DE49" s="25">
        <v>0</v>
      </c>
      <c r="DF49" s="26">
        <f t="shared" si="314"/>
        <v>0</v>
      </c>
      <c r="DG49" s="25">
        <v>0</v>
      </c>
      <c r="DH49" s="26">
        <f t="shared" si="315"/>
        <v>0</v>
      </c>
      <c r="DI49" s="25">
        <v>0</v>
      </c>
      <c r="DJ49" s="26">
        <f t="shared" si="316"/>
        <v>0</v>
      </c>
      <c r="DK49" s="25">
        <v>2</v>
      </c>
      <c r="DL49" s="26">
        <f t="shared" si="317"/>
        <v>42120.7369856</v>
      </c>
      <c r="DM49" s="25">
        <v>1</v>
      </c>
      <c r="DN49" s="26">
        <f t="shared" si="318"/>
        <v>21060.3684928</v>
      </c>
      <c r="DO49" s="25"/>
      <c r="DP49" s="26">
        <f t="shared" si="319"/>
        <v>0</v>
      </c>
      <c r="DQ49" s="25">
        <v>0</v>
      </c>
      <c r="DR49" s="26">
        <f t="shared" si="320"/>
        <v>0</v>
      </c>
      <c r="DS49" s="25"/>
      <c r="DT49" s="26">
        <f t="shared" si="321"/>
        <v>0</v>
      </c>
      <c r="DU49" s="25">
        <v>0</v>
      </c>
      <c r="DV49" s="26">
        <f t="shared" si="322"/>
        <v>0</v>
      </c>
      <c r="DW49" s="25"/>
      <c r="DX49" s="26">
        <f t="shared" si="323"/>
        <v>0</v>
      </c>
      <c r="DY49" s="25"/>
      <c r="DZ49" s="26">
        <f t="shared" si="324"/>
        <v>0</v>
      </c>
      <c r="EA49" s="25">
        <v>5</v>
      </c>
      <c r="EB49" s="26">
        <f t="shared" si="325"/>
        <v>142666.45119999998</v>
      </c>
      <c r="EC49" s="25">
        <v>0</v>
      </c>
      <c r="ED49" s="26">
        <f t="shared" si="326"/>
        <v>0</v>
      </c>
      <c r="EE49" s="25">
        <v>0</v>
      </c>
      <c r="EF49" s="26">
        <f t="shared" si="327"/>
        <v>0</v>
      </c>
      <c r="EG49" s="29">
        <f t="shared" si="328"/>
        <v>14</v>
      </c>
      <c r="EH49" s="29">
        <f t="shared" si="328"/>
        <v>302230.45177173329</v>
      </c>
      <c r="EI49" s="38"/>
      <c r="EJ49" s="38"/>
      <c r="EL49" s="59"/>
    </row>
    <row r="50" spans="1:142" ht="30" x14ac:dyDescent="0.25">
      <c r="A50" s="7"/>
      <c r="B50" s="7">
        <v>27</v>
      </c>
      <c r="C50" s="33" t="s">
        <v>194</v>
      </c>
      <c r="D50" s="22">
        <f t="shared" si="66"/>
        <v>10127</v>
      </c>
      <c r="E50" s="22">
        <v>10127</v>
      </c>
      <c r="F50" s="22">
        <v>9620</v>
      </c>
      <c r="G50" s="23">
        <v>0.97</v>
      </c>
      <c r="H50" s="31">
        <v>1</v>
      </c>
      <c r="I50" s="32"/>
      <c r="J50" s="22">
        <v>1.4</v>
      </c>
      <c r="K50" s="22">
        <v>1.68</v>
      </c>
      <c r="L50" s="22">
        <v>2.23</v>
      </c>
      <c r="M50" s="22">
        <v>2.39</v>
      </c>
      <c r="N50" s="24">
        <v>2.57</v>
      </c>
      <c r="O50" s="25"/>
      <c r="P50" s="26">
        <f t="shared" si="267"/>
        <v>0</v>
      </c>
      <c r="Q50" s="25"/>
      <c r="R50" s="26">
        <f t="shared" si="268"/>
        <v>0</v>
      </c>
      <c r="S50" s="27"/>
      <c r="T50" s="26">
        <f t="shared" si="269"/>
        <v>0</v>
      </c>
      <c r="U50" s="25"/>
      <c r="V50" s="26">
        <f t="shared" si="270"/>
        <v>0</v>
      </c>
      <c r="W50" s="25"/>
      <c r="X50" s="26">
        <f t="shared" si="271"/>
        <v>0</v>
      </c>
      <c r="Y50" s="25"/>
      <c r="Z50" s="26">
        <f t="shared" si="272"/>
        <v>0</v>
      </c>
      <c r="AA50" s="25">
        <f>6+29</f>
        <v>35</v>
      </c>
      <c r="AB50" s="26">
        <f t="shared" si="273"/>
        <v>568776.39546000003</v>
      </c>
      <c r="AC50" s="25"/>
      <c r="AD50" s="26">
        <f t="shared" si="274"/>
        <v>0</v>
      </c>
      <c r="AE50" s="25"/>
      <c r="AF50" s="26">
        <f t="shared" si="275"/>
        <v>0</v>
      </c>
      <c r="AG50" s="25"/>
      <c r="AH50" s="26">
        <f t="shared" si="276"/>
        <v>0</v>
      </c>
      <c r="AI50" s="25"/>
      <c r="AJ50" s="26">
        <f t="shared" si="277"/>
        <v>0</v>
      </c>
      <c r="AK50" s="25"/>
      <c r="AL50" s="26">
        <f t="shared" si="278"/>
        <v>0</v>
      </c>
      <c r="AM50" s="28"/>
      <c r="AN50" s="26">
        <f t="shared" si="279"/>
        <v>0</v>
      </c>
      <c r="AO50" s="25"/>
      <c r="AP50" s="26">
        <f t="shared" si="280"/>
        <v>0</v>
      </c>
      <c r="AQ50" s="25"/>
      <c r="AR50" s="26">
        <f t="shared" si="281"/>
        <v>0</v>
      </c>
      <c r="AS50" s="25"/>
      <c r="AT50" s="26">
        <f t="shared" si="282"/>
        <v>0</v>
      </c>
      <c r="AU50" s="25"/>
      <c r="AV50" s="26">
        <f t="shared" si="283"/>
        <v>0</v>
      </c>
      <c r="AW50" s="25"/>
      <c r="AX50" s="26">
        <f t="shared" si="284"/>
        <v>0</v>
      </c>
      <c r="AY50" s="25"/>
      <c r="AZ50" s="26">
        <f t="shared" si="285"/>
        <v>0</v>
      </c>
      <c r="BA50" s="25"/>
      <c r="BB50" s="26">
        <f t="shared" si="286"/>
        <v>0</v>
      </c>
      <c r="BC50" s="25">
        <v>3</v>
      </c>
      <c r="BD50" s="26">
        <f t="shared" si="287"/>
        <v>32867.334499999997</v>
      </c>
      <c r="BE50" s="25">
        <v>22</v>
      </c>
      <c r="BF50" s="26">
        <f t="shared" si="288"/>
        <v>241027.11966666667</v>
      </c>
      <c r="BG50" s="25"/>
      <c r="BH50" s="26">
        <f t="shared" si="289"/>
        <v>0</v>
      </c>
      <c r="BI50" s="25"/>
      <c r="BJ50" s="26">
        <f t="shared" si="290"/>
        <v>0</v>
      </c>
      <c r="BK50" s="25">
        <v>80</v>
      </c>
      <c r="BL50" s="26">
        <f t="shared" si="291"/>
        <v>913135.49600000004</v>
      </c>
      <c r="BM50" s="25"/>
      <c r="BN50" s="26">
        <f t="shared" si="292"/>
        <v>0</v>
      </c>
      <c r="BO50" s="25"/>
      <c r="BP50" s="26">
        <f t="shared" si="293"/>
        <v>0</v>
      </c>
      <c r="BQ50" s="25"/>
      <c r="BR50" s="26">
        <f t="shared" si="294"/>
        <v>0</v>
      </c>
      <c r="BS50" s="25">
        <v>20</v>
      </c>
      <c r="BT50" s="26">
        <f t="shared" si="295"/>
        <v>228283.87400000001</v>
      </c>
      <c r="BU50" s="25"/>
      <c r="BV50" s="26">
        <f t="shared" si="296"/>
        <v>0</v>
      </c>
      <c r="BW50" s="25"/>
      <c r="BX50" s="26">
        <f t="shared" si="297"/>
        <v>0</v>
      </c>
      <c r="BY50" s="25"/>
      <c r="BZ50" s="26">
        <f t="shared" si="298"/>
        <v>0</v>
      </c>
      <c r="CA50" s="25"/>
      <c r="CB50" s="26">
        <f t="shared" si="299"/>
        <v>0</v>
      </c>
      <c r="CC50" s="25"/>
      <c r="CD50" s="26">
        <f t="shared" si="300"/>
        <v>0</v>
      </c>
      <c r="CE50" s="25"/>
      <c r="CF50" s="26">
        <f t="shared" si="301"/>
        <v>0</v>
      </c>
      <c r="CG50" s="25"/>
      <c r="CH50" s="26">
        <f t="shared" si="302"/>
        <v>0</v>
      </c>
      <c r="CI50" s="25"/>
      <c r="CJ50" s="26">
        <f t="shared" si="303"/>
        <v>0</v>
      </c>
      <c r="CK50" s="25"/>
      <c r="CL50" s="26">
        <f t="shared" si="304"/>
        <v>0</v>
      </c>
      <c r="CM50" s="25"/>
      <c r="CN50" s="26">
        <f t="shared" si="305"/>
        <v>0</v>
      </c>
      <c r="CO50" s="25"/>
      <c r="CP50" s="26">
        <f t="shared" si="306"/>
        <v>0</v>
      </c>
      <c r="CQ50" s="25"/>
      <c r="CR50" s="26">
        <f t="shared" si="307"/>
        <v>0</v>
      </c>
      <c r="CS50" s="25"/>
      <c r="CT50" s="26">
        <f t="shared" si="308"/>
        <v>0</v>
      </c>
      <c r="CU50" s="25"/>
      <c r="CV50" s="26">
        <f t="shared" si="309"/>
        <v>0</v>
      </c>
      <c r="CW50" s="25">
        <v>5</v>
      </c>
      <c r="CX50" s="26">
        <f t="shared" si="310"/>
        <v>67041.065000000002</v>
      </c>
      <c r="CY50" s="25">
        <v>2</v>
      </c>
      <c r="CZ50" s="26">
        <f t="shared" si="311"/>
        <v>26816.425999999999</v>
      </c>
      <c r="DA50" s="25"/>
      <c r="DB50" s="26">
        <f t="shared" si="312"/>
        <v>0</v>
      </c>
      <c r="DC50" s="25">
        <v>8</v>
      </c>
      <c r="DD50" s="26">
        <f t="shared" si="313"/>
        <v>107265.704</v>
      </c>
      <c r="DE50" s="25"/>
      <c r="DF50" s="26">
        <f t="shared" si="314"/>
        <v>0</v>
      </c>
      <c r="DG50" s="25"/>
      <c r="DH50" s="26">
        <f t="shared" si="315"/>
        <v>0</v>
      </c>
      <c r="DI50" s="25"/>
      <c r="DJ50" s="26">
        <f t="shared" si="316"/>
        <v>0</v>
      </c>
      <c r="DK50" s="25"/>
      <c r="DL50" s="26">
        <f t="shared" si="317"/>
        <v>0</v>
      </c>
      <c r="DM50" s="25"/>
      <c r="DN50" s="26">
        <f t="shared" si="318"/>
        <v>0</v>
      </c>
      <c r="DO50" s="25"/>
      <c r="DP50" s="26">
        <f t="shared" si="319"/>
        <v>0</v>
      </c>
      <c r="DQ50" s="25"/>
      <c r="DR50" s="26">
        <f t="shared" si="320"/>
        <v>0</v>
      </c>
      <c r="DS50" s="25"/>
      <c r="DT50" s="26">
        <f t="shared" si="321"/>
        <v>0</v>
      </c>
      <c r="DU50" s="25"/>
      <c r="DV50" s="26">
        <f t="shared" si="322"/>
        <v>0</v>
      </c>
      <c r="DW50" s="25"/>
      <c r="DX50" s="26">
        <f t="shared" si="323"/>
        <v>0</v>
      </c>
      <c r="DY50" s="25"/>
      <c r="DZ50" s="26">
        <f t="shared" si="324"/>
        <v>0</v>
      </c>
      <c r="EA50" s="25">
        <v>18</v>
      </c>
      <c r="EB50" s="26">
        <f t="shared" si="325"/>
        <v>429475.21343999996</v>
      </c>
      <c r="EC50" s="25"/>
      <c r="ED50" s="26">
        <f t="shared" si="326"/>
        <v>0</v>
      </c>
      <c r="EE50" s="25"/>
      <c r="EF50" s="26">
        <f t="shared" si="327"/>
        <v>0</v>
      </c>
      <c r="EG50" s="29">
        <f t="shared" si="328"/>
        <v>193</v>
      </c>
      <c r="EH50" s="29">
        <f t="shared" si="328"/>
        <v>2614688.6280666664</v>
      </c>
      <c r="EI50" s="38"/>
      <c r="EJ50" s="38"/>
      <c r="EL50" s="59"/>
    </row>
    <row r="51" spans="1:142" ht="30" x14ac:dyDescent="0.25">
      <c r="A51" s="7"/>
      <c r="B51" s="7">
        <v>28</v>
      </c>
      <c r="C51" s="33" t="s">
        <v>195</v>
      </c>
      <c r="D51" s="22">
        <f t="shared" si="66"/>
        <v>10127</v>
      </c>
      <c r="E51" s="22">
        <v>10127</v>
      </c>
      <c r="F51" s="22">
        <v>9620</v>
      </c>
      <c r="G51" s="23">
        <v>0.52</v>
      </c>
      <c r="H51" s="31">
        <v>1</v>
      </c>
      <c r="I51" s="32"/>
      <c r="J51" s="22">
        <v>1.4</v>
      </c>
      <c r="K51" s="22">
        <v>1.68</v>
      </c>
      <c r="L51" s="22">
        <v>2.23</v>
      </c>
      <c r="M51" s="22">
        <v>2.39</v>
      </c>
      <c r="N51" s="24">
        <v>2.57</v>
      </c>
      <c r="O51" s="25">
        <v>0</v>
      </c>
      <c r="P51" s="26">
        <f t="shared" si="267"/>
        <v>0</v>
      </c>
      <c r="Q51" s="25"/>
      <c r="R51" s="26">
        <f t="shared" si="268"/>
        <v>0</v>
      </c>
      <c r="S51" s="27"/>
      <c r="T51" s="26">
        <f t="shared" si="269"/>
        <v>0</v>
      </c>
      <c r="U51" s="25">
        <v>0</v>
      </c>
      <c r="V51" s="26">
        <f t="shared" si="270"/>
        <v>0</v>
      </c>
      <c r="W51" s="25">
        <v>0</v>
      </c>
      <c r="X51" s="26">
        <f t="shared" si="271"/>
        <v>0</v>
      </c>
      <c r="Y51" s="25">
        <v>0</v>
      </c>
      <c r="Z51" s="26">
        <f t="shared" si="272"/>
        <v>0</v>
      </c>
      <c r="AA51" s="25"/>
      <c r="AB51" s="26">
        <f t="shared" si="273"/>
        <v>0</v>
      </c>
      <c r="AC51" s="25"/>
      <c r="AD51" s="26">
        <f t="shared" si="274"/>
        <v>0</v>
      </c>
      <c r="AE51" s="25">
        <v>0</v>
      </c>
      <c r="AF51" s="26">
        <f t="shared" si="275"/>
        <v>0</v>
      </c>
      <c r="AG51" s="25">
        <v>0</v>
      </c>
      <c r="AH51" s="26">
        <f t="shared" si="276"/>
        <v>0</v>
      </c>
      <c r="AI51" s="25">
        <v>0</v>
      </c>
      <c r="AJ51" s="26">
        <f t="shared" si="277"/>
        <v>0</v>
      </c>
      <c r="AK51" s="25"/>
      <c r="AL51" s="26">
        <f t="shared" si="278"/>
        <v>0</v>
      </c>
      <c r="AM51" s="28"/>
      <c r="AN51" s="26">
        <f t="shared" si="279"/>
        <v>0</v>
      </c>
      <c r="AO51" s="25"/>
      <c r="AP51" s="26">
        <f t="shared" si="280"/>
        <v>0</v>
      </c>
      <c r="AQ51" s="25">
        <v>0</v>
      </c>
      <c r="AR51" s="26">
        <f t="shared" si="281"/>
        <v>0</v>
      </c>
      <c r="AS51" s="25"/>
      <c r="AT51" s="26">
        <f t="shared" si="282"/>
        <v>0</v>
      </c>
      <c r="AU51" s="25"/>
      <c r="AV51" s="26">
        <f t="shared" si="283"/>
        <v>0</v>
      </c>
      <c r="AW51" s="25"/>
      <c r="AX51" s="26">
        <f t="shared" si="284"/>
        <v>0</v>
      </c>
      <c r="AY51" s="25">
        <v>0</v>
      </c>
      <c r="AZ51" s="26">
        <f t="shared" si="285"/>
        <v>0</v>
      </c>
      <c r="BA51" s="25"/>
      <c r="BB51" s="26">
        <f t="shared" si="286"/>
        <v>0</v>
      </c>
      <c r="BC51" s="25"/>
      <c r="BD51" s="26">
        <f t="shared" si="287"/>
        <v>0</v>
      </c>
      <c r="BE51" s="25"/>
      <c r="BF51" s="26">
        <f t="shared" si="288"/>
        <v>0</v>
      </c>
      <c r="BG51" s="25"/>
      <c r="BH51" s="26">
        <f t="shared" si="289"/>
        <v>0</v>
      </c>
      <c r="BI51" s="25"/>
      <c r="BJ51" s="26">
        <f t="shared" si="290"/>
        <v>0</v>
      </c>
      <c r="BK51" s="25"/>
      <c r="BL51" s="26">
        <f t="shared" si="291"/>
        <v>0</v>
      </c>
      <c r="BM51" s="25"/>
      <c r="BN51" s="26">
        <f t="shared" si="292"/>
        <v>0</v>
      </c>
      <c r="BO51" s="25"/>
      <c r="BP51" s="26">
        <f t="shared" si="293"/>
        <v>0</v>
      </c>
      <c r="BQ51" s="25"/>
      <c r="BR51" s="26">
        <f t="shared" si="294"/>
        <v>0</v>
      </c>
      <c r="BS51" s="25"/>
      <c r="BT51" s="26">
        <f t="shared" si="295"/>
        <v>0</v>
      </c>
      <c r="BU51" s="25"/>
      <c r="BV51" s="26">
        <f t="shared" si="296"/>
        <v>0</v>
      </c>
      <c r="BW51" s="25">
        <v>2</v>
      </c>
      <c r="BX51" s="26">
        <f t="shared" si="297"/>
        <v>13061.108666666667</v>
      </c>
      <c r="BY51" s="25">
        <v>6</v>
      </c>
      <c r="BZ51" s="26">
        <f t="shared" si="298"/>
        <v>39183.326000000001</v>
      </c>
      <c r="CA51" s="25"/>
      <c r="CB51" s="26">
        <f t="shared" si="299"/>
        <v>0</v>
      </c>
      <c r="CC51" s="25"/>
      <c r="CD51" s="26">
        <f t="shared" si="300"/>
        <v>0</v>
      </c>
      <c r="CE51" s="25"/>
      <c r="CF51" s="26">
        <f t="shared" si="301"/>
        <v>0</v>
      </c>
      <c r="CG51" s="25"/>
      <c r="CH51" s="26">
        <f t="shared" si="302"/>
        <v>0</v>
      </c>
      <c r="CI51" s="25"/>
      <c r="CJ51" s="26">
        <f t="shared" si="303"/>
        <v>0</v>
      </c>
      <c r="CK51" s="25"/>
      <c r="CL51" s="26">
        <f t="shared" si="304"/>
        <v>0</v>
      </c>
      <c r="CM51" s="25"/>
      <c r="CN51" s="26">
        <f t="shared" si="305"/>
        <v>0</v>
      </c>
      <c r="CO51" s="25"/>
      <c r="CP51" s="26">
        <f t="shared" si="306"/>
        <v>0</v>
      </c>
      <c r="CQ51" s="25"/>
      <c r="CR51" s="26">
        <f t="shared" si="307"/>
        <v>0</v>
      </c>
      <c r="CS51" s="25"/>
      <c r="CT51" s="26">
        <f t="shared" si="308"/>
        <v>0</v>
      </c>
      <c r="CU51" s="25"/>
      <c r="CV51" s="26">
        <f t="shared" si="309"/>
        <v>0</v>
      </c>
      <c r="CW51" s="25">
        <v>200</v>
      </c>
      <c r="CX51" s="26">
        <f t="shared" si="310"/>
        <v>1437581.6</v>
      </c>
      <c r="CY51" s="25">
        <v>8</v>
      </c>
      <c r="CZ51" s="26">
        <f t="shared" si="311"/>
        <v>57503.264000000003</v>
      </c>
      <c r="DA51" s="25">
        <v>2</v>
      </c>
      <c r="DB51" s="26">
        <f t="shared" si="312"/>
        <v>12729.395466666669</v>
      </c>
      <c r="DC51" s="25"/>
      <c r="DD51" s="26">
        <f t="shared" si="313"/>
        <v>0</v>
      </c>
      <c r="DE51" s="25">
        <v>0</v>
      </c>
      <c r="DF51" s="26">
        <f t="shared" si="314"/>
        <v>0</v>
      </c>
      <c r="DG51" s="25"/>
      <c r="DH51" s="26">
        <f t="shared" si="315"/>
        <v>0</v>
      </c>
      <c r="DI51" s="25">
        <v>0</v>
      </c>
      <c r="DJ51" s="26">
        <f t="shared" si="316"/>
        <v>0</v>
      </c>
      <c r="DK51" s="25"/>
      <c r="DL51" s="26">
        <f t="shared" si="317"/>
        <v>0</v>
      </c>
      <c r="DM51" s="25"/>
      <c r="DN51" s="26">
        <f t="shared" si="318"/>
        <v>0</v>
      </c>
      <c r="DO51" s="25">
        <v>6</v>
      </c>
      <c r="DP51" s="26">
        <f t="shared" si="319"/>
        <v>56485.884000000005</v>
      </c>
      <c r="DQ51" s="25"/>
      <c r="DR51" s="26">
        <f t="shared" si="320"/>
        <v>0</v>
      </c>
      <c r="DS51" s="25"/>
      <c r="DT51" s="26">
        <f t="shared" si="321"/>
        <v>0</v>
      </c>
      <c r="DU51" s="25">
        <v>0</v>
      </c>
      <c r="DV51" s="26">
        <f t="shared" si="322"/>
        <v>0</v>
      </c>
      <c r="DW51" s="25"/>
      <c r="DX51" s="26">
        <f t="shared" si="323"/>
        <v>0</v>
      </c>
      <c r="DY51" s="25"/>
      <c r="DZ51" s="26">
        <f t="shared" si="324"/>
        <v>0</v>
      </c>
      <c r="EA51" s="25"/>
      <c r="EB51" s="26">
        <f t="shared" si="325"/>
        <v>0</v>
      </c>
      <c r="EC51" s="25">
        <v>0</v>
      </c>
      <c r="ED51" s="26">
        <f t="shared" si="326"/>
        <v>0</v>
      </c>
      <c r="EE51" s="25">
        <v>0</v>
      </c>
      <c r="EF51" s="26">
        <f t="shared" si="327"/>
        <v>0</v>
      </c>
      <c r="EG51" s="29">
        <f t="shared" si="328"/>
        <v>224</v>
      </c>
      <c r="EH51" s="29">
        <f t="shared" si="328"/>
        <v>1616544.5781333335</v>
      </c>
      <c r="EI51" s="38"/>
      <c r="EJ51" s="38"/>
      <c r="EL51" s="59"/>
    </row>
    <row r="52" spans="1:142" ht="30" x14ac:dyDescent="0.25">
      <c r="A52" s="7"/>
      <c r="B52" s="7">
        <v>29</v>
      </c>
      <c r="C52" s="33" t="s">
        <v>196</v>
      </c>
      <c r="D52" s="22">
        <f t="shared" si="66"/>
        <v>10127</v>
      </c>
      <c r="E52" s="22">
        <v>10127</v>
      </c>
      <c r="F52" s="22">
        <v>9620</v>
      </c>
      <c r="G52" s="23">
        <v>0.65</v>
      </c>
      <c r="H52" s="31">
        <v>1</v>
      </c>
      <c r="I52" s="32"/>
      <c r="J52" s="22">
        <v>1.4</v>
      </c>
      <c r="K52" s="22">
        <v>1.68</v>
      </c>
      <c r="L52" s="22">
        <v>2.23</v>
      </c>
      <c r="M52" s="22">
        <v>2.39</v>
      </c>
      <c r="N52" s="24">
        <v>2.57</v>
      </c>
      <c r="O52" s="25"/>
      <c r="P52" s="26">
        <f t="shared" si="267"/>
        <v>0</v>
      </c>
      <c r="Q52" s="25"/>
      <c r="R52" s="26">
        <f t="shared" si="268"/>
        <v>0</v>
      </c>
      <c r="S52" s="27"/>
      <c r="T52" s="26">
        <f t="shared" si="269"/>
        <v>0</v>
      </c>
      <c r="U52" s="25"/>
      <c r="V52" s="26">
        <f t="shared" si="270"/>
        <v>0</v>
      </c>
      <c r="W52" s="25"/>
      <c r="X52" s="26">
        <f t="shared" si="271"/>
        <v>0</v>
      </c>
      <c r="Y52" s="25"/>
      <c r="Z52" s="26">
        <f t="shared" si="272"/>
        <v>0</v>
      </c>
      <c r="AA52" s="25">
        <f>17+13</f>
        <v>30</v>
      </c>
      <c r="AB52" s="26">
        <f t="shared" si="273"/>
        <v>326690.41859999998</v>
      </c>
      <c r="AC52" s="25"/>
      <c r="AD52" s="26">
        <f t="shared" si="274"/>
        <v>0</v>
      </c>
      <c r="AE52" s="25"/>
      <c r="AF52" s="26">
        <f t="shared" si="275"/>
        <v>0</v>
      </c>
      <c r="AG52" s="25"/>
      <c r="AH52" s="26">
        <f t="shared" si="276"/>
        <v>0</v>
      </c>
      <c r="AI52" s="25"/>
      <c r="AJ52" s="26">
        <f t="shared" si="277"/>
        <v>0</v>
      </c>
      <c r="AK52" s="25"/>
      <c r="AL52" s="26">
        <f t="shared" si="278"/>
        <v>0</v>
      </c>
      <c r="AM52" s="28"/>
      <c r="AN52" s="26">
        <f t="shared" si="279"/>
        <v>0</v>
      </c>
      <c r="AO52" s="25"/>
      <c r="AP52" s="26">
        <f t="shared" si="280"/>
        <v>0</v>
      </c>
      <c r="AQ52" s="25"/>
      <c r="AR52" s="26">
        <f t="shared" si="281"/>
        <v>0</v>
      </c>
      <c r="AS52" s="25"/>
      <c r="AT52" s="26">
        <f t="shared" si="282"/>
        <v>0</v>
      </c>
      <c r="AU52" s="25"/>
      <c r="AV52" s="26">
        <f t="shared" si="283"/>
        <v>0</v>
      </c>
      <c r="AW52" s="25"/>
      <c r="AX52" s="26">
        <f t="shared" si="284"/>
        <v>0</v>
      </c>
      <c r="AY52" s="25"/>
      <c r="AZ52" s="26">
        <f t="shared" si="285"/>
        <v>0</v>
      </c>
      <c r="BA52" s="25">
        <v>632</v>
      </c>
      <c r="BB52" s="26">
        <f t="shared" si="286"/>
        <v>4639828.5266666664</v>
      </c>
      <c r="BC52" s="25">
        <v>418</v>
      </c>
      <c r="BD52" s="26">
        <f t="shared" si="287"/>
        <v>3068747.3483333336</v>
      </c>
      <c r="BE52" s="25">
        <v>580</v>
      </c>
      <c r="BF52" s="26">
        <f t="shared" si="288"/>
        <v>4258070.4833333334</v>
      </c>
      <c r="BG52" s="25"/>
      <c r="BH52" s="26">
        <f t="shared" si="289"/>
        <v>0</v>
      </c>
      <c r="BI52" s="25"/>
      <c r="BJ52" s="26">
        <f t="shared" si="290"/>
        <v>0</v>
      </c>
      <c r="BK52" s="25">
        <v>200</v>
      </c>
      <c r="BL52" s="26">
        <f t="shared" si="291"/>
        <v>1529737.3000000003</v>
      </c>
      <c r="BM52" s="25"/>
      <c r="BN52" s="26">
        <f t="shared" si="292"/>
        <v>0</v>
      </c>
      <c r="BO52" s="25"/>
      <c r="BP52" s="26">
        <f t="shared" si="293"/>
        <v>0</v>
      </c>
      <c r="BQ52" s="25"/>
      <c r="BR52" s="26">
        <f t="shared" si="294"/>
        <v>0</v>
      </c>
      <c r="BS52" s="25">
        <v>200</v>
      </c>
      <c r="BT52" s="26">
        <f t="shared" si="295"/>
        <v>1529737.3000000003</v>
      </c>
      <c r="BU52" s="25"/>
      <c r="BV52" s="26">
        <f t="shared" si="296"/>
        <v>0</v>
      </c>
      <c r="BW52" s="25">
        <v>2</v>
      </c>
      <c r="BX52" s="26">
        <f t="shared" si="297"/>
        <v>16326.38583333333</v>
      </c>
      <c r="BY52" s="25">
        <v>6</v>
      </c>
      <c r="BZ52" s="26">
        <f t="shared" si="298"/>
        <v>48979.157500000001</v>
      </c>
      <c r="CA52" s="25">
        <v>2</v>
      </c>
      <c r="CB52" s="26">
        <f t="shared" si="299"/>
        <v>22061.293799999999</v>
      </c>
      <c r="CC52" s="25"/>
      <c r="CD52" s="26">
        <f t="shared" si="300"/>
        <v>0</v>
      </c>
      <c r="CE52" s="25"/>
      <c r="CF52" s="26">
        <f t="shared" si="301"/>
        <v>0</v>
      </c>
      <c r="CG52" s="25"/>
      <c r="CH52" s="26">
        <f t="shared" si="302"/>
        <v>0</v>
      </c>
      <c r="CI52" s="25"/>
      <c r="CJ52" s="26">
        <f t="shared" si="303"/>
        <v>0</v>
      </c>
      <c r="CK52" s="25"/>
      <c r="CL52" s="26">
        <f t="shared" si="304"/>
        <v>0</v>
      </c>
      <c r="CM52" s="25"/>
      <c r="CN52" s="26">
        <f t="shared" si="305"/>
        <v>0</v>
      </c>
      <c r="CO52" s="25"/>
      <c r="CP52" s="26">
        <f t="shared" si="306"/>
        <v>0</v>
      </c>
      <c r="CQ52" s="25"/>
      <c r="CR52" s="26">
        <f t="shared" si="307"/>
        <v>0</v>
      </c>
      <c r="CS52" s="25"/>
      <c r="CT52" s="26">
        <f t="shared" si="308"/>
        <v>0</v>
      </c>
      <c r="CU52" s="25"/>
      <c r="CV52" s="26">
        <f t="shared" si="309"/>
        <v>0</v>
      </c>
      <c r="CW52" s="25">
        <v>100</v>
      </c>
      <c r="CX52" s="26">
        <f t="shared" si="310"/>
        <v>898488.5</v>
      </c>
      <c r="CY52" s="25">
        <v>20</v>
      </c>
      <c r="CZ52" s="26">
        <f t="shared" si="311"/>
        <v>179697.7</v>
      </c>
      <c r="DA52" s="25"/>
      <c r="DB52" s="26">
        <f t="shared" si="312"/>
        <v>0</v>
      </c>
      <c r="DC52" s="25">
        <v>100</v>
      </c>
      <c r="DD52" s="26">
        <f t="shared" si="313"/>
        <v>898488.5</v>
      </c>
      <c r="DE52" s="25"/>
      <c r="DF52" s="26">
        <f t="shared" si="314"/>
        <v>0</v>
      </c>
      <c r="DG52" s="25"/>
      <c r="DH52" s="26">
        <f t="shared" si="315"/>
        <v>0</v>
      </c>
      <c r="DI52" s="25"/>
      <c r="DJ52" s="26">
        <f t="shared" si="316"/>
        <v>0</v>
      </c>
      <c r="DK52" s="25">
        <v>40</v>
      </c>
      <c r="DL52" s="26">
        <f t="shared" si="317"/>
        <v>472042.74208</v>
      </c>
      <c r="DM52" s="25"/>
      <c r="DN52" s="26">
        <f t="shared" si="318"/>
        <v>0</v>
      </c>
      <c r="DO52" s="25">
        <v>10</v>
      </c>
      <c r="DP52" s="26">
        <f t="shared" si="319"/>
        <v>117678.925</v>
      </c>
      <c r="DQ52" s="25"/>
      <c r="DR52" s="26">
        <f t="shared" si="320"/>
        <v>0</v>
      </c>
      <c r="DS52" s="25"/>
      <c r="DT52" s="26">
        <f t="shared" si="321"/>
        <v>0</v>
      </c>
      <c r="DU52" s="25"/>
      <c r="DV52" s="26">
        <f t="shared" si="322"/>
        <v>0</v>
      </c>
      <c r="DW52" s="25"/>
      <c r="DX52" s="26">
        <f t="shared" si="323"/>
        <v>0</v>
      </c>
      <c r="DY52" s="25"/>
      <c r="DZ52" s="26">
        <f t="shared" si="324"/>
        <v>0</v>
      </c>
      <c r="EA52" s="25"/>
      <c r="EB52" s="26">
        <f t="shared" si="325"/>
        <v>0</v>
      </c>
      <c r="EC52" s="25"/>
      <c r="ED52" s="26">
        <f t="shared" si="326"/>
        <v>0</v>
      </c>
      <c r="EE52" s="25"/>
      <c r="EF52" s="26">
        <f t="shared" si="327"/>
        <v>0</v>
      </c>
      <c r="EG52" s="29">
        <f t="shared" si="328"/>
        <v>2340</v>
      </c>
      <c r="EH52" s="29">
        <f t="shared" si="328"/>
        <v>18006574.581146669</v>
      </c>
      <c r="EI52" s="38"/>
      <c r="EJ52" s="38"/>
      <c r="EL52" s="59"/>
    </row>
    <row r="53" spans="1:142" s="60" customFormat="1" x14ac:dyDescent="0.25">
      <c r="A53" s="44">
        <v>13</v>
      </c>
      <c r="B53" s="44"/>
      <c r="C53" s="45" t="s">
        <v>197</v>
      </c>
      <c r="D53" s="22">
        <f t="shared" si="66"/>
        <v>10127</v>
      </c>
      <c r="E53" s="22">
        <v>10127</v>
      </c>
      <c r="F53" s="22">
        <v>9620</v>
      </c>
      <c r="G53" s="47">
        <v>1.49</v>
      </c>
      <c r="H53" s="49">
        <v>1</v>
      </c>
      <c r="I53" s="50"/>
      <c r="J53" s="47">
        <v>1.4</v>
      </c>
      <c r="K53" s="47">
        <v>1.68</v>
      </c>
      <c r="L53" s="47">
        <v>2.23</v>
      </c>
      <c r="M53" s="47">
        <v>2.39</v>
      </c>
      <c r="N53" s="24">
        <v>2.57</v>
      </c>
      <c r="O53" s="36">
        <f>SUM(O54:O55)</f>
        <v>64</v>
      </c>
      <c r="P53" s="36">
        <f t="shared" ref="P53:CA53" si="329">SUM(P54:P55)</f>
        <v>708942.31893333327</v>
      </c>
      <c r="Q53" s="36">
        <f t="shared" si="329"/>
        <v>0</v>
      </c>
      <c r="R53" s="36">
        <f t="shared" si="329"/>
        <v>0</v>
      </c>
      <c r="S53" s="36">
        <f t="shared" si="329"/>
        <v>0</v>
      </c>
      <c r="T53" s="36">
        <f t="shared" si="329"/>
        <v>0</v>
      </c>
      <c r="U53" s="36">
        <f t="shared" si="329"/>
        <v>0</v>
      </c>
      <c r="V53" s="36">
        <f t="shared" si="329"/>
        <v>0</v>
      </c>
      <c r="W53" s="36">
        <f t="shared" si="329"/>
        <v>53</v>
      </c>
      <c r="X53" s="36">
        <f t="shared" si="329"/>
        <v>640692.46453333343</v>
      </c>
      <c r="Y53" s="36">
        <f t="shared" si="329"/>
        <v>0</v>
      </c>
      <c r="Z53" s="36">
        <f t="shared" si="329"/>
        <v>0</v>
      </c>
      <c r="AA53" s="36">
        <f t="shared" si="329"/>
        <v>0</v>
      </c>
      <c r="AB53" s="36">
        <f t="shared" si="329"/>
        <v>0</v>
      </c>
      <c r="AC53" s="36">
        <f t="shared" si="329"/>
        <v>114</v>
      </c>
      <c r="AD53" s="36">
        <f t="shared" si="329"/>
        <v>1273254.9648</v>
      </c>
      <c r="AE53" s="36">
        <f t="shared" si="329"/>
        <v>944</v>
      </c>
      <c r="AF53" s="36">
        <f t="shared" si="329"/>
        <v>12652133.544960001</v>
      </c>
      <c r="AG53" s="36">
        <f t="shared" si="329"/>
        <v>420</v>
      </c>
      <c r="AH53" s="36">
        <f t="shared" si="329"/>
        <v>5629127.2127999999</v>
      </c>
      <c r="AI53" s="36">
        <f t="shared" si="329"/>
        <v>385</v>
      </c>
      <c r="AJ53" s="36">
        <f t="shared" si="329"/>
        <v>5160033.2784000002</v>
      </c>
      <c r="AK53" s="36">
        <f t="shared" si="329"/>
        <v>842</v>
      </c>
      <c r="AL53" s="36">
        <f t="shared" si="329"/>
        <v>11285059.793280002</v>
      </c>
      <c r="AM53" s="36">
        <f t="shared" si="329"/>
        <v>0</v>
      </c>
      <c r="AN53" s="36">
        <f t="shared" si="329"/>
        <v>0</v>
      </c>
      <c r="AO53" s="36">
        <v>170</v>
      </c>
      <c r="AP53" s="36">
        <f t="shared" si="329"/>
        <v>2278456.2527999999</v>
      </c>
      <c r="AQ53" s="36">
        <f t="shared" si="329"/>
        <v>0</v>
      </c>
      <c r="AR53" s="36">
        <f t="shared" si="329"/>
        <v>0</v>
      </c>
      <c r="AS53" s="36">
        <f t="shared" si="329"/>
        <v>0</v>
      </c>
      <c r="AT53" s="36">
        <f t="shared" si="329"/>
        <v>0</v>
      </c>
      <c r="AU53" s="36">
        <f t="shared" si="329"/>
        <v>0</v>
      </c>
      <c r="AV53" s="36">
        <f t="shared" si="329"/>
        <v>0</v>
      </c>
      <c r="AW53" s="36">
        <f t="shared" si="329"/>
        <v>0</v>
      </c>
      <c r="AX53" s="36">
        <f t="shared" si="329"/>
        <v>0</v>
      </c>
      <c r="AY53" s="36">
        <f t="shared" si="329"/>
        <v>544</v>
      </c>
      <c r="AZ53" s="36">
        <f t="shared" si="329"/>
        <v>7126318.6175999995</v>
      </c>
      <c r="BA53" s="36">
        <f t="shared" si="329"/>
        <v>0</v>
      </c>
      <c r="BB53" s="36">
        <f t="shared" si="329"/>
        <v>0</v>
      </c>
      <c r="BC53" s="36">
        <f t="shared" si="329"/>
        <v>0</v>
      </c>
      <c r="BD53" s="36">
        <f t="shared" si="329"/>
        <v>0</v>
      </c>
      <c r="BE53" s="36">
        <f t="shared" si="329"/>
        <v>0</v>
      </c>
      <c r="BF53" s="36">
        <f t="shared" si="329"/>
        <v>0</v>
      </c>
      <c r="BG53" s="36">
        <f t="shared" si="329"/>
        <v>110</v>
      </c>
      <c r="BH53" s="36">
        <f t="shared" si="329"/>
        <v>993926.2666666666</v>
      </c>
      <c r="BI53" s="36">
        <v>381</v>
      </c>
      <c r="BJ53" s="36">
        <f t="shared" si="329"/>
        <v>3827909.5399999996</v>
      </c>
      <c r="BK53" s="36">
        <f t="shared" si="329"/>
        <v>0</v>
      </c>
      <c r="BL53" s="36">
        <f t="shared" si="329"/>
        <v>0</v>
      </c>
      <c r="BM53" s="36">
        <f t="shared" si="329"/>
        <v>20</v>
      </c>
      <c r="BN53" s="36">
        <f t="shared" si="329"/>
        <v>200940.13333333336</v>
      </c>
      <c r="BO53" s="36">
        <f t="shared" si="329"/>
        <v>1304</v>
      </c>
      <c r="BP53" s="36">
        <f t="shared" si="329"/>
        <v>12275553.472000003</v>
      </c>
      <c r="BQ53" s="36">
        <f t="shared" si="329"/>
        <v>917</v>
      </c>
      <c r="BR53" s="36">
        <f t="shared" si="329"/>
        <v>9213105.1133333333</v>
      </c>
      <c r="BS53" s="36">
        <f t="shared" si="329"/>
        <v>0</v>
      </c>
      <c r="BT53" s="36">
        <f t="shared" si="329"/>
        <v>0</v>
      </c>
      <c r="BU53" s="36">
        <v>354</v>
      </c>
      <c r="BV53" s="36">
        <f t="shared" si="329"/>
        <v>3556640.36</v>
      </c>
      <c r="BW53" s="36">
        <f t="shared" si="329"/>
        <v>287</v>
      </c>
      <c r="BX53" s="36">
        <f t="shared" si="329"/>
        <v>2883490.9133333331</v>
      </c>
      <c r="BY53" s="36">
        <f t="shared" si="329"/>
        <v>244</v>
      </c>
      <c r="BZ53" s="36">
        <f t="shared" si="329"/>
        <v>2451469.626666666</v>
      </c>
      <c r="CA53" s="36">
        <f t="shared" si="329"/>
        <v>814</v>
      </c>
      <c r="CB53" s="36">
        <f t="shared" ref="CB53:EJ53" si="330">SUM(CB54:CB55)</f>
        <v>11051011.1712</v>
      </c>
      <c r="CC53" s="36">
        <f t="shared" si="330"/>
        <v>0</v>
      </c>
      <c r="CD53" s="36">
        <f t="shared" si="330"/>
        <v>0</v>
      </c>
      <c r="CE53" s="36">
        <f t="shared" si="330"/>
        <v>0</v>
      </c>
      <c r="CF53" s="36">
        <f t="shared" si="330"/>
        <v>0</v>
      </c>
      <c r="CG53" s="36">
        <f t="shared" si="330"/>
        <v>75</v>
      </c>
      <c r="CH53" s="36">
        <f t="shared" si="330"/>
        <v>829374</v>
      </c>
      <c r="CI53" s="36">
        <f t="shared" si="330"/>
        <v>537</v>
      </c>
      <c r="CJ53" s="36">
        <f t="shared" si="330"/>
        <v>7534040.4047999997</v>
      </c>
      <c r="CK53" s="36">
        <f t="shared" si="330"/>
        <v>97</v>
      </c>
      <c r="CL53" s="36">
        <f t="shared" si="330"/>
        <v>1291149.158208</v>
      </c>
      <c r="CM53" s="36">
        <f t="shared" si="330"/>
        <v>118</v>
      </c>
      <c r="CN53" s="36">
        <f t="shared" si="330"/>
        <v>1304881.7600000002</v>
      </c>
      <c r="CO53" s="36">
        <f t="shared" si="330"/>
        <v>567</v>
      </c>
      <c r="CP53" s="36">
        <f t="shared" si="330"/>
        <v>6270067.4399999995</v>
      </c>
      <c r="CQ53" s="36">
        <f t="shared" si="330"/>
        <v>0</v>
      </c>
      <c r="CR53" s="36">
        <f t="shared" si="330"/>
        <v>0</v>
      </c>
      <c r="CS53" s="36">
        <f t="shared" si="330"/>
        <v>407</v>
      </c>
      <c r="CT53" s="36">
        <f t="shared" si="330"/>
        <v>4514585.1150399996</v>
      </c>
      <c r="CU53" s="36">
        <f t="shared" si="330"/>
        <v>835</v>
      </c>
      <c r="CV53" s="36">
        <f t="shared" si="330"/>
        <v>9233697.1999999993</v>
      </c>
      <c r="CW53" s="36">
        <f t="shared" si="330"/>
        <v>758</v>
      </c>
      <c r="CX53" s="36">
        <f t="shared" si="330"/>
        <v>8382206.5599999996</v>
      </c>
      <c r="CY53" s="36">
        <f t="shared" si="330"/>
        <v>434</v>
      </c>
      <c r="CZ53" s="36">
        <f t="shared" si="330"/>
        <v>4799310.879999999</v>
      </c>
      <c r="DA53" s="36">
        <f t="shared" si="330"/>
        <v>1016</v>
      </c>
      <c r="DB53" s="36">
        <f t="shared" si="330"/>
        <v>9948512.1493333336</v>
      </c>
      <c r="DC53" s="36">
        <f t="shared" si="330"/>
        <v>462</v>
      </c>
      <c r="DD53" s="36">
        <f t="shared" si="330"/>
        <v>5108943.84</v>
      </c>
      <c r="DE53" s="36">
        <f t="shared" si="330"/>
        <v>147</v>
      </c>
      <c r="DF53" s="36">
        <f t="shared" si="330"/>
        <v>1950687.648</v>
      </c>
      <c r="DG53" s="36">
        <f t="shared" si="330"/>
        <v>128</v>
      </c>
      <c r="DH53" s="36">
        <f t="shared" si="330"/>
        <v>1859122.184192</v>
      </c>
      <c r="DI53" s="36">
        <f t="shared" si="330"/>
        <v>206</v>
      </c>
      <c r="DJ53" s="36">
        <f t="shared" si="330"/>
        <v>2488291.5512000006</v>
      </c>
      <c r="DK53" s="36">
        <f t="shared" si="330"/>
        <v>246</v>
      </c>
      <c r="DL53" s="36">
        <f t="shared" si="330"/>
        <v>3573000.4477440002</v>
      </c>
      <c r="DM53" s="36">
        <f t="shared" si="330"/>
        <v>363</v>
      </c>
      <c r="DN53" s="36">
        <f t="shared" si="330"/>
        <v>5272354.319232</v>
      </c>
      <c r="DO53" s="36">
        <f t="shared" si="330"/>
        <v>668</v>
      </c>
      <c r="DP53" s="36">
        <f t="shared" si="330"/>
        <v>9675018.0800000019</v>
      </c>
      <c r="DQ53" s="36">
        <f t="shared" si="330"/>
        <v>9</v>
      </c>
      <c r="DR53" s="36">
        <f t="shared" si="330"/>
        <v>130719.52857600001</v>
      </c>
      <c r="DS53" s="36">
        <f t="shared" si="330"/>
        <v>460</v>
      </c>
      <c r="DT53" s="36">
        <f t="shared" si="330"/>
        <v>5556379.1920000007</v>
      </c>
      <c r="DU53" s="36">
        <f t="shared" si="330"/>
        <v>164</v>
      </c>
      <c r="DV53" s="36">
        <f t="shared" si="330"/>
        <v>1980969.9728000001</v>
      </c>
      <c r="DW53" s="36">
        <f t="shared" si="330"/>
        <v>190</v>
      </c>
      <c r="DX53" s="36">
        <f t="shared" si="330"/>
        <v>2751876.4000000004</v>
      </c>
      <c r="DY53" s="36">
        <v>39</v>
      </c>
      <c r="DZ53" s="36">
        <f t="shared" ref="DZ53" si="331">SUM(DZ54:DZ55)</f>
        <v>758600.16960000002</v>
      </c>
      <c r="EA53" s="36">
        <v>7</v>
      </c>
      <c r="EB53" s="36">
        <f t="shared" ref="EB53" si="332">SUM(EB54:EB55)</f>
        <v>137746.91840000002</v>
      </c>
      <c r="EC53" s="36">
        <f t="shared" si="330"/>
        <v>11</v>
      </c>
      <c r="ED53" s="36">
        <f t="shared" si="330"/>
        <v>287324.14186666667</v>
      </c>
      <c r="EE53" s="36">
        <f t="shared" si="330"/>
        <v>50</v>
      </c>
      <c r="EF53" s="36">
        <f t="shared" si="330"/>
        <v>1481108.0266666668</v>
      </c>
      <c r="EG53" s="36">
        <f t="shared" si="330"/>
        <v>15961</v>
      </c>
      <c r="EH53" s="36">
        <f t="shared" si="330"/>
        <v>190328032.13229871</v>
      </c>
      <c r="EI53" s="36">
        <f t="shared" si="330"/>
        <v>0</v>
      </c>
      <c r="EJ53" s="36">
        <f t="shared" si="330"/>
        <v>0</v>
      </c>
      <c r="EL53" s="59"/>
    </row>
    <row r="54" spans="1:142" ht="24.75" customHeight="1" x14ac:dyDescent="0.25">
      <c r="A54" s="7"/>
      <c r="B54" s="7">
        <v>30</v>
      </c>
      <c r="C54" s="21" t="s">
        <v>198</v>
      </c>
      <c r="D54" s="22">
        <f t="shared" si="66"/>
        <v>10127</v>
      </c>
      <c r="E54" s="22">
        <v>10127</v>
      </c>
      <c r="F54" s="22">
        <v>9620</v>
      </c>
      <c r="G54" s="23">
        <v>0.8</v>
      </c>
      <c r="H54" s="31">
        <v>1</v>
      </c>
      <c r="I54" s="32"/>
      <c r="J54" s="22">
        <v>1.4</v>
      </c>
      <c r="K54" s="22">
        <v>1.68</v>
      </c>
      <c r="L54" s="22">
        <v>2.23</v>
      </c>
      <c r="M54" s="22">
        <v>2.39</v>
      </c>
      <c r="N54" s="24">
        <v>2.57</v>
      </c>
      <c r="O54" s="25">
        <v>64</v>
      </c>
      <c r="P54" s="26">
        <f t="shared" ref="P54:P55" si="333">(O54/12*1*$D54*$G54*$H54*$J54*P$10)+(O54/12*5*$E54*$G54*$H54*$J54*P$11)+(O54/12*6*$F54*$G54*$H54*$J54*P$11)</f>
        <v>708942.31893333327</v>
      </c>
      <c r="Q54" s="25"/>
      <c r="R54" s="26">
        <f t="shared" ref="R54:R55" si="334">(Q54/12*1*$D54*$G54*$H54*$J54*R$10)+(Q54/12*5*$E54*$G54*$H54*$J54*R$11)+(Q54/12*6*$F54*$G54*$H54*$J54*R$11)</f>
        <v>0</v>
      </c>
      <c r="S54" s="27"/>
      <c r="T54" s="26">
        <f t="shared" ref="T54:T55" si="335">(S54/12*1*$D54*$G54*$H54*$J54*T$10)+(S54/12*5*$E54*$G54*$H54*$J54*T$11)+(S54/12*6*$F54*$G54*$H54*$J54*T$11)</f>
        <v>0</v>
      </c>
      <c r="U54" s="25"/>
      <c r="V54" s="26">
        <f t="shared" ref="V54:V55" si="336">(U54/12*1*$D54*$G54*$H54*$J54*V$10)+(U54/12*5*$E54*$G54*$H54*$J54*V$11)+(U54/12*6*$F54*$G54*$H54*$J54*V$11)</f>
        <v>0</v>
      </c>
      <c r="W54" s="25">
        <v>53</v>
      </c>
      <c r="X54" s="26">
        <f t="shared" ref="X54:X55" si="337">(W54/12*1*$D54*$G54*$H54*$J54*X$10)+(W54/12*5*$E54*$G54*$H54*$J54*X$11)+(W54/12*6*$F54*$G54*$H54*$J54*X$11)</f>
        <v>640692.46453333343</v>
      </c>
      <c r="Y54" s="25"/>
      <c r="Z54" s="26">
        <f t="shared" ref="Z54:Z55" si="338">(Y54/12*1*$D54*$G54*$H54*$J54*Z$10)+(Y54/12*5*$E54*$G54*$H54*$J54*Z$11)+(Y54/12*6*$F54*$G54*$H54*$J54*Z$11)</f>
        <v>0</v>
      </c>
      <c r="AA54" s="25"/>
      <c r="AB54" s="26">
        <f t="shared" ref="AB54:AB55" si="339">(AA54/12*1*$D54*$G54*$H54*$K54*AB$10)+(AA54/12*5*$E54*$G54*$H54*$K54*AB$11)+(AA54/12*6*$F54*$G54*$H54*$K54*AB$11)</f>
        <v>0</v>
      </c>
      <c r="AC54" s="25">
        <v>114</v>
      </c>
      <c r="AD54" s="26">
        <f t="shared" ref="AD54:AD55" si="340">(AC54/12*1*$D54*$G54*$H54*$J54*AD$10)+(AC54/12*5*$E54*$G54*$H54*$J54*AD$11)+(AC54/12*6*$F54*$G54*$H54*$J54*AD$11)</f>
        <v>1273254.9648</v>
      </c>
      <c r="AE54" s="25">
        <v>944</v>
      </c>
      <c r="AF54" s="26">
        <f t="shared" ref="AF54:AF55" si="341">(AE54/12*1*$D54*$G54*$H54*$K54*AF$10)+(AE54/12*5*$E54*$G54*$H54*$K54*AF$11)+(AE54/12*6*$F54*$G54*$H54*$K54*AF$11)</f>
        <v>12652133.544960001</v>
      </c>
      <c r="AG54" s="25">
        <v>420</v>
      </c>
      <c r="AH54" s="26">
        <f t="shared" ref="AH54:AH55" si="342">(AG54/12*1*$D54*$G54*$H54*$K54*AH$10)+(AG54/12*5*$E54*$G54*$H54*$K54*AH$11)+(AG54/12*6*$F54*$G54*$H54*$K54*AH$11)</f>
        <v>5629127.2127999999</v>
      </c>
      <c r="AI54" s="25">
        <v>385</v>
      </c>
      <c r="AJ54" s="26">
        <f t="shared" ref="AJ54:AJ55" si="343">(AI54/12*1*$D54*$G54*$H54*$K54*AJ$10)+(AI54/12*5*$E54*$G54*$H54*$K54*AJ$11)+(AI54/12*6*$F54*$G54*$H54*$K54*AJ$11)</f>
        <v>5160033.2784000002</v>
      </c>
      <c r="AK54" s="25">
        <v>842</v>
      </c>
      <c r="AL54" s="26">
        <f t="shared" ref="AL54:AL55" si="344">(AK54/12*1*$D54*$G54*$H54*$K54*AL$10)+(AK54/12*5*$E54*$G54*$H54*$K54*AL$11)+(AK54/12*6*$F54*$G54*$H54*$K54*AL$11)</f>
        <v>11285059.793280002</v>
      </c>
      <c r="AM54" s="28"/>
      <c r="AN54" s="26">
        <f t="shared" ref="AN54:AN55" si="345">(AM54/12*1*$D54*$G54*$H54*$K54*AN$10)+(AM54/12*5*$E54*$G54*$H54*$K54*AN$11)+(AM54/12*6*$F54*$G54*$H54*$K54*AN$11)</f>
        <v>0</v>
      </c>
      <c r="AO54" s="25">
        <v>170</v>
      </c>
      <c r="AP54" s="26">
        <f t="shared" ref="AP54:AP55" si="346">(AO54/12*1*$D54*$G54*$H54*$K54*AP$10)+(AO54/12*5*$E54*$G54*$H54*$K54*AP$11)+(AO54/12*6*$F54*$G54*$H54*$K54*AP$11)</f>
        <v>2278456.2527999999</v>
      </c>
      <c r="AQ54" s="25"/>
      <c r="AR54" s="26">
        <f t="shared" ref="AR54:AR55" si="347">(AQ54/12*1*$D54*$G54*$H54*$J54*AR$10)+(AQ54/12*5*$E54*$G54*$H54*$J54*AR$11)+(AQ54/12*6*$F54*$G54*$H54*$J54*AR$11)</f>
        <v>0</v>
      </c>
      <c r="AS54" s="25"/>
      <c r="AT54" s="26">
        <f t="shared" ref="AT54:AT55" si="348">(AS54/12*1*$D54*$G54*$H54*$J54*AT$10)+(AS54/12*11*$E54*$G54*$H54*$J54*AT$11)</f>
        <v>0</v>
      </c>
      <c r="AU54" s="25"/>
      <c r="AV54" s="26">
        <f t="shared" ref="AV54:AV55" si="349">(AU54/12*1*$D54*$G54*$H54*$J54*AV$10)+(AU54/12*5*$E54*$G54*$H54*$J54*AV$11)+(AU54/12*6*$F54*$G54*$H54*$J54*AV$11)</f>
        <v>0</v>
      </c>
      <c r="AW54" s="25"/>
      <c r="AX54" s="26">
        <f t="shared" ref="AX54:AX55" si="350">(AW54/12*1*$D54*$G54*$H54*$K54*AX$10)+(AW54/12*5*$E54*$G54*$H54*$K54*AX$11)+(AW54/12*6*$F54*$G54*$H54*$K54*AX$11)</f>
        <v>0</v>
      </c>
      <c r="AY54" s="25">
        <v>544</v>
      </c>
      <c r="AZ54" s="26">
        <f t="shared" ref="AZ54:AZ55" si="351">(AY54/12*1*$D54*$G54*$H54*$J54*AZ$10)+(AY54/12*5*$E54*$G54*$H54*$J54*AZ$11)+(AY54/12*6*$F54*$G54*$H54*$J54*AZ$11)</f>
        <v>7126318.6175999995</v>
      </c>
      <c r="BA54" s="25"/>
      <c r="BB54" s="26">
        <f t="shared" ref="BB54:BB55" si="352">(BA54/12*1*$D54*$G54*$H54*$J54*BB$10)+(BA54/12*5*$E54*$G54*$H54*$J54*BB$11)+(BA54/12*6*$F54*$G54*$H54*$J54*BB$11)</f>
        <v>0</v>
      </c>
      <c r="BC54" s="25"/>
      <c r="BD54" s="26">
        <f t="shared" ref="BD54:BD55" si="353">(BC54/12*1*$D54*$G54*$H54*$J54*BD$10)+(BC54/12*5*$E54*$G54*$H54*$J54*BD$11)+(BC54/12*6*$F54*$G54*$H54*$J54*BD$11)</f>
        <v>0</v>
      </c>
      <c r="BE54" s="25"/>
      <c r="BF54" s="26">
        <f t="shared" ref="BF54:BF55" si="354">(BE54/12*1*$D54*$G54*$H54*$J54*BF$10)+(BE54/12*5*$E54*$G54*$H54*$J54*BF$11)+(BE54/12*6*$F54*$G54*$H54*$J54*BF$11)</f>
        <v>0</v>
      </c>
      <c r="BG54" s="25">
        <v>110</v>
      </c>
      <c r="BH54" s="26">
        <f t="shared" ref="BH54:BH55" si="355">(BG54/12*1*$D54*$G54*$H54*$J54*BH$10)+(BG54/12*5*$E54*$G54*$H54*$J54*BH$11)+(BG54/12*6*$F54*$G54*$H54*$J54*BH$11)</f>
        <v>993926.2666666666</v>
      </c>
      <c r="BI54" s="25">
        <v>381</v>
      </c>
      <c r="BJ54" s="26">
        <f t="shared" ref="BJ54:BJ55" si="356">(BI54/12*1*$D54*$G54*$H54*$J54*BJ$10)+(BI54/12*5*$E54*$G54*$H54*$J54*BJ$11)+(BI54/12*6*$F54*$G54*$H54*$J54*BJ$11)</f>
        <v>3827909.5399999996</v>
      </c>
      <c r="BK54" s="25"/>
      <c r="BL54" s="26">
        <f t="shared" ref="BL54:BL55" si="357">(BK54/12*1*$D54*$G54*$H54*$J54*BL$10)+(BK54/12*4*$E54*$G54*$H54*$J54*BL$11)+(BK54/12*1*$E54*$G54*$H54*$J54*BL$12)+(BK54/12*6*$F54*$G54*$H54*$J54*BL$12)</f>
        <v>0</v>
      </c>
      <c r="BM54" s="25">
        <v>20</v>
      </c>
      <c r="BN54" s="26">
        <f t="shared" ref="BN54:BN55" si="358">(BM54/12*1*$D54*$G54*$H54*$J54*BN$10)+(BM54/12*5*$E54*$G54*$H54*$J54*BN$11)+(BM54/12*6*$F54*$G54*$H54*$J54*BN$11)</f>
        <v>200940.13333333336</v>
      </c>
      <c r="BO54" s="25">
        <v>1304</v>
      </c>
      <c r="BP54" s="26">
        <f t="shared" ref="BP54:BP55" si="359">(BO54/12*1*$D54*$G54*$H54*$J54*BP$10)+(BO54/12*4*$E54*$G54*$H54*$J54*BP$11)+(BO54/12*1*$E54*$G54*$H54*$J54*BP$12)+(BO54/12*6*$F54*$G54*$H54*$J54*BP$12)</f>
        <v>12275553.472000003</v>
      </c>
      <c r="BQ54" s="25">
        <v>917</v>
      </c>
      <c r="BR54" s="26">
        <f t="shared" ref="BR54:BR55" si="360">(BQ54/12*1*$D54*$G54*$H54*$J54*BR$10)+(BQ54/12*5*$E54*$G54*$H54*$J54*BR$11)+(BQ54/12*6*$F54*$G54*$H54*$J54*BR$11)</f>
        <v>9213105.1133333333</v>
      </c>
      <c r="BS54" s="25"/>
      <c r="BT54" s="26">
        <f t="shared" ref="BT54:BT55" si="361">(BS54/12*1*$D54*$G54*$H54*$J54*BT$10)+(BS54/12*4*$E54*$G54*$H54*$J54*BT$11)+(BS54/12*1*$E54*$G54*$H54*$J54*BT$12)+(BS54/12*6*$F54*$G54*$H54*$J54*BT$12)</f>
        <v>0</v>
      </c>
      <c r="BU54" s="25">
        <v>354</v>
      </c>
      <c r="BV54" s="26">
        <f t="shared" ref="BV54:BV55" si="362">(BU54/12*1*$D54*$G54*$H54*$J54*BV$10)+(BU54/12*5*$E54*$G54*$H54*$J54*BV$11)+(BU54/12*6*$F54*$G54*$H54*$J54*BV$11)</f>
        <v>3556640.36</v>
      </c>
      <c r="BW54" s="25">
        <v>287</v>
      </c>
      <c r="BX54" s="26">
        <f t="shared" ref="BX54:BX55" si="363">(BW54/12*1*$D54*$G54*$H54*$J54*BX$10)+(BW54/12*5*$E54*$G54*$H54*$J54*BX$11)+(BW54/12*6*$F54*$G54*$H54*$J54*BX$11)</f>
        <v>2883490.9133333331</v>
      </c>
      <c r="BY54" s="25">
        <v>244</v>
      </c>
      <c r="BZ54" s="26">
        <f t="shared" ref="BZ54:BZ55" si="364">(BY54/12*1*$D54*$G54*$H54*$J54*BZ$10)+(BY54/12*5*$E54*$G54*$H54*$J54*BZ$11)+(BY54/12*6*$F54*$G54*$H54*$J54*BZ$11)</f>
        <v>2451469.626666666</v>
      </c>
      <c r="CA54" s="25">
        <v>814</v>
      </c>
      <c r="CB54" s="26">
        <f t="shared" ref="CB54:CB55" si="365">(CA54/12*1*$D54*$G54*$H54*$K54*CB$10)+(CA54/12*4*$E54*$G54*$H54*$K54*CB$11)+(CA54/12*1*$E54*$G54*$H54*$K54*CB$12)+(CA54/12*6*$F54*$G54*$H54*$K54*CB$12)</f>
        <v>11051011.1712</v>
      </c>
      <c r="CC54" s="25"/>
      <c r="CD54" s="26">
        <f t="shared" ref="CD54:CD55" si="366">(CC54/12*1*$D54*$G54*$H54*$J54*CD$10)+(CC54/12*5*$E54*$G54*$H54*$J54*CD$11)+(CC54/12*6*$F54*$G54*$H54*$J54*CD$11)</f>
        <v>0</v>
      </c>
      <c r="CE54" s="25"/>
      <c r="CF54" s="26">
        <f t="shared" ref="CF54:CF55" si="367">(CE54/12*1*$D54*$G54*$H54*$J54*CF$10)+(CE54/12*5*$E54*$G54*$H54*$J54*CF$11)+(CE54/12*6*$F54*$G54*$H54*$J54*CF$11)</f>
        <v>0</v>
      </c>
      <c r="CG54" s="25">
        <v>75</v>
      </c>
      <c r="CH54" s="26">
        <f t="shared" ref="CH54:CH55" si="368">(CG54/12*1*$D54*$G54*$H54*$J54*CH$10)+(CG54/12*5*$E54*$G54*$H54*$J54*CH$11)+(CG54/12*6*$F54*$G54*$H54*$J54*CH$11)</f>
        <v>829374</v>
      </c>
      <c r="CI54" s="25">
        <v>537</v>
      </c>
      <c r="CJ54" s="26">
        <f t="shared" ref="CJ54:CJ55" si="369">(CI54/12*1*$D54*$G54*$H54*$K54*CJ$10)+(CI54/12*4*$E54*$G54*$H54*$K54*CJ$11)+(CI54/12*1*$E54*$G54*$H54*$K54*CJ$12)+(CI54/12*6*$F54*$G54*$H54*$K54*CJ$12)</f>
        <v>7534040.4047999997</v>
      </c>
      <c r="CK54" s="25">
        <v>97</v>
      </c>
      <c r="CL54" s="26">
        <f t="shared" ref="CL54:CL55" si="370">(CK54/12*1*$D54*$G54*$H54*$K54*CL$10)+(CK54/12*5*$E54*$G54*$H54*$K54*CL$11)+(CK54/12*6*$F54*$G54*$H54*$K54*CL$11)</f>
        <v>1291149.158208</v>
      </c>
      <c r="CM54" s="25">
        <v>118</v>
      </c>
      <c r="CN54" s="26">
        <f t="shared" ref="CN54:CN55" si="371">(CM54/12*1*$D54*$G54*$H54*$J54*CN$10)+(CM54/12*5*$E54*$G54*$H54*$J54*CN$11)+(CM54/12*6*$F54*$G54*$H54*$J54*CN$11)</f>
        <v>1304881.7600000002</v>
      </c>
      <c r="CO54" s="25">
        <v>567</v>
      </c>
      <c r="CP54" s="26">
        <f t="shared" ref="CP54:CP55" si="372">(CO54/12*1*$D54*$G54*$H54*$J54*CP$10)+(CO54/12*5*$E54*$G54*$H54*$J54*CP$11)+(CO54/12*6*$F54*$G54*$H54*$J54*CP$11)</f>
        <v>6270067.4399999995</v>
      </c>
      <c r="CQ54" s="25"/>
      <c r="CR54" s="26">
        <f t="shared" ref="CR54:CR55" si="373">(CQ54/12*1*$D54*$G54*$H54*$J54*CR$10)+(CQ54/12*5*$E54*$G54*$H54*$J54*CR$11)+(CQ54/12*6*$F54*$G54*$H54*$J54*CR$11)</f>
        <v>0</v>
      </c>
      <c r="CS54" s="25">
        <v>407</v>
      </c>
      <c r="CT54" s="26">
        <f>(CS54/12*1*$D54*$G54*$H54*$J54*CT$10)+(CS54/12*5*$E54*$G54*$H54*$J54*CT$11)+(CS54/12*6*$F54*$G54*$H54*$J54*CT$11)</f>
        <v>4514585.1150399996</v>
      </c>
      <c r="CU54" s="25">
        <v>835</v>
      </c>
      <c r="CV54" s="26">
        <f>(CU54/12*1*$D54*$G54*$H54*$J54*CV$10)+(CU54/12*5*$E54*$G54*$H54*$J54*CV$11)+(CU54/12*6*$F54*$G54*$H54*$J54*CV$11)</f>
        <v>9233697.1999999993</v>
      </c>
      <c r="CW54" s="25">
        <v>758</v>
      </c>
      <c r="CX54" s="26">
        <f t="shared" ref="CX54:CX55" si="374">(CW54/12*1*$D54*$G54*$H54*$J54*CX$10)+(CW54/12*5*$E54*$G54*$H54*$J54*CX$11)+(CW54/12*6*$F54*$G54*$H54*$J54*CX$11)</f>
        <v>8382206.5599999996</v>
      </c>
      <c r="CY54" s="25">
        <v>434</v>
      </c>
      <c r="CZ54" s="26">
        <f t="shared" ref="CZ54:CZ55" si="375">(CY54/12*1*$D54*$G54*$H54*$J54*CZ$10)+(CY54/12*5*$E54*$G54*$H54*$J54*CZ$11)+(CY54/12*6*$F54*$G54*$H54*$J54*CZ$11)</f>
        <v>4799310.879999999</v>
      </c>
      <c r="DA54" s="25">
        <v>1016</v>
      </c>
      <c r="DB54" s="26">
        <f t="shared" ref="DB54:DB55" si="376">(DA54/12*1*$D54*$G54*$H54*$J54*DB$10)+(DA54/12*4*$E54*$G54*$H54*$J54*DB$11)+(DA54/12*1*$E54*$G54*$H54*$J54*DB$12)+(DA54/12*6*$F54*$G54*$H54*$J54*DB$12)</f>
        <v>9948512.1493333336</v>
      </c>
      <c r="DC54" s="25">
        <v>462</v>
      </c>
      <c r="DD54" s="26">
        <f t="shared" ref="DD54:DD55" si="377">(DC54/12*1*$D54*$G54*$H54*$J54*DD$10)+(DC54/12*5*$E54*$G54*$H54*$J54*DD$11)+(DC54/12*6*$F54*$G54*$H54*$J54*DD$11)</f>
        <v>5108943.84</v>
      </c>
      <c r="DE54" s="25">
        <v>147</v>
      </c>
      <c r="DF54" s="26">
        <f t="shared" ref="DF54:DF55" si="378">(DE54/12*1*$D54*$G54*$H54*$K54*DF$10)+(DE54/12*5*$E54*$G54*$H54*$K54*DF$11)+(DE54/12*6*$F54*$G54*$H54*$K54*DF$11)</f>
        <v>1950687.648</v>
      </c>
      <c r="DG54" s="25">
        <v>128</v>
      </c>
      <c r="DH54" s="26">
        <f t="shared" ref="DH54:DH55" si="379">(DG54/12*1*$D54*$G54*$H54*$K54*DH$10)+(DG54/12*5*$E54*$G54*$H54*$K54*DH$11)+(DG54/12*6*$F54*$G54*$H54*$K54*DH$11)</f>
        <v>1859122.184192</v>
      </c>
      <c r="DI54" s="25">
        <f>163+43</f>
        <v>206</v>
      </c>
      <c r="DJ54" s="26">
        <f t="shared" ref="DJ54:DJ55" si="380">(DI54/12*1*$D54*$G54*$H54*$J54*DJ$10)+(DI54/12*5*$E54*$G54*$H54*$J54*DJ$11)+(DI54/12*6*$F54*$G54*$H54*$J54*DJ$11)</f>
        <v>2488291.5512000006</v>
      </c>
      <c r="DK54" s="25">
        <v>246</v>
      </c>
      <c r="DL54" s="26">
        <f>(DK54/12*1*$D54*$G54*$H54*$K54*DL$10)+(DK54/12*5*$E54*$G54*$H54*$K54*DL$11)+(DK54/12*6*$F54*$G54*$H54*$K54*DL$11)</f>
        <v>3573000.4477440002</v>
      </c>
      <c r="DM54" s="25">
        <v>363</v>
      </c>
      <c r="DN54" s="26">
        <f>(DM54/12*1*$D54*$G54*$H54*$K54*DN$10)+(DM54/12*5*$E54*$G54*$H54*$K54*DN$11)+(DM54/12*6*$F54*$G54*$H54*$K54*DN$11)</f>
        <v>5272354.319232</v>
      </c>
      <c r="DO54" s="25">
        <v>668</v>
      </c>
      <c r="DP54" s="26">
        <f t="shared" ref="DP54:DP55" si="381">(DO54/12*1*$D54*$G54*$H54*$K54*DP$10)+(DO54/12*5*$E54*$G54*$H54*$K54*DP$11)+(DO54/12*6*$F54*$G54*$H54*$K54*DP$11)</f>
        <v>9675018.0800000019</v>
      </c>
      <c r="DQ54" s="25">
        <v>9</v>
      </c>
      <c r="DR54" s="26">
        <f t="shared" ref="DR54:DR55" si="382">(DQ54/12*1*$D54*$G54*$H54*$K54*DR$10)+(DQ54/12*5*$E54*$G54*$H54*$K54*DR$11)+(DQ54/12*6*$F54*$G54*$H54*$K54*DR$11)</f>
        <v>130719.52857600001</v>
      </c>
      <c r="DS54" s="25">
        <v>460</v>
      </c>
      <c r="DT54" s="26">
        <f t="shared" ref="DT54:DT55" si="383">(DS54/12*1*$D54*$G54*$H54*$J54*DT$10)+(DS54/12*5*$E54*$G54*$H54*$J54*DT$11)+(DS54/12*6*$F54*$G54*$H54*$J54*DT$11)</f>
        <v>5556379.1920000007</v>
      </c>
      <c r="DU54" s="25">
        <v>164</v>
      </c>
      <c r="DV54" s="26">
        <f t="shared" ref="DV54:DV55" si="384">(DU54/12*1*$D54*$G54*$H54*$J54*DV$10)+(DU54/12*5*$E54*$G54*$H54*$J54*DV$11)+(DU54/12*6*$F54*$G54*$H54*$J54*DV$11)</f>
        <v>1980969.9728000001</v>
      </c>
      <c r="DW54" s="25">
        <v>190</v>
      </c>
      <c r="DX54" s="26">
        <f t="shared" ref="DX54:DX55" si="385">(DW54/12*1*$D54*$G54*$H54*$K54*DX$10)+(DW54/12*5*$E54*$G54*$H54*$K54*DX$11)+(DW54/12*6*$F54*$G54*$H54*$K54*DX$11)</f>
        <v>2751876.4000000004</v>
      </c>
      <c r="DY54" s="25">
        <v>39</v>
      </c>
      <c r="DZ54" s="26">
        <f t="shared" ref="DZ54:DZ55" si="386">(DY54/12*1*$D54*$G54*$H54*$K54*DZ$10)+(DY54/12*5*$E54*$G54*$H54*$K54*DZ$11)+(DY54/12*6*$F54*$G54*$H54*$K54*DZ$11)</f>
        <v>758600.16960000002</v>
      </c>
      <c r="EA54" s="25">
        <v>7</v>
      </c>
      <c r="EB54" s="26">
        <f t="shared" ref="EB54:EB55" si="387">(EA54/12*1*$D54*$G54*$H54*$K54*EB$10)+(EA54/12*5*$E54*$G54*$H54*$K54*EB$11)+(EA54/12*6*$F54*$G54*$H54*$K54*EB$11)</f>
        <v>137746.91840000002</v>
      </c>
      <c r="EC54" s="25">
        <v>11</v>
      </c>
      <c r="ED54" s="26">
        <f t="shared" ref="ED54:ED55" si="388">(EC54/12*1*$D54*$G54*$H54*$L54*ED$10)+(EC54/12*5*$E54*$G54*$H54*$L54*ED$11)+(EC54/12*6*$F54*$G54*$H54*$L54*ED$11)</f>
        <v>287324.14186666667</v>
      </c>
      <c r="EE54" s="25">
        <v>50</v>
      </c>
      <c r="EF54" s="26">
        <f t="shared" ref="EF54:EF55" si="389">(EE54/12*1*$D54*$G54*$H54*$M54*EF$10)+(EE54/12*5*$E54*$G54*$H54*$N54*EF$11)+(EE54/12*6*$F54*$G54*$H54*$N54*EF$11)</f>
        <v>1481108.0266666668</v>
      </c>
      <c r="EG54" s="29">
        <f>SUM(S54,Y54,U54,O54,Q54,BW54,CS54,DI54,DU54,BY54,DS54,BI54,AY54,AQ54,AS54,AU54,BK54,CQ54,W54,EA54,DG54,CA54,DY54,CI54,DK54,DO54,DM54,AE54,AG54,AI54,AK54,AA54,AM54,AO54,CK54,EC54,EE54,AW54,DW54,BO54,BA54,BC54,CU54,CW54,CY54,DA54,DC54,BQ54,BE54,BS54,BG54,BU54,CM54,CG54,CO54,AC54,CC54,DE54,,BM54,DQ54,CE54)</f>
        <v>15961</v>
      </c>
      <c r="EH54" s="29">
        <f>SUM(T54,Z54,V54,P54,R54,BX54,CT54,DJ54,DV54,BZ54,DT54,BJ54,AZ54,AR54,AT54,AV54,BL54,CR54,X54,EB54,DH54,CB54,DZ54,CJ54,DL54,DP54,DN54,AF54,AH54,AJ54,AL54,AB54,AN54,AP54,CL54,ED54,EF54,AX54,DX54,BP54,BB54,BD54,CV54,CX54,CZ54,DB54,DD54,BR54,BF54,BT54,BH54,BV54,CN54,CH54,CP54,AD54,CD54,DF54,,BN54,DR54,CF54)</f>
        <v>190328032.13229871</v>
      </c>
      <c r="EI54" s="38"/>
      <c r="EJ54" s="38"/>
      <c r="EL54" s="59"/>
    </row>
    <row r="55" spans="1:142" ht="30" x14ac:dyDescent="0.25">
      <c r="A55" s="7"/>
      <c r="B55" s="7">
        <v>31</v>
      </c>
      <c r="C55" s="21" t="s">
        <v>199</v>
      </c>
      <c r="D55" s="22">
        <v>10127</v>
      </c>
      <c r="E55" s="22">
        <v>10127</v>
      </c>
      <c r="F55" s="22">
        <v>9620</v>
      </c>
      <c r="G55" s="23">
        <v>3.39</v>
      </c>
      <c r="H55" s="31">
        <v>1</v>
      </c>
      <c r="I55" s="32"/>
      <c r="J55" s="22">
        <v>1.4</v>
      </c>
      <c r="K55" s="22">
        <v>1.68</v>
      </c>
      <c r="L55" s="22">
        <v>2.23</v>
      </c>
      <c r="M55" s="22">
        <v>2.39</v>
      </c>
      <c r="N55" s="24">
        <v>2.57</v>
      </c>
      <c r="O55" s="34"/>
      <c r="P55" s="26">
        <f t="shared" si="333"/>
        <v>0</v>
      </c>
      <c r="Q55" s="34"/>
      <c r="R55" s="26">
        <f t="shared" si="334"/>
        <v>0</v>
      </c>
      <c r="S55" s="27"/>
      <c r="T55" s="26">
        <f t="shared" si="335"/>
        <v>0</v>
      </c>
      <c r="U55" s="34"/>
      <c r="V55" s="26">
        <f t="shared" si="336"/>
        <v>0</v>
      </c>
      <c r="W55" s="34"/>
      <c r="X55" s="26">
        <f t="shared" si="337"/>
        <v>0</v>
      </c>
      <c r="Y55" s="34"/>
      <c r="Z55" s="26">
        <f t="shared" si="338"/>
        <v>0</v>
      </c>
      <c r="AA55" s="34"/>
      <c r="AB55" s="26">
        <f t="shared" si="339"/>
        <v>0</v>
      </c>
      <c r="AC55" s="34"/>
      <c r="AD55" s="26">
        <f t="shared" si="340"/>
        <v>0</v>
      </c>
      <c r="AE55" s="34"/>
      <c r="AF55" s="26">
        <f t="shared" si="341"/>
        <v>0</v>
      </c>
      <c r="AG55" s="34"/>
      <c r="AH55" s="26">
        <f t="shared" si="342"/>
        <v>0</v>
      </c>
      <c r="AI55" s="34"/>
      <c r="AJ55" s="26">
        <f t="shared" si="343"/>
        <v>0</v>
      </c>
      <c r="AK55" s="34"/>
      <c r="AL55" s="26">
        <f t="shared" si="344"/>
        <v>0</v>
      </c>
      <c r="AM55" s="35"/>
      <c r="AN55" s="26">
        <f t="shared" si="345"/>
        <v>0</v>
      </c>
      <c r="AO55" s="34"/>
      <c r="AP55" s="26">
        <f t="shared" si="346"/>
        <v>0</v>
      </c>
      <c r="AQ55" s="34"/>
      <c r="AR55" s="26">
        <f t="shared" si="347"/>
        <v>0</v>
      </c>
      <c r="AS55" s="34"/>
      <c r="AT55" s="26">
        <f t="shared" si="348"/>
        <v>0</v>
      </c>
      <c r="AU55" s="34"/>
      <c r="AV55" s="26">
        <f t="shared" si="349"/>
        <v>0</v>
      </c>
      <c r="AW55" s="34"/>
      <c r="AX55" s="26">
        <f t="shared" si="350"/>
        <v>0</v>
      </c>
      <c r="AY55" s="34"/>
      <c r="AZ55" s="26">
        <f t="shared" si="351"/>
        <v>0</v>
      </c>
      <c r="BA55" s="34"/>
      <c r="BB55" s="26">
        <f t="shared" si="352"/>
        <v>0</v>
      </c>
      <c r="BC55" s="34"/>
      <c r="BD55" s="26">
        <f t="shared" si="353"/>
        <v>0</v>
      </c>
      <c r="BE55" s="34"/>
      <c r="BF55" s="26">
        <f t="shared" si="354"/>
        <v>0</v>
      </c>
      <c r="BG55" s="34"/>
      <c r="BH55" s="26">
        <f t="shared" si="355"/>
        <v>0</v>
      </c>
      <c r="BI55" s="25"/>
      <c r="BJ55" s="26">
        <f t="shared" si="356"/>
        <v>0</v>
      </c>
      <c r="BK55" s="34"/>
      <c r="BL55" s="26">
        <f t="shared" si="357"/>
        <v>0</v>
      </c>
      <c r="BM55" s="34"/>
      <c r="BN55" s="26">
        <f t="shared" si="358"/>
        <v>0</v>
      </c>
      <c r="BO55" s="34"/>
      <c r="BP55" s="26">
        <f t="shared" si="359"/>
        <v>0</v>
      </c>
      <c r="BQ55" s="34"/>
      <c r="BR55" s="26">
        <f t="shared" si="360"/>
        <v>0</v>
      </c>
      <c r="BS55" s="34"/>
      <c r="BT55" s="26">
        <f t="shared" si="361"/>
        <v>0</v>
      </c>
      <c r="BU55" s="34"/>
      <c r="BV55" s="26">
        <f t="shared" si="362"/>
        <v>0</v>
      </c>
      <c r="BW55" s="34"/>
      <c r="BX55" s="26">
        <f t="shared" si="363"/>
        <v>0</v>
      </c>
      <c r="BY55" s="34"/>
      <c r="BZ55" s="26">
        <f t="shared" si="364"/>
        <v>0</v>
      </c>
      <c r="CA55" s="34"/>
      <c r="CB55" s="26">
        <f t="shared" si="365"/>
        <v>0</v>
      </c>
      <c r="CC55" s="34"/>
      <c r="CD55" s="26">
        <f t="shared" si="366"/>
        <v>0</v>
      </c>
      <c r="CE55" s="34"/>
      <c r="CF55" s="26">
        <f t="shared" si="367"/>
        <v>0</v>
      </c>
      <c r="CG55" s="34"/>
      <c r="CH55" s="26">
        <f t="shared" si="368"/>
        <v>0</v>
      </c>
      <c r="CI55" s="34"/>
      <c r="CJ55" s="26">
        <f t="shared" si="369"/>
        <v>0</v>
      </c>
      <c r="CK55" s="34"/>
      <c r="CL55" s="26">
        <f t="shared" si="370"/>
        <v>0</v>
      </c>
      <c r="CM55" s="34"/>
      <c r="CN55" s="26">
        <f t="shared" si="371"/>
        <v>0</v>
      </c>
      <c r="CO55" s="34"/>
      <c r="CP55" s="26">
        <f t="shared" si="372"/>
        <v>0</v>
      </c>
      <c r="CQ55" s="34"/>
      <c r="CR55" s="26">
        <f t="shared" si="373"/>
        <v>0</v>
      </c>
      <c r="CS55" s="34"/>
      <c r="CT55" s="26">
        <f>(CS55/12*1*$D55*$G55*$H55*$J55*CT$10)+(CS55/12*5*$E55*$G55*$H55*$J55*CT$11)+(CS55/12*6*$F55*$G55*$H55*$J55*CT$11)</f>
        <v>0</v>
      </c>
      <c r="CU55" s="34"/>
      <c r="CV55" s="26">
        <f>(CU55/12*1*$D55*$G55*$H55*$J55*CV$10)+(CU55/12*5*$E55*$G55*$H55*$J55*CV$11)+(CU55/12*6*$F55*$G55*$H55*$J55*CV$11)</f>
        <v>0</v>
      </c>
      <c r="CW55" s="34"/>
      <c r="CX55" s="26">
        <f t="shared" si="374"/>
        <v>0</v>
      </c>
      <c r="CY55" s="34"/>
      <c r="CZ55" s="26">
        <f t="shared" si="375"/>
        <v>0</v>
      </c>
      <c r="DA55" s="34"/>
      <c r="DB55" s="26">
        <f t="shared" si="376"/>
        <v>0</v>
      </c>
      <c r="DC55" s="34"/>
      <c r="DD55" s="26">
        <f t="shared" si="377"/>
        <v>0</v>
      </c>
      <c r="DE55" s="34"/>
      <c r="DF55" s="26">
        <f t="shared" si="378"/>
        <v>0</v>
      </c>
      <c r="DG55" s="34"/>
      <c r="DH55" s="26">
        <f t="shared" si="379"/>
        <v>0</v>
      </c>
      <c r="DI55" s="34"/>
      <c r="DJ55" s="26">
        <f t="shared" si="380"/>
        <v>0</v>
      </c>
      <c r="DK55" s="34"/>
      <c r="DL55" s="26">
        <f>(DK55/12*1*$D55*$G55*$H55*$K55*DL$10)+(DK55/12*5*$E55*$G55*$H55*$K55*DL$11)+(DK55/12*6*$F55*$G55*$H55*$K55*DL$11)</f>
        <v>0</v>
      </c>
      <c r="DM55" s="34"/>
      <c r="DN55" s="26">
        <f>(DM55/12*1*$D55*$G55*$H55*$K55*DN$10)+(DM55/12*5*$E55*$G55*$H55*$K55*DN$11)+(DM55/12*6*$F55*$G55*$H55*$K55*DN$11)</f>
        <v>0</v>
      </c>
      <c r="DO55" s="34"/>
      <c r="DP55" s="26">
        <f t="shared" si="381"/>
        <v>0</v>
      </c>
      <c r="DQ55" s="34"/>
      <c r="DR55" s="26">
        <f t="shared" si="382"/>
        <v>0</v>
      </c>
      <c r="DS55" s="34"/>
      <c r="DT55" s="26">
        <f t="shared" si="383"/>
        <v>0</v>
      </c>
      <c r="DU55" s="34"/>
      <c r="DV55" s="26">
        <f t="shared" si="384"/>
        <v>0</v>
      </c>
      <c r="DW55" s="34"/>
      <c r="DX55" s="26">
        <f t="shared" si="385"/>
        <v>0</v>
      </c>
      <c r="DY55" s="34"/>
      <c r="DZ55" s="26">
        <f t="shared" si="386"/>
        <v>0</v>
      </c>
      <c r="EA55" s="34"/>
      <c r="EB55" s="26">
        <f t="shared" si="387"/>
        <v>0</v>
      </c>
      <c r="EC55" s="34"/>
      <c r="ED55" s="26">
        <f t="shared" si="388"/>
        <v>0</v>
      </c>
      <c r="EE55" s="34"/>
      <c r="EF55" s="26">
        <f t="shared" si="389"/>
        <v>0</v>
      </c>
      <c r="EG55" s="29">
        <f>SUM(S55,Y55,U55,O55,Q55,BW55,CS55,DI55,DU55,BY55,DS55,BI55,AY55,AQ55,AS55,AU55,BK55,CQ55,W55,EA55,DG55,CA55,DY55,CI55,DK55,DO55,DM55,AE55,AG55,AI55,AK55,AA55,AM55,AO55,CK55,EC55,EE55,AW55,DW55,BO55,BA55,BC55,CU55,CW55,CY55,DA55,DC55,BQ55,BE55,BS55,BG55,BU55,CM55,CG55,CO55,AC55,CC55,DE55,,BM55,DQ55,CE55)</f>
        <v>0</v>
      </c>
      <c r="EH55" s="29">
        <f>SUM(T55,Z55,V55,P55,R55,BX55,CT55,DJ55,DV55,BZ55,DT55,BJ55,AZ55,AR55,AT55,AV55,BL55,CR55,X55,EB55,DH55,CB55,DZ55,CJ55,DL55,DP55,DN55,AF55,AH55,AJ55,AL55,AB55,AN55,AP55,CL55,ED55,EF55,AX55,DX55,BP55,BB55,BD55,CV55,CX55,CZ55,DB55,DD55,BR55,BF55,BT55,BH55,BV55,CN55,CH55,CP55,AD55,CD55,DF55,,BN55,DR55,CF55)</f>
        <v>0</v>
      </c>
      <c r="EI55" s="61"/>
      <c r="EJ55" s="61"/>
      <c r="EL55" s="59"/>
    </row>
    <row r="56" spans="1:142" s="60" customFormat="1" x14ac:dyDescent="0.25">
      <c r="A56" s="44">
        <v>14</v>
      </c>
      <c r="B56" s="44"/>
      <c r="C56" s="52" t="s">
        <v>200</v>
      </c>
      <c r="D56" s="22">
        <f>D54</f>
        <v>10127</v>
      </c>
      <c r="E56" s="22">
        <v>10127</v>
      </c>
      <c r="F56" s="22">
        <v>9620</v>
      </c>
      <c r="G56" s="51"/>
      <c r="H56" s="49"/>
      <c r="I56" s="50"/>
      <c r="J56" s="47"/>
      <c r="K56" s="47"/>
      <c r="L56" s="47"/>
      <c r="M56" s="47"/>
      <c r="N56" s="24">
        <v>2.57</v>
      </c>
      <c r="O56" s="37">
        <f>SUM(O57:O58)</f>
        <v>0</v>
      </c>
      <c r="P56" s="37">
        <f t="shared" ref="P56:CA56" si="390">SUM(P57:P58)</f>
        <v>0</v>
      </c>
      <c r="Q56" s="37">
        <f t="shared" si="390"/>
        <v>0</v>
      </c>
      <c r="R56" s="37">
        <f t="shared" si="390"/>
        <v>0</v>
      </c>
      <c r="S56" s="37">
        <f t="shared" si="390"/>
        <v>0</v>
      </c>
      <c r="T56" s="37">
        <f t="shared" si="390"/>
        <v>0</v>
      </c>
      <c r="U56" s="37">
        <f t="shared" si="390"/>
        <v>0</v>
      </c>
      <c r="V56" s="37">
        <f t="shared" si="390"/>
        <v>0</v>
      </c>
      <c r="W56" s="37">
        <f t="shared" si="390"/>
        <v>0</v>
      </c>
      <c r="X56" s="37">
        <f t="shared" si="390"/>
        <v>0</v>
      </c>
      <c r="Y56" s="37">
        <f t="shared" si="390"/>
        <v>0</v>
      </c>
      <c r="Z56" s="37">
        <f t="shared" si="390"/>
        <v>0</v>
      </c>
      <c r="AA56" s="37">
        <f t="shared" si="390"/>
        <v>0</v>
      </c>
      <c r="AB56" s="37">
        <f t="shared" si="390"/>
        <v>0</v>
      </c>
      <c r="AC56" s="37">
        <f t="shared" si="390"/>
        <v>0</v>
      </c>
      <c r="AD56" s="37">
        <f t="shared" si="390"/>
        <v>0</v>
      </c>
      <c r="AE56" s="37">
        <f t="shared" si="390"/>
        <v>0</v>
      </c>
      <c r="AF56" s="37">
        <f t="shared" si="390"/>
        <v>0</v>
      </c>
      <c r="AG56" s="37">
        <f t="shared" si="390"/>
        <v>0</v>
      </c>
      <c r="AH56" s="37">
        <f t="shared" si="390"/>
        <v>0</v>
      </c>
      <c r="AI56" s="37">
        <f t="shared" si="390"/>
        <v>0</v>
      </c>
      <c r="AJ56" s="37">
        <f t="shared" si="390"/>
        <v>0</v>
      </c>
      <c r="AK56" s="37">
        <f t="shared" si="390"/>
        <v>0</v>
      </c>
      <c r="AL56" s="37">
        <f t="shared" si="390"/>
        <v>0</v>
      </c>
      <c r="AM56" s="37">
        <f t="shared" si="390"/>
        <v>0</v>
      </c>
      <c r="AN56" s="37">
        <f t="shared" si="390"/>
        <v>0</v>
      </c>
      <c r="AO56" s="37">
        <v>0</v>
      </c>
      <c r="AP56" s="37">
        <f t="shared" si="390"/>
        <v>0</v>
      </c>
      <c r="AQ56" s="37">
        <f t="shared" si="390"/>
        <v>0</v>
      </c>
      <c r="AR56" s="37">
        <f t="shared" si="390"/>
        <v>0</v>
      </c>
      <c r="AS56" s="37">
        <f t="shared" si="390"/>
        <v>0</v>
      </c>
      <c r="AT56" s="37">
        <f t="shared" si="390"/>
        <v>0</v>
      </c>
      <c r="AU56" s="37">
        <f t="shared" si="390"/>
        <v>0</v>
      </c>
      <c r="AV56" s="37">
        <f t="shared" si="390"/>
        <v>0</v>
      </c>
      <c r="AW56" s="37">
        <f t="shared" si="390"/>
        <v>0</v>
      </c>
      <c r="AX56" s="37">
        <f t="shared" si="390"/>
        <v>0</v>
      </c>
      <c r="AY56" s="37">
        <f t="shared" si="390"/>
        <v>0</v>
      </c>
      <c r="AZ56" s="37">
        <f t="shared" si="390"/>
        <v>0</v>
      </c>
      <c r="BA56" s="37">
        <f t="shared" si="390"/>
        <v>0</v>
      </c>
      <c r="BB56" s="37">
        <f t="shared" si="390"/>
        <v>0</v>
      </c>
      <c r="BC56" s="37">
        <f t="shared" si="390"/>
        <v>0</v>
      </c>
      <c r="BD56" s="37">
        <f t="shared" si="390"/>
        <v>0</v>
      </c>
      <c r="BE56" s="37">
        <f t="shared" si="390"/>
        <v>0</v>
      </c>
      <c r="BF56" s="37">
        <f t="shared" si="390"/>
        <v>0</v>
      </c>
      <c r="BG56" s="37">
        <f t="shared" si="390"/>
        <v>0</v>
      </c>
      <c r="BH56" s="37">
        <f t="shared" si="390"/>
        <v>0</v>
      </c>
      <c r="BI56" s="37">
        <v>0</v>
      </c>
      <c r="BJ56" s="37">
        <f t="shared" si="390"/>
        <v>0</v>
      </c>
      <c r="BK56" s="37">
        <f t="shared" si="390"/>
        <v>0</v>
      </c>
      <c r="BL56" s="37">
        <f t="shared" si="390"/>
        <v>0</v>
      </c>
      <c r="BM56" s="37">
        <f t="shared" si="390"/>
        <v>0</v>
      </c>
      <c r="BN56" s="37">
        <f t="shared" si="390"/>
        <v>0</v>
      </c>
      <c r="BO56" s="37">
        <f t="shared" si="390"/>
        <v>0</v>
      </c>
      <c r="BP56" s="37">
        <f t="shared" si="390"/>
        <v>0</v>
      </c>
      <c r="BQ56" s="37">
        <f t="shared" si="390"/>
        <v>0</v>
      </c>
      <c r="BR56" s="37">
        <f t="shared" si="390"/>
        <v>0</v>
      </c>
      <c r="BS56" s="37">
        <f t="shared" si="390"/>
        <v>0</v>
      </c>
      <c r="BT56" s="37">
        <f t="shared" si="390"/>
        <v>0</v>
      </c>
      <c r="BU56" s="37">
        <v>0</v>
      </c>
      <c r="BV56" s="37">
        <f t="shared" si="390"/>
        <v>0</v>
      </c>
      <c r="BW56" s="37">
        <f t="shared" si="390"/>
        <v>0</v>
      </c>
      <c r="BX56" s="37">
        <f t="shared" si="390"/>
        <v>0</v>
      </c>
      <c r="BY56" s="37">
        <f t="shared" si="390"/>
        <v>0</v>
      </c>
      <c r="BZ56" s="37">
        <f t="shared" si="390"/>
        <v>0</v>
      </c>
      <c r="CA56" s="37">
        <f t="shared" si="390"/>
        <v>0</v>
      </c>
      <c r="CB56" s="37">
        <f t="shared" ref="CB56:EJ56" si="391">SUM(CB57:CB58)</f>
        <v>0</v>
      </c>
      <c r="CC56" s="37">
        <f t="shared" si="391"/>
        <v>0</v>
      </c>
      <c r="CD56" s="37">
        <f t="shared" si="391"/>
        <v>0</v>
      </c>
      <c r="CE56" s="37">
        <f t="shared" si="391"/>
        <v>0</v>
      </c>
      <c r="CF56" s="37">
        <f t="shared" si="391"/>
        <v>0</v>
      </c>
      <c r="CG56" s="37">
        <f t="shared" si="391"/>
        <v>0</v>
      </c>
      <c r="CH56" s="37">
        <f t="shared" si="391"/>
        <v>0</v>
      </c>
      <c r="CI56" s="37">
        <f t="shared" si="391"/>
        <v>0</v>
      </c>
      <c r="CJ56" s="37">
        <f t="shared" si="391"/>
        <v>0</v>
      </c>
      <c r="CK56" s="37">
        <f t="shared" si="391"/>
        <v>0</v>
      </c>
      <c r="CL56" s="37">
        <f t="shared" si="391"/>
        <v>0</v>
      </c>
      <c r="CM56" s="37">
        <f t="shared" si="391"/>
        <v>0</v>
      </c>
      <c r="CN56" s="37">
        <f t="shared" si="391"/>
        <v>0</v>
      </c>
      <c r="CO56" s="37">
        <f t="shared" si="391"/>
        <v>70</v>
      </c>
      <c r="CP56" s="37">
        <f t="shared" si="391"/>
        <v>2613910.3899999997</v>
      </c>
      <c r="CQ56" s="37">
        <f t="shared" si="391"/>
        <v>0</v>
      </c>
      <c r="CR56" s="37">
        <f t="shared" si="391"/>
        <v>0</v>
      </c>
      <c r="CS56" s="37">
        <f t="shared" si="391"/>
        <v>0</v>
      </c>
      <c r="CT56" s="37">
        <f t="shared" si="391"/>
        <v>0</v>
      </c>
      <c r="CU56" s="37">
        <f t="shared" si="391"/>
        <v>0</v>
      </c>
      <c r="CV56" s="37">
        <f t="shared" si="391"/>
        <v>0</v>
      </c>
      <c r="CW56" s="37">
        <f t="shared" si="391"/>
        <v>0</v>
      </c>
      <c r="CX56" s="37">
        <f t="shared" si="391"/>
        <v>0</v>
      </c>
      <c r="CY56" s="37">
        <f t="shared" si="391"/>
        <v>0</v>
      </c>
      <c r="CZ56" s="37">
        <f t="shared" si="391"/>
        <v>0</v>
      </c>
      <c r="DA56" s="37">
        <f t="shared" si="391"/>
        <v>0</v>
      </c>
      <c r="DB56" s="37">
        <f t="shared" si="391"/>
        <v>0</v>
      </c>
      <c r="DC56" s="37">
        <f t="shared" si="391"/>
        <v>0</v>
      </c>
      <c r="DD56" s="37">
        <f t="shared" si="391"/>
        <v>0</v>
      </c>
      <c r="DE56" s="37">
        <f t="shared" si="391"/>
        <v>0</v>
      </c>
      <c r="DF56" s="37">
        <f t="shared" si="391"/>
        <v>0</v>
      </c>
      <c r="DG56" s="37">
        <f t="shared" si="391"/>
        <v>0</v>
      </c>
      <c r="DH56" s="37">
        <f t="shared" si="391"/>
        <v>0</v>
      </c>
      <c r="DI56" s="37">
        <v>0</v>
      </c>
      <c r="DJ56" s="37">
        <f t="shared" si="391"/>
        <v>0</v>
      </c>
      <c r="DK56" s="37">
        <f t="shared" si="391"/>
        <v>0</v>
      </c>
      <c r="DL56" s="37">
        <f t="shared" si="391"/>
        <v>0</v>
      </c>
      <c r="DM56" s="37">
        <f t="shared" si="391"/>
        <v>0</v>
      </c>
      <c r="DN56" s="37">
        <f t="shared" si="391"/>
        <v>0</v>
      </c>
      <c r="DO56" s="37">
        <f t="shared" si="391"/>
        <v>0</v>
      </c>
      <c r="DP56" s="37">
        <f t="shared" si="391"/>
        <v>0</v>
      </c>
      <c r="DQ56" s="37">
        <f t="shared" si="391"/>
        <v>0</v>
      </c>
      <c r="DR56" s="37">
        <f t="shared" si="391"/>
        <v>0</v>
      </c>
      <c r="DS56" s="37">
        <f t="shared" si="391"/>
        <v>0</v>
      </c>
      <c r="DT56" s="37">
        <f t="shared" si="391"/>
        <v>0</v>
      </c>
      <c r="DU56" s="37">
        <f t="shared" si="391"/>
        <v>0</v>
      </c>
      <c r="DV56" s="37">
        <f t="shared" si="391"/>
        <v>0</v>
      </c>
      <c r="DW56" s="37">
        <f t="shared" si="391"/>
        <v>0</v>
      </c>
      <c r="DX56" s="37">
        <f t="shared" si="391"/>
        <v>0</v>
      </c>
      <c r="DY56" s="37">
        <v>0</v>
      </c>
      <c r="DZ56" s="37">
        <f t="shared" ref="DZ56" si="392">SUM(DZ57:DZ58)</f>
        <v>0</v>
      </c>
      <c r="EA56" s="37">
        <v>0</v>
      </c>
      <c r="EB56" s="37">
        <f t="shared" ref="EB56" si="393">SUM(EB57:EB58)</f>
        <v>0</v>
      </c>
      <c r="EC56" s="37">
        <f t="shared" si="391"/>
        <v>0</v>
      </c>
      <c r="ED56" s="37">
        <f t="shared" si="391"/>
        <v>0</v>
      </c>
      <c r="EE56" s="37">
        <f t="shared" si="391"/>
        <v>0</v>
      </c>
      <c r="EF56" s="37">
        <f t="shared" si="391"/>
        <v>0</v>
      </c>
      <c r="EG56" s="37">
        <f t="shared" si="391"/>
        <v>70</v>
      </c>
      <c r="EH56" s="37">
        <f t="shared" si="391"/>
        <v>2613910.3899999997</v>
      </c>
      <c r="EI56" s="37">
        <f t="shared" si="391"/>
        <v>0</v>
      </c>
      <c r="EJ56" s="37">
        <f t="shared" si="391"/>
        <v>0</v>
      </c>
      <c r="EL56" s="59"/>
    </row>
    <row r="57" spans="1:142" ht="30" x14ac:dyDescent="0.25">
      <c r="A57" s="7"/>
      <c r="B57" s="7">
        <v>32</v>
      </c>
      <c r="C57" s="21" t="s">
        <v>201</v>
      </c>
      <c r="D57" s="22">
        <f t="shared" si="66"/>
        <v>10127</v>
      </c>
      <c r="E57" s="22">
        <v>10127</v>
      </c>
      <c r="F57" s="22">
        <v>9620</v>
      </c>
      <c r="G57" s="23">
        <v>1.53</v>
      </c>
      <c r="H57" s="31">
        <v>1</v>
      </c>
      <c r="I57" s="32"/>
      <c r="J57" s="22">
        <v>1.4</v>
      </c>
      <c r="K57" s="22">
        <v>1.68</v>
      </c>
      <c r="L57" s="22">
        <v>2.23</v>
      </c>
      <c r="M57" s="22">
        <v>2.39</v>
      </c>
      <c r="N57" s="24">
        <v>2.57</v>
      </c>
      <c r="O57" s="25"/>
      <c r="P57" s="26">
        <f t="shared" ref="P57:P58" si="394">(O57/12*1*$D57*$G57*$H57*$J57*P$10)+(O57/12*5*$E57*$G57*$H57*$J57*P$11)+(O57/12*6*$F57*$G57*$H57*$J57*P$11)</f>
        <v>0</v>
      </c>
      <c r="Q57" s="25"/>
      <c r="R57" s="26">
        <f t="shared" ref="R57:R58" si="395">(Q57/12*1*$D57*$G57*$H57*$J57*R$10)+(Q57/12*5*$E57*$G57*$H57*$J57*R$11)+(Q57/12*6*$F57*$G57*$H57*$J57*R$11)</f>
        <v>0</v>
      </c>
      <c r="S57" s="27"/>
      <c r="T57" s="26">
        <f t="shared" ref="T57:T58" si="396">(S57/12*1*$D57*$G57*$H57*$J57*T$10)+(S57/12*5*$E57*$G57*$H57*$J57*T$11)+(S57/12*6*$F57*$G57*$H57*$J57*T$11)</f>
        <v>0</v>
      </c>
      <c r="U57" s="25"/>
      <c r="V57" s="26">
        <f t="shared" ref="V57:V58" si="397">(U57/12*1*$D57*$G57*$H57*$J57*V$10)+(U57/12*5*$E57*$G57*$H57*$J57*V$11)+(U57/12*6*$F57*$G57*$H57*$J57*V$11)</f>
        <v>0</v>
      </c>
      <c r="W57" s="25"/>
      <c r="X57" s="26">
        <f t="shared" ref="X57:X58" si="398">(W57/12*1*$D57*$G57*$H57*$J57*X$10)+(W57/12*5*$E57*$G57*$H57*$J57*X$11)+(W57/12*6*$F57*$G57*$H57*$J57*X$11)</f>
        <v>0</v>
      </c>
      <c r="Y57" s="25"/>
      <c r="Z57" s="26">
        <f t="shared" ref="Z57:Z58" si="399">(Y57/12*1*$D57*$G57*$H57*$J57*Z$10)+(Y57/12*5*$E57*$G57*$H57*$J57*Z$11)+(Y57/12*6*$F57*$G57*$H57*$J57*Z$11)</f>
        <v>0</v>
      </c>
      <c r="AA57" s="25"/>
      <c r="AB57" s="26">
        <f t="shared" ref="AB57:AB58" si="400">(AA57/12*1*$D57*$G57*$H57*$K57*AB$10)+(AA57/12*5*$E57*$G57*$H57*$K57*AB$11)+(AA57/12*6*$F57*$G57*$H57*$K57*AB$11)</f>
        <v>0</v>
      </c>
      <c r="AC57" s="25"/>
      <c r="AD57" s="26">
        <f t="shared" ref="AD57:AD58" si="401">(AC57/12*1*$D57*$G57*$H57*$J57*AD$10)+(AC57/12*5*$E57*$G57*$H57*$J57*AD$11)+(AC57/12*6*$F57*$G57*$H57*$J57*AD$11)</f>
        <v>0</v>
      </c>
      <c r="AE57" s="25"/>
      <c r="AF57" s="26">
        <f t="shared" ref="AF57:AF58" si="402">(AE57/12*1*$D57*$G57*$H57*$K57*AF$10)+(AE57/12*5*$E57*$G57*$H57*$K57*AF$11)+(AE57/12*6*$F57*$G57*$H57*$K57*AF$11)</f>
        <v>0</v>
      </c>
      <c r="AG57" s="25"/>
      <c r="AH57" s="26">
        <f t="shared" ref="AH57:AH58" si="403">(AG57/12*1*$D57*$G57*$H57*$K57*AH$10)+(AG57/12*5*$E57*$G57*$H57*$K57*AH$11)+(AG57/12*6*$F57*$G57*$H57*$K57*AH$11)</f>
        <v>0</v>
      </c>
      <c r="AI57" s="25"/>
      <c r="AJ57" s="26">
        <f t="shared" ref="AJ57:AJ58" si="404">(AI57/12*1*$D57*$G57*$H57*$K57*AJ$10)+(AI57/12*5*$E57*$G57*$H57*$K57*AJ$11)+(AI57/12*6*$F57*$G57*$H57*$K57*AJ$11)</f>
        <v>0</v>
      </c>
      <c r="AK57" s="25"/>
      <c r="AL57" s="26">
        <f t="shared" ref="AL57:AL58" si="405">(AK57/12*1*$D57*$G57*$H57*$K57*AL$10)+(AK57/12*5*$E57*$G57*$H57*$K57*AL$11)+(AK57/12*6*$F57*$G57*$H57*$K57*AL$11)</f>
        <v>0</v>
      </c>
      <c r="AM57" s="28"/>
      <c r="AN57" s="26">
        <f t="shared" ref="AN57:AN58" si="406">(AM57/12*1*$D57*$G57*$H57*$K57*AN$10)+(AM57/12*5*$E57*$G57*$H57*$K57*AN$11)+(AM57/12*6*$F57*$G57*$H57*$K57*AN$11)</f>
        <v>0</v>
      </c>
      <c r="AO57" s="25"/>
      <c r="AP57" s="26">
        <f t="shared" ref="AP57:AP58" si="407">(AO57/12*1*$D57*$G57*$H57*$K57*AP$10)+(AO57/12*5*$E57*$G57*$H57*$K57*AP$11)+(AO57/12*6*$F57*$G57*$H57*$K57*AP$11)</f>
        <v>0</v>
      </c>
      <c r="AQ57" s="25"/>
      <c r="AR57" s="26">
        <f t="shared" ref="AR57:AR58" si="408">(AQ57/12*1*$D57*$G57*$H57*$J57*AR$10)+(AQ57/12*5*$E57*$G57*$H57*$J57*AR$11)+(AQ57/12*6*$F57*$G57*$H57*$J57*AR$11)</f>
        <v>0</v>
      </c>
      <c r="AS57" s="25"/>
      <c r="AT57" s="26">
        <f t="shared" ref="AT57:AT58" si="409">(AS57/12*1*$D57*$G57*$H57*$J57*AT$10)+(AS57/12*11*$E57*$G57*$H57*$J57*AT$11)</f>
        <v>0</v>
      </c>
      <c r="AU57" s="25"/>
      <c r="AV57" s="26">
        <f t="shared" ref="AV57:AV58" si="410">(AU57/12*1*$D57*$G57*$H57*$J57*AV$10)+(AU57/12*5*$E57*$G57*$H57*$J57*AV$11)+(AU57/12*6*$F57*$G57*$H57*$J57*AV$11)</f>
        <v>0</v>
      </c>
      <c r="AW57" s="25"/>
      <c r="AX57" s="26">
        <f t="shared" ref="AX57:AX58" si="411">(AW57/12*1*$D57*$G57*$H57*$K57*AX$10)+(AW57/12*5*$E57*$G57*$H57*$K57*AX$11)+(AW57/12*6*$F57*$G57*$H57*$K57*AX$11)</f>
        <v>0</v>
      </c>
      <c r="AY57" s="25"/>
      <c r="AZ57" s="26">
        <f t="shared" ref="AZ57:AZ58" si="412">(AY57/12*1*$D57*$G57*$H57*$J57*AZ$10)+(AY57/12*5*$E57*$G57*$H57*$J57*AZ$11)+(AY57/12*6*$F57*$G57*$H57*$J57*AZ$11)</f>
        <v>0</v>
      </c>
      <c r="BA57" s="25"/>
      <c r="BB57" s="26">
        <f t="shared" ref="BB57:BB58" si="413">(BA57/12*1*$D57*$G57*$H57*$J57*BB$10)+(BA57/12*5*$E57*$G57*$H57*$J57*BB$11)+(BA57/12*6*$F57*$G57*$H57*$J57*BB$11)</f>
        <v>0</v>
      </c>
      <c r="BC57" s="25"/>
      <c r="BD57" s="26">
        <f t="shared" ref="BD57:BD58" si="414">(BC57/12*1*$D57*$G57*$H57*$J57*BD$10)+(BC57/12*5*$E57*$G57*$H57*$J57*BD$11)+(BC57/12*6*$F57*$G57*$H57*$J57*BD$11)</f>
        <v>0</v>
      </c>
      <c r="BE57" s="25"/>
      <c r="BF57" s="26">
        <f t="shared" ref="BF57:BF58" si="415">(BE57/12*1*$D57*$G57*$H57*$J57*BF$10)+(BE57/12*5*$E57*$G57*$H57*$J57*BF$11)+(BE57/12*6*$F57*$G57*$H57*$J57*BF$11)</f>
        <v>0</v>
      </c>
      <c r="BG57" s="25"/>
      <c r="BH57" s="26">
        <f t="shared" ref="BH57:BH58" si="416">(BG57/12*1*$D57*$G57*$H57*$J57*BH$10)+(BG57/12*5*$E57*$G57*$H57*$J57*BH$11)+(BG57/12*6*$F57*$G57*$H57*$J57*BH$11)</f>
        <v>0</v>
      </c>
      <c r="BI57" s="25"/>
      <c r="BJ57" s="26">
        <f t="shared" ref="BJ57:BJ58" si="417">(BI57/12*1*$D57*$G57*$H57*$J57*BJ$10)+(BI57/12*5*$E57*$G57*$H57*$J57*BJ$11)+(BI57/12*6*$F57*$G57*$H57*$J57*BJ$11)</f>
        <v>0</v>
      </c>
      <c r="BK57" s="25"/>
      <c r="BL57" s="26">
        <f t="shared" ref="BL57:BL58" si="418">(BK57/12*1*$D57*$G57*$H57*$J57*BL$10)+(BK57/12*4*$E57*$G57*$H57*$J57*BL$11)+(BK57/12*1*$E57*$G57*$H57*$J57*BL$12)+(BK57/12*6*$F57*$G57*$H57*$J57*BL$12)</f>
        <v>0</v>
      </c>
      <c r="BM57" s="25"/>
      <c r="BN57" s="26">
        <f t="shared" ref="BN57:BN58" si="419">(BM57/12*1*$D57*$G57*$H57*$J57*BN$10)+(BM57/12*5*$E57*$G57*$H57*$J57*BN$11)+(BM57/12*6*$F57*$G57*$H57*$J57*BN$11)</f>
        <v>0</v>
      </c>
      <c r="BO57" s="25"/>
      <c r="BP57" s="26">
        <f t="shared" ref="BP57:BP58" si="420">(BO57/12*1*$D57*$G57*$H57*$J57*BP$10)+(BO57/12*4*$E57*$G57*$H57*$J57*BP$11)+(BO57/12*1*$E57*$G57*$H57*$J57*BP$12)+(BO57/12*6*$F57*$G57*$H57*$J57*BP$12)</f>
        <v>0</v>
      </c>
      <c r="BQ57" s="25"/>
      <c r="BR57" s="26">
        <f t="shared" ref="BR57:BR58" si="421">(BQ57/12*1*$D57*$G57*$H57*$J57*BR$10)+(BQ57/12*5*$E57*$G57*$H57*$J57*BR$11)+(BQ57/12*6*$F57*$G57*$H57*$J57*BR$11)</f>
        <v>0</v>
      </c>
      <c r="BS57" s="25"/>
      <c r="BT57" s="26">
        <f t="shared" ref="BT57:BT58" si="422">(BS57/12*1*$D57*$G57*$H57*$J57*BT$10)+(BS57/12*4*$E57*$G57*$H57*$J57*BT$11)+(BS57/12*1*$E57*$G57*$H57*$J57*BT$12)+(BS57/12*6*$F57*$G57*$H57*$J57*BT$12)</f>
        <v>0</v>
      </c>
      <c r="BU57" s="25"/>
      <c r="BV57" s="26">
        <f t="shared" ref="BV57:BV58" si="423">(BU57/12*1*$D57*$G57*$H57*$J57*BV$10)+(BU57/12*5*$E57*$G57*$H57*$J57*BV$11)+(BU57/12*6*$F57*$G57*$H57*$J57*BV$11)</f>
        <v>0</v>
      </c>
      <c r="BW57" s="25"/>
      <c r="BX57" s="26">
        <f t="shared" ref="BX57:BX58" si="424">(BW57/12*1*$D57*$G57*$H57*$J57*BX$10)+(BW57/12*5*$E57*$G57*$H57*$J57*BX$11)+(BW57/12*6*$F57*$G57*$H57*$J57*BX$11)</f>
        <v>0</v>
      </c>
      <c r="BY57" s="25"/>
      <c r="BZ57" s="26">
        <f t="shared" ref="BZ57:BZ58" si="425">(BY57/12*1*$D57*$G57*$H57*$J57*BZ$10)+(BY57/12*5*$E57*$G57*$H57*$J57*BZ$11)+(BY57/12*6*$F57*$G57*$H57*$J57*BZ$11)</f>
        <v>0</v>
      </c>
      <c r="CA57" s="25"/>
      <c r="CB57" s="26">
        <f t="shared" ref="CB57:CB58" si="426">(CA57/12*1*$D57*$G57*$H57*$K57*CB$10)+(CA57/12*4*$E57*$G57*$H57*$K57*CB$11)+(CA57/12*1*$E57*$G57*$H57*$K57*CB$12)+(CA57/12*6*$F57*$G57*$H57*$K57*CB$12)</f>
        <v>0</v>
      </c>
      <c r="CC57" s="25"/>
      <c r="CD57" s="26">
        <f t="shared" ref="CD57:CD58" si="427">(CC57/12*1*$D57*$G57*$H57*$J57*CD$10)+(CC57/12*5*$E57*$G57*$H57*$J57*CD$11)+(CC57/12*6*$F57*$G57*$H57*$J57*CD$11)</f>
        <v>0</v>
      </c>
      <c r="CE57" s="25"/>
      <c r="CF57" s="26">
        <f t="shared" ref="CF57:CF58" si="428">(CE57/12*1*$D57*$G57*$H57*$J57*CF$10)+(CE57/12*5*$E57*$G57*$H57*$J57*CF$11)+(CE57/12*6*$F57*$G57*$H57*$J57*CF$11)</f>
        <v>0</v>
      </c>
      <c r="CG57" s="25"/>
      <c r="CH57" s="26">
        <f t="shared" ref="CH57:CH58" si="429">(CG57/12*1*$D57*$G57*$H57*$J57*CH$10)+(CG57/12*5*$E57*$G57*$H57*$J57*CH$11)+(CG57/12*6*$F57*$G57*$H57*$J57*CH$11)</f>
        <v>0</v>
      </c>
      <c r="CI57" s="25"/>
      <c r="CJ57" s="26">
        <f t="shared" ref="CJ57:CJ58" si="430">(CI57/12*1*$D57*$G57*$H57*$K57*CJ$10)+(CI57/12*4*$E57*$G57*$H57*$K57*CJ$11)+(CI57/12*1*$E57*$G57*$H57*$K57*CJ$12)+(CI57/12*6*$F57*$G57*$H57*$K57*CJ$12)</f>
        <v>0</v>
      </c>
      <c r="CK57" s="25"/>
      <c r="CL57" s="26">
        <f t="shared" ref="CL57:CL58" si="431">(CK57/12*1*$D57*$G57*$H57*$K57*CL$10)+(CK57/12*5*$E57*$G57*$H57*$K57*CL$11)+(CK57/12*6*$F57*$G57*$H57*$K57*CL$11)</f>
        <v>0</v>
      </c>
      <c r="CM57" s="25"/>
      <c r="CN57" s="26">
        <f t="shared" ref="CN57:CN58" si="432">(CM57/12*1*$D57*$G57*$H57*$J57*CN$10)+(CM57/12*5*$E57*$G57*$H57*$J57*CN$11)+(CM57/12*6*$F57*$G57*$H57*$J57*CN$11)</f>
        <v>0</v>
      </c>
      <c r="CO57" s="25">
        <v>20</v>
      </c>
      <c r="CP57" s="26">
        <f t="shared" ref="CP57:CP58" si="433">(CO57/12*1*$D57*$G57*$H57*$J57*CP$10)+(CO57/12*5*$E57*$G57*$H57*$J57*CP$11)+(CO57/12*6*$F57*$G57*$H57*$J57*CP$11)</f>
        <v>422980.74</v>
      </c>
      <c r="CQ57" s="25"/>
      <c r="CR57" s="26">
        <f t="shared" ref="CR57:CR58" si="434">(CQ57/12*1*$D57*$G57*$H57*$J57*CR$10)+(CQ57/12*5*$E57*$G57*$H57*$J57*CR$11)+(CQ57/12*6*$F57*$G57*$H57*$J57*CR$11)</f>
        <v>0</v>
      </c>
      <c r="CS57" s="25"/>
      <c r="CT57" s="26">
        <f>(CS57/12*1*$D57*$G57*$H57*$J57*CT$10)+(CS57/12*5*$E57*$G57*$H57*$J57*CT$11)+(CS57/12*6*$F57*$G57*$H57*$J57*CT$11)</f>
        <v>0</v>
      </c>
      <c r="CU57" s="25"/>
      <c r="CV57" s="26">
        <f>(CU57/12*1*$D57*$G57*$H57*$J57*CV$10)+(CU57/12*5*$E57*$G57*$H57*$J57*CV$11)+(CU57/12*6*$F57*$G57*$H57*$J57*CV$11)</f>
        <v>0</v>
      </c>
      <c r="CW57" s="25"/>
      <c r="CX57" s="26">
        <f t="shared" ref="CX57:CX58" si="435">(CW57/12*1*$D57*$G57*$H57*$J57*CX$10)+(CW57/12*5*$E57*$G57*$H57*$J57*CX$11)+(CW57/12*6*$F57*$G57*$H57*$J57*CX$11)</f>
        <v>0</v>
      </c>
      <c r="CY57" s="25"/>
      <c r="CZ57" s="26">
        <f t="shared" ref="CZ57:CZ58" si="436">(CY57/12*1*$D57*$G57*$H57*$J57*CZ$10)+(CY57/12*5*$E57*$G57*$H57*$J57*CZ$11)+(CY57/12*6*$F57*$G57*$H57*$J57*CZ$11)</f>
        <v>0</v>
      </c>
      <c r="DA57" s="25"/>
      <c r="DB57" s="26">
        <f t="shared" ref="DB57:DB58" si="437">(DA57/12*1*$D57*$G57*$H57*$J57*DB$10)+(DA57/12*4*$E57*$G57*$H57*$J57*DB$11)+(DA57/12*1*$E57*$G57*$H57*$J57*DB$12)+(DA57/12*6*$F57*$G57*$H57*$J57*DB$12)</f>
        <v>0</v>
      </c>
      <c r="DC57" s="25"/>
      <c r="DD57" s="26">
        <f t="shared" ref="DD57:DD58" si="438">(DC57/12*1*$D57*$G57*$H57*$J57*DD$10)+(DC57/12*5*$E57*$G57*$H57*$J57*DD$11)+(DC57/12*6*$F57*$G57*$H57*$J57*DD$11)</f>
        <v>0</v>
      </c>
      <c r="DE57" s="25"/>
      <c r="DF57" s="26">
        <f t="shared" ref="DF57:DF58" si="439">(DE57/12*1*$D57*$G57*$H57*$K57*DF$10)+(DE57/12*5*$E57*$G57*$H57*$K57*DF$11)+(DE57/12*6*$F57*$G57*$H57*$K57*DF$11)</f>
        <v>0</v>
      </c>
      <c r="DG57" s="25"/>
      <c r="DH57" s="26">
        <f t="shared" ref="DH57:DH58" si="440">(DG57/12*1*$D57*$G57*$H57*$K57*DH$10)+(DG57/12*5*$E57*$G57*$H57*$K57*DH$11)+(DG57/12*6*$F57*$G57*$H57*$K57*DH$11)</f>
        <v>0</v>
      </c>
      <c r="DI57" s="25"/>
      <c r="DJ57" s="26">
        <f t="shared" ref="DJ57:DJ58" si="441">(DI57/12*1*$D57*$G57*$H57*$J57*DJ$10)+(DI57/12*5*$E57*$G57*$H57*$J57*DJ$11)+(DI57/12*6*$F57*$G57*$H57*$J57*DJ$11)</f>
        <v>0</v>
      </c>
      <c r="DK57" s="25"/>
      <c r="DL57" s="26">
        <f>(DK57/12*1*$D57*$G57*$H57*$K57*DL$10)+(DK57/12*5*$E57*$G57*$H57*$K57*DL$11)+(DK57/12*6*$F57*$G57*$H57*$K57*DL$11)</f>
        <v>0</v>
      </c>
      <c r="DM57" s="25"/>
      <c r="DN57" s="26">
        <f>(DM57/12*1*$D57*$G57*$H57*$K57*DN$10)+(DM57/12*5*$E57*$G57*$H57*$K57*DN$11)+(DM57/12*6*$F57*$G57*$H57*$K57*DN$11)</f>
        <v>0</v>
      </c>
      <c r="DO57" s="25"/>
      <c r="DP57" s="26">
        <f t="shared" ref="DP57:DP58" si="442">(DO57/12*1*$D57*$G57*$H57*$K57*DP$10)+(DO57/12*5*$E57*$G57*$H57*$K57*DP$11)+(DO57/12*6*$F57*$G57*$H57*$K57*DP$11)</f>
        <v>0</v>
      </c>
      <c r="DQ57" s="25"/>
      <c r="DR57" s="26">
        <f t="shared" ref="DR57:DR58" si="443">(DQ57/12*1*$D57*$G57*$H57*$K57*DR$10)+(DQ57/12*5*$E57*$G57*$H57*$K57*DR$11)+(DQ57/12*6*$F57*$G57*$H57*$K57*DR$11)</f>
        <v>0</v>
      </c>
      <c r="DS57" s="36"/>
      <c r="DT57" s="26">
        <f t="shared" ref="DT57:DT58" si="444">(DS57/12*1*$D57*$G57*$H57*$J57*DT$10)+(DS57/12*5*$E57*$G57*$H57*$J57*DT$11)+(DS57/12*6*$F57*$G57*$H57*$J57*DT$11)</f>
        <v>0</v>
      </c>
      <c r="DU57" s="25"/>
      <c r="DV57" s="26">
        <f t="shared" ref="DV57:DV58" si="445">(DU57/12*1*$D57*$G57*$H57*$J57*DV$10)+(DU57/12*5*$E57*$G57*$H57*$J57*DV$11)+(DU57/12*6*$F57*$G57*$H57*$J57*DV$11)</f>
        <v>0</v>
      </c>
      <c r="DW57" s="25"/>
      <c r="DX57" s="26">
        <f t="shared" ref="DX57:DX58" si="446">(DW57/12*1*$D57*$G57*$H57*$K57*DX$10)+(DW57/12*5*$E57*$G57*$H57*$K57*DX$11)+(DW57/12*6*$F57*$G57*$H57*$K57*DX$11)</f>
        <v>0</v>
      </c>
      <c r="DY57" s="25"/>
      <c r="DZ57" s="26">
        <f t="shared" ref="DZ57:DZ58" si="447">(DY57/12*1*$D57*$G57*$H57*$K57*DZ$10)+(DY57/12*5*$E57*$G57*$H57*$K57*DZ$11)+(DY57/12*6*$F57*$G57*$H57*$K57*DZ$11)</f>
        <v>0</v>
      </c>
      <c r="EA57" s="25"/>
      <c r="EB57" s="26">
        <f t="shared" ref="EB57:EB58" si="448">(EA57/12*1*$D57*$G57*$H57*$K57*EB$10)+(EA57/12*5*$E57*$G57*$H57*$K57*EB$11)+(EA57/12*6*$F57*$G57*$H57*$K57*EB$11)</f>
        <v>0</v>
      </c>
      <c r="EC57" s="25"/>
      <c r="ED57" s="26">
        <f t="shared" ref="ED57:ED58" si="449">(EC57/12*1*$D57*$G57*$H57*$L57*ED$10)+(EC57/12*5*$E57*$G57*$H57*$L57*ED$11)+(EC57/12*6*$F57*$G57*$H57*$L57*ED$11)</f>
        <v>0</v>
      </c>
      <c r="EE57" s="25"/>
      <c r="EF57" s="26">
        <f t="shared" ref="EF57:EF58" si="450">(EE57/12*1*$D57*$G57*$H57*$M57*EF$10)+(EE57/12*5*$E57*$G57*$H57*$N57*EF$11)+(EE57/12*6*$F57*$G57*$H57*$N57*EF$11)</f>
        <v>0</v>
      </c>
      <c r="EG57" s="29">
        <f>SUM(S57,Y57,U57,O57,Q57,BW57,CS57,DI57,DU57,BY57,DS57,BI57,AY57,AQ57,AS57,AU57,BK57,CQ57,W57,EA57,DG57,CA57,DY57,CI57,DK57,DO57,DM57,AE57,AG57,AI57,AK57,AA57,AM57,AO57,CK57,EC57,EE57,AW57,DW57,BO57,BA57,BC57,CU57,CW57,CY57,DA57,DC57,BQ57,BE57,BS57,BG57,BU57,CM57,CG57,CO57,AC57,CC57,DE57,,BM57,DQ57,CE57)</f>
        <v>20</v>
      </c>
      <c r="EH57" s="29">
        <f>SUM(T57,Z57,V57,P57,R57,BX57,CT57,DJ57,DV57,BZ57,DT57,BJ57,AZ57,AR57,AT57,AV57,BL57,CR57,X57,EB57,DH57,CB57,DZ57,CJ57,DL57,DP57,DN57,AF57,AH57,AJ57,AL57,AB57,AN57,AP57,CL57,ED57,EF57,AX57,DX57,BP57,BB57,BD57,CV57,CX57,CZ57,DB57,DD57,BR57,BF57,BT57,BH57,BV57,CN57,CH57,CP57,AD57,CD57,DF57,,BN57,DR57,CF57)</f>
        <v>422980.74</v>
      </c>
      <c r="EI57" s="38"/>
      <c r="EJ57" s="38"/>
      <c r="EL57" s="59"/>
    </row>
    <row r="58" spans="1:142" ht="30" x14ac:dyDescent="0.25">
      <c r="A58" s="7"/>
      <c r="B58" s="7">
        <v>33</v>
      </c>
      <c r="C58" s="21" t="s">
        <v>202</v>
      </c>
      <c r="D58" s="22">
        <f t="shared" si="66"/>
        <v>10127</v>
      </c>
      <c r="E58" s="22">
        <v>10127</v>
      </c>
      <c r="F58" s="22">
        <v>9620</v>
      </c>
      <c r="G58" s="23">
        <v>3.17</v>
      </c>
      <c r="H58" s="31">
        <v>1</v>
      </c>
      <c r="I58" s="32"/>
      <c r="J58" s="22">
        <v>1.4</v>
      </c>
      <c r="K58" s="22">
        <v>1.68</v>
      </c>
      <c r="L58" s="22">
        <v>2.23</v>
      </c>
      <c r="M58" s="22">
        <v>2.39</v>
      </c>
      <c r="N58" s="24">
        <v>2.57</v>
      </c>
      <c r="O58" s="25"/>
      <c r="P58" s="26">
        <f t="shared" si="394"/>
        <v>0</v>
      </c>
      <c r="Q58" s="25"/>
      <c r="R58" s="26">
        <f t="shared" si="395"/>
        <v>0</v>
      </c>
      <c r="S58" s="27"/>
      <c r="T58" s="26">
        <f t="shared" si="396"/>
        <v>0</v>
      </c>
      <c r="U58" s="25"/>
      <c r="V58" s="26">
        <f t="shared" si="397"/>
        <v>0</v>
      </c>
      <c r="W58" s="25"/>
      <c r="X58" s="26">
        <f t="shared" si="398"/>
        <v>0</v>
      </c>
      <c r="Y58" s="25"/>
      <c r="Z58" s="26">
        <f t="shared" si="399"/>
        <v>0</v>
      </c>
      <c r="AA58" s="25"/>
      <c r="AB58" s="26">
        <f t="shared" si="400"/>
        <v>0</v>
      </c>
      <c r="AC58" s="25"/>
      <c r="AD58" s="26">
        <f t="shared" si="401"/>
        <v>0</v>
      </c>
      <c r="AE58" s="25"/>
      <c r="AF58" s="26">
        <f t="shared" si="402"/>
        <v>0</v>
      </c>
      <c r="AG58" s="25"/>
      <c r="AH58" s="26">
        <f t="shared" si="403"/>
        <v>0</v>
      </c>
      <c r="AI58" s="25"/>
      <c r="AJ58" s="26">
        <f t="shared" si="404"/>
        <v>0</v>
      </c>
      <c r="AK58" s="25"/>
      <c r="AL58" s="26">
        <f t="shared" si="405"/>
        <v>0</v>
      </c>
      <c r="AM58" s="28"/>
      <c r="AN58" s="26">
        <f t="shared" si="406"/>
        <v>0</v>
      </c>
      <c r="AO58" s="25"/>
      <c r="AP58" s="26">
        <f t="shared" si="407"/>
        <v>0</v>
      </c>
      <c r="AQ58" s="25"/>
      <c r="AR58" s="26">
        <f t="shared" si="408"/>
        <v>0</v>
      </c>
      <c r="AS58" s="25"/>
      <c r="AT58" s="26">
        <f t="shared" si="409"/>
        <v>0</v>
      </c>
      <c r="AU58" s="25"/>
      <c r="AV58" s="26">
        <f t="shared" si="410"/>
        <v>0</v>
      </c>
      <c r="AW58" s="25"/>
      <c r="AX58" s="26">
        <f t="shared" si="411"/>
        <v>0</v>
      </c>
      <c r="AY58" s="25"/>
      <c r="AZ58" s="26">
        <f t="shared" si="412"/>
        <v>0</v>
      </c>
      <c r="BA58" s="25"/>
      <c r="BB58" s="26">
        <f t="shared" si="413"/>
        <v>0</v>
      </c>
      <c r="BC58" s="25"/>
      <c r="BD58" s="26">
        <f t="shared" si="414"/>
        <v>0</v>
      </c>
      <c r="BE58" s="25"/>
      <c r="BF58" s="26">
        <f t="shared" si="415"/>
        <v>0</v>
      </c>
      <c r="BG58" s="25"/>
      <c r="BH58" s="26">
        <f t="shared" si="416"/>
        <v>0</v>
      </c>
      <c r="BI58" s="25"/>
      <c r="BJ58" s="26">
        <f t="shared" si="417"/>
        <v>0</v>
      </c>
      <c r="BK58" s="25"/>
      <c r="BL58" s="26">
        <f t="shared" si="418"/>
        <v>0</v>
      </c>
      <c r="BM58" s="25"/>
      <c r="BN58" s="26">
        <f t="shared" si="419"/>
        <v>0</v>
      </c>
      <c r="BO58" s="25"/>
      <c r="BP58" s="26">
        <f t="shared" si="420"/>
        <v>0</v>
      </c>
      <c r="BQ58" s="25"/>
      <c r="BR58" s="26">
        <f t="shared" si="421"/>
        <v>0</v>
      </c>
      <c r="BS58" s="25"/>
      <c r="BT58" s="26">
        <f t="shared" si="422"/>
        <v>0</v>
      </c>
      <c r="BU58" s="25"/>
      <c r="BV58" s="26">
        <f t="shared" si="423"/>
        <v>0</v>
      </c>
      <c r="BW58" s="25"/>
      <c r="BX58" s="26">
        <f t="shared" si="424"/>
        <v>0</v>
      </c>
      <c r="BY58" s="25"/>
      <c r="BZ58" s="26">
        <f t="shared" si="425"/>
        <v>0</v>
      </c>
      <c r="CA58" s="25"/>
      <c r="CB58" s="26">
        <f t="shared" si="426"/>
        <v>0</v>
      </c>
      <c r="CC58" s="25"/>
      <c r="CD58" s="26">
        <f t="shared" si="427"/>
        <v>0</v>
      </c>
      <c r="CE58" s="25"/>
      <c r="CF58" s="26">
        <f t="shared" si="428"/>
        <v>0</v>
      </c>
      <c r="CG58" s="25"/>
      <c r="CH58" s="26">
        <f t="shared" si="429"/>
        <v>0</v>
      </c>
      <c r="CI58" s="25"/>
      <c r="CJ58" s="26">
        <f t="shared" si="430"/>
        <v>0</v>
      </c>
      <c r="CK58" s="25"/>
      <c r="CL58" s="26">
        <f t="shared" si="431"/>
        <v>0</v>
      </c>
      <c r="CM58" s="25"/>
      <c r="CN58" s="26">
        <f t="shared" si="432"/>
        <v>0</v>
      </c>
      <c r="CO58" s="25">
        <v>50</v>
      </c>
      <c r="CP58" s="26">
        <f t="shared" si="433"/>
        <v>2190929.65</v>
      </c>
      <c r="CQ58" s="25"/>
      <c r="CR58" s="26">
        <f t="shared" si="434"/>
        <v>0</v>
      </c>
      <c r="CS58" s="25"/>
      <c r="CT58" s="26">
        <f>(CS58/12*1*$D58*$G58*$H58*$J58*CT$10)+(CS58/12*5*$E58*$G58*$H58*$J58*CT$11)+(CS58/12*6*$F58*$G58*$H58*$J58*CT$11)</f>
        <v>0</v>
      </c>
      <c r="CU58" s="25"/>
      <c r="CV58" s="26">
        <f>(CU58/12*1*$D58*$G58*$H58*$J58*CV$10)+(CU58/12*5*$E58*$G58*$H58*$J58*CV$11)+(CU58/12*6*$F58*$G58*$H58*$J58*CV$11)</f>
        <v>0</v>
      </c>
      <c r="CW58" s="25"/>
      <c r="CX58" s="26">
        <f t="shared" si="435"/>
        <v>0</v>
      </c>
      <c r="CY58" s="25"/>
      <c r="CZ58" s="26">
        <f t="shared" si="436"/>
        <v>0</v>
      </c>
      <c r="DA58" s="25"/>
      <c r="DB58" s="26">
        <f t="shared" si="437"/>
        <v>0</v>
      </c>
      <c r="DC58" s="25"/>
      <c r="DD58" s="26">
        <f t="shared" si="438"/>
        <v>0</v>
      </c>
      <c r="DE58" s="25"/>
      <c r="DF58" s="26">
        <f t="shared" si="439"/>
        <v>0</v>
      </c>
      <c r="DG58" s="25"/>
      <c r="DH58" s="26">
        <f t="shared" si="440"/>
        <v>0</v>
      </c>
      <c r="DI58" s="25"/>
      <c r="DJ58" s="26">
        <f t="shared" si="441"/>
        <v>0</v>
      </c>
      <c r="DK58" s="25"/>
      <c r="DL58" s="26">
        <f>(DK58/12*1*$D58*$G58*$H58*$K58*DL$10)+(DK58/12*5*$E58*$G58*$H58*$K58*DL$11)+(DK58/12*6*$F58*$G58*$H58*$K58*DL$11)</f>
        <v>0</v>
      </c>
      <c r="DM58" s="25"/>
      <c r="DN58" s="26">
        <f>(DM58/12*1*$D58*$G58*$H58*$K58*DN$10)+(DM58/12*5*$E58*$G58*$H58*$K58*DN$11)+(DM58/12*6*$F58*$G58*$H58*$K58*DN$11)</f>
        <v>0</v>
      </c>
      <c r="DO58" s="25"/>
      <c r="DP58" s="26">
        <f t="shared" si="442"/>
        <v>0</v>
      </c>
      <c r="DQ58" s="25"/>
      <c r="DR58" s="26">
        <f t="shared" si="443"/>
        <v>0</v>
      </c>
      <c r="DS58" s="36"/>
      <c r="DT58" s="26">
        <f t="shared" si="444"/>
        <v>0</v>
      </c>
      <c r="DU58" s="25"/>
      <c r="DV58" s="26">
        <f t="shared" si="445"/>
        <v>0</v>
      </c>
      <c r="DW58" s="25"/>
      <c r="DX58" s="26">
        <f t="shared" si="446"/>
        <v>0</v>
      </c>
      <c r="DY58" s="25"/>
      <c r="DZ58" s="26">
        <f t="shared" si="447"/>
        <v>0</v>
      </c>
      <c r="EA58" s="25"/>
      <c r="EB58" s="26">
        <f t="shared" si="448"/>
        <v>0</v>
      </c>
      <c r="EC58" s="25"/>
      <c r="ED58" s="26">
        <f t="shared" si="449"/>
        <v>0</v>
      </c>
      <c r="EE58" s="25"/>
      <c r="EF58" s="26">
        <f t="shared" si="450"/>
        <v>0</v>
      </c>
      <c r="EG58" s="29">
        <f>SUM(S58,Y58,U58,O58,Q58,BW58,CS58,DI58,DU58,BY58,DS58,BI58,AY58,AQ58,AS58,AU58,BK58,CQ58,W58,EA58,DG58,CA58,DY58,CI58,DK58,DO58,DM58,AE58,AG58,AI58,AK58,AA58,AM58,AO58,CK58,EC58,EE58,AW58,DW58,BO58,BA58,BC58,CU58,CW58,CY58,DA58,DC58,BQ58,BE58,BS58,BG58,BU58,CM58,CG58,CO58,AC58,CC58,DE58,,BM58,DQ58,CE58)</f>
        <v>50</v>
      </c>
      <c r="EH58" s="29">
        <f>SUM(T58,Z58,V58,P58,R58,BX58,CT58,DJ58,DV58,BZ58,DT58,BJ58,AZ58,AR58,AT58,AV58,BL58,CR58,X58,EB58,DH58,CB58,DZ58,CJ58,DL58,DP58,DN58,AF58,AH58,AJ58,AL58,AB58,AN58,AP58,CL58,ED58,EF58,AX58,DX58,BP58,BB58,BD58,CV58,CX58,CZ58,DB58,DD58,BR58,BF58,BT58,BH58,BV58,CN58,CH58,CP58,AD58,CD58,DF58,,BN58,DR58,CF58)</f>
        <v>2190929.65</v>
      </c>
      <c r="EI58" s="38"/>
      <c r="EJ58" s="38"/>
      <c r="EL58" s="59"/>
    </row>
    <row r="59" spans="1:142" s="60" customFormat="1" x14ac:dyDescent="0.25">
      <c r="A59" s="44">
        <v>15</v>
      </c>
      <c r="B59" s="44"/>
      <c r="C59" s="45" t="s">
        <v>203</v>
      </c>
      <c r="D59" s="22">
        <f t="shared" si="66"/>
        <v>10127</v>
      </c>
      <c r="E59" s="22">
        <v>10127</v>
      </c>
      <c r="F59" s="22">
        <v>9620</v>
      </c>
      <c r="G59" s="51"/>
      <c r="H59" s="49"/>
      <c r="I59" s="50"/>
      <c r="J59" s="47"/>
      <c r="K59" s="47"/>
      <c r="L59" s="47"/>
      <c r="M59" s="47"/>
      <c r="N59" s="24">
        <v>2.57</v>
      </c>
      <c r="O59" s="36">
        <f>SUM(O60:O62)</f>
        <v>12</v>
      </c>
      <c r="P59" s="36">
        <f t="shared" ref="P59:CA59" si="451">SUM(P60:P62)</f>
        <v>162835.18887999997</v>
      </c>
      <c r="Q59" s="36">
        <f t="shared" si="451"/>
        <v>0</v>
      </c>
      <c r="R59" s="36">
        <f t="shared" si="451"/>
        <v>0</v>
      </c>
      <c r="S59" s="36">
        <f t="shared" si="451"/>
        <v>0</v>
      </c>
      <c r="T59" s="36">
        <f t="shared" si="451"/>
        <v>0</v>
      </c>
      <c r="U59" s="36">
        <f t="shared" si="451"/>
        <v>0</v>
      </c>
      <c r="V59" s="36">
        <f t="shared" si="451"/>
        <v>0</v>
      </c>
      <c r="W59" s="36">
        <f t="shared" si="451"/>
        <v>4</v>
      </c>
      <c r="X59" s="36">
        <f t="shared" si="451"/>
        <v>59233.831626666666</v>
      </c>
      <c r="Y59" s="36">
        <f t="shared" si="451"/>
        <v>0</v>
      </c>
      <c r="Z59" s="36">
        <f t="shared" si="451"/>
        <v>0</v>
      </c>
      <c r="AA59" s="36">
        <f t="shared" si="451"/>
        <v>192</v>
      </c>
      <c r="AB59" s="36">
        <f t="shared" si="451"/>
        <v>3152311.2391679999</v>
      </c>
      <c r="AC59" s="36">
        <f t="shared" si="451"/>
        <v>0</v>
      </c>
      <c r="AD59" s="36">
        <f t="shared" si="451"/>
        <v>0</v>
      </c>
      <c r="AE59" s="36">
        <f t="shared" si="451"/>
        <v>74</v>
      </c>
      <c r="AF59" s="36">
        <f t="shared" si="451"/>
        <v>1214953.2900960001</v>
      </c>
      <c r="AG59" s="36">
        <f t="shared" si="451"/>
        <v>28</v>
      </c>
      <c r="AH59" s="36">
        <f t="shared" si="451"/>
        <v>459712.055712</v>
      </c>
      <c r="AI59" s="36">
        <f t="shared" si="451"/>
        <v>18</v>
      </c>
      <c r="AJ59" s="36">
        <f t="shared" si="451"/>
        <v>295529.17867199995</v>
      </c>
      <c r="AK59" s="36">
        <f t="shared" si="451"/>
        <v>84</v>
      </c>
      <c r="AL59" s="36">
        <f t="shared" si="451"/>
        <v>1379136.167136</v>
      </c>
      <c r="AM59" s="36">
        <f t="shared" si="451"/>
        <v>0</v>
      </c>
      <c r="AN59" s="36">
        <f t="shared" si="451"/>
        <v>0</v>
      </c>
      <c r="AO59" s="36">
        <v>80</v>
      </c>
      <c r="AP59" s="36">
        <f t="shared" si="451"/>
        <v>1313463.0163199999</v>
      </c>
      <c r="AQ59" s="36">
        <f t="shared" si="451"/>
        <v>0</v>
      </c>
      <c r="AR59" s="36">
        <f t="shared" si="451"/>
        <v>0</v>
      </c>
      <c r="AS59" s="36">
        <f t="shared" si="451"/>
        <v>0</v>
      </c>
      <c r="AT59" s="36">
        <f t="shared" si="451"/>
        <v>0</v>
      </c>
      <c r="AU59" s="36">
        <f t="shared" si="451"/>
        <v>0</v>
      </c>
      <c r="AV59" s="36">
        <f t="shared" si="451"/>
        <v>0</v>
      </c>
      <c r="AW59" s="36">
        <f t="shared" si="451"/>
        <v>0</v>
      </c>
      <c r="AX59" s="36">
        <f t="shared" si="451"/>
        <v>0</v>
      </c>
      <c r="AY59" s="36">
        <f t="shared" si="451"/>
        <v>50</v>
      </c>
      <c r="AZ59" s="36">
        <f t="shared" si="451"/>
        <v>802365.83700000006</v>
      </c>
      <c r="BA59" s="36">
        <f t="shared" si="451"/>
        <v>0</v>
      </c>
      <c r="BB59" s="36">
        <f t="shared" si="451"/>
        <v>0</v>
      </c>
      <c r="BC59" s="36">
        <f t="shared" si="451"/>
        <v>308</v>
      </c>
      <c r="BD59" s="36">
        <f t="shared" si="451"/>
        <v>3409167.0946666668</v>
      </c>
      <c r="BE59" s="36">
        <f t="shared" si="451"/>
        <v>0</v>
      </c>
      <c r="BF59" s="36">
        <f t="shared" si="451"/>
        <v>0</v>
      </c>
      <c r="BG59" s="36">
        <f t="shared" si="451"/>
        <v>10</v>
      </c>
      <c r="BH59" s="36">
        <f t="shared" si="451"/>
        <v>113469.65933333334</v>
      </c>
      <c r="BI59" s="36">
        <v>175</v>
      </c>
      <c r="BJ59" s="36">
        <f t="shared" si="451"/>
        <v>2153827.0541666667</v>
      </c>
      <c r="BK59" s="36">
        <f t="shared" si="451"/>
        <v>0</v>
      </c>
      <c r="BL59" s="36">
        <f t="shared" si="451"/>
        <v>0</v>
      </c>
      <c r="BM59" s="36">
        <f t="shared" si="451"/>
        <v>0</v>
      </c>
      <c r="BN59" s="36">
        <f t="shared" si="451"/>
        <v>0</v>
      </c>
      <c r="BO59" s="36">
        <f t="shared" si="451"/>
        <v>104</v>
      </c>
      <c r="BP59" s="36">
        <f t="shared" si="451"/>
        <v>1199314.0432</v>
      </c>
      <c r="BQ59" s="36">
        <f t="shared" si="451"/>
        <v>70</v>
      </c>
      <c r="BR59" s="36">
        <f t="shared" si="451"/>
        <v>861530.82166666654</v>
      </c>
      <c r="BS59" s="36">
        <f t="shared" si="451"/>
        <v>40</v>
      </c>
      <c r="BT59" s="36">
        <f t="shared" si="451"/>
        <v>461274.63200000004</v>
      </c>
      <c r="BU59" s="36">
        <v>100</v>
      </c>
      <c r="BV59" s="36">
        <f t="shared" si="451"/>
        <v>1230758.3166666669</v>
      </c>
      <c r="BW59" s="36">
        <f t="shared" si="451"/>
        <v>8</v>
      </c>
      <c r="BX59" s="36">
        <f t="shared" si="451"/>
        <v>98460.665333333338</v>
      </c>
      <c r="BY59" s="36">
        <f t="shared" si="451"/>
        <v>4</v>
      </c>
      <c r="BZ59" s="36">
        <f t="shared" si="451"/>
        <v>49230.332666666669</v>
      </c>
      <c r="CA59" s="36">
        <f t="shared" si="451"/>
        <v>122</v>
      </c>
      <c r="CB59" s="36">
        <f t="shared" ref="CB59:EJ59" si="452">SUM(CB60:CB62)</f>
        <v>2028960.2205600003</v>
      </c>
      <c r="CC59" s="36">
        <f t="shared" si="452"/>
        <v>0</v>
      </c>
      <c r="CD59" s="36">
        <f t="shared" si="452"/>
        <v>0</v>
      </c>
      <c r="CE59" s="36">
        <f t="shared" si="452"/>
        <v>0</v>
      </c>
      <c r="CF59" s="36">
        <f t="shared" si="452"/>
        <v>0</v>
      </c>
      <c r="CG59" s="36">
        <f t="shared" si="452"/>
        <v>26</v>
      </c>
      <c r="CH59" s="36">
        <f t="shared" si="452"/>
        <v>352207.49199999997</v>
      </c>
      <c r="CI59" s="36">
        <f t="shared" si="452"/>
        <v>40</v>
      </c>
      <c r="CJ59" s="36">
        <f t="shared" si="452"/>
        <v>687463.64960000012</v>
      </c>
      <c r="CK59" s="36">
        <f t="shared" si="452"/>
        <v>0</v>
      </c>
      <c r="CL59" s="36">
        <f t="shared" si="452"/>
        <v>0</v>
      </c>
      <c r="CM59" s="36">
        <f t="shared" si="452"/>
        <v>39</v>
      </c>
      <c r="CN59" s="36">
        <f t="shared" si="452"/>
        <v>528311.2379999999</v>
      </c>
      <c r="CO59" s="36">
        <f t="shared" si="452"/>
        <v>131</v>
      </c>
      <c r="CP59" s="36">
        <f t="shared" si="452"/>
        <v>1774583.9019999998</v>
      </c>
      <c r="CQ59" s="36">
        <f t="shared" si="452"/>
        <v>0</v>
      </c>
      <c r="CR59" s="36">
        <f t="shared" si="452"/>
        <v>0</v>
      </c>
      <c r="CS59" s="36">
        <f t="shared" si="452"/>
        <v>24</v>
      </c>
      <c r="CT59" s="36">
        <f t="shared" si="452"/>
        <v>326114.99356799998</v>
      </c>
      <c r="CU59" s="36">
        <f t="shared" si="452"/>
        <v>6</v>
      </c>
      <c r="CV59" s="36">
        <f t="shared" si="452"/>
        <v>81278.651999999987</v>
      </c>
      <c r="CW59" s="36">
        <f t="shared" si="452"/>
        <v>68</v>
      </c>
      <c r="CX59" s="36">
        <f t="shared" si="452"/>
        <v>921158.05599999998</v>
      </c>
      <c r="CY59" s="36">
        <f t="shared" si="452"/>
        <v>108</v>
      </c>
      <c r="CZ59" s="36">
        <f t="shared" si="452"/>
        <v>1463015.736</v>
      </c>
      <c r="DA59" s="36">
        <f t="shared" si="452"/>
        <v>60</v>
      </c>
      <c r="DB59" s="36">
        <f t="shared" si="452"/>
        <v>719700.43599999987</v>
      </c>
      <c r="DC59" s="36">
        <f t="shared" si="452"/>
        <v>4</v>
      </c>
      <c r="DD59" s="36">
        <f t="shared" si="452"/>
        <v>54185.767999999996</v>
      </c>
      <c r="DE59" s="36">
        <f t="shared" si="452"/>
        <v>40</v>
      </c>
      <c r="DF59" s="36">
        <f t="shared" si="452"/>
        <v>650229.21600000001</v>
      </c>
      <c r="DG59" s="36">
        <f t="shared" si="452"/>
        <v>20</v>
      </c>
      <c r="DH59" s="36">
        <f t="shared" si="452"/>
        <v>355847.605568</v>
      </c>
      <c r="DI59" s="36">
        <f t="shared" si="452"/>
        <v>3</v>
      </c>
      <c r="DJ59" s="36">
        <f t="shared" si="452"/>
        <v>44390.63811</v>
      </c>
      <c r="DK59" s="36">
        <f t="shared" si="452"/>
        <v>36</v>
      </c>
      <c r="DL59" s="36">
        <f t="shared" si="452"/>
        <v>640525.6900224</v>
      </c>
      <c r="DM59" s="36">
        <f t="shared" si="452"/>
        <v>36</v>
      </c>
      <c r="DN59" s="36">
        <f t="shared" si="452"/>
        <v>640525.6900224</v>
      </c>
      <c r="DO59" s="36">
        <f t="shared" si="452"/>
        <v>104</v>
      </c>
      <c r="DP59" s="36">
        <f t="shared" si="452"/>
        <v>1845205.5439999998</v>
      </c>
      <c r="DQ59" s="36">
        <f t="shared" si="452"/>
        <v>50</v>
      </c>
      <c r="DR59" s="36">
        <f t="shared" si="452"/>
        <v>889619.01392000006</v>
      </c>
      <c r="DS59" s="36">
        <f t="shared" si="452"/>
        <v>32</v>
      </c>
      <c r="DT59" s="36">
        <f t="shared" si="452"/>
        <v>473500.13984000002</v>
      </c>
      <c r="DU59" s="36">
        <f t="shared" si="452"/>
        <v>2</v>
      </c>
      <c r="DV59" s="36">
        <f t="shared" si="452"/>
        <v>29593.758740000001</v>
      </c>
      <c r="DW59" s="36">
        <f t="shared" si="452"/>
        <v>8</v>
      </c>
      <c r="DX59" s="36">
        <f t="shared" si="452"/>
        <v>141938.88800000004</v>
      </c>
      <c r="DY59" s="36">
        <v>18</v>
      </c>
      <c r="DZ59" s="36">
        <f t="shared" ref="DZ59" si="453">SUM(DZ60:DZ62)</f>
        <v>428900.86511999997</v>
      </c>
      <c r="EA59" s="36">
        <v>0</v>
      </c>
      <c r="EB59" s="36">
        <f t="shared" ref="EB59" si="454">SUM(EB60:EB62)</f>
        <v>0</v>
      </c>
      <c r="EC59" s="36">
        <f t="shared" si="452"/>
        <v>0</v>
      </c>
      <c r="ED59" s="36">
        <f t="shared" si="452"/>
        <v>0</v>
      </c>
      <c r="EE59" s="36">
        <f t="shared" si="452"/>
        <v>71</v>
      </c>
      <c r="EF59" s="36">
        <f t="shared" si="452"/>
        <v>2576387.4123866665</v>
      </c>
      <c r="EG59" s="36">
        <f t="shared" si="452"/>
        <v>2409</v>
      </c>
      <c r="EH59" s="36">
        <f t="shared" si="452"/>
        <v>36070217.029768139</v>
      </c>
      <c r="EI59" s="36">
        <f t="shared" si="452"/>
        <v>0</v>
      </c>
      <c r="EJ59" s="36">
        <f t="shared" si="452"/>
        <v>0</v>
      </c>
      <c r="EL59" s="59"/>
    </row>
    <row r="60" spans="1:142" ht="30" x14ac:dyDescent="0.25">
      <c r="A60" s="7"/>
      <c r="B60" s="7">
        <v>34</v>
      </c>
      <c r="C60" s="33" t="s">
        <v>204</v>
      </c>
      <c r="D60" s="22">
        <f t="shared" si="66"/>
        <v>10127</v>
      </c>
      <c r="E60" s="22">
        <v>10127</v>
      </c>
      <c r="F60" s="22">
        <v>9620</v>
      </c>
      <c r="G60" s="23">
        <v>0.98</v>
      </c>
      <c r="H60" s="31">
        <v>1</v>
      </c>
      <c r="I60" s="32"/>
      <c r="J60" s="22">
        <v>1.4</v>
      </c>
      <c r="K60" s="22">
        <v>1.68</v>
      </c>
      <c r="L60" s="22">
        <v>2.23</v>
      </c>
      <c r="M60" s="22">
        <v>2.39</v>
      </c>
      <c r="N60" s="24">
        <v>2.57</v>
      </c>
      <c r="O60" s="25">
        <v>12</v>
      </c>
      <c r="P60" s="26">
        <f t="shared" ref="P60:P62" si="455">(O60/12*1*$D60*$G60*$H60*$J60*P$10)+(O60/12*5*$E60*$G60*$H60*$J60*P$11)+(O60/12*6*$F60*$G60*$H60*$J60*P$11)</f>
        <v>162835.18887999997</v>
      </c>
      <c r="Q60" s="25"/>
      <c r="R60" s="26">
        <f t="shared" ref="R60:R62" si="456">(Q60/12*1*$D60*$G60*$H60*$J60*R$10)+(Q60/12*5*$E60*$G60*$H60*$J60*R$11)+(Q60/12*6*$F60*$G60*$H60*$J60*R$11)</f>
        <v>0</v>
      </c>
      <c r="S60" s="27"/>
      <c r="T60" s="26">
        <f t="shared" ref="T60:T62" si="457">(S60/12*1*$D60*$G60*$H60*$J60*T$10)+(S60/12*5*$E60*$G60*$H60*$J60*T$11)+(S60/12*6*$F60*$G60*$H60*$J60*T$11)</f>
        <v>0</v>
      </c>
      <c r="U60" s="25"/>
      <c r="V60" s="26">
        <f t="shared" ref="V60:V62" si="458">(U60/12*1*$D60*$G60*$H60*$J60*V$10)+(U60/12*5*$E60*$G60*$H60*$J60*V$11)+(U60/12*6*$F60*$G60*$H60*$J60*V$11)</f>
        <v>0</v>
      </c>
      <c r="W60" s="25">
        <v>4</v>
      </c>
      <c r="X60" s="26">
        <f t="shared" ref="X60:X62" si="459">(W60/12*1*$D60*$G60*$H60*$J60*X$10)+(W60/12*5*$E60*$G60*$H60*$J60*X$11)+(W60/12*6*$F60*$G60*$H60*$J60*X$11)</f>
        <v>59233.831626666666</v>
      </c>
      <c r="Y60" s="25"/>
      <c r="Z60" s="26">
        <f t="shared" ref="Z60:Z62" si="460">(Y60/12*1*$D60*$G60*$H60*$J60*Z$10)+(Y60/12*5*$E60*$G60*$H60*$J60*Z$11)+(Y60/12*6*$F60*$G60*$H60*$J60*Z$11)</f>
        <v>0</v>
      </c>
      <c r="AA60" s="25">
        <f>152+40</f>
        <v>192</v>
      </c>
      <c r="AB60" s="26">
        <f t="shared" ref="AB60:AB62" si="461">(AA60/12*1*$D60*$G60*$H60*$K60*AB$10)+(AA60/12*5*$E60*$G60*$H60*$K60*AB$11)+(AA60/12*6*$F60*$G60*$H60*$K60*AB$11)</f>
        <v>3152311.2391679999</v>
      </c>
      <c r="AC60" s="25"/>
      <c r="AD60" s="26">
        <f t="shared" ref="AD60:AD62" si="462">(AC60/12*1*$D60*$G60*$H60*$J60*AD$10)+(AC60/12*5*$E60*$G60*$H60*$J60*AD$11)+(AC60/12*6*$F60*$G60*$H60*$J60*AD$11)</f>
        <v>0</v>
      </c>
      <c r="AE60" s="25">
        <v>74</v>
      </c>
      <c r="AF60" s="26">
        <f t="shared" ref="AF60:AF62" si="463">(AE60/12*1*$D60*$G60*$H60*$K60*AF$10)+(AE60/12*5*$E60*$G60*$H60*$K60*AF$11)+(AE60/12*6*$F60*$G60*$H60*$K60*AF$11)</f>
        <v>1214953.2900960001</v>
      </c>
      <c r="AG60" s="25">
        <v>28</v>
      </c>
      <c r="AH60" s="26">
        <f t="shared" ref="AH60:AH62" si="464">(AG60/12*1*$D60*$G60*$H60*$K60*AH$10)+(AG60/12*5*$E60*$G60*$H60*$K60*AH$11)+(AG60/12*6*$F60*$G60*$H60*$K60*AH$11)</f>
        <v>459712.055712</v>
      </c>
      <c r="AI60" s="25">
        <v>18</v>
      </c>
      <c r="AJ60" s="26">
        <f t="shared" ref="AJ60:AJ62" si="465">(AI60/12*1*$D60*$G60*$H60*$K60*AJ$10)+(AI60/12*5*$E60*$G60*$H60*$K60*AJ$11)+(AI60/12*6*$F60*$G60*$H60*$K60*AJ$11)</f>
        <v>295529.17867199995</v>
      </c>
      <c r="AK60" s="25">
        <v>84</v>
      </c>
      <c r="AL60" s="26">
        <f t="shared" ref="AL60:AL62" si="466">(AK60/12*1*$D60*$G60*$H60*$K60*AL$10)+(AK60/12*5*$E60*$G60*$H60*$K60*AL$11)+(AK60/12*6*$F60*$G60*$H60*$K60*AL$11)</f>
        <v>1379136.167136</v>
      </c>
      <c r="AM60" s="28"/>
      <c r="AN60" s="26">
        <f t="shared" ref="AN60:AN62" si="467">(AM60/12*1*$D60*$G60*$H60*$K60*AN$10)+(AM60/12*5*$E60*$G60*$H60*$K60*AN$11)+(AM60/12*6*$F60*$G60*$H60*$K60*AN$11)</f>
        <v>0</v>
      </c>
      <c r="AO60" s="25">
        <v>80</v>
      </c>
      <c r="AP60" s="26">
        <f t="shared" ref="AP60:AP62" si="468">(AO60/12*1*$D60*$G60*$H60*$K60*AP$10)+(AO60/12*5*$E60*$G60*$H60*$K60*AP$11)+(AO60/12*6*$F60*$G60*$H60*$K60*AP$11)</f>
        <v>1313463.0163199999</v>
      </c>
      <c r="AQ60" s="25"/>
      <c r="AR60" s="26">
        <f t="shared" ref="AR60:AR62" si="469">(AQ60/12*1*$D60*$G60*$H60*$J60*AR$10)+(AQ60/12*5*$E60*$G60*$H60*$J60*AR$11)+(AQ60/12*6*$F60*$G60*$H60*$J60*AR$11)</f>
        <v>0</v>
      </c>
      <c r="AS60" s="25"/>
      <c r="AT60" s="26">
        <f t="shared" ref="AT60:AT62" si="470">(AS60/12*1*$D60*$G60*$H60*$J60*AT$10)+(AS60/12*11*$E60*$G60*$H60*$J60*AT$11)</f>
        <v>0</v>
      </c>
      <c r="AU60" s="25"/>
      <c r="AV60" s="26">
        <f t="shared" ref="AV60:AV62" si="471">(AU60/12*1*$D60*$G60*$H60*$J60*AV$10)+(AU60/12*5*$E60*$G60*$H60*$J60*AV$11)+(AU60/12*6*$F60*$G60*$H60*$J60*AV$11)</f>
        <v>0</v>
      </c>
      <c r="AW60" s="25"/>
      <c r="AX60" s="26">
        <f t="shared" ref="AX60:AX62" si="472">(AW60/12*1*$D60*$G60*$H60*$K60*AX$10)+(AW60/12*5*$E60*$G60*$H60*$K60*AX$11)+(AW60/12*6*$F60*$G60*$H60*$K60*AX$11)</f>
        <v>0</v>
      </c>
      <c r="AY60" s="25">
        <v>50</v>
      </c>
      <c r="AZ60" s="26">
        <f t="shared" ref="AZ60:AZ62" si="473">(AY60/12*1*$D60*$G60*$H60*$J60*AZ$10)+(AY60/12*5*$E60*$G60*$H60*$J60*AZ$11)+(AY60/12*6*$F60*$G60*$H60*$J60*AZ$11)</f>
        <v>802365.83700000006</v>
      </c>
      <c r="BA60" s="25"/>
      <c r="BB60" s="26">
        <f t="shared" ref="BB60:BB62" si="474">(BA60/12*1*$D60*$G60*$H60*$J60*BB$10)+(BA60/12*5*$E60*$G60*$H60*$J60*BB$11)+(BA60/12*6*$F60*$G60*$H60*$J60*BB$11)</f>
        <v>0</v>
      </c>
      <c r="BC60" s="25">
        <v>308</v>
      </c>
      <c r="BD60" s="26">
        <f t="shared" ref="BD60:BD62" si="475">(BC60/12*1*$D60*$G60*$H60*$J60*BD$10)+(BC60/12*5*$E60*$G60*$H60*$J60*BD$11)+(BC60/12*6*$F60*$G60*$H60*$J60*BD$11)</f>
        <v>3409167.0946666668</v>
      </c>
      <c r="BE60" s="25"/>
      <c r="BF60" s="26">
        <f t="shared" ref="BF60:BF62" si="476">(BE60/12*1*$D60*$G60*$H60*$J60*BF$10)+(BE60/12*5*$E60*$G60*$H60*$J60*BF$11)+(BE60/12*6*$F60*$G60*$H60*$J60*BF$11)</f>
        <v>0</v>
      </c>
      <c r="BG60" s="25">
        <v>10</v>
      </c>
      <c r="BH60" s="26">
        <f t="shared" ref="BH60" si="477">(BG60/12*1*$D60*$G60*$H60*$J60*BH$10)+(BG60/12*11*$E60*$G60*$H60*$J60*BH$11)</f>
        <v>113469.65933333334</v>
      </c>
      <c r="BI60" s="25">
        <v>175</v>
      </c>
      <c r="BJ60" s="26">
        <f t="shared" ref="BJ60:BJ62" si="478">(BI60/12*1*$D60*$G60*$H60*$J60*BJ$10)+(BI60/12*5*$E60*$G60*$H60*$J60*BJ$11)+(BI60/12*6*$F60*$G60*$H60*$J60*BJ$11)</f>
        <v>2153827.0541666667</v>
      </c>
      <c r="BK60" s="25"/>
      <c r="BL60" s="26">
        <f t="shared" ref="BL60:BL62" si="479">(BK60/12*1*$D60*$G60*$H60*$J60*BL$10)+(BK60/12*4*$E60*$G60*$H60*$J60*BL$11)+(BK60/12*1*$E60*$G60*$H60*$J60*BL$12)+(BK60/12*6*$F60*$G60*$H60*$J60*BL$12)</f>
        <v>0</v>
      </c>
      <c r="BM60" s="25"/>
      <c r="BN60" s="26">
        <f t="shared" ref="BN60:BN62" si="480">(BM60/12*1*$D60*$G60*$H60*$J60*BN$10)+(BM60/12*5*$E60*$G60*$H60*$J60*BN$11)+(BM60/12*6*$F60*$G60*$H60*$J60*BN$11)</f>
        <v>0</v>
      </c>
      <c r="BO60" s="25">
        <v>104</v>
      </c>
      <c r="BP60" s="26">
        <f t="shared" ref="BP60:BP62" si="481">(BO60/12*1*$D60*$G60*$H60*$J60*BP$10)+(BO60/12*4*$E60*$G60*$H60*$J60*BP$11)+(BO60/12*1*$E60*$G60*$H60*$J60*BP$12)+(BO60/12*6*$F60*$G60*$H60*$J60*BP$12)</f>
        <v>1199314.0432</v>
      </c>
      <c r="BQ60" s="25">
        <v>70</v>
      </c>
      <c r="BR60" s="26">
        <f t="shared" ref="BR60:BR62" si="482">(BQ60/12*1*$D60*$G60*$H60*$J60*BR$10)+(BQ60/12*5*$E60*$G60*$H60*$J60*BR$11)+(BQ60/12*6*$F60*$G60*$H60*$J60*BR$11)</f>
        <v>861530.82166666654</v>
      </c>
      <c r="BS60" s="25">
        <v>40</v>
      </c>
      <c r="BT60" s="26">
        <f t="shared" ref="BT60:BT62" si="483">(BS60/12*1*$D60*$G60*$H60*$J60*BT$10)+(BS60/12*4*$E60*$G60*$H60*$J60*BT$11)+(BS60/12*1*$E60*$G60*$H60*$J60*BT$12)+(BS60/12*6*$F60*$G60*$H60*$J60*BT$12)</f>
        <v>461274.63200000004</v>
      </c>
      <c r="BU60" s="25">
        <v>100</v>
      </c>
      <c r="BV60" s="26">
        <f t="shared" ref="BV60:BV62" si="484">(BU60/12*1*$D60*$G60*$H60*$J60*BV$10)+(BU60/12*5*$E60*$G60*$H60*$J60*BV$11)+(BU60/12*6*$F60*$G60*$H60*$J60*BV$11)</f>
        <v>1230758.3166666669</v>
      </c>
      <c r="BW60" s="25">
        <v>8</v>
      </c>
      <c r="BX60" s="26">
        <f t="shared" ref="BX60:BX62" si="485">(BW60/12*1*$D60*$G60*$H60*$J60*BX$10)+(BW60/12*5*$E60*$G60*$H60*$J60*BX$11)+(BW60/12*6*$F60*$G60*$H60*$J60*BX$11)</f>
        <v>98460.665333333338</v>
      </c>
      <c r="BY60" s="25">
        <v>4</v>
      </c>
      <c r="BZ60" s="26">
        <f t="shared" ref="BZ60:BZ62" si="486">(BY60/12*1*$D60*$G60*$H60*$J60*BZ$10)+(BY60/12*5*$E60*$G60*$H60*$J60*BZ$11)+(BY60/12*6*$F60*$G60*$H60*$J60*BZ$11)</f>
        <v>49230.332666666669</v>
      </c>
      <c r="CA60" s="25">
        <v>122</v>
      </c>
      <c r="CB60" s="26">
        <f t="shared" ref="CB60:CB62" si="487">(CA60/12*1*$D60*$G60*$H60*$K60*CB$10)+(CA60/12*4*$E60*$G60*$H60*$K60*CB$11)+(CA60/12*1*$E60*$G60*$H60*$K60*CB$12)+(CA60/12*6*$F60*$G60*$H60*$K60*CB$12)</f>
        <v>2028960.2205600003</v>
      </c>
      <c r="CC60" s="25"/>
      <c r="CD60" s="26">
        <f t="shared" ref="CD60:CD62" si="488">(CC60/12*1*$D60*$G60*$H60*$J60*CD$10)+(CC60/12*5*$E60*$G60*$H60*$J60*CD$11)+(CC60/12*6*$F60*$G60*$H60*$J60*CD$11)</f>
        <v>0</v>
      </c>
      <c r="CE60" s="25"/>
      <c r="CF60" s="26">
        <f t="shared" ref="CF60:CF62" si="489">(CE60/12*1*$D60*$G60*$H60*$J60*CF$10)+(CE60/12*5*$E60*$G60*$H60*$J60*CF$11)+(CE60/12*6*$F60*$G60*$H60*$J60*CF$11)</f>
        <v>0</v>
      </c>
      <c r="CG60" s="25">
        <v>26</v>
      </c>
      <c r="CH60" s="26">
        <f t="shared" ref="CH60:CH62" si="490">(CG60/12*1*$D60*$G60*$H60*$J60*CH$10)+(CG60/12*5*$E60*$G60*$H60*$J60*CH$11)+(CG60/12*6*$F60*$G60*$H60*$J60*CH$11)</f>
        <v>352207.49199999997</v>
      </c>
      <c r="CI60" s="25">
        <v>40</v>
      </c>
      <c r="CJ60" s="26">
        <f t="shared" ref="CJ60:CJ62" si="491">(CI60/12*1*$D60*$G60*$H60*$K60*CJ$10)+(CI60/12*4*$E60*$G60*$H60*$K60*CJ$11)+(CI60/12*1*$E60*$G60*$H60*$K60*CJ$12)+(CI60/12*6*$F60*$G60*$H60*$K60*CJ$12)</f>
        <v>687463.64960000012</v>
      </c>
      <c r="CK60" s="25"/>
      <c r="CL60" s="26">
        <f t="shared" ref="CL60:CL62" si="492">(CK60/12*1*$D60*$G60*$H60*$K60*CL$10)+(CK60/12*5*$E60*$G60*$H60*$K60*CL$11)+(CK60/12*6*$F60*$G60*$H60*$K60*CL$11)</f>
        <v>0</v>
      </c>
      <c r="CM60" s="25">
        <v>39</v>
      </c>
      <c r="CN60" s="26">
        <f t="shared" ref="CN60:CN62" si="493">(CM60/12*1*$D60*$G60*$H60*$J60*CN$10)+(CM60/12*5*$E60*$G60*$H60*$J60*CN$11)+(CM60/12*6*$F60*$G60*$H60*$J60*CN$11)</f>
        <v>528311.2379999999</v>
      </c>
      <c r="CO60" s="25">
        <v>131</v>
      </c>
      <c r="CP60" s="26">
        <f t="shared" ref="CP60:CP62" si="494">(CO60/12*1*$D60*$G60*$H60*$J60*CP$10)+(CO60/12*5*$E60*$G60*$H60*$J60*CP$11)+(CO60/12*6*$F60*$G60*$H60*$J60*CP$11)</f>
        <v>1774583.9019999998</v>
      </c>
      <c r="CQ60" s="25"/>
      <c r="CR60" s="26">
        <f t="shared" ref="CR60:CR62" si="495">(CQ60/12*1*$D60*$G60*$H60*$J60*CR$10)+(CQ60/12*5*$E60*$G60*$H60*$J60*CR$11)+(CQ60/12*6*$F60*$G60*$H60*$J60*CR$11)</f>
        <v>0</v>
      </c>
      <c r="CS60" s="25">
        <v>24</v>
      </c>
      <c r="CT60" s="26">
        <f>(CS60/12*1*$D60*$G60*$H60*$J60*CT$10)+(CS60/12*5*$E60*$G60*$H60*$J60*CT$11)+(CS60/12*6*$F60*$G60*$H60*$J60*CT$11)</f>
        <v>326114.99356799998</v>
      </c>
      <c r="CU60" s="25">
        <v>6</v>
      </c>
      <c r="CV60" s="26">
        <f>(CU60/12*1*$D60*$G60*$H60*$J60*CV$10)+(CU60/12*5*$E60*$G60*$H60*$J60*CV$11)+(CU60/12*6*$F60*$G60*$H60*$J60*CV$11)</f>
        <v>81278.651999999987</v>
      </c>
      <c r="CW60" s="25">
        <v>68</v>
      </c>
      <c r="CX60" s="26">
        <f t="shared" ref="CX60:CX62" si="496">(CW60/12*1*$D60*$G60*$H60*$J60*CX$10)+(CW60/12*5*$E60*$G60*$H60*$J60*CX$11)+(CW60/12*6*$F60*$G60*$H60*$J60*CX$11)</f>
        <v>921158.05599999998</v>
      </c>
      <c r="CY60" s="25">
        <v>108</v>
      </c>
      <c r="CZ60" s="26">
        <f t="shared" ref="CZ60:CZ62" si="497">(CY60/12*1*$D60*$G60*$H60*$J60*CZ$10)+(CY60/12*5*$E60*$G60*$H60*$J60*CZ$11)+(CY60/12*6*$F60*$G60*$H60*$J60*CZ$11)</f>
        <v>1463015.736</v>
      </c>
      <c r="DA60" s="25">
        <v>60</v>
      </c>
      <c r="DB60" s="26">
        <f t="shared" ref="DB60:DB62" si="498">(DA60/12*1*$D60*$G60*$H60*$J60*DB$10)+(DA60/12*4*$E60*$G60*$H60*$J60*DB$11)+(DA60/12*1*$E60*$G60*$H60*$J60*DB$12)+(DA60/12*6*$F60*$G60*$H60*$J60*DB$12)</f>
        <v>719700.43599999987</v>
      </c>
      <c r="DC60" s="25">
        <v>4</v>
      </c>
      <c r="DD60" s="26">
        <f t="shared" ref="DD60:DD62" si="499">(DC60/12*1*$D60*$G60*$H60*$J60*DD$10)+(DC60/12*5*$E60*$G60*$H60*$J60*DD$11)+(DC60/12*6*$F60*$G60*$H60*$J60*DD$11)</f>
        <v>54185.767999999996</v>
      </c>
      <c r="DE60" s="25">
        <v>40</v>
      </c>
      <c r="DF60" s="26">
        <f t="shared" ref="DF60:DF62" si="500">(DE60/12*1*$D60*$G60*$H60*$K60*DF$10)+(DE60/12*5*$E60*$G60*$H60*$K60*DF$11)+(DE60/12*6*$F60*$G60*$H60*$K60*DF$11)</f>
        <v>650229.21600000001</v>
      </c>
      <c r="DG60" s="25">
        <v>20</v>
      </c>
      <c r="DH60" s="26">
        <f t="shared" ref="DH60:DH62" si="501">(DG60/12*1*$D60*$G60*$H60*$K60*DH$10)+(DG60/12*5*$E60*$G60*$H60*$K60*DH$11)+(DG60/12*6*$F60*$G60*$H60*$K60*DH$11)</f>
        <v>355847.605568</v>
      </c>
      <c r="DI60" s="25">
        <v>3</v>
      </c>
      <c r="DJ60" s="26">
        <f t="shared" ref="DJ60:DJ62" si="502">(DI60/12*1*$D60*$G60*$H60*$J60*DJ$10)+(DI60/12*5*$E60*$G60*$H60*$J60*DJ$11)+(DI60/12*6*$F60*$G60*$H60*$J60*DJ$11)</f>
        <v>44390.63811</v>
      </c>
      <c r="DK60" s="25">
        <v>36</v>
      </c>
      <c r="DL60" s="26">
        <f>(DK60/12*1*$D60*$G60*$H60*$K60*DL$10)+(DK60/12*5*$E60*$G60*$H60*$K60*DL$11)+(DK60/12*6*$F60*$G60*$H60*$K60*DL$11)</f>
        <v>640525.6900224</v>
      </c>
      <c r="DM60" s="25">
        <v>36</v>
      </c>
      <c r="DN60" s="26">
        <f>(DM60/12*1*$D60*$G60*$H60*$K60*DN$10)+(DM60/12*5*$E60*$G60*$H60*$K60*DN$11)+(DM60/12*6*$F60*$G60*$H60*$K60*DN$11)</f>
        <v>640525.6900224</v>
      </c>
      <c r="DO60" s="25">
        <v>104</v>
      </c>
      <c r="DP60" s="26">
        <f t="shared" ref="DP60:DP62" si="503">(DO60/12*1*$D60*$G60*$H60*$K60*DP$10)+(DO60/12*5*$E60*$G60*$H60*$K60*DP$11)+(DO60/12*6*$F60*$G60*$H60*$K60*DP$11)</f>
        <v>1845205.5439999998</v>
      </c>
      <c r="DQ60" s="25">
        <v>50</v>
      </c>
      <c r="DR60" s="26">
        <f t="shared" ref="DR60:DR62" si="504">(DQ60/12*1*$D60*$G60*$H60*$K60*DR$10)+(DQ60/12*5*$E60*$G60*$H60*$K60*DR$11)+(DQ60/12*6*$F60*$G60*$H60*$K60*DR$11)</f>
        <v>889619.01392000006</v>
      </c>
      <c r="DS60" s="25">
        <v>32</v>
      </c>
      <c r="DT60" s="26">
        <f t="shared" ref="DT60:DT62" si="505">(DS60/12*1*$D60*$G60*$H60*$J60*DT$10)+(DS60/12*5*$E60*$G60*$H60*$J60*DT$11)+(DS60/12*6*$F60*$G60*$H60*$J60*DT$11)</f>
        <v>473500.13984000002</v>
      </c>
      <c r="DU60" s="25">
        <v>2</v>
      </c>
      <c r="DV60" s="26">
        <f t="shared" ref="DV60:DV62" si="506">(DU60/12*1*$D60*$G60*$H60*$J60*DV$10)+(DU60/12*5*$E60*$G60*$H60*$J60*DV$11)+(DU60/12*6*$F60*$G60*$H60*$J60*DV$11)</f>
        <v>29593.758740000001</v>
      </c>
      <c r="DW60" s="25">
        <v>8</v>
      </c>
      <c r="DX60" s="26">
        <f t="shared" ref="DX60:DX62" si="507">(DW60/12*1*$D60*$G60*$H60*$K60*DX$10)+(DW60/12*5*$E60*$G60*$H60*$K60*DX$11)+(DW60/12*6*$F60*$G60*$H60*$K60*DX$11)</f>
        <v>141938.88800000004</v>
      </c>
      <c r="DY60" s="25">
        <v>18</v>
      </c>
      <c r="DZ60" s="26">
        <f t="shared" ref="DZ60:DZ62" si="508">(DY60/12*1*$D60*$G60*$H60*$K60*DZ$10)+(DY60/12*5*$E60*$G60*$H60*$K60*DZ$11)+(DY60/12*6*$F60*$G60*$H60*$K60*DZ$11)</f>
        <v>428900.86511999997</v>
      </c>
      <c r="EA60" s="25"/>
      <c r="EB60" s="26">
        <f t="shared" ref="EB60:EB62" si="509">(EA60/12*1*$D60*$G60*$H60*$K60*EB$10)+(EA60/12*5*$E60*$G60*$H60*$K60*EB$11)+(EA60/12*6*$F60*$G60*$H60*$K60*EB$11)</f>
        <v>0</v>
      </c>
      <c r="EC60" s="25"/>
      <c r="ED60" s="26">
        <f t="shared" ref="ED60:ED62" si="510">(EC60/12*1*$D60*$G60*$H60*$L60*ED$10)+(EC60/12*5*$E60*$G60*$H60*$L60*ED$11)+(EC60/12*6*$F60*$G60*$H60*$L60*ED$11)</f>
        <v>0</v>
      </c>
      <c r="EE60" s="25">
        <v>71</v>
      </c>
      <c r="EF60" s="26">
        <f t="shared" ref="EF60:EF62" si="511">(EE60/12*1*$D60*$G60*$H60*$M60*EF$10)+(EE60/12*5*$E60*$G60*$H60*$N60*EF$11)+(EE60/12*6*$F60*$G60*$H60*$N60*EF$11)</f>
        <v>2576387.4123866665</v>
      </c>
      <c r="EG60" s="29">
        <f t="shared" ref="EG60:EH62" si="512">SUM(S60,Y60,U60,O60,Q60,BW60,CS60,DI60,DU60,BY60,DS60,BI60,AY60,AQ60,AS60,AU60,BK60,CQ60,W60,EA60,DG60,CA60,DY60,CI60,DK60,DO60,DM60,AE60,AG60,AI60,AK60,AA60,AM60,AO60,CK60,EC60,EE60,AW60,DW60,BO60,BA60,BC60,CU60,CW60,CY60,DA60,DC60,BQ60,BE60,BS60,BG60,BU60,CM60,CG60,CO60,AC60,CC60,DE60,,BM60,DQ60,CE60)</f>
        <v>2409</v>
      </c>
      <c r="EH60" s="29">
        <f t="shared" si="512"/>
        <v>36070217.029768139</v>
      </c>
      <c r="EI60" s="38"/>
      <c r="EJ60" s="38"/>
      <c r="EL60" s="59"/>
    </row>
    <row r="61" spans="1:142" ht="45" x14ac:dyDescent="0.25">
      <c r="A61" s="7"/>
      <c r="B61" s="7">
        <v>35</v>
      </c>
      <c r="C61" s="33" t="s">
        <v>205</v>
      </c>
      <c r="D61" s="22">
        <f t="shared" si="66"/>
        <v>10127</v>
      </c>
      <c r="E61" s="22">
        <v>10127</v>
      </c>
      <c r="F61" s="22">
        <v>9620</v>
      </c>
      <c r="G61" s="23">
        <v>2.79</v>
      </c>
      <c r="H61" s="31">
        <v>1</v>
      </c>
      <c r="I61" s="32"/>
      <c r="J61" s="22">
        <v>1.4</v>
      </c>
      <c r="K61" s="22">
        <v>1.68</v>
      </c>
      <c r="L61" s="22">
        <v>2.23</v>
      </c>
      <c r="M61" s="22">
        <v>2.39</v>
      </c>
      <c r="N61" s="24">
        <v>2.57</v>
      </c>
      <c r="O61" s="25"/>
      <c r="P61" s="26">
        <f t="shared" si="455"/>
        <v>0</v>
      </c>
      <c r="Q61" s="25"/>
      <c r="R61" s="26">
        <f t="shared" si="456"/>
        <v>0</v>
      </c>
      <c r="S61" s="27"/>
      <c r="T61" s="26">
        <f t="shared" si="457"/>
        <v>0</v>
      </c>
      <c r="U61" s="25"/>
      <c r="V61" s="26">
        <f t="shared" si="458"/>
        <v>0</v>
      </c>
      <c r="W61" s="25"/>
      <c r="X61" s="26">
        <f t="shared" si="459"/>
        <v>0</v>
      </c>
      <c r="Y61" s="25"/>
      <c r="Z61" s="26">
        <f t="shared" si="460"/>
        <v>0</v>
      </c>
      <c r="AA61" s="25"/>
      <c r="AB61" s="26">
        <f t="shared" si="461"/>
        <v>0</v>
      </c>
      <c r="AC61" s="25"/>
      <c r="AD61" s="26">
        <f t="shared" si="462"/>
        <v>0</v>
      </c>
      <c r="AE61" s="25"/>
      <c r="AF61" s="26">
        <f t="shared" si="463"/>
        <v>0</v>
      </c>
      <c r="AG61" s="25"/>
      <c r="AH61" s="26">
        <f t="shared" si="464"/>
        <v>0</v>
      </c>
      <c r="AI61" s="25"/>
      <c r="AJ61" s="26">
        <f t="shared" si="465"/>
        <v>0</v>
      </c>
      <c r="AK61" s="25"/>
      <c r="AL61" s="26">
        <f t="shared" si="466"/>
        <v>0</v>
      </c>
      <c r="AM61" s="28"/>
      <c r="AN61" s="26">
        <f t="shared" si="467"/>
        <v>0</v>
      </c>
      <c r="AO61" s="25"/>
      <c r="AP61" s="26">
        <f t="shared" si="468"/>
        <v>0</v>
      </c>
      <c r="AQ61" s="25"/>
      <c r="AR61" s="26">
        <f t="shared" si="469"/>
        <v>0</v>
      </c>
      <c r="AS61" s="25"/>
      <c r="AT61" s="26">
        <f t="shared" si="470"/>
        <v>0</v>
      </c>
      <c r="AU61" s="25"/>
      <c r="AV61" s="26">
        <f t="shared" si="471"/>
        <v>0</v>
      </c>
      <c r="AW61" s="25"/>
      <c r="AX61" s="26">
        <f t="shared" si="472"/>
        <v>0</v>
      </c>
      <c r="AY61" s="25"/>
      <c r="AZ61" s="26">
        <f t="shared" si="473"/>
        <v>0</v>
      </c>
      <c r="BA61" s="25"/>
      <c r="BB61" s="26">
        <f t="shared" si="474"/>
        <v>0</v>
      </c>
      <c r="BC61" s="25"/>
      <c r="BD61" s="26">
        <f t="shared" si="475"/>
        <v>0</v>
      </c>
      <c r="BE61" s="25"/>
      <c r="BF61" s="26">
        <f t="shared" si="476"/>
        <v>0</v>
      </c>
      <c r="BG61" s="25"/>
      <c r="BH61" s="26">
        <f t="shared" ref="BH61:BH62" si="513">(BG61/12*1*$D61*$G61*$H61*$J61*BH$10)+(BG61/12*5*$E61*$G61*$H61*$J61*BH$11)+(BG61/12*6*$F61*$G61*$H61*$J61*BH$11)</f>
        <v>0</v>
      </c>
      <c r="BI61" s="25"/>
      <c r="BJ61" s="26">
        <f t="shared" si="478"/>
        <v>0</v>
      </c>
      <c r="BK61" s="25"/>
      <c r="BL61" s="26">
        <f t="shared" si="479"/>
        <v>0</v>
      </c>
      <c r="BM61" s="25"/>
      <c r="BN61" s="26">
        <f t="shared" si="480"/>
        <v>0</v>
      </c>
      <c r="BO61" s="25"/>
      <c r="BP61" s="26">
        <f t="shared" si="481"/>
        <v>0</v>
      </c>
      <c r="BQ61" s="25"/>
      <c r="BR61" s="26">
        <f t="shared" si="482"/>
        <v>0</v>
      </c>
      <c r="BS61" s="25"/>
      <c r="BT61" s="26">
        <f t="shared" si="483"/>
        <v>0</v>
      </c>
      <c r="BU61" s="25"/>
      <c r="BV61" s="26">
        <f t="shared" si="484"/>
        <v>0</v>
      </c>
      <c r="BW61" s="25"/>
      <c r="BX61" s="26">
        <f t="shared" si="485"/>
        <v>0</v>
      </c>
      <c r="BY61" s="25"/>
      <c r="BZ61" s="26">
        <f t="shared" si="486"/>
        <v>0</v>
      </c>
      <c r="CA61" s="25"/>
      <c r="CB61" s="26">
        <f t="shared" si="487"/>
        <v>0</v>
      </c>
      <c r="CC61" s="25"/>
      <c r="CD61" s="26">
        <f t="shared" si="488"/>
        <v>0</v>
      </c>
      <c r="CE61" s="25"/>
      <c r="CF61" s="26">
        <f t="shared" si="489"/>
        <v>0</v>
      </c>
      <c r="CG61" s="25"/>
      <c r="CH61" s="26">
        <f t="shared" si="490"/>
        <v>0</v>
      </c>
      <c r="CI61" s="25"/>
      <c r="CJ61" s="26">
        <f t="shared" si="491"/>
        <v>0</v>
      </c>
      <c r="CK61" s="25"/>
      <c r="CL61" s="26">
        <f t="shared" si="492"/>
        <v>0</v>
      </c>
      <c r="CM61" s="25"/>
      <c r="CN61" s="26">
        <f t="shared" si="493"/>
        <v>0</v>
      </c>
      <c r="CO61" s="25"/>
      <c r="CP61" s="26">
        <f t="shared" si="494"/>
        <v>0</v>
      </c>
      <c r="CQ61" s="25"/>
      <c r="CR61" s="26">
        <f t="shared" si="495"/>
        <v>0</v>
      </c>
      <c r="CS61" s="25"/>
      <c r="CT61" s="26">
        <f>(CS61/12*1*$D61*$G61*$H61*$J61*CT$10)+(CS61/12*5*$E61*$G61*$H61*$J61*CT$11)+(CS61/12*6*$F61*$G61*$H61*$J61*CT$11)</f>
        <v>0</v>
      </c>
      <c r="CU61" s="25"/>
      <c r="CV61" s="26">
        <f>(CU61/12*1*$D61*$G61*$H61*$J61*CV$10)+(CU61/12*5*$E61*$G61*$H61*$J61*CV$11)+(CU61/12*6*$F61*$G61*$H61*$J61*CV$11)</f>
        <v>0</v>
      </c>
      <c r="CW61" s="25"/>
      <c r="CX61" s="26">
        <f t="shared" si="496"/>
        <v>0</v>
      </c>
      <c r="CY61" s="25"/>
      <c r="CZ61" s="26">
        <f t="shared" si="497"/>
        <v>0</v>
      </c>
      <c r="DA61" s="25"/>
      <c r="DB61" s="26">
        <f t="shared" si="498"/>
        <v>0</v>
      </c>
      <c r="DC61" s="25"/>
      <c r="DD61" s="26">
        <f t="shared" si="499"/>
        <v>0</v>
      </c>
      <c r="DE61" s="25"/>
      <c r="DF61" s="26">
        <f t="shared" si="500"/>
        <v>0</v>
      </c>
      <c r="DG61" s="25"/>
      <c r="DH61" s="26">
        <f t="shared" si="501"/>
        <v>0</v>
      </c>
      <c r="DI61" s="25"/>
      <c r="DJ61" s="26">
        <f t="shared" si="502"/>
        <v>0</v>
      </c>
      <c r="DK61" s="25"/>
      <c r="DL61" s="26">
        <f>(DK61/12*1*$D61*$G61*$H61*$K61*DL$10)+(DK61/12*5*$E61*$G61*$H61*$K61*DL$11)+(DK61/12*6*$F61*$G61*$H61*$K61*DL$11)</f>
        <v>0</v>
      </c>
      <c r="DM61" s="25"/>
      <c r="DN61" s="26">
        <f>(DM61/12*1*$D61*$G61*$H61*$K61*DN$10)+(DM61/12*5*$E61*$G61*$H61*$K61*DN$11)+(DM61/12*6*$F61*$G61*$H61*$K61*DN$11)</f>
        <v>0</v>
      </c>
      <c r="DO61" s="25"/>
      <c r="DP61" s="26">
        <f t="shared" si="503"/>
        <v>0</v>
      </c>
      <c r="DQ61" s="25"/>
      <c r="DR61" s="26">
        <f t="shared" si="504"/>
        <v>0</v>
      </c>
      <c r="DS61" s="25"/>
      <c r="DT61" s="26">
        <f t="shared" si="505"/>
        <v>0</v>
      </c>
      <c r="DU61" s="25"/>
      <c r="DV61" s="26">
        <f t="shared" si="506"/>
        <v>0</v>
      </c>
      <c r="DW61" s="25"/>
      <c r="DX61" s="26">
        <f t="shared" si="507"/>
        <v>0</v>
      </c>
      <c r="DY61" s="25"/>
      <c r="DZ61" s="26">
        <f t="shared" si="508"/>
        <v>0</v>
      </c>
      <c r="EA61" s="25"/>
      <c r="EB61" s="26">
        <f t="shared" si="509"/>
        <v>0</v>
      </c>
      <c r="EC61" s="25"/>
      <c r="ED61" s="26">
        <f t="shared" si="510"/>
        <v>0</v>
      </c>
      <c r="EE61" s="25"/>
      <c r="EF61" s="26">
        <f t="shared" si="511"/>
        <v>0</v>
      </c>
      <c r="EG61" s="29">
        <f t="shared" si="512"/>
        <v>0</v>
      </c>
      <c r="EH61" s="29">
        <f t="shared" si="512"/>
        <v>0</v>
      </c>
      <c r="EI61" s="38"/>
      <c r="EJ61" s="38"/>
      <c r="EL61" s="59"/>
    </row>
    <row r="62" spans="1:142" ht="45" x14ac:dyDescent="0.25">
      <c r="A62" s="7"/>
      <c r="B62" s="7">
        <v>36</v>
      </c>
      <c r="C62" s="33" t="s">
        <v>206</v>
      </c>
      <c r="D62" s="22">
        <f t="shared" si="66"/>
        <v>10127</v>
      </c>
      <c r="E62" s="22">
        <v>10127</v>
      </c>
      <c r="F62" s="22">
        <v>9620</v>
      </c>
      <c r="G62" s="23">
        <v>7.86</v>
      </c>
      <c r="H62" s="31">
        <v>1</v>
      </c>
      <c r="I62" s="32"/>
      <c r="J62" s="22">
        <v>1.4</v>
      </c>
      <c r="K62" s="22">
        <v>1.68</v>
      </c>
      <c r="L62" s="22">
        <v>2.23</v>
      </c>
      <c r="M62" s="22">
        <v>2.39</v>
      </c>
      <c r="N62" s="24">
        <v>2.57</v>
      </c>
      <c r="O62" s="25"/>
      <c r="P62" s="26">
        <f t="shared" si="455"/>
        <v>0</v>
      </c>
      <c r="Q62" s="25"/>
      <c r="R62" s="26">
        <f t="shared" si="456"/>
        <v>0</v>
      </c>
      <c r="S62" s="27"/>
      <c r="T62" s="26">
        <f t="shared" si="457"/>
        <v>0</v>
      </c>
      <c r="U62" s="25"/>
      <c r="V62" s="26">
        <f t="shared" si="458"/>
        <v>0</v>
      </c>
      <c r="W62" s="25"/>
      <c r="X62" s="26">
        <f t="shared" si="459"/>
        <v>0</v>
      </c>
      <c r="Y62" s="25"/>
      <c r="Z62" s="26">
        <f t="shared" si="460"/>
        <v>0</v>
      </c>
      <c r="AA62" s="25"/>
      <c r="AB62" s="26">
        <f t="shared" si="461"/>
        <v>0</v>
      </c>
      <c r="AC62" s="25"/>
      <c r="AD62" s="26">
        <f t="shared" si="462"/>
        <v>0</v>
      </c>
      <c r="AE62" s="25"/>
      <c r="AF62" s="26">
        <f t="shared" si="463"/>
        <v>0</v>
      </c>
      <c r="AG62" s="25"/>
      <c r="AH62" s="26">
        <f t="shared" si="464"/>
        <v>0</v>
      </c>
      <c r="AI62" s="25"/>
      <c r="AJ62" s="26">
        <f t="shared" si="465"/>
        <v>0</v>
      </c>
      <c r="AK62" s="25"/>
      <c r="AL62" s="26">
        <f t="shared" si="466"/>
        <v>0</v>
      </c>
      <c r="AM62" s="28"/>
      <c r="AN62" s="26">
        <f t="shared" si="467"/>
        <v>0</v>
      </c>
      <c r="AO62" s="25"/>
      <c r="AP62" s="26">
        <f t="shared" si="468"/>
        <v>0</v>
      </c>
      <c r="AQ62" s="25"/>
      <c r="AR62" s="26">
        <f t="shared" si="469"/>
        <v>0</v>
      </c>
      <c r="AS62" s="25"/>
      <c r="AT62" s="26">
        <f t="shared" si="470"/>
        <v>0</v>
      </c>
      <c r="AU62" s="25"/>
      <c r="AV62" s="26">
        <f t="shared" si="471"/>
        <v>0</v>
      </c>
      <c r="AW62" s="25"/>
      <c r="AX62" s="26">
        <f t="shared" si="472"/>
        <v>0</v>
      </c>
      <c r="AY62" s="25"/>
      <c r="AZ62" s="26">
        <f t="shared" si="473"/>
        <v>0</v>
      </c>
      <c r="BA62" s="25"/>
      <c r="BB62" s="26">
        <f t="shared" si="474"/>
        <v>0</v>
      </c>
      <c r="BC62" s="25"/>
      <c r="BD62" s="26">
        <f t="shared" si="475"/>
        <v>0</v>
      </c>
      <c r="BE62" s="25"/>
      <c r="BF62" s="26">
        <f t="shared" si="476"/>
        <v>0</v>
      </c>
      <c r="BG62" s="25"/>
      <c r="BH62" s="26">
        <f t="shared" si="513"/>
        <v>0</v>
      </c>
      <c r="BI62" s="25"/>
      <c r="BJ62" s="26">
        <f t="shared" si="478"/>
        <v>0</v>
      </c>
      <c r="BK62" s="25"/>
      <c r="BL62" s="26">
        <f t="shared" si="479"/>
        <v>0</v>
      </c>
      <c r="BM62" s="25"/>
      <c r="BN62" s="26">
        <f t="shared" si="480"/>
        <v>0</v>
      </c>
      <c r="BO62" s="25"/>
      <c r="BP62" s="26">
        <f t="shared" si="481"/>
        <v>0</v>
      </c>
      <c r="BQ62" s="25"/>
      <c r="BR62" s="26">
        <f t="shared" si="482"/>
        <v>0</v>
      </c>
      <c r="BS62" s="25"/>
      <c r="BT62" s="26">
        <f t="shared" si="483"/>
        <v>0</v>
      </c>
      <c r="BU62" s="25"/>
      <c r="BV62" s="26">
        <f t="shared" si="484"/>
        <v>0</v>
      </c>
      <c r="BW62" s="25"/>
      <c r="BX62" s="26">
        <f t="shared" si="485"/>
        <v>0</v>
      </c>
      <c r="BY62" s="25"/>
      <c r="BZ62" s="26">
        <f t="shared" si="486"/>
        <v>0</v>
      </c>
      <c r="CA62" s="25"/>
      <c r="CB62" s="26">
        <f t="shared" si="487"/>
        <v>0</v>
      </c>
      <c r="CC62" s="25"/>
      <c r="CD62" s="26">
        <f t="shared" si="488"/>
        <v>0</v>
      </c>
      <c r="CE62" s="25"/>
      <c r="CF62" s="26">
        <f t="shared" si="489"/>
        <v>0</v>
      </c>
      <c r="CG62" s="25"/>
      <c r="CH62" s="26">
        <f t="shared" si="490"/>
        <v>0</v>
      </c>
      <c r="CI62" s="25"/>
      <c r="CJ62" s="26">
        <f t="shared" si="491"/>
        <v>0</v>
      </c>
      <c r="CK62" s="25"/>
      <c r="CL62" s="26">
        <f t="shared" si="492"/>
        <v>0</v>
      </c>
      <c r="CM62" s="25"/>
      <c r="CN62" s="26">
        <f t="shared" si="493"/>
        <v>0</v>
      </c>
      <c r="CO62" s="25"/>
      <c r="CP62" s="26">
        <f t="shared" si="494"/>
        <v>0</v>
      </c>
      <c r="CQ62" s="25"/>
      <c r="CR62" s="26">
        <f t="shared" si="495"/>
        <v>0</v>
      </c>
      <c r="CS62" s="25"/>
      <c r="CT62" s="26">
        <f>(CS62/12*1*$D62*$G62*$H62*$J62*CT$10)+(CS62/12*5*$E62*$G62*$H62*$J62*CT$11)+(CS62/12*6*$F62*$G62*$H62*$J62*CT$11)</f>
        <v>0</v>
      </c>
      <c r="CU62" s="25"/>
      <c r="CV62" s="26">
        <f>(CU62/12*1*$D62*$G62*$H62*$J62*CV$10)+(CU62/12*5*$E62*$G62*$H62*$J62*CV$11)+(CU62/12*6*$F62*$G62*$H62*$J62*CV$11)</f>
        <v>0</v>
      </c>
      <c r="CW62" s="25"/>
      <c r="CX62" s="26">
        <f t="shared" si="496"/>
        <v>0</v>
      </c>
      <c r="CY62" s="25"/>
      <c r="CZ62" s="26">
        <f t="shared" si="497"/>
        <v>0</v>
      </c>
      <c r="DA62" s="25"/>
      <c r="DB62" s="26">
        <f t="shared" si="498"/>
        <v>0</v>
      </c>
      <c r="DC62" s="25"/>
      <c r="DD62" s="26">
        <f t="shared" si="499"/>
        <v>0</v>
      </c>
      <c r="DE62" s="25"/>
      <c r="DF62" s="26">
        <f t="shared" si="500"/>
        <v>0</v>
      </c>
      <c r="DG62" s="25"/>
      <c r="DH62" s="26">
        <f t="shared" si="501"/>
        <v>0</v>
      </c>
      <c r="DI62" s="25"/>
      <c r="DJ62" s="26">
        <f t="shared" si="502"/>
        <v>0</v>
      </c>
      <c r="DK62" s="25"/>
      <c r="DL62" s="26">
        <f>(DK62/12*1*$D62*$G62*$H62*$K62*DL$10)+(DK62/12*5*$E62*$G62*$H62*$K62*DL$11)+(DK62/12*6*$F62*$G62*$H62*$K62*DL$11)</f>
        <v>0</v>
      </c>
      <c r="DM62" s="25"/>
      <c r="DN62" s="26">
        <f>(DM62/12*1*$D62*$G62*$H62*$K62*DN$10)+(DM62/12*5*$E62*$G62*$H62*$K62*DN$11)+(DM62/12*6*$F62*$G62*$H62*$K62*DN$11)</f>
        <v>0</v>
      </c>
      <c r="DO62" s="25"/>
      <c r="DP62" s="26">
        <f t="shared" si="503"/>
        <v>0</v>
      </c>
      <c r="DQ62" s="25"/>
      <c r="DR62" s="26">
        <f t="shared" si="504"/>
        <v>0</v>
      </c>
      <c r="DS62" s="25"/>
      <c r="DT62" s="26">
        <f t="shared" si="505"/>
        <v>0</v>
      </c>
      <c r="DU62" s="25"/>
      <c r="DV62" s="26">
        <f t="shared" si="506"/>
        <v>0</v>
      </c>
      <c r="DW62" s="25"/>
      <c r="DX62" s="26">
        <f t="shared" si="507"/>
        <v>0</v>
      </c>
      <c r="DY62" s="25"/>
      <c r="DZ62" s="26">
        <f t="shared" si="508"/>
        <v>0</v>
      </c>
      <c r="EA62" s="25"/>
      <c r="EB62" s="26">
        <f t="shared" si="509"/>
        <v>0</v>
      </c>
      <c r="EC62" s="25"/>
      <c r="ED62" s="26">
        <f t="shared" si="510"/>
        <v>0</v>
      </c>
      <c r="EE62" s="25"/>
      <c r="EF62" s="26">
        <f t="shared" si="511"/>
        <v>0</v>
      </c>
      <c r="EG62" s="29">
        <f t="shared" si="512"/>
        <v>0</v>
      </c>
      <c r="EH62" s="29">
        <f t="shared" si="512"/>
        <v>0</v>
      </c>
      <c r="EI62" s="38"/>
      <c r="EJ62" s="38"/>
      <c r="EL62" s="59"/>
    </row>
    <row r="63" spans="1:142" s="60" customFormat="1" x14ac:dyDescent="0.25">
      <c r="A63" s="44">
        <v>16</v>
      </c>
      <c r="B63" s="44"/>
      <c r="C63" s="53" t="s">
        <v>207</v>
      </c>
      <c r="D63" s="22">
        <f t="shared" si="66"/>
        <v>10127</v>
      </c>
      <c r="E63" s="22">
        <v>10127</v>
      </c>
      <c r="F63" s="22">
        <v>9620</v>
      </c>
      <c r="G63" s="51"/>
      <c r="H63" s="49"/>
      <c r="I63" s="50"/>
      <c r="J63" s="47"/>
      <c r="K63" s="47"/>
      <c r="L63" s="47"/>
      <c r="M63" s="47"/>
      <c r="N63" s="24">
        <v>2.57</v>
      </c>
      <c r="O63" s="36">
        <f>SUM(O64:O65)</f>
        <v>19</v>
      </c>
      <c r="P63" s="36">
        <f t="shared" ref="P63:CA63" si="514">SUM(P64:P65)</f>
        <v>247299.01984666663</v>
      </c>
      <c r="Q63" s="36">
        <f t="shared" si="514"/>
        <v>0</v>
      </c>
      <c r="R63" s="36">
        <f t="shared" si="514"/>
        <v>0</v>
      </c>
      <c r="S63" s="36">
        <f t="shared" si="514"/>
        <v>0</v>
      </c>
      <c r="T63" s="36">
        <f t="shared" si="514"/>
        <v>0</v>
      </c>
      <c r="U63" s="36">
        <f t="shared" si="514"/>
        <v>0</v>
      </c>
      <c r="V63" s="36">
        <f t="shared" si="514"/>
        <v>0</v>
      </c>
      <c r="W63" s="36">
        <f t="shared" si="514"/>
        <v>0</v>
      </c>
      <c r="X63" s="36">
        <f t="shared" si="514"/>
        <v>0</v>
      </c>
      <c r="Y63" s="36">
        <f t="shared" si="514"/>
        <v>0</v>
      </c>
      <c r="Z63" s="36">
        <f t="shared" si="514"/>
        <v>0</v>
      </c>
      <c r="AA63" s="36">
        <f t="shared" si="514"/>
        <v>54</v>
      </c>
      <c r="AB63" s="36">
        <f t="shared" si="514"/>
        <v>850400.28964799992</v>
      </c>
      <c r="AC63" s="36">
        <f t="shared" si="514"/>
        <v>9</v>
      </c>
      <c r="AD63" s="36">
        <f t="shared" si="514"/>
        <v>118111.15133999998</v>
      </c>
      <c r="AE63" s="36">
        <f t="shared" si="514"/>
        <v>427</v>
      </c>
      <c r="AF63" s="36">
        <f t="shared" si="514"/>
        <v>6724461.5496239997</v>
      </c>
      <c r="AG63" s="36">
        <f t="shared" si="514"/>
        <v>620</v>
      </c>
      <c r="AH63" s="36">
        <f t="shared" si="514"/>
        <v>9763855.1774399988</v>
      </c>
      <c r="AI63" s="36">
        <f t="shared" si="514"/>
        <v>286</v>
      </c>
      <c r="AJ63" s="36">
        <f t="shared" si="514"/>
        <v>4503971.9044319997</v>
      </c>
      <c r="AK63" s="36">
        <f t="shared" si="514"/>
        <v>396</v>
      </c>
      <c r="AL63" s="36">
        <f t="shared" si="514"/>
        <v>6236268.7907519992</v>
      </c>
      <c r="AM63" s="36">
        <f t="shared" si="514"/>
        <v>0</v>
      </c>
      <c r="AN63" s="36">
        <f t="shared" si="514"/>
        <v>0</v>
      </c>
      <c r="AO63" s="36">
        <v>400</v>
      </c>
      <c r="AP63" s="36">
        <f t="shared" si="514"/>
        <v>6299261.4048000006</v>
      </c>
      <c r="AQ63" s="36">
        <f t="shared" si="514"/>
        <v>0</v>
      </c>
      <c r="AR63" s="36">
        <f t="shared" si="514"/>
        <v>0</v>
      </c>
      <c r="AS63" s="36">
        <f t="shared" si="514"/>
        <v>0</v>
      </c>
      <c r="AT63" s="36">
        <f t="shared" si="514"/>
        <v>0</v>
      </c>
      <c r="AU63" s="36">
        <f t="shared" si="514"/>
        <v>0</v>
      </c>
      <c r="AV63" s="36">
        <f t="shared" si="514"/>
        <v>0</v>
      </c>
      <c r="AW63" s="36">
        <f t="shared" si="514"/>
        <v>0</v>
      </c>
      <c r="AX63" s="36">
        <f t="shared" si="514"/>
        <v>0</v>
      </c>
      <c r="AY63" s="36">
        <f t="shared" si="514"/>
        <v>300</v>
      </c>
      <c r="AZ63" s="36">
        <f t="shared" si="514"/>
        <v>4617697.2659999989</v>
      </c>
      <c r="BA63" s="36">
        <f t="shared" si="514"/>
        <v>0</v>
      </c>
      <c r="BB63" s="36">
        <f t="shared" si="514"/>
        <v>0</v>
      </c>
      <c r="BC63" s="36">
        <f t="shared" si="514"/>
        <v>14</v>
      </c>
      <c r="BD63" s="36">
        <f t="shared" si="514"/>
        <v>148637.15533333333</v>
      </c>
      <c r="BE63" s="36">
        <f t="shared" si="514"/>
        <v>0</v>
      </c>
      <c r="BF63" s="36">
        <f t="shared" si="514"/>
        <v>0</v>
      </c>
      <c r="BG63" s="36">
        <f t="shared" si="514"/>
        <v>15</v>
      </c>
      <c r="BH63" s="36">
        <f t="shared" si="514"/>
        <v>159254.095</v>
      </c>
      <c r="BI63" s="36">
        <v>130</v>
      </c>
      <c r="BJ63" s="36">
        <f t="shared" si="514"/>
        <v>1534680.2683333333</v>
      </c>
      <c r="BK63" s="36">
        <f t="shared" si="514"/>
        <v>0</v>
      </c>
      <c r="BL63" s="36">
        <f t="shared" si="514"/>
        <v>0</v>
      </c>
      <c r="BM63" s="36">
        <f t="shared" si="514"/>
        <v>0</v>
      </c>
      <c r="BN63" s="36">
        <f t="shared" si="514"/>
        <v>0</v>
      </c>
      <c r="BO63" s="36">
        <f t="shared" si="514"/>
        <v>402</v>
      </c>
      <c r="BP63" s="36">
        <f t="shared" si="514"/>
        <v>4446593.3147999998</v>
      </c>
      <c r="BQ63" s="36">
        <f t="shared" si="514"/>
        <v>360</v>
      </c>
      <c r="BR63" s="36">
        <f t="shared" si="514"/>
        <v>4249883.8199999994</v>
      </c>
      <c r="BS63" s="36">
        <f t="shared" si="514"/>
        <v>10</v>
      </c>
      <c r="BT63" s="36">
        <f t="shared" si="514"/>
        <v>110611.774</v>
      </c>
      <c r="BU63" s="36">
        <v>501</v>
      </c>
      <c r="BV63" s="36">
        <f t="shared" si="514"/>
        <v>5914421.6494999994</v>
      </c>
      <c r="BW63" s="36">
        <f t="shared" si="514"/>
        <v>200</v>
      </c>
      <c r="BX63" s="36">
        <f t="shared" si="514"/>
        <v>2361046.5666666664</v>
      </c>
      <c r="BY63" s="36">
        <f t="shared" si="514"/>
        <v>165</v>
      </c>
      <c r="BZ63" s="36">
        <f t="shared" si="514"/>
        <v>1947863.4175</v>
      </c>
      <c r="CA63" s="36">
        <f t="shared" si="514"/>
        <v>256</v>
      </c>
      <c r="CB63" s="36">
        <f t="shared" ref="CB63:EJ63" si="515">SUM(CB64:CB65)</f>
        <v>4083715.1846399996</v>
      </c>
      <c r="CC63" s="36">
        <f t="shared" si="515"/>
        <v>0</v>
      </c>
      <c r="CD63" s="36">
        <f t="shared" si="515"/>
        <v>0</v>
      </c>
      <c r="CE63" s="36">
        <f t="shared" si="515"/>
        <v>0</v>
      </c>
      <c r="CF63" s="36">
        <f t="shared" si="515"/>
        <v>0</v>
      </c>
      <c r="CG63" s="36">
        <f t="shared" si="515"/>
        <v>35</v>
      </c>
      <c r="CH63" s="36">
        <f t="shared" si="515"/>
        <v>454773.40999999992</v>
      </c>
      <c r="CI63" s="36">
        <f t="shared" si="515"/>
        <v>313</v>
      </c>
      <c r="CJ63" s="36">
        <f t="shared" si="515"/>
        <v>5159835.5863599991</v>
      </c>
      <c r="CK63" s="36">
        <f t="shared" si="515"/>
        <v>60</v>
      </c>
      <c r="CL63" s="36">
        <f t="shared" si="515"/>
        <v>938412.53251199995</v>
      </c>
      <c r="CM63" s="36">
        <f t="shared" si="515"/>
        <v>122</v>
      </c>
      <c r="CN63" s="36">
        <f t="shared" si="515"/>
        <v>1585210.1719999998</v>
      </c>
      <c r="CO63" s="36">
        <f t="shared" si="515"/>
        <v>105</v>
      </c>
      <c r="CP63" s="36">
        <f t="shared" si="515"/>
        <v>1364320.23</v>
      </c>
      <c r="CQ63" s="36">
        <f t="shared" si="515"/>
        <v>0</v>
      </c>
      <c r="CR63" s="36">
        <f t="shared" si="515"/>
        <v>0</v>
      </c>
      <c r="CS63" s="36">
        <f t="shared" si="515"/>
        <v>196</v>
      </c>
      <c r="CT63" s="36">
        <f t="shared" si="515"/>
        <v>2554567.4496159996</v>
      </c>
      <c r="CU63" s="36">
        <f t="shared" si="515"/>
        <v>462</v>
      </c>
      <c r="CV63" s="36">
        <f t="shared" si="515"/>
        <v>6003009.0119999992</v>
      </c>
      <c r="CW63" s="36">
        <f t="shared" si="515"/>
        <v>231</v>
      </c>
      <c r="CX63" s="36">
        <f t="shared" si="515"/>
        <v>3001504.5059999996</v>
      </c>
      <c r="CY63" s="36">
        <f t="shared" si="515"/>
        <v>380</v>
      </c>
      <c r="CZ63" s="36">
        <f t="shared" si="515"/>
        <v>4937539.88</v>
      </c>
      <c r="DA63" s="36">
        <f t="shared" si="515"/>
        <v>360</v>
      </c>
      <c r="DB63" s="36">
        <f t="shared" si="515"/>
        <v>4141949.4479999989</v>
      </c>
      <c r="DC63" s="36">
        <f t="shared" si="515"/>
        <v>64</v>
      </c>
      <c r="DD63" s="36">
        <f t="shared" si="515"/>
        <v>831585.66399999987</v>
      </c>
      <c r="DE63" s="36">
        <f t="shared" si="515"/>
        <v>62</v>
      </c>
      <c r="DF63" s="36">
        <f t="shared" si="515"/>
        <v>966718.33440000005</v>
      </c>
      <c r="DG63" s="36">
        <f t="shared" si="515"/>
        <v>100</v>
      </c>
      <c r="DH63" s="36">
        <f t="shared" si="515"/>
        <v>1706616.06752</v>
      </c>
      <c r="DI63" s="36">
        <f t="shared" si="515"/>
        <v>80</v>
      </c>
      <c r="DJ63" s="36">
        <f t="shared" si="515"/>
        <v>1135434.0088</v>
      </c>
      <c r="DK63" s="36">
        <f t="shared" si="515"/>
        <v>674</v>
      </c>
      <c r="DL63" s="36">
        <f t="shared" si="515"/>
        <v>11502592.295084799</v>
      </c>
      <c r="DM63" s="36">
        <f t="shared" si="515"/>
        <v>300</v>
      </c>
      <c r="DN63" s="36">
        <f t="shared" si="515"/>
        <v>5119848.2025600001</v>
      </c>
      <c r="DO63" s="36">
        <f t="shared" si="515"/>
        <v>720</v>
      </c>
      <c r="DP63" s="36">
        <f t="shared" si="515"/>
        <v>12253091.76</v>
      </c>
      <c r="DQ63" s="36">
        <f t="shared" si="515"/>
        <v>161</v>
      </c>
      <c r="DR63" s="36">
        <f t="shared" si="515"/>
        <v>2747651.8687072</v>
      </c>
      <c r="DS63" s="36">
        <f t="shared" si="515"/>
        <v>446</v>
      </c>
      <c r="DT63" s="36">
        <f t="shared" si="515"/>
        <v>6330044.599059999</v>
      </c>
      <c r="DU63" s="36">
        <f t="shared" si="515"/>
        <v>90</v>
      </c>
      <c r="DV63" s="36">
        <f t="shared" si="515"/>
        <v>1277363.2598999999</v>
      </c>
      <c r="DW63" s="36">
        <f t="shared" si="515"/>
        <v>600</v>
      </c>
      <c r="DX63" s="36">
        <f t="shared" si="515"/>
        <v>10210909.800000001</v>
      </c>
      <c r="DY63" s="36">
        <v>121</v>
      </c>
      <c r="DZ63" s="36">
        <f t="shared" ref="DZ63" si="516">SUM(DZ64:DZ65)</f>
        <v>2765486.6439199997</v>
      </c>
      <c r="EA63" s="36">
        <v>7</v>
      </c>
      <c r="EB63" s="36">
        <f t="shared" ref="EB63" si="517">SUM(EB64:EB65)</f>
        <v>161852.62912</v>
      </c>
      <c r="EC63" s="36">
        <f t="shared" si="515"/>
        <v>10</v>
      </c>
      <c r="ED63" s="36">
        <f t="shared" si="515"/>
        <v>306914.4242666667</v>
      </c>
      <c r="EE63" s="36">
        <f t="shared" si="515"/>
        <v>39</v>
      </c>
      <c r="EF63" s="36">
        <f t="shared" si="515"/>
        <v>1357435.5064399999</v>
      </c>
      <c r="EG63" s="36">
        <f t="shared" si="515"/>
        <v>10302</v>
      </c>
      <c r="EH63" s="36">
        <f t="shared" si="515"/>
        <v>153132701.08992261</v>
      </c>
      <c r="EI63" s="36">
        <f t="shared" si="515"/>
        <v>0</v>
      </c>
      <c r="EJ63" s="36">
        <f t="shared" si="515"/>
        <v>0</v>
      </c>
      <c r="EL63" s="59"/>
    </row>
    <row r="64" spans="1:142" ht="60" x14ac:dyDescent="0.25">
      <c r="A64" s="7"/>
      <c r="B64" s="7">
        <v>37</v>
      </c>
      <c r="C64" s="21" t="s">
        <v>208</v>
      </c>
      <c r="D64" s="22">
        <f t="shared" si="66"/>
        <v>10127</v>
      </c>
      <c r="E64" s="22">
        <v>10127</v>
      </c>
      <c r="F64" s="22">
        <v>9620</v>
      </c>
      <c r="G64" s="23">
        <v>0.94</v>
      </c>
      <c r="H64" s="31">
        <v>1</v>
      </c>
      <c r="I64" s="32"/>
      <c r="J64" s="22">
        <v>1.4</v>
      </c>
      <c r="K64" s="22">
        <v>1.68</v>
      </c>
      <c r="L64" s="22">
        <v>2.23</v>
      </c>
      <c r="M64" s="22">
        <v>2.39</v>
      </c>
      <c r="N64" s="24">
        <v>2.57</v>
      </c>
      <c r="O64" s="25">
        <v>19</v>
      </c>
      <c r="P64" s="26">
        <f t="shared" ref="P64:P65" si="518">(O64/12*1*$D64*$G64*$H64*$J64*P$10)+(O64/12*5*$E64*$G64*$H64*$J64*P$11)+(O64/12*6*$F64*$G64*$H64*$J64*P$11)</f>
        <v>247299.01984666663</v>
      </c>
      <c r="Q64" s="25"/>
      <c r="R64" s="26">
        <f t="shared" ref="R64:R65" si="519">(Q64/12*1*$D64*$G64*$H64*$J64*R$10)+(Q64/12*5*$E64*$G64*$H64*$J64*R$11)+(Q64/12*6*$F64*$G64*$H64*$J64*R$11)</f>
        <v>0</v>
      </c>
      <c r="S64" s="27"/>
      <c r="T64" s="26">
        <f t="shared" ref="T64:T65" si="520">(S64/12*1*$D64*$G64*$H64*$J64*T$10)+(S64/12*5*$E64*$G64*$H64*$J64*T$11)+(S64/12*6*$F64*$G64*$H64*$J64*T$11)</f>
        <v>0</v>
      </c>
      <c r="U64" s="25"/>
      <c r="V64" s="26">
        <f t="shared" ref="V64:V65" si="521">(U64/12*1*$D64*$G64*$H64*$J64*V$10)+(U64/12*5*$E64*$G64*$H64*$J64*V$11)+(U64/12*6*$F64*$G64*$H64*$J64*V$11)</f>
        <v>0</v>
      </c>
      <c r="W64" s="25"/>
      <c r="X64" s="26">
        <f t="shared" ref="X64:X65" si="522">(W64/12*1*$D64*$G64*$H64*$J64*X$10)+(W64/12*5*$E64*$G64*$H64*$J64*X$11)+(W64/12*6*$F64*$G64*$H64*$J64*X$11)</f>
        <v>0</v>
      </c>
      <c r="Y64" s="25"/>
      <c r="Z64" s="26">
        <f t="shared" ref="Z64:Z65" si="523">(Y64/12*1*$D64*$G64*$H64*$J64*Z$10)+(Y64/12*5*$E64*$G64*$H64*$J64*Z$11)+(Y64/12*6*$F64*$G64*$H64*$J64*Z$11)</f>
        <v>0</v>
      </c>
      <c r="AA64" s="25">
        <f>300-246</f>
        <v>54</v>
      </c>
      <c r="AB64" s="26">
        <f t="shared" ref="AB64:AB65" si="524">(AA64/12*1*$D64*$G64*$H64*$K64*AB$10)+(AA64/12*5*$E64*$G64*$H64*$K64*AB$11)+(AA64/12*6*$F64*$G64*$H64*$K64*AB$11)</f>
        <v>850400.28964799992</v>
      </c>
      <c r="AC64" s="25">
        <v>9</v>
      </c>
      <c r="AD64" s="26">
        <f t="shared" ref="AD64:AD65" si="525">(AC64/12*1*$D64*$G64*$H64*$J64*AD$10)+(AC64/12*5*$E64*$G64*$H64*$J64*AD$11)+(AC64/12*6*$F64*$G64*$H64*$J64*AD$11)</f>
        <v>118111.15133999998</v>
      </c>
      <c r="AE64" s="25">
        <v>427</v>
      </c>
      <c r="AF64" s="26">
        <f t="shared" ref="AF64:AF65" si="526">(AE64/12*1*$D64*$G64*$H64*$K64*AF$10)+(AE64/12*5*$E64*$G64*$H64*$K64*AF$11)+(AE64/12*6*$F64*$G64*$H64*$K64*AF$11)</f>
        <v>6724461.5496239997</v>
      </c>
      <c r="AG64" s="25">
        <v>620</v>
      </c>
      <c r="AH64" s="26">
        <f t="shared" ref="AH64:AH65" si="527">(AG64/12*1*$D64*$G64*$H64*$K64*AH$10)+(AG64/12*5*$E64*$G64*$H64*$K64*AH$11)+(AG64/12*6*$F64*$G64*$H64*$K64*AH$11)</f>
        <v>9763855.1774399988</v>
      </c>
      <c r="AI64" s="25">
        <v>286</v>
      </c>
      <c r="AJ64" s="26">
        <f t="shared" ref="AJ64:AJ65" si="528">(AI64/12*1*$D64*$G64*$H64*$K64*AJ$10)+(AI64/12*5*$E64*$G64*$H64*$K64*AJ$11)+(AI64/12*6*$F64*$G64*$H64*$K64*AJ$11)</f>
        <v>4503971.9044319997</v>
      </c>
      <c r="AK64" s="25">
        <v>396</v>
      </c>
      <c r="AL64" s="26">
        <f t="shared" ref="AL64:AL65" si="529">(AK64/12*1*$D64*$G64*$H64*$K64*AL$10)+(AK64/12*5*$E64*$G64*$H64*$K64*AL$11)+(AK64/12*6*$F64*$G64*$H64*$K64*AL$11)</f>
        <v>6236268.7907519992</v>
      </c>
      <c r="AM64" s="28"/>
      <c r="AN64" s="26">
        <f t="shared" ref="AN64:AN65" si="530">(AM64/12*1*$D64*$G64*$H64*$K64*AN$10)+(AM64/12*5*$E64*$G64*$H64*$K64*AN$11)+(AM64/12*6*$F64*$G64*$H64*$K64*AN$11)</f>
        <v>0</v>
      </c>
      <c r="AO64" s="25">
        <v>400</v>
      </c>
      <c r="AP64" s="26">
        <f t="shared" ref="AP64:AP65" si="531">(AO64/12*1*$D64*$G64*$H64*$K64*AP$10)+(AO64/12*5*$E64*$G64*$H64*$K64*AP$11)+(AO64/12*6*$F64*$G64*$H64*$K64*AP$11)</f>
        <v>6299261.4048000006</v>
      </c>
      <c r="AQ64" s="25"/>
      <c r="AR64" s="26">
        <f t="shared" ref="AR64:AR65" si="532">(AQ64/12*1*$D64*$G64*$H64*$J64*AR$10)+(AQ64/12*5*$E64*$G64*$H64*$J64*AR$11)+(AQ64/12*6*$F64*$G64*$H64*$J64*AR$11)</f>
        <v>0</v>
      </c>
      <c r="AS64" s="25"/>
      <c r="AT64" s="26">
        <f t="shared" ref="AT64:AT65" si="533">(AS64/12*1*$D64*$G64*$H64*$J64*AT$10)+(AS64/12*11*$E64*$G64*$H64*$J64*AT$11)</f>
        <v>0</v>
      </c>
      <c r="AU64" s="25"/>
      <c r="AV64" s="26">
        <f t="shared" ref="AV64:AV65" si="534">(AU64/12*1*$D64*$G64*$H64*$J64*AV$10)+(AU64/12*5*$E64*$G64*$H64*$J64*AV$11)+(AU64/12*6*$F64*$G64*$H64*$J64*AV$11)</f>
        <v>0</v>
      </c>
      <c r="AW64" s="25"/>
      <c r="AX64" s="26">
        <f t="shared" ref="AX64:AX65" si="535">(AW64/12*1*$D64*$G64*$H64*$K64*AX$10)+(AW64/12*5*$E64*$G64*$H64*$K64*AX$11)+(AW64/12*6*$F64*$G64*$H64*$K64*AX$11)</f>
        <v>0</v>
      </c>
      <c r="AY64" s="25">
        <v>300</v>
      </c>
      <c r="AZ64" s="26">
        <f t="shared" ref="AZ64:AZ65" si="536">(AY64/12*1*$D64*$G64*$H64*$J64*AZ$10)+(AY64/12*5*$E64*$G64*$H64*$J64*AZ$11)+(AY64/12*6*$F64*$G64*$H64*$J64*AZ$11)</f>
        <v>4617697.2659999989</v>
      </c>
      <c r="BA64" s="25"/>
      <c r="BB64" s="26">
        <f t="shared" ref="BB64:BB65" si="537">(BA64/12*1*$D64*$G64*$H64*$J64*BB$10)+(BA64/12*5*$E64*$G64*$H64*$J64*BB$11)+(BA64/12*6*$F64*$G64*$H64*$J64*BB$11)</f>
        <v>0</v>
      </c>
      <c r="BC64" s="25">
        <v>14</v>
      </c>
      <c r="BD64" s="26">
        <f t="shared" ref="BD64:BD65" si="538">(BC64/12*1*$D64*$G64*$H64*$J64*BD$10)+(BC64/12*5*$E64*$G64*$H64*$J64*BD$11)+(BC64/12*6*$F64*$G64*$H64*$J64*BD$11)</f>
        <v>148637.15533333333</v>
      </c>
      <c r="BE64" s="25"/>
      <c r="BF64" s="26">
        <f t="shared" ref="BF64:BF65" si="539">(BE64/12*1*$D64*$G64*$H64*$J64*BF$10)+(BE64/12*5*$E64*$G64*$H64*$J64*BF$11)+(BE64/12*6*$F64*$G64*$H64*$J64*BF$11)</f>
        <v>0</v>
      </c>
      <c r="BG64" s="25">
        <v>15</v>
      </c>
      <c r="BH64" s="26">
        <f t="shared" ref="BH64:BH65" si="540">(BG64/12*1*$D64*$G64*$H64*$J64*BH$10)+(BG64/12*5*$E64*$G64*$H64*$J64*BH$11)+(BG64/12*6*$F64*$G64*$H64*$J64*BH$11)</f>
        <v>159254.095</v>
      </c>
      <c r="BI64" s="25">
        <v>130</v>
      </c>
      <c r="BJ64" s="26">
        <f t="shared" ref="BJ64:BJ65" si="541">(BI64/12*1*$D64*$G64*$H64*$J64*BJ$10)+(BI64/12*5*$E64*$G64*$H64*$J64*BJ$11)+(BI64/12*6*$F64*$G64*$H64*$J64*BJ$11)</f>
        <v>1534680.2683333333</v>
      </c>
      <c r="BK64" s="25"/>
      <c r="BL64" s="26">
        <f t="shared" ref="BL64:BL65" si="542">(BK64/12*1*$D64*$G64*$H64*$J64*BL$10)+(BK64/12*4*$E64*$G64*$H64*$J64*BL$11)+(BK64/12*1*$E64*$G64*$H64*$J64*BL$12)+(BK64/12*6*$F64*$G64*$H64*$J64*BL$12)</f>
        <v>0</v>
      </c>
      <c r="BM64" s="25"/>
      <c r="BN64" s="26">
        <f t="shared" ref="BN64:BN65" si="543">(BM64/12*1*$D64*$G64*$H64*$J64*BN$10)+(BM64/12*5*$E64*$G64*$H64*$J64*BN$11)+(BM64/12*6*$F64*$G64*$H64*$J64*BN$11)</f>
        <v>0</v>
      </c>
      <c r="BO64" s="25">
        <v>402</v>
      </c>
      <c r="BP64" s="26">
        <f t="shared" ref="BP64:BP65" si="544">(BO64/12*1*$D64*$G64*$H64*$J64*BP$10)+(BO64/12*4*$E64*$G64*$H64*$J64*BP$11)+(BO64/12*1*$E64*$G64*$H64*$J64*BP$12)+(BO64/12*6*$F64*$G64*$H64*$J64*BP$12)</f>
        <v>4446593.3147999998</v>
      </c>
      <c r="BQ64" s="25">
        <v>360</v>
      </c>
      <c r="BR64" s="26">
        <f t="shared" ref="BR64:BR65" si="545">(BQ64/12*1*$D64*$G64*$H64*$J64*BR$10)+(BQ64/12*5*$E64*$G64*$H64*$J64*BR$11)+(BQ64/12*6*$F64*$G64*$H64*$J64*BR$11)</f>
        <v>4249883.8199999994</v>
      </c>
      <c r="BS64" s="25">
        <v>10</v>
      </c>
      <c r="BT64" s="26">
        <f t="shared" ref="BT64:BT65" si="546">(BS64/12*1*$D64*$G64*$H64*$J64*BT$10)+(BS64/12*4*$E64*$G64*$H64*$J64*BT$11)+(BS64/12*1*$E64*$G64*$H64*$J64*BT$12)+(BS64/12*6*$F64*$G64*$H64*$J64*BT$12)</f>
        <v>110611.774</v>
      </c>
      <c r="BU64" s="25">
        <v>501</v>
      </c>
      <c r="BV64" s="26">
        <f t="shared" ref="BV64:BV65" si="547">(BU64/12*1*$D64*$G64*$H64*$J64*BV$10)+(BU64/12*5*$E64*$G64*$H64*$J64*BV$11)+(BU64/12*6*$F64*$G64*$H64*$J64*BV$11)</f>
        <v>5914421.6494999994</v>
      </c>
      <c r="BW64" s="25">
        <v>200</v>
      </c>
      <c r="BX64" s="26">
        <f t="shared" ref="BX64:BX65" si="548">(BW64/12*1*$D64*$G64*$H64*$J64*BX$10)+(BW64/12*5*$E64*$G64*$H64*$J64*BX$11)+(BW64/12*6*$F64*$G64*$H64*$J64*BX$11)</f>
        <v>2361046.5666666664</v>
      </c>
      <c r="BY64" s="25">
        <v>165</v>
      </c>
      <c r="BZ64" s="26">
        <f t="shared" ref="BZ64:BZ65" si="549">(BY64/12*1*$D64*$G64*$H64*$J64*BZ$10)+(BY64/12*5*$E64*$G64*$H64*$J64*BZ$11)+(BY64/12*6*$F64*$G64*$H64*$J64*BZ$11)</f>
        <v>1947863.4175</v>
      </c>
      <c r="CA64" s="25">
        <v>256</v>
      </c>
      <c r="CB64" s="26">
        <f t="shared" ref="CB64:CB65" si="550">(CA64/12*1*$D64*$G64*$H64*$K64*CB$10)+(CA64/12*4*$E64*$G64*$H64*$K64*CB$11)+(CA64/12*1*$E64*$G64*$H64*$K64*CB$12)+(CA64/12*6*$F64*$G64*$H64*$K64*CB$12)</f>
        <v>4083715.1846399996</v>
      </c>
      <c r="CC64" s="25"/>
      <c r="CD64" s="26">
        <f t="shared" ref="CD64:CD65" si="551">(CC64/12*1*$D64*$G64*$H64*$J64*CD$10)+(CC64/12*5*$E64*$G64*$H64*$J64*CD$11)+(CC64/12*6*$F64*$G64*$H64*$J64*CD$11)</f>
        <v>0</v>
      </c>
      <c r="CE64" s="25"/>
      <c r="CF64" s="26">
        <f t="shared" ref="CF64:CF65" si="552">(CE64/12*1*$D64*$G64*$H64*$J64*CF$10)+(CE64/12*5*$E64*$G64*$H64*$J64*CF$11)+(CE64/12*6*$F64*$G64*$H64*$J64*CF$11)</f>
        <v>0</v>
      </c>
      <c r="CG64" s="25">
        <v>35</v>
      </c>
      <c r="CH64" s="26">
        <f t="shared" ref="CH64:CH65" si="553">(CG64/12*1*$D64*$G64*$H64*$J64*CH$10)+(CG64/12*5*$E64*$G64*$H64*$J64*CH$11)+(CG64/12*6*$F64*$G64*$H64*$J64*CH$11)</f>
        <v>454773.40999999992</v>
      </c>
      <c r="CI64" s="25">
        <v>313</v>
      </c>
      <c r="CJ64" s="26">
        <f t="shared" ref="CJ64:CJ65" si="554">(CI64/12*1*$D64*$G64*$H64*$K64*CJ$10)+(CI64/12*4*$E64*$G64*$H64*$K64*CJ$11)+(CI64/12*1*$E64*$G64*$H64*$K64*CJ$12)+(CI64/12*6*$F64*$G64*$H64*$K64*CJ$12)</f>
        <v>5159835.5863599991</v>
      </c>
      <c r="CK64" s="25">
        <v>60</v>
      </c>
      <c r="CL64" s="26">
        <f t="shared" ref="CL64:CL65" si="555">(CK64/12*1*$D64*$G64*$H64*$K64*CL$10)+(CK64/12*5*$E64*$G64*$H64*$K64*CL$11)+(CK64/12*6*$F64*$G64*$H64*$K64*CL$11)</f>
        <v>938412.53251199995</v>
      </c>
      <c r="CM64" s="25">
        <v>122</v>
      </c>
      <c r="CN64" s="26">
        <f t="shared" ref="CN64:CN65" si="556">(CM64/12*1*$D64*$G64*$H64*$J64*CN$10)+(CM64/12*5*$E64*$G64*$H64*$J64*CN$11)+(CM64/12*6*$F64*$G64*$H64*$J64*CN$11)</f>
        <v>1585210.1719999998</v>
      </c>
      <c r="CO64" s="25">
        <v>105</v>
      </c>
      <c r="CP64" s="26">
        <f t="shared" ref="CP64:CP65" si="557">(CO64/12*1*$D64*$G64*$H64*$J64*CP$10)+(CO64/12*5*$E64*$G64*$H64*$J64*CP$11)+(CO64/12*6*$F64*$G64*$H64*$J64*CP$11)</f>
        <v>1364320.23</v>
      </c>
      <c r="CQ64" s="25"/>
      <c r="CR64" s="26">
        <f t="shared" ref="CR64:CR65" si="558">(CQ64/12*1*$D64*$G64*$H64*$J64*CR$10)+(CQ64/12*5*$E64*$G64*$H64*$J64*CR$11)+(CQ64/12*6*$F64*$G64*$H64*$J64*CR$11)</f>
        <v>0</v>
      </c>
      <c r="CS64" s="25">
        <v>196</v>
      </c>
      <c r="CT64" s="26">
        <f>(CS64/12*1*$D64*$G64*$H64*$J64*CT$10)+(CS64/12*5*$E64*$G64*$H64*$J64*CT$11)+(CS64/12*6*$F64*$G64*$H64*$J64*CT$11)</f>
        <v>2554567.4496159996</v>
      </c>
      <c r="CU64" s="25">
        <v>462</v>
      </c>
      <c r="CV64" s="26">
        <f>(CU64/12*1*$D64*$G64*$H64*$J64*CV$10)+(CU64/12*5*$E64*$G64*$H64*$J64*CV$11)+(CU64/12*6*$F64*$G64*$H64*$J64*CV$11)</f>
        <v>6003009.0119999992</v>
      </c>
      <c r="CW64" s="25">
        <v>231</v>
      </c>
      <c r="CX64" s="26">
        <f t="shared" ref="CX64:CX65" si="559">(CW64/12*1*$D64*$G64*$H64*$J64*CX$10)+(CW64/12*5*$E64*$G64*$H64*$J64*CX$11)+(CW64/12*6*$F64*$G64*$H64*$J64*CX$11)</f>
        <v>3001504.5059999996</v>
      </c>
      <c r="CY64" s="25">
        <v>380</v>
      </c>
      <c r="CZ64" s="26">
        <f t="shared" ref="CZ64:CZ65" si="560">(CY64/12*1*$D64*$G64*$H64*$J64*CZ$10)+(CY64/12*5*$E64*$G64*$H64*$J64*CZ$11)+(CY64/12*6*$F64*$G64*$H64*$J64*CZ$11)</f>
        <v>4937539.88</v>
      </c>
      <c r="DA64" s="25">
        <v>360</v>
      </c>
      <c r="DB64" s="26">
        <f t="shared" ref="DB64:DB65" si="561">(DA64/12*1*$D64*$G64*$H64*$J64*DB$10)+(DA64/12*4*$E64*$G64*$H64*$J64*DB$11)+(DA64/12*1*$E64*$G64*$H64*$J64*DB$12)+(DA64/12*6*$F64*$G64*$H64*$J64*DB$12)</f>
        <v>4141949.4479999989</v>
      </c>
      <c r="DC64" s="25">
        <v>64</v>
      </c>
      <c r="DD64" s="26">
        <f t="shared" ref="DD64:DD65" si="562">(DC64/12*1*$D64*$G64*$H64*$J64*DD$10)+(DC64/12*5*$E64*$G64*$H64*$J64*DD$11)+(DC64/12*6*$F64*$G64*$H64*$J64*DD$11)</f>
        <v>831585.66399999987</v>
      </c>
      <c r="DE64" s="25">
        <v>62</v>
      </c>
      <c r="DF64" s="26">
        <f t="shared" ref="DF64:DF65" si="563">(DE64/12*1*$D64*$G64*$H64*$K64*DF$10)+(DE64/12*5*$E64*$G64*$H64*$K64*DF$11)+(DE64/12*6*$F64*$G64*$H64*$K64*DF$11)</f>
        <v>966718.33440000005</v>
      </c>
      <c r="DG64" s="25">
        <f>110-10</f>
        <v>100</v>
      </c>
      <c r="DH64" s="26">
        <f t="shared" ref="DH64:DH65" si="564">(DG64/12*1*$D64*$G64*$H64*$K64*DH$10)+(DG64/12*5*$E64*$G64*$H64*$K64*DH$11)+(DG64/12*6*$F64*$G64*$H64*$K64*DH$11)</f>
        <v>1706616.06752</v>
      </c>
      <c r="DI64" s="25">
        <v>80</v>
      </c>
      <c r="DJ64" s="26">
        <f t="shared" ref="DJ64:DJ65" si="565">(DI64/12*1*$D64*$G64*$H64*$J64*DJ$10)+(DI64/12*5*$E64*$G64*$H64*$J64*DJ$11)+(DI64/12*6*$F64*$G64*$H64*$J64*DJ$11)</f>
        <v>1135434.0088</v>
      </c>
      <c r="DK64" s="25">
        <v>674</v>
      </c>
      <c r="DL64" s="26">
        <f>(DK64/12*1*$D64*$G64*$H64*$K64*DL$10)+(DK64/12*5*$E64*$G64*$H64*$K64*DL$11)+(DK64/12*6*$F64*$G64*$H64*$K64*DL$11)</f>
        <v>11502592.295084799</v>
      </c>
      <c r="DM64" s="25">
        <v>300</v>
      </c>
      <c r="DN64" s="26">
        <f>(DM64/12*1*$D64*$G64*$H64*$K64*DN$10)+(DM64/12*5*$E64*$G64*$H64*$K64*DN$11)+(DM64/12*6*$F64*$G64*$H64*$K64*DN$11)</f>
        <v>5119848.2025600001</v>
      </c>
      <c r="DO64" s="25">
        <v>720</v>
      </c>
      <c r="DP64" s="26">
        <f t="shared" ref="DP64:DP65" si="566">(DO64/12*1*$D64*$G64*$H64*$K64*DP$10)+(DO64/12*5*$E64*$G64*$H64*$K64*DP$11)+(DO64/12*6*$F64*$G64*$H64*$K64*DP$11)</f>
        <v>12253091.76</v>
      </c>
      <c r="DQ64" s="25">
        <v>161</v>
      </c>
      <c r="DR64" s="26">
        <f t="shared" ref="DR64:DR65" si="567">(DQ64/12*1*$D64*$G64*$H64*$K64*DR$10)+(DQ64/12*5*$E64*$G64*$H64*$K64*DR$11)+(DQ64/12*6*$F64*$G64*$H64*$K64*DR$11)</f>
        <v>2747651.8687072</v>
      </c>
      <c r="DS64" s="25">
        <f>500-54</f>
        <v>446</v>
      </c>
      <c r="DT64" s="26">
        <f t="shared" ref="DT64:DT65" si="568">(DS64/12*1*$D64*$G64*$H64*$J64*DT$10)+(DS64/12*5*$E64*$G64*$H64*$J64*DT$11)+(DS64/12*6*$F64*$G64*$H64*$J64*DT$11)</f>
        <v>6330044.599059999</v>
      </c>
      <c r="DU64" s="25">
        <v>90</v>
      </c>
      <c r="DV64" s="26">
        <f t="shared" ref="DV64:DV65" si="569">(DU64/12*1*$D64*$G64*$H64*$J64*DV$10)+(DU64/12*5*$E64*$G64*$H64*$J64*DV$11)+(DU64/12*6*$F64*$G64*$H64*$J64*DV$11)</f>
        <v>1277363.2598999999</v>
      </c>
      <c r="DW64" s="25">
        <v>600</v>
      </c>
      <c r="DX64" s="26">
        <f t="shared" ref="DX64:DX65" si="570">(DW64/12*1*$D64*$G64*$H64*$K64*DX$10)+(DW64/12*5*$E64*$G64*$H64*$K64*DX$11)+(DW64/12*6*$F64*$G64*$H64*$K64*DX$11)</f>
        <v>10210909.800000001</v>
      </c>
      <c r="DY64" s="25">
        <v>121</v>
      </c>
      <c r="DZ64" s="26">
        <f t="shared" ref="DZ64:DZ65" si="571">(DY64/12*1*$D64*$G64*$H64*$K64*DZ$10)+(DY64/12*5*$E64*$G64*$H64*$K64*DZ$11)+(DY64/12*6*$F64*$G64*$H64*$K64*DZ$11)</f>
        <v>2765486.6439199997</v>
      </c>
      <c r="EA64" s="25">
        <v>7</v>
      </c>
      <c r="EB64" s="26">
        <f t="shared" ref="EB64:EB65" si="572">(EA64/12*1*$D64*$G64*$H64*$K64*EB$10)+(EA64/12*5*$E64*$G64*$H64*$K64*EB$11)+(EA64/12*6*$F64*$G64*$H64*$K64*EB$11)</f>
        <v>161852.62912</v>
      </c>
      <c r="EC64" s="25">
        <v>10</v>
      </c>
      <c r="ED64" s="26">
        <f t="shared" ref="ED64:ED65" si="573">(EC64/12*1*$D64*$G64*$H64*$L64*ED$10)+(EC64/12*5*$E64*$G64*$H64*$L64*ED$11)+(EC64/12*6*$F64*$G64*$H64*$L64*ED$11)</f>
        <v>306914.4242666667</v>
      </c>
      <c r="EE64" s="25">
        <v>39</v>
      </c>
      <c r="EF64" s="26">
        <f t="shared" ref="EF64:EF65" si="574">(EE64/12*1*$D64*$G64*$H64*$M64*EF$10)+(EE64/12*5*$E64*$G64*$H64*$N64*EF$11)+(EE64/12*6*$F64*$G64*$H64*$N64*EF$11)</f>
        <v>1357435.5064399999</v>
      </c>
      <c r="EG64" s="29">
        <f>SUM(S64,Y64,U64,O64,Q64,BW64,CS64,DI64,DU64,BY64,DS64,BI64,AY64,AQ64,AS64,AU64,BK64,CQ64,W64,EA64,DG64,CA64,DY64,CI64,DK64,DO64,DM64,AE64,AG64,AI64,AK64,AA64,AM64,AO64,CK64,EC64,EE64,AW64,DW64,BO64,BA64,BC64,CU64,CW64,CY64,DA64,DC64,BQ64,BE64,BS64,BG64,BU64,CM64,CG64,CO64,AC64,CC64,DE64,,BM64,DQ64,CE64)</f>
        <v>10302</v>
      </c>
      <c r="EH64" s="29">
        <f>SUM(T64,Z64,V64,P64,R64,BX64,CT64,DJ64,DV64,BZ64,DT64,BJ64,AZ64,AR64,AT64,AV64,BL64,CR64,X64,EB64,DH64,CB64,DZ64,CJ64,DL64,DP64,DN64,AF64,AH64,AJ64,AL64,AB64,AN64,AP64,CL64,ED64,EF64,AX64,DX64,BP64,BB64,BD64,CV64,CX64,CZ64,DB64,DD64,BR64,BF64,BT64,BH64,BV64,CN64,CH64,CP64,AD64,CD64,DF64,,BN64,DR64,CF64)</f>
        <v>153132701.08992261</v>
      </c>
      <c r="EI64" s="38"/>
      <c r="EJ64" s="38"/>
      <c r="EL64" s="59"/>
    </row>
    <row r="65" spans="1:142" ht="30" x14ac:dyDescent="0.25">
      <c r="A65" s="7"/>
      <c r="B65" s="7">
        <v>38</v>
      </c>
      <c r="C65" s="33" t="s">
        <v>209</v>
      </c>
      <c r="D65" s="22">
        <f t="shared" si="66"/>
        <v>10127</v>
      </c>
      <c r="E65" s="22">
        <v>10127</v>
      </c>
      <c r="F65" s="22">
        <v>9620</v>
      </c>
      <c r="G65" s="30">
        <v>2.57</v>
      </c>
      <c r="H65" s="31">
        <v>1</v>
      </c>
      <c r="I65" s="32"/>
      <c r="J65" s="22">
        <v>1.4</v>
      </c>
      <c r="K65" s="22">
        <v>1.68</v>
      </c>
      <c r="L65" s="22">
        <v>2.23</v>
      </c>
      <c r="M65" s="22">
        <v>2.39</v>
      </c>
      <c r="N65" s="24">
        <v>2.57</v>
      </c>
      <c r="O65" s="25"/>
      <c r="P65" s="26">
        <f t="shared" si="518"/>
        <v>0</v>
      </c>
      <c r="Q65" s="25"/>
      <c r="R65" s="26">
        <f t="shared" si="519"/>
        <v>0</v>
      </c>
      <c r="S65" s="27"/>
      <c r="T65" s="26">
        <f t="shared" si="520"/>
        <v>0</v>
      </c>
      <c r="U65" s="25"/>
      <c r="V65" s="26">
        <f t="shared" si="521"/>
        <v>0</v>
      </c>
      <c r="W65" s="25"/>
      <c r="X65" s="26">
        <f t="shared" si="522"/>
        <v>0</v>
      </c>
      <c r="Y65" s="25"/>
      <c r="Z65" s="26">
        <f t="shared" si="523"/>
        <v>0</v>
      </c>
      <c r="AA65" s="25"/>
      <c r="AB65" s="26">
        <f t="shared" si="524"/>
        <v>0</v>
      </c>
      <c r="AC65" s="25"/>
      <c r="AD65" s="26">
        <f t="shared" si="525"/>
        <v>0</v>
      </c>
      <c r="AE65" s="25"/>
      <c r="AF65" s="26">
        <f t="shared" si="526"/>
        <v>0</v>
      </c>
      <c r="AG65" s="25"/>
      <c r="AH65" s="26">
        <f t="shared" si="527"/>
        <v>0</v>
      </c>
      <c r="AI65" s="25"/>
      <c r="AJ65" s="26">
        <f t="shared" si="528"/>
        <v>0</v>
      </c>
      <c r="AK65" s="25"/>
      <c r="AL65" s="26">
        <f t="shared" si="529"/>
        <v>0</v>
      </c>
      <c r="AM65" s="28"/>
      <c r="AN65" s="26">
        <f t="shared" si="530"/>
        <v>0</v>
      </c>
      <c r="AO65" s="25"/>
      <c r="AP65" s="26">
        <f t="shared" si="531"/>
        <v>0</v>
      </c>
      <c r="AQ65" s="25"/>
      <c r="AR65" s="26">
        <f t="shared" si="532"/>
        <v>0</v>
      </c>
      <c r="AS65" s="25"/>
      <c r="AT65" s="26">
        <f t="shared" si="533"/>
        <v>0</v>
      </c>
      <c r="AU65" s="25"/>
      <c r="AV65" s="26">
        <f t="shared" si="534"/>
        <v>0</v>
      </c>
      <c r="AW65" s="25"/>
      <c r="AX65" s="26">
        <f t="shared" si="535"/>
        <v>0</v>
      </c>
      <c r="AY65" s="25"/>
      <c r="AZ65" s="26">
        <f t="shared" si="536"/>
        <v>0</v>
      </c>
      <c r="BA65" s="25"/>
      <c r="BB65" s="26">
        <f t="shared" si="537"/>
        <v>0</v>
      </c>
      <c r="BC65" s="25"/>
      <c r="BD65" s="26">
        <f t="shared" si="538"/>
        <v>0</v>
      </c>
      <c r="BE65" s="25"/>
      <c r="BF65" s="26">
        <f t="shared" si="539"/>
        <v>0</v>
      </c>
      <c r="BG65" s="25"/>
      <c r="BH65" s="26">
        <f t="shared" si="540"/>
        <v>0</v>
      </c>
      <c r="BI65" s="25"/>
      <c r="BJ65" s="26">
        <f t="shared" si="541"/>
        <v>0</v>
      </c>
      <c r="BK65" s="25"/>
      <c r="BL65" s="26">
        <f t="shared" si="542"/>
        <v>0</v>
      </c>
      <c r="BM65" s="25"/>
      <c r="BN65" s="26">
        <f t="shared" si="543"/>
        <v>0</v>
      </c>
      <c r="BO65" s="25"/>
      <c r="BP65" s="26">
        <f t="shared" si="544"/>
        <v>0</v>
      </c>
      <c r="BQ65" s="25"/>
      <c r="BR65" s="26">
        <f t="shared" si="545"/>
        <v>0</v>
      </c>
      <c r="BS65" s="25"/>
      <c r="BT65" s="26">
        <f t="shared" si="546"/>
        <v>0</v>
      </c>
      <c r="BU65" s="25"/>
      <c r="BV65" s="26">
        <f t="shared" si="547"/>
        <v>0</v>
      </c>
      <c r="BW65" s="25"/>
      <c r="BX65" s="26">
        <f t="shared" si="548"/>
        <v>0</v>
      </c>
      <c r="BY65" s="25"/>
      <c r="BZ65" s="26">
        <f t="shared" si="549"/>
        <v>0</v>
      </c>
      <c r="CA65" s="25"/>
      <c r="CB65" s="26">
        <f t="shared" si="550"/>
        <v>0</v>
      </c>
      <c r="CC65" s="25"/>
      <c r="CD65" s="26">
        <f t="shared" si="551"/>
        <v>0</v>
      </c>
      <c r="CE65" s="25"/>
      <c r="CF65" s="26">
        <f t="shared" si="552"/>
        <v>0</v>
      </c>
      <c r="CG65" s="25"/>
      <c r="CH65" s="26">
        <f t="shared" si="553"/>
        <v>0</v>
      </c>
      <c r="CI65" s="25"/>
      <c r="CJ65" s="26">
        <f t="shared" si="554"/>
        <v>0</v>
      </c>
      <c r="CK65" s="25"/>
      <c r="CL65" s="26">
        <f t="shared" si="555"/>
        <v>0</v>
      </c>
      <c r="CM65" s="25"/>
      <c r="CN65" s="26">
        <f t="shared" si="556"/>
        <v>0</v>
      </c>
      <c r="CO65" s="25"/>
      <c r="CP65" s="26">
        <f t="shared" si="557"/>
        <v>0</v>
      </c>
      <c r="CQ65" s="25"/>
      <c r="CR65" s="26">
        <f t="shared" si="558"/>
        <v>0</v>
      </c>
      <c r="CS65" s="25"/>
      <c r="CT65" s="26">
        <f>(CS65/12*1*$D65*$G65*$H65*$J65*CT$10)+(CS65/12*5*$E65*$G65*$H65*$J65*CT$11)+(CS65/12*6*$F65*$G65*$H65*$J65*CT$11)</f>
        <v>0</v>
      </c>
      <c r="CU65" s="25"/>
      <c r="CV65" s="26">
        <f>(CU65/12*1*$D65*$G65*$H65*$J65*CV$10)+(CU65/12*5*$E65*$G65*$H65*$J65*CV$11)+(CU65/12*6*$F65*$G65*$H65*$J65*CV$11)</f>
        <v>0</v>
      </c>
      <c r="CW65" s="25"/>
      <c r="CX65" s="26">
        <f t="shared" si="559"/>
        <v>0</v>
      </c>
      <c r="CY65" s="25"/>
      <c r="CZ65" s="26">
        <f t="shared" si="560"/>
        <v>0</v>
      </c>
      <c r="DA65" s="25"/>
      <c r="DB65" s="26">
        <f t="shared" si="561"/>
        <v>0</v>
      </c>
      <c r="DC65" s="25"/>
      <c r="DD65" s="26">
        <f t="shared" si="562"/>
        <v>0</v>
      </c>
      <c r="DE65" s="25"/>
      <c r="DF65" s="26">
        <f t="shared" si="563"/>
        <v>0</v>
      </c>
      <c r="DG65" s="25"/>
      <c r="DH65" s="26">
        <f t="shared" si="564"/>
        <v>0</v>
      </c>
      <c r="DI65" s="25"/>
      <c r="DJ65" s="26">
        <f t="shared" si="565"/>
        <v>0</v>
      </c>
      <c r="DK65" s="25"/>
      <c r="DL65" s="26">
        <f>(DK65/12*1*$D65*$G65*$H65*$K65*DL$10)+(DK65/12*5*$E65*$G65*$H65*$K65*DL$11)+(DK65/12*6*$F65*$G65*$H65*$K65*DL$11)</f>
        <v>0</v>
      </c>
      <c r="DM65" s="25"/>
      <c r="DN65" s="26">
        <f>(DM65/12*1*$D65*$G65*$H65*$K65*DN$10)+(DM65/12*5*$E65*$G65*$H65*$K65*DN$11)+(DM65/12*6*$F65*$G65*$H65*$K65*DN$11)</f>
        <v>0</v>
      </c>
      <c r="DO65" s="25"/>
      <c r="DP65" s="26">
        <f t="shared" si="566"/>
        <v>0</v>
      </c>
      <c r="DQ65" s="25"/>
      <c r="DR65" s="26">
        <f t="shared" si="567"/>
        <v>0</v>
      </c>
      <c r="DS65" s="25"/>
      <c r="DT65" s="26">
        <f t="shared" si="568"/>
        <v>0</v>
      </c>
      <c r="DU65" s="25"/>
      <c r="DV65" s="26">
        <f t="shared" si="569"/>
        <v>0</v>
      </c>
      <c r="DW65" s="25"/>
      <c r="DX65" s="26">
        <f t="shared" si="570"/>
        <v>0</v>
      </c>
      <c r="DY65" s="25"/>
      <c r="DZ65" s="26">
        <f t="shared" si="571"/>
        <v>0</v>
      </c>
      <c r="EA65" s="25"/>
      <c r="EB65" s="26">
        <f t="shared" si="572"/>
        <v>0</v>
      </c>
      <c r="EC65" s="25"/>
      <c r="ED65" s="26">
        <f t="shared" si="573"/>
        <v>0</v>
      </c>
      <c r="EE65" s="25"/>
      <c r="EF65" s="26">
        <f t="shared" si="574"/>
        <v>0</v>
      </c>
      <c r="EG65" s="29">
        <f>SUM(S65,Y65,U65,O65,Q65,BW65,CS65,DI65,DU65,BY65,DS65,BI65,AY65,AQ65,AS65,AU65,BK65,CQ65,W65,EA65,DG65,CA65,DY65,CI65,DK65,DO65,DM65,AE65,AG65,AI65,AK65,AA65,AM65,AO65,CK65,EC65,EE65,AW65,DW65,BO65,BA65,BC65,CU65,CW65,CY65,DA65,DC65,BQ65,BE65,BS65,BG65,BU65,CM65,CG65,CO65,AC65,CC65,DE65,,BM65,DQ65,CE65)</f>
        <v>0</v>
      </c>
      <c r="EH65" s="29">
        <f>SUM(T65,Z65,V65,P65,R65,BX65,CT65,DJ65,DV65,BZ65,DT65,BJ65,AZ65,AR65,AT65,AV65,BL65,CR65,X65,EB65,DH65,CB65,DZ65,CJ65,DL65,DP65,DN65,AF65,AH65,AJ65,AL65,AB65,AN65,AP65,CL65,ED65,EF65,AX65,DX65,BP65,BB65,BD65,CV65,CX65,CZ65,DB65,DD65,BR65,BF65,BT65,BH65,BV65,CN65,CH65,CP65,AD65,CD65,DF65,,BN65,DR65,CF65)</f>
        <v>0</v>
      </c>
      <c r="EI65" s="38"/>
      <c r="EJ65" s="38"/>
      <c r="EL65" s="59"/>
    </row>
    <row r="66" spans="1:142" s="60" customFormat="1" x14ac:dyDescent="0.25">
      <c r="A66" s="44">
        <v>17</v>
      </c>
      <c r="B66" s="44"/>
      <c r="C66" s="45" t="s">
        <v>210</v>
      </c>
      <c r="D66" s="22">
        <f t="shared" si="66"/>
        <v>10127</v>
      </c>
      <c r="E66" s="22">
        <v>10127</v>
      </c>
      <c r="F66" s="22">
        <v>9620</v>
      </c>
      <c r="G66" s="51"/>
      <c r="H66" s="49"/>
      <c r="I66" s="50"/>
      <c r="J66" s="47"/>
      <c r="K66" s="47"/>
      <c r="L66" s="47"/>
      <c r="M66" s="47"/>
      <c r="N66" s="24">
        <v>2.57</v>
      </c>
      <c r="O66" s="36">
        <f>SUM(O67)</f>
        <v>0</v>
      </c>
      <c r="P66" s="36">
        <f t="shared" ref="P66:CA66" si="575">SUM(P67)</f>
        <v>0</v>
      </c>
      <c r="Q66" s="36">
        <f t="shared" si="575"/>
        <v>0</v>
      </c>
      <c r="R66" s="36">
        <f t="shared" si="575"/>
        <v>0</v>
      </c>
      <c r="S66" s="36">
        <f t="shared" si="575"/>
        <v>0</v>
      </c>
      <c r="T66" s="36">
        <f t="shared" si="575"/>
        <v>0</v>
      </c>
      <c r="U66" s="36">
        <f t="shared" si="575"/>
        <v>0</v>
      </c>
      <c r="V66" s="36">
        <f t="shared" si="575"/>
        <v>0</v>
      </c>
      <c r="W66" s="36">
        <f t="shared" si="575"/>
        <v>0</v>
      </c>
      <c r="X66" s="36">
        <f t="shared" si="575"/>
        <v>0</v>
      </c>
      <c r="Y66" s="36">
        <f t="shared" si="575"/>
        <v>0</v>
      </c>
      <c r="Z66" s="36">
        <f t="shared" si="575"/>
        <v>0</v>
      </c>
      <c r="AA66" s="36">
        <f t="shared" si="575"/>
        <v>2</v>
      </c>
      <c r="AB66" s="36">
        <f t="shared" si="575"/>
        <v>59977.010183999999</v>
      </c>
      <c r="AC66" s="36">
        <f t="shared" si="575"/>
        <v>0</v>
      </c>
      <c r="AD66" s="36">
        <f t="shared" si="575"/>
        <v>0</v>
      </c>
      <c r="AE66" s="36">
        <f t="shared" si="575"/>
        <v>0</v>
      </c>
      <c r="AF66" s="36">
        <f t="shared" si="575"/>
        <v>0</v>
      </c>
      <c r="AG66" s="36">
        <f t="shared" si="575"/>
        <v>0</v>
      </c>
      <c r="AH66" s="36">
        <f t="shared" si="575"/>
        <v>0</v>
      </c>
      <c r="AI66" s="36">
        <f t="shared" si="575"/>
        <v>0</v>
      </c>
      <c r="AJ66" s="36">
        <f t="shared" si="575"/>
        <v>0</v>
      </c>
      <c r="AK66" s="36">
        <f t="shared" si="575"/>
        <v>0</v>
      </c>
      <c r="AL66" s="36">
        <f t="shared" si="575"/>
        <v>0</v>
      </c>
      <c r="AM66" s="36">
        <f t="shared" si="575"/>
        <v>0</v>
      </c>
      <c r="AN66" s="36">
        <f t="shared" si="575"/>
        <v>0</v>
      </c>
      <c r="AO66" s="36">
        <v>0</v>
      </c>
      <c r="AP66" s="36">
        <f t="shared" si="575"/>
        <v>0</v>
      </c>
      <c r="AQ66" s="36">
        <f t="shared" si="575"/>
        <v>0</v>
      </c>
      <c r="AR66" s="36">
        <f t="shared" si="575"/>
        <v>0</v>
      </c>
      <c r="AS66" s="36">
        <f t="shared" si="575"/>
        <v>0</v>
      </c>
      <c r="AT66" s="36">
        <f t="shared" si="575"/>
        <v>0</v>
      </c>
      <c r="AU66" s="36">
        <f t="shared" si="575"/>
        <v>0</v>
      </c>
      <c r="AV66" s="36">
        <f t="shared" si="575"/>
        <v>0</v>
      </c>
      <c r="AW66" s="36">
        <f t="shared" si="575"/>
        <v>0</v>
      </c>
      <c r="AX66" s="36">
        <f t="shared" si="575"/>
        <v>0</v>
      </c>
      <c r="AY66" s="36">
        <f t="shared" si="575"/>
        <v>0</v>
      </c>
      <c r="AZ66" s="36">
        <f t="shared" si="575"/>
        <v>0</v>
      </c>
      <c r="BA66" s="36">
        <f t="shared" si="575"/>
        <v>0</v>
      </c>
      <c r="BB66" s="36">
        <f t="shared" si="575"/>
        <v>0</v>
      </c>
      <c r="BC66" s="36">
        <f t="shared" si="575"/>
        <v>6</v>
      </c>
      <c r="BD66" s="36">
        <f t="shared" si="575"/>
        <v>121304.18300000002</v>
      </c>
      <c r="BE66" s="36">
        <f t="shared" si="575"/>
        <v>0</v>
      </c>
      <c r="BF66" s="36">
        <f t="shared" si="575"/>
        <v>0</v>
      </c>
      <c r="BG66" s="36">
        <f t="shared" si="575"/>
        <v>0</v>
      </c>
      <c r="BH66" s="36">
        <f t="shared" si="575"/>
        <v>0</v>
      </c>
      <c r="BI66" s="36">
        <v>0</v>
      </c>
      <c r="BJ66" s="36">
        <f t="shared" si="575"/>
        <v>0</v>
      </c>
      <c r="BK66" s="36">
        <f t="shared" si="575"/>
        <v>0</v>
      </c>
      <c r="BL66" s="36">
        <f t="shared" si="575"/>
        <v>0</v>
      </c>
      <c r="BM66" s="36">
        <f t="shared" si="575"/>
        <v>0</v>
      </c>
      <c r="BN66" s="36">
        <f t="shared" si="575"/>
        <v>0</v>
      </c>
      <c r="BO66" s="36">
        <f t="shared" si="575"/>
        <v>0</v>
      </c>
      <c r="BP66" s="36">
        <f t="shared" si="575"/>
        <v>0</v>
      </c>
      <c r="BQ66" s="36">
        <f t="shared" si="575"/>
        <v>0</v>
      </c>
      <c r="BR66" s="36">
        <f t="shared" si="575"/>
        <v>0</v>
      </c>
      <c r="BS66" s="36">
        <f t="shared" si="575"/>
        <v>0</v>
      </c>
      <c r="BT66" s="36">
        <f t="shared" si="575"/>
        <v>0</v>
      </c>
      <c r="BU66" s="36">
        <v>0</v>
      </c>
      <c r="BV66" s="36">
        <f t="shared" si="575"/>
        <v>0</v>
      </c>
      <c r="BW66" s="36">
        <f t="shared" si="575"/>
        <v>0</v>
      </c>
      <c r="BX66" s="36">
        <f t="shared" si="575"/>
        <v>0</v>
      </c>
      <c r="BY66" s="36">
        <f t="shared" si="575"/>
        <v>0</v>
      </c>
      <c r="BZ66" s="36">
        <f t="shared" si="575"/>
        <v>0</v>
      </c>
      <c r="CA66" s="36">
        <f t="shared" si="575"/>
        <v>0</v>
      </c>
      <c r="CB66" s="36">
        <f t="shared" ref="CB66:EJ66" si="576">SUM(CB67)</f>
        <v>0</v>
      </c>
      <c r="CC66" s="36">
        <f t="shared" si="576"/>
        <v>0</v>
      </c>
      <c r="CD66" s="36">
        <f t="shared" si="576"/>
        <v>0</v>
      </c>
      <c r="CE66" s="36">
        <f t="shared" si="576"/>
        <v>0</v>
      </c>
      <c r="CF66" s="36">
        <f t="shared" si="576"/>
        <v>0</v>
      </c>
      <c r="CG66" s="36">
        <f t="shared" si="576"/>
        <v>0</v>
      </c>
      <c r="CH66" s="36">
        <f t="shared" si="576"/>
        <v>0</v>
      </c>
      <c r="CI66" s="36">
        <f t="shared" si="576"/>
        <v>0</v>
      </c>
      <c r="CJ66" s="36">
        <f t="shared" si="576"/>
        <v>0</v>
      </c>
      <c r="CK66" s="36">
        <f t="shared" si="576"/>
        <v>0</v>
      </c>
      <c r="CL66" s="36">
        <f t="shared" si="576"/>
        <v>0</v>
      </c>
      <c r="CM66" s="36">
        <f t="shared" si="576"/>
        <v>0</v>
      </c>
      <c r="CN66" s="36">
        <f t="shared" si="576"/>
        <v>0</v>
      </c>
      <c r="CO66" s="36">
        <f t="shared" si="576"/>
        <v>0</v>
      </c>
      <c r="CP66" s="36">
        <f t="shared" si="576"/>
        <v>0</v>
      </c>
      <c r="CQ66" s="36">
        <f t="shared" si="576"/>
        <v>0</v>
      </c>
      <c r="CR66" s="36">
        <f t="shared" si="576"/>
        <v>0</v>
      </c>
      <c r="CS66" s="36">
        <f t="shared" si="576"/>
        <v>0</v>
      </c>
      <c r="CT66" s="36">
        <f t="shared" si="576"/>
        <v>0</v>
      </c>
      <c r="CU66" s="36">
        <f t="shared" si="576"/>
        <v>0</v>
      </c>
      <c r="CV66" s="36">
        <f t="shared" si="576"/>
        <v>0</v>
      </c>
      <c r="CW66" s="36">
        <f t="shared" si="576"/>
        <v>25</v>
      </c>
      <c r="CX66" s="36">
        <f t="shared" si="576"/>
        <v>618574.77500000002</v>
      </c>
      <c r="CY66" s="36">
        <f t="shared" si="576"/>
        <v>0</v>
      </c>
      <c r="CZ66" s="36">
        <f t="shared" si="576"/>
        <v>0</v>
      </c>
      <c r="DA66" s="36">
        <f t="shared" si="576"/>
        <v>0</v>
      </c>
      <c r="DB66" s="36">
        <f t="shared" si="576"/>
        <v>0</v>
      </c>
      <c r="DC66" s="36">
        <f t="shared" si="576"/>
        <v>0</v>
      </c>
      <c r="DD66" s="36">
        <f t="shared" si="576"/>
        <v>0</v>
      </c>
      <c r="DE66" s="36">
        <f t="shared" si="576"/>
        <v>0</v>
      </c>
      <c r="DF66" s="36">
        <f t="shared" si="576"/>
        <v>0</v>
      </c>
      <c r="DG66" s="36">
        <f t="shared" si="576"/>
        <v>0</v>
      </c>
      <c r="DH66" s="36">
        <f t="shared" si="576"/>
        <v>0</v>
      </c>
      <c r="DI66" s="36">
        <v>0</v>
      </c>
      <c r="DJ66" s="36">
        <f t="shared" si="576"/>
        <v>0</v>
      </c>
      <c r="DK66" s="36">
        <f t="shared" si="576"/>
        <v>0</v>
      </c>
      <c r="DL66" s="36">
        <f t="shared" si="576"/>
        <v>0</v>
      </c>
      <c r="DM66" s="36">
        <f t="shared" si="576"/>
        <v>0</v>
      </c>
      <c r="DN66" s="36">
        <f t="shared" si="576"/>
        <v>0</v>
      </c>
      <c r="DO66" s="36">
        <f t="shared" si="576"/>
        <v>0</v>
      </c>
      <c r="DP66" s="36">
        <f t="shared" si="576"/>
        <v>0</v>
      </c>
      <c r="DQ66" s="36">
        <f t="shared" si="576"/>
        <v>0</v>
      </c>
      <c r="DR66" s="36">
        <f t="shared" si="576"/>
        <v>0</v>
      </c>
      <c r="DS66" s="36">
        <f t="shared" si="576"/>
        <v>8</v>
      </c>
      <c r="DT66" s="36">
        <f t="shared" si="576"/>
        <v>216215.62507999997</v>
      </c>
      <c r="DU66" s="36">
        <f t="shared" si="576"/>
        <v>0</v>
      </c>
      <c r="DV66" s="36">
        <f t="shared" si="576"/>
        <v>0</v>
      </c>
      <c r="DW66" s="36">
        <f t="shared" si="576"/>
        <v>0</v>
      </c>
      <c r="DX66" s="36">
        <f t="shared" si="576"/>
        <v>0</v>
      </c>
      <c r="DY66" s="36">
        <v>0</v>
      </c>
      <c r="DZ66" s="36">
        <f t="shared" si="576"/>
        <v>0</v>
      </c>
      <c r="EA66" s="36">
        <v>0</v>
      </c>
      <c r="EB66" s="36">
        <f t="shared" si="576"/>
        <v>0</v>
      </c>
      <c r="EC66" s="36">
        <f t="shared" si="576"/>
        <v>0</v>
      </c>
      <c r="ED66" s="36">
        <f t="shared" si="576"/>
        <v>0</v>
      </c>
      <c r="EE66" s="36">
        <f t="shared" si="576"/>
        <v>0</v>
      </c>
      <c r="EF66" s="36">
        <f t="shared" si="576"/>
        <v>0</v>
      </c>
      <c r="EG66" s="36">
        <f t="shared" si="576"/>
        <v>41</v>
      </c>
      <c r="EH66" s="36">
        <f t="shared" si="576"/>
        <v>1016071.593264</v>
      </c>
      <c r="EI66" s="36">
        <f t="shared" si="576"/>
        <v>0</v>
      </c>
      <c r="EJ66" s="36">
        <f t="shared" si="576"/>
        <v>0</v>
      </c>
      <c r="EL66" s="59"/>
    </row>
    <row r="67" spans="1:142" ht="30" x14ac:dyDescent="0.25">
      <c r="A67" s="7"/>
      <c r="B67" s="7">
        <v>39</v>
      </c>
      <c r="C67" s="21" t="s">
        <v>211</v>
      </c>
      <c r="D67" s="22">
        <f t="shared" si="66"/>
        <v>10127</v>
      </c>
      <c r="E67" s="22">
        <v>10127</v>
      </c>
      <c r="F67" s="22">
        <v>9620</v>
      </c>
      <c r="G67" s="23">
        <v>1.79</v>
      </c>
      <c r="H67" s="31">
        <v>1</v>
      </c>
      <c r="I67" s="32"/>
      <c r="J67" s="22">
        <v>1.4</v>
      </c>
      <c r="K67" s="22">
        <v>1.68</v>
      </c>
      <c r="L67" s="22">
        <v>2.23</v>
      </c>
      <c r="M67" s="22">
        <v>2.39</v>
      </c>
      <c r="N67" s="24">
        <v>2.57</v>
      </c>
      <c r="O67" s="25"/>
      <c r="P67" s="26">
        <f>(O67/12*1*$D67*$G67*$H67*$J67*P$10)+(O67/12*5*$E67*$G67*$H67*$J67*P$11)+(O67/12*6*$F67*$G67*$H67*$J67*P$11)</f>
        <v>0</v>
      </c>
      <c r="Q67" s="25"/>
      <c r="R67" s="26">
        <f>(Q67/12*1*$D67*$G67*$H67*$J67*R$10)+(Q67/12*5*$E67*$G67*$H67*$J67*R$11)+(Q67/12*6*$F67*$G67*$H67*$J67*R$11)</f>
        <v>0</v>
      </c>
      <c r="S67" s="27"/>
      <c r="T67" s="26">
        <f>(S67/12*1*$D67*$G67*$H67*$J67*T$10)+(S67/12*5*$E67*$G67*$H67*$J67*T$11)+(S67/12*6*$F67*$G67*$H67*$J67*T$11)</f>
        <v>0</v>
      </c>
      <c r="U67" s="25"/>
      <c r="V67" s="26">
        <f>(U67/12*1*$D67*$G67*$H67*$J67*V$10)+(U67/12*5*$E67*$G67*$H67*$J67*V$11)+(U67/12*6*$F67*$G67*$H67*$J67*V$11)</f>
        <v>0</v>
      </c>
      <c r="W67" s="25"/>
      <c r="X67" s="26">
        <f>(W67/12*1*$D67*$G67*$H67*$J67*X$10)+(W67/12*5*$E67*$G67*$H67*$J67*X$11)+(W67/12*6*$F67*$G67*$H67*$J67*X$11)</f>
        <v>0</v>
      </c>
      <c r="Y67" s="25"/>
      <c r="Z67" s="26">
        <f>(Y67/12*1*$D67*$G67*$H67*$J67*Z$10)+(Y67/12*5*$E67*$G67*$H67*$J67*Z$11)+(Y67/12*6*$F67*$G67*$H67*$J67*Z$11)</f>
        <v>0</v>
      </c>
      <c r="AA67" s="25">
        <v>2</v>
      </c>
      <c r="AB67" s="26">
        <f>(AA67/12*1*$D67*$G67*$H67*$K67*AB$10)+(AA67/12*5*$E67*$G67*$H67*$K67*AB$11)+(AA67/12*6*$F67*$G67*$H67*$K67*AB$11)</f>
        <v>59977.010183999999</v>
      </c>
      <c r="AC67" s="25"/>
      <c r="AD67" s="26">
        <f>(AC67/12*1*$D67*$G67*$H67*$J67*AD$10)+(AC67/12*5*$E67*$G67*$H67*$J67*AD$11)+(AC67/12*6*$F67*$G67*$H67*$J67*AD$11)</f>
        <v>0</v>
      </c>
      <c r="AE67" s="25"/>
      <c r="AF67" s="26">
        <f>(AE67/12*1*$D67*$G67*$H67*$K67*AF$10)+(AE67/12*5*$E67*$G67*$H67*$K67*AF$11)+(AE67/12*6*$F67*$G67*$H67*$K67*AF$11)</f>
        <v>0</v>
      </c>
      <c r="AG67" s="25"/>
      <c r="AH67" s="26">
        <f>(AG67/12*1*$D67*$G67*$H67*$K67*AH$10)+(AG67/12*5*$E67*$G67*$H67*$K67*AH$11)+(AG67/12*6*$F67*$G67*$H67*$K67*AH$11)</f>
        <v>0</v>
      </c>
      <c r="AI67" s="25"/>
      <c r="AJ67" s="26">
        <f>(AI67/12*1*$D67*$G67*$H67*$K67*AJ$10)+(AI67/12*5*$E67*$G67*$H67*$K67*AJ$11)+(AI67/12*6*$F67*$G67*$H67*$K67*AJ$11)</f>
        <v>0</v>
      </c>
      <c r="AK67" s="25"/>
      <c r="AL67" s="26">
        <f>(AK67/12*1*$D67*$G67*$H67*$K67*AL$10)+(AK67/12*5*$E67*$G67*$H67*$K67*AL$11)+(AK67/12*6*$F67*$G67*$H67*$K67*AL$11)</f>
        <v>0</v>
      </c>
      <c r="AM67" s="28"/>
      <c r="AN67" s="26">
        <f>(AM67/12*1*$D67*$G67*$H67*$K67*AN$10)+(AM67/12*5*$E67*$G67*$H67*$K67*AN$11)+(AM67/12*6*$F67*$G67*$H67*$K67*AN$11)</f>
        <v>0</v>
      </c>
      <c r="AO67" s="25"/>
      <c r="AP67" s="26">
        <f>(AO67/12*1*$D67*$G67*$H67*$K67*AP$10)+(AO67/12*5*$E67*$G67*$H67*$K67*AP$11)+(AO67/12*6*$F67*$G67*$H67*$K67*AP$11)</f>
        <v>0</v>
      </c>
      <c r="AQ67" s="25"/>
      <c r="AR67" s="26">
        <f>(AQ67/12*1*$D67*$G67*$H67*$J67*AR$10)+(AQ67/12*5*$E67*$G67*$H67*$J67*AR$11)+(AQ67/12*6*$F67*$G67*$H67*$J67*AR$11)</f>
        <v>0</v>
      </c>
      <c r="AS67" s="25"/>
      <c r="AT67" s="26">
        <f>(AS67/12*1*$D67*$G67*$H67*$J67*AT$10)+(AS67/12*11*$E67*$G67*$H67*$J67*AT$11)</f>
        <v>0</v>
      </c>
      <c r="AU67" s="25"/>
      <c r="AV67" s="26">
        <f>(AU67/12*1*$D67*$G67*$H67*$J67*AV$10)+(AU67/12*5*$E67*$G67*$H67*$J67*AV$11)+(AU67/12*6*$F67*$G67*$H67*$J67*AV$11)</f>
        <v>0</v>
      </c>
      <c r="AW67" s="25"/>
      <c r="AX67" s="26">
        <f>(AW67/12*1*$D67*$G67*$H67*$K67*AX$10)+(AW67/12*5*$E67*$G67*$H67*$K67*AX$11)+(AW67/12*6*$F67*$G67*$H67*$K67*AX$11)</f>
        <v>0</v>
      </c>
      <c r="AY67" s="25"/>
      <c r="AZ67" s="26">
        <f>(AY67/12*1*$D67*$G67*$H67*$J67*AZ$10)+(AY67/12*5*$E67*$G67*$H67*$J67*AZ$11)+(AY67/12*6*$F67*$G67*$H67*$J67*AZ$11)</f>
        <v>0</v>
      </c>
      <c r="BA67" s="25"/>
      <c r="BB67" s="26">
        <f>(BA67/12*1*$D67*$G67*$H67*$J67*BB$10)+(BA67/12*5*$E67*$G67*$H67*$J67*BB$11)+(BA67/12*6*$F67*$G67*$H67*$J67*BB$11)</f>
        <v>0</v>
      </c>
      <c r="BC67" s="25">
        <v>6</v>
      </c>
      <c r="BD67" s="26">
        <f>(BC67/12*1*$D67*$G67*$H67*$J67*BD$10)+(BC67/12*5*$E67*$G67*$H67*$J67*BD$11)+(BC67/12*6*$F67*$G67*$H67*$J67*BD$11)</f>
        <v>121304.18300000002</v>
      </c>
      <c r="BE67" s="25"/>
      <c r="BF67" s="26">
        <f>(BE67/12*1*$D67*$G67*$H67*$J67*BF$10)+(BE67/12*5*$E67*$G67*$H67*$J67*BF$11)+(BE67/12*6*$F67*$G67*$H67*$J67*BF$11)</f>
        <v>0</v>
      </c>
      <c r="BG67" s="25"/>
      <c r="BH67" s="26">
        <f>(BG67/12*1*$D67*$G67*$H67*$J67*BH$10)+(BG67/12*5*$E67*$G67*$H67*$J67*BH$11)+(BG67/12*6*$F67*$G67*$H67*$J67*BH$11)</f>
        <v>0</v>
      </c>
      <c r="BI67" s="25"/>
      <c r="BJ67" s="26">
        <f>(BI67/12*1*$D67*$G67*$H67*$J67*BJ$10)+(BI67/12*5*$E67*$G67*$H67*$J67*BJ$11)+(BI67/12*6*$F67*$G67*$H67*$J67*BJ$11)</f>
        <v>0</v>
      </c>
      <c r="BK67" s="25"/>
      <c r="BL67" s="26">
        <f>(BK67/12*1*$D67*$G67*$H67*$J67*BL$10)+(BK67/12*4*$E67*$G67*$H67*$J67*BL$11)+(BK67/12*1*$E67*$G67*$H67*$J67*BL$12)+(BK67/12*6*$F67*$G67*$H67*$J67*BL$12)</f>
        <v>0</v>
      </c>
      <c r="BM67" s="25"/>
      <c r="BN67" s="26">
        <f>(BM67/12*1*$D67*$G67*$H67*$J67*BN$10)+(BM67/12*5*$E67*$G67*$H67*$J67*BN$11)+(BM67/12*6*$F67*$G67*$H67*$J67*BN$11)</f>
        <v>0</v>
      </c>
      <c r="BO67" s="25"/>
      <c r="BP67" s="26">
        <f>(BO67/12*1*$D67*$G67*$H67*$J67*BP$10)+(BO67/12*4*$E67*$G67*$H67*$J67*BP$11)+(BO67/12*1*$E67*$G67*$H67*$J67*BP$12)+(BO67/12*6*$F67*$G67*$H67*$J67*BP$12)</f>
        <v>0</v>
      </c>
      <c r="BQ67" s="25"/>
      <c r="BR67" s="26">
        <f>(BQ67/12*1*$D67*$G67*$H67*$J67*BR$10)+(BQ67/12*5*$E67*$G67*$H67*$J67*BR$11)+(BQ67/12*6*$F67*$G67*$H67*$J67*BR$11)</f>
        <v>0</v>
      </c>
      <c r="BS67" s="25"/>
      <c r="BT67" s="26">
        <f>(BS67/12*1*$D67*$G67*$H67*$J67*BT$10)+(BS67/12*4*$E67*$G67*$H67*$J67*BT$11)+(BS67/12*1*$E67*$G67*$H67*$J67*BT$12)+(BS67/12*6*$F67*$G67*$H67*$J67*BT$12)</f>
        <v>0</v>
      </c>
      <c r="BU67" s="25"/>
      <c r="BV67" s="26">
        <f>(BU67/12*1*$D67*$G67*$H67*$J67*BV$10)+(BU67/12*5*$E67*$G67*$H67*$J67*BV$11)+(BU67/12*6*$F67*$G67*$H67*$J67*BV$11)</f>
        <v>0</v>
      </c>
      <c r="BW67" s="25"/>
      <c r="BX67" s="26">
        <f>(BW67/12*1*$D67*$G67*$H67*$J67*BX$10)+(BW67/12*5*$E67*$G67*$H67*$J67*BX$11)+(BW67/12*6*$F67*$G67*$H67*$J67*BX$11)</f>
        <v>0</v>
      </c>
      <c r="BY67" s="25"/>
      <c r="BZ67" s="26">
        <f>(BY67/12*1*$D67*$G67*$H67*$J67*BZ$10)+(BY67/12*5*$E67*$G67*$H67*$J67*BZ$11)+(BY67/12*6*$F67*$G67*$H67*$J67*BZ$11)</f>
        <v>0</v>
      </c>
      <c r="CA67" s="25"/>
      <c r="CB67" s="26">
        <f>(CA67/12*1*$D67*$G67*$H67*$K67*CB$10)+(CA67/12*4*$E67*$G67*$H67*$K67*CB$11)+(CA67/12*1*$E67*$G67*$H67*$K67*CB$12)+(CA67/12*6*$F67*$G67*$H67*$K67*CB$12)</f>
        <v>0</v>
      </c>
      <c r="CC67" s="25"/>
      <c r="CD67" s="26">
        <f>(CC67/12*1*$D67*$G67*$H67*$J67*CD$10)+(CC67/12*5*$E67*$G67*$H67*$J67*CD$11)+(CC67/12*6*$F67*$G67*$H67*$J67*CD$11)</f>
        <v>0</v>
      </c>
      <c r="CE67" s="25"/>
      <c r="CF67" s="26">
        <f>(CE67/12*1*$D67*$G67*$H67*$J67*CF$10)+(CE67/12*5*$E67*$G67*$H67*$J67*CF$11)+(CE67/12*6*$F67*$G67*$H67*$J67*CF$11)</f>
        <v>0</v>
      </c>
      <c r="CG67" s="25"/>
      <c r="CH67" s="26">
        <f>(CG67/12*1*$D67*$G67*$H67*$J67*CH$10)+(CG67/12*5*$E67*$G67*$H67*$J67*CH$11)+(CG67/12*6*$F67*$G67*$H67*$J67*CH$11)</f>
        <v>0</v>
      </c>
      <c r="CI67" s="25"/>
      <c r="CJ67" s="26">
        <f>(CI67/12*1*$D67*$G67*$H67*$K67*CJ$10)+(CI67/12*4*$E67*$G67*$H67*$K67*CJ$11)+(CI67/12*1*$E67*$G67*$H67*$K67*CJ$12)+(CI67/12*6*$F67*$G67*$H67*$K67*CJ$12)</f>
        <v>0</v>
      </c>
      <c r="CK67" s="25"/>
      <c r="CL67" s="26">
        <f>(CK67/12*1*$D67*$G67*$H67*$K67*CL$10)+(CK67/12*5*$E67*$G67*$H67*$K67*CL$11)+(CK67/12*6*$F67*$G67*$H67*$K67*CL$11)</f>
        <v>0</v>
      </c>
      <c r="CM67" s="25"/>
      <c r="CN67" s="26">
        <f>(CM67/12*1*$D67*$G67*$H67*$J67*CN$10)+(CM67/12*5*$E67*$G67*$H67*$J67*CN$11)+(CM67/12*6*$F67*$G67*$H67*$J67*CN$11)</f>
        <v>0</v>
      </c>
      <c r="CO67" s="25"/>
      <c r="CP67" s="26">
        <f>(CO67/12*1*$D67*$G67*$H67*$J67*CP$10)+(CO67/12*5*$E67*$G67*$H67*$J67*CP$11)+(CO67/12*6*$F67*$G67*$H67*$J67*CP$11)</f>
        <v>0</v>
      </c>
      <c r="CQ67" s="25"/>
      <c r="CR67" s="26">
        <f>(CQ67/12*1*$D67*$G67*$H67*$J67*CR$10)+(CQ67/12*5*$E67*$G67*$H67*$J67*CR$11)+(CQ67/12*6*$F67*$G67*$H67*$J67*CR$11)</f>
        <v>0</v>
      </c>
      <c r="CS67" s="25"/>
      <c r="CT67" s="26">
        <f>(CS67/12*1*$D67*$G67*$H67*$J67*CT$10)+(CS67/12*5*$E67*$G67*$H67*$J67*CT$11)+(CS67/12*6*$F67*$G67*$H67*$J67*CT$11)</f>
        <v>0</v>
      </c>
      <c r="CU67" s="25"/>
      <c r="CV67" s="26">
        <f>(CU67/12*1*$D67*$G67*$H67*$J67*CV$10)+(CU67/12*5*$E67*$G67*$H67*$J67*CV$11)+(CU67/12*6*$F67*$G67*$H67*$J67*CV$11)</f>
        <v>0</v>
      </c>
      <c r="CW67" s="25">
        <v>25</v>
      </c>
      <c r="CX67" s="26">
        <f>(CW67/12*1*$D67*$G67*$H67*$J67*CX$10)+(CW67/12*5*$E67*$G67*$H67*$J67*CX$11)+(CW67/12*6*$F67*$G67*$H67*$J67*CX$11)</f>
        <v>618574.77500000002</v>
      </c>
      <c r="CY67" s="25"/>
      <c r="CZ67" s="26">
        <f>(CY67/12*1*$D67*$G67*$H67*$J67*CZ$10)+(CY67/12*5*$E67*$G67*$H67*$J67*CZ$11)+(CY67/12*6*$F67*$G67*$H67*$J67*CZ$11)</f>
        <v>0</v>
      </c>
      <c r="DA67" s="25"/>
      <c r="DB67" s="26">
        <f>(DA67/12*1*$D67*$G67*$H67*$J67*DB$10)+(DA67/12*4*$E67*$G67*$H67*$J67*DB$11)+(DA67/12*1*$E67*$G67*$H67*$J67*DB$12)+(DA67/12*6*$F67*$G67*$H67*$J67*DB$12)</f>
        <v>0</v>
      </c>
      <c r="DC67" s="25"/>
      <c r="DD67" s="26">
        <f>(DC67/12*1*$D67*$G67*$H67*$J67*DD$10)+(DC67/12*5*$E67*$G67*$H67*$J67*DD$11)+(DC67/12*6*$F67*$G67*$H67*$J67*DD$11)</f>
        <v>0</v>
      </c>
      <c r="DE67" s="25"/>
      <c r="DF67" s="26">
        <f>(DE67/12*1*$D67*$G67*$H67*$K67*DF$10)+(DE67/12*5*$E67*$G67*$H67*$K67*DF$11)+(DE67/12*6*$F67*$G67*$H67*$K67*DF$11)</f>
        <v>0</v>
      </c>
      <c r="DG67" s="25"/>
      <c r="DH67" s="26">
        <f>(DG67/12*1*$D67*$G67*$H67*$K67*DH$10)+(DG67/12*5*$E67*$G67*$H67*$K67*DH$11)+(DG67/12*6*$F67*$G67*$H67*$K67*DH$11)</f>
        <v>0</v>
      </c>
      <c r="DI67" s="25"/>
      <c r="DJ67" s="26">
        <f>(DI67/12*1*$D67*$G67*$H67*$J67*DJ$10)+(DI67/12*5*$E67*$G67*$H67*$J67*DJ$11)+(DI67/12*6*$F67*$G67*$H67*$J67*DJ$11)</f>
        <v>0</v>
      </c>
      <c r="DK67" s="25"/>
      <c r="DL67" s="26">
        <f>(DK67/12*1*$D67*$G67*$H67*$K67*DL$10)+(DK67/12*5*$E67*$G67*$H67*$K67*DL$11)+(DK67/12*6*$F67*$G67*$H67*$K67*DL$11)</f>
        <v>0</v>
      </c>
      <c r="DM67" s="25"/>
      <c r="DN67" s="26">
        <f>(DM67/12*1*$D67*$G67*$H67*$K67*DN$10)+(DM67/12*5*$E67*$G67*$H67*$K67*DN$11)+(DM67/12*6*$F67*$G67*$H67*$K67*DN$11)</f>
        <v>0</v>
      </c>
      <c r="DO67" s="25"/>
      <c r="DP67" s="26">
        <f>(DO67/12*1*$D67*$G67*$H67*$K67*DP$10)+(DO67/12*5*$E67*$G67*$H67*$K67*DP$11)+(DO67/12*6*$F67*$G67*$H67*$K67*DP$11)</f>
        <v>0</v>
      </c>
      <c r="DQ67" s="25"/>
      <c r="DR67" s="26">
        <f>(DQ67/12*1*$D67*$G67*$H67*$K67*DR$10)+(DQ67/12*5*$E67*$G67*$H67*$K67*DR$11)+(DQ67/12*6*$F67*$G67*$H67*$K67*DR$11)</f>
        <v>0</v>
      </c>
      <c r="DS67" s="25">
        <f>2+6</f>
        <v>8</v>
      </c>
      <c r="DT67" s="26">
        <f>(DS67/12*1*$D67*$G67*$H67*$J67*DT$10)+(DS67/12*5*$E67*$G67*$H67*$J67*DT$11)+(DS67/12*6*$F67*$G67*$H67*$J67*DT$11)</f>
        <v>216215.62507999997</v>
      </c>
      <c r="DU67" s="25"/>
      <c r="DV67" s="26">
        <f>(DU67/12*1*$D67*$G67*$H67*$J67*DV$10)+(DU67/12*5*$E67*$G67*$H67*$J67*DV$11)+(DU67/12*6*$F67*$G67*$H67*$J67*DV$11)</f>
        <v>0</v>
      </c>
      <c r="DW67" s="25"/>
      <c r="DX67" s="26">
        <f>(DW67/12*1*$D67*$G67*$H67*$K67*DX$10)+(DW67/12*5*$E67*$G67*$H67*$K67*DX$11)+(DW67/12*6*$F67*$G67*$H67*$K67*DX$11)</f>
        <v>0</v>
      </c>
      <c r="DY67" s="25"/>
      <c r="DZ67" s="26">
        <f>(DY67/12*1*$D67*$G67*$H67*$K67*DZ$10)+(DY67/12*5*$E67*$G67*$H67*$K67*DZ$11)+(DY67/12*6*$F67*$G67*$H67*$K67*DZ$11)</f>
        <v>0</v>
      </c>
      <c r="EA67" s="25"/>
      <c r="EB67" s="26">
        <f>(EA67/12*1*$D67*$G67*$H67*$K67*EB$10)+(EA67/12*5*$E67*$G67*$H67*$K67*EB$11)+(EA67/12*6*$F67*$G67*$H67*$K67*EB$11)</f>
        <v>0</v>
      </c>
      <c r="EC67" s="25"/>
      <c r="ED67" s="26">
        <f>(EC67/12*1*$D67*$G67*$H67*$L67*ED$10)+(EC67/12*5*$E67*$G67*$H67*$L67*ED$11)+(EC67/12*6*$F67*$G67*$H67*$L67*ED$11)</f>
        <v>0</v>
      </c>
      <c r="EE67" s="25"/>
      <c r="EF67" s="26">
        <f>(EE67/12*1*$D67*$G67*$H67*$M67*EF$10)+(EE67/12*5*$E67*$G67*$H67*$N67*EF$11)+(EE67/12*6*$F67*$G67*$H67*$N67*EF$11)</f>
        <v>0</v>
      </c>
      <c r="EG67" s="29">
        <f>SUM(S67,Y67,U67,O67,Q67,BW67,CS67,DI67,DU67,BY67,DS67,BI67,AY67,AQ67,AS67,AU67,BK67,CQ67,W67,EA67,DG67,CA67,DY67,CI67,DK67,DO67,DM67,AE67,AG67,AI67,AK67,AA67,AM67,AO67,CK67,EC67,EE67,AW67,DW67,BO67,BA67,BC67,CU67,CW67,CY67,DA67,DC67,BQ67,BE67,BS67,BG67,BU67,CM67,CG67,CO67,AC67,CC67,DE67,,BM67,DQ67,CE67)</f>
        <v>41</v>
      </c>
      <c r="EH67" s="29">
        <f>SUM(T67,Z67,V67,P67,R67,BX67,CT67,DJ67,DV67,BZ67,DT67,BJ67,AZ67,AR67,AT67,AV67,BL67,CR67,X67,EB67,DH67,CB67,DZ67,CJ67,DL67,DP67,DN67,AF67,AH67,AJ67,AL67,AB67,AN67,AP67,CL67,ED67,EF67,AX67,DX67,BP67,BB67,BD67,CV67,CX67,CZ67,DB67,DD67,BR67,BF67,BT67,BH67,BV67,CN67,CH67,CP67,AD67,CD67,DF67,,BN67,DR67,CF67)</f>
        <v>1016071.593264</v>
      </c>
      <c r="EI67" s="38"/>
      <c r="EJ67" s="38"/>
      <c r="EL67" s="59"/>
    </row>
    <row r="68" spans="1:142" s="60" customFormat="1" x14ac:dyDescent="0.25">
      <c r="A68" s="44">
        <v>18</v>
      </c>
      <c r="B68" s="44"/>
      <c r="C68" s="45" t="s">
        <v>212</v>
      </c>
      <c r="D68" s="22">
        <f>D67</f>
        <v>10127</v>
      </c>
      <c r="E68" s="22">
        <v>10127</v>
      </c>
      <c r="F68" s="22">
        <v>9620</v>
      </c>
      <c r="G68" s="51"/>
      <c r="H68" s="49"/>
      <c r="I68" s="50"/>
      <c r="J68" s="47"/>
      <c r="K68" s="47"/>
      <c r="L68" s="47"/>
      <c r="M68" s="47"/>
      <c r="N68" s="24">
        <v>2.57</v>
      </c>
      <c r="O68" s="36">
        <f>SUM(O69:O72)</f>
        <v>0</v>
      </c>
      <c r="P68" s="36">
        <f t="shared" ref="P68:CA68" si="577">SUM(P69:P72)</f>
        <v>0</v>
      </c>
      <c r="Q68" s="36">
        <f t="shared" si="577"/>
        <v>0</v>
      </c>
      <c r="R68" s="36">
        <f t="shared" si="577"/>
        <v>0</v>
      </c>
      <c r="S68" s="36">
        <f t="shared" si="577"/>
        <v>0</v>
      </c>
      <c r="T68" s="36">
        <f t="shared" si="577"/>
        <v>0</v>
      </c>
      <c r="U68" s="36">
        <f t="shared" si="577"/>
        <v>0</v>
      </c>
      <c r="V68" s="36">
        <f t="shared" si="577"/>
        <v>0</v>
      </c>
      <c r="W68" s="36">
        <f t="shared" si="577"/>
        <v>0</v>
      </c>
      <c r="X68" s="36">
        <f t="shared" si="577"/>
        <v>0</v>
      </c>
      <c r="Y68" s="36">
        <f t="shared" si="577"/>
        <v>0</v>
      </c>
      <c r="Z68" s="36">
        <f t="shared" si="577"/>
        <v>0</v>
      </c>
      <c r="AA68" s="36">
        <f t="shared" si="577"/>
        <v>9</v>
      </c>
      <c r="AB68" s="36">
        <f t="shared" si="577"/>
        <v>214442.94144</v>
      </c>
      <c r="AC68" s="36">
        <f t="shared" si="577"/>
        <v>0</v>
      </c>
      <c r="AD68" s="36">
        <f t="shared" si="577"/>
        <v>0</v>
      </c>
      <c r="AE68" s="36">
        <f t="shared" si="577"/>
        <v>1</v>
      </c>
      <c r="AF68" s="36">
        <f t="shared" si="577"/>
        <v>26805.367679999996</v>
      </c>
      <c r="AG68" s="36">
        <f t="shared" si="577"/>
        <v>1</v>
      </c>
      <c r="AH68" s="36">
        <f t="shared" si="577"/>
        <v>13402.683839999998</v>
      </c>
      <c r="AI68" s="36">
        <f t="shared" si="577"/>
        <v>0</v>
      </c>
      <c r="AJ68" s="36">
        <f t="shared" si="577"/>
        <v>0</v>
      </c>
      <c r="AK68" s="36">
        <f t="shared" si="577"/>
        <v>1</v>
      </c>
      <c r="AL68" s="36">
        <f t="shared" si="577"/>
        <v>26805.367679999996</v>
      </c>
      <c r="AM68" s="36">
        <f t="shared" si="577"/>
        <v>0</v>
      </c>
      <c r="AN68" s="36">
        <f t="shared" si="577"/>
        <v>0</v>
      </c>
      <c r="AO68" s="36">
        <v>3</v>
      </c>
      <c r="AP68" s="36">
        <f t="shared" si="577"/>
        <v>40208.051520000001</v>
      </c>
      <c r="AQ68" s="36">
        <f t="shared" si="577"/>
        <v>0</v>
      </c>
      <c r="AR68" s="36">
        <f t="shared" si="577"/>
        <v>0</v>
      </c>
      <c r="AS68" s="36">
        <f t="shared" si="577"/>
        <v>0</v>
      </c>
      <c r="AT68" s="36">
        <f t="shared" si="577"/>
        <v>0</v>
      </c>
      <c r="AU68" s="36">
        <f t="shared" si="577"/>
        <v>0</v>
      </c>
      <c r="AV68" s="36">
        <f t="shared" si="577"/>
        <v>0</v>
      </c>
      <c r="AW68" s="36">
        <f t="shared" si="577"/>
        <v>0</v>
      </c>
      <c r="AX68" s="36">
        <f t="shared" si="577"/>
        <v>0</v>
      </c>
      <c r="AY68" s="36">
        <f t="shared" si="577"/>
        <v>0</v>
      </c>
      <c r="AZ68" s="36">
        <f t="shared" si="577"/>
        <v>0</v>
      </c>
      <c r="BA68" s="36">
        <f t="shared" si="577"/>
        <v>0</v>
      </c>
      <c r="BB68" s="36">
        <f t="shared" si="577"/>
        <v>0</v>
      </c>
      <c r="BC68" s="36">
        <f t="shared" si="577"/>
        <v>5</v>
      </c>
      <c r="BD68" s="36">
        <f t="shared" si="577"/>
        <v>45178.466666666674</v>
      </c>
      <c r="BE68" s="36">
        <f t="shared" si="577"/>
        <v>0</v>
      </c>
      <c r="BF68" s="36">
        <f t="shared" si="577"/>
        <v>0</v>
      </c>
      <c r="BG68" s="36">
        <f t="shared" si="577"/>
        <v>0</v>
      </c>
      <c r="BH68" s="36">
        <f t="shared" si="577"/>
        <v>0</v>
      </c>
      <c r="BI68" s="36">
        <v>0</v>
      </c>
      <c r="BJ68" s="36">
        <f t="shared" si="577"/>
        <v>0</v>
      </c>
      <c r="BK68" s="36">
        <f t="shared" si="577"/>
        <v>0</v>
      </c>
      <c r="BL68" s="36">
        <f t="shared" si="577"/>
        <v>0</v>
      </c>
      <c r="BM68" s="36">
        <f t="shared" si="577"/>
        <v>0</v>
      </c>
      <c r="BN68" s="36">
        <f t="shared" si="577"/>
        <v>0</v>
      </c>
      <c r="BO68" s="36">
        <f t="shared" si="577"/>
        <v>2</v>
      </c>
      <c r="BP68" s="36">
        <f t="shared" si="577"/>
        <v>18827.536</v>
      </c>
      <c r="BQ68" s="36">
        <f t="shared" si="577"/>
        <v>3</v>
      </c>
      <c r="BR68" s="36">
        <f t="shared" si="577"/>
        <v>30141.019999999997</v>
      </c>
      <c r="BS68" s="36">
        <f t="shared" si="577"/>
        <v>2</v>
      </c>
      <c r="BT68" s="36">
        <f t="shared" si="577"/>
        <v>18827.536</v>
      </c>
      <c r="BU68" s="36">
        <v>0</v>
      </c>
      <c r="BV68" s="36">
        <f t="shared" si="577"/>
        <v>0</v>
      </c>
      <c r="BW68" s="36">
        <f t="shared" si="577"/>
        <v>12</v>
      </c>
      <c r="BX68" s="36">
        <f t="shared" si="577"/>
        <v>120564.07999999999</v>
      </c>
      <c r="BY68" s="36">
        <f t="shared" si="577"/>
        <v>6</v>
      </c>
      <c r="BZ68" s="36">
        <f t="shared" si="577"/>
        <v>60282.039999999994</v>
      </c>
      <c r="CA68" s="36">
        <f t="shared" si="577"/>
        <v>1</v>
      </c>
      <c r="CB68" s="36">
        <f t="shared" ref="CB68:EJ68" si="578">SUM(CB69:CB72)</f>
        <v>13576.180800000002</v>
      </c>
      <c r="CC68" s="36">
        <f t="shared" si="578"/>
        <v>0</v>
      </c>
      <c r="CD68" s="36">
        <f t="shared" si="578"/>
        <v>0</v>
      </c>
      <c r="CE68" s="36">
        <f t="shared" si="578"/>
        <v>0</v>
      </c>
      <c r="CF68" s="36">
        <f t="shared" si="578"/>
        <v>0</v>
      </c>
      <c r="CG68" s="36">
        <f t="shared" si="578"/>
        <v>0</v>
      </c>
      <c r="CH68" s="36">
        <f t="shared" si="578"/>
        <v>0</v>
      </c>
      <c r="CI68" s="36">
        <f t="shared" si="578"/>
        <v>9</v>
      </c>
      <c r="CJ68" s="36">
        <f t="shared" si="578"/>
        <v>126268.83360000001</v>
      </c>
      <c r="CK68" s="36">
        <f t="shared" si="578"/>
        <v>0</v>
      </c>
      <c r="CL68" s="36">
        <f t="shared" si="578"/>
        <v>0</v>
      </c>
      <c r="CM68" s="36">
        <f t="shared" si="578"/>
        <v>0</v>
      </c>
      <c r="CN68" s="36">
        <f t="shared" si="578"/>
        <v>0</v>
      </c>
      <c r="CO68" s="36">
        <f t="shared" si="578"/>
        <v>0</v>
      </c>
      <c r="CP68" s="36">
        <f t="shared" si="578"/>
        <v>0</v>
      </c>
      <c r="CQ68" s="36">
        <f t="shared" si="578"/>
        <v>0</v>
      </c>
      <c r="CR68" s="36">
        <f t="shared" si="578"/>
        <v>0</v>
      </c>
      <c r="CS68" s="36">
        <f t="shared" si="578"/>
        <v>7</v>
      </c>
      <c r="CT68" s="36">
        <f t="shared" si="578"/>
        <v>77646.42704000001</v>
      </c>
      <c r="CU68" s="36">
        <f t="shared" si="578"/>
        <v>0</v>
      </c>
      <c r="CV68" s="36">
        <f t="shared" si="578"/>
        <v>0</v>
      </c>
      <c r="CW68" s="36">
        <f t="shared" si="578"/>
        <v>3</v>
      </c>
      <c r="CX68" s="36">
        <f t="shared" si="578"/>
        <v>55291.6</v>
      </c>
      <c r="CY68" s="36">
        <f t="shared" si="578"/>
        <v>1</v>
      </c>
      <c r="CZ68" s="36">
        <f t="shared" si="578"/>
        <v>11058.32</v>
      </c>
      <c r="DA68" s="36">
        <f t="shared" si="578"/>
        <v>0</v>
      </c>
      <c r="DB68" s="36">
        <f t="shared" si="578"/>
        <v>0</v>
      </c>
      <c r="DC68" s="36">
        <f t="shared" si="578"/>
        <v>0</v>
      </c>
      <c r="DD68" s="36">
        <f t="shared" si="578"/>
        <v>0</v>
      </c>
      <c r="DE68" s="36">
        <f t="shared" si="578"/>
        <v>0</v>
      </c>
      <c r="DF68" s="36">
        <f t="shared" si="578"/>
        <v>0</v>
      </c>
      <c r="DG68" s="36">
        <f t="shared" si="578"/>
        <v>0</v>
      </c>
      <c r="DH68" s="36">
        <f t="shared" si="578"/>
        <v>0</v>
      </c>
      <c r="DI68" s="36">
        <v>0</v>
      </c>
      <c r="DJ68" s="36">
        <f t="shared" si="578"/>
        <v>0</v>
      </c>
      <c r="DK68" s="36">
        <f t="shared" si="578"/>
        <v>15</v>
      </c>
      <c r="DL68" s="36">
        <f t="shared" si="578"/>
        <v>217865.88096000001</v>
      </c>
      <c r="DM68" s="36">
        <f t="shared" si="578"/>
        <v>3</v>
      </c>
      <c r="DN68" s="36">
        <f t="shared" si="578"/>
        <v>58097.568255999999</v>
      </c>
      <c r="DO68" s="36">
        <f t="shared" si="578"/>
        <v>42</v>
      </c>
      <c r="DP68" s="36">
        <f t="shared" si="578"/>
        <v>608309.52</v>
      </c>
      <c r="DQ68" s="36">
        <f t="shared" si="578"/>
        <v>5</v>
      </c>
      <c r="DR68" s="36">
        <f t="shared" si="578"/>
        <v>72621.960319999998</v>
      </c>
      <c r="DS68" s="36">
        <f t="shared" si="578"/>
        <v>9</v>
      </c>
      <c r="DT68" s="36">
        <f t="shared" si="578"/>
        <v>205344.44839999999</v>
      </c>
      <c r="DU68" s="36">
        <f t="shared" si="578"/>
        <v>0</v>
      </c>
      <c r="DV68" s="36">
        <f t="shared" si="578"/>
        <v>0</v>
      </c>
      <c r="DW68" s="36">
        <f t="shared" si="578"/>
        <v>0</v>
      </c>
      <c r="DX68" s="36">
        <f t="shared" si="578"/>
        <v>0</v>
      </c>
      <c r="DY68" s="36">
        <v>2</v>
      </c>
      <c r="DZ68" s="36">
        <f t="shared" ref="DZ68" si="579">SUM(DZ69:DZ72)</f>
        <v>38902.572799999994</v>
      </c>
      <c r="EA68" s="36">
        <v>3</v>
      </c>
      <c r="EB68" s="36">
        <f t="shared" ref="EB68" si="580">SUM(EB69:EB72)</f>
        <v>118068.78719999999</v>
      </c>
      <c r="EC68" s="36">
        <f t="shared" si="578"/>
        <v>0</v>
      </c>
      <c r="ED68" s="36">
        <f t="shared" si="578"/>
        <v>0</v>
      </c>
      <c r="EE68" s="36">
        <f t="shared" si="578"/>
        <v>0</v>
      </c>
      <c r="EF68" s="36">
        <f t="shared" si="578"/>
        <v>0</v>
      </c>
      <c r="EG68" s="36">
        <f t="shared" si="578"/>
        <v>145</v>
      </c>
      <c r="EH68" s="36">
        <f t="shared" si="578"/>
        <v>2218537.1902026669</v>
      </c>
      <c r="EI68" s="36">
        <f t="shared" si="578"/>
        <v>0</v>
      </c>
      <c r="EJ68" s="36">
        <f t="shared" si="578"/>
        <v>0</v>
      </c>
      <c r="EL68" s="59"/>
    </row>
    <row r="69" spans="1:142" ht="30" x14ac:dyDescent="0.25">
      <c r="A69" s="7"/>
      <c r="B69" s="7">
        <v>40</v>
      </c>
      <c r="C69" s="33" t="s">
        <v>213</v>
      </c>
      <c r="D69" s="22">
        <f t="shared" si="66"/>
        <v>10127</v>
      </c>
      <c r="E69" s="22">
        <v>10127</v>
      </c>
      <c r="F69" s="22">
        <v>9620</v>
      </c>
      <c r="G69" s="23">
        <v>1.6</v>
      </c>
      <c r="H69" s="31">
        <v>1</v>
      </c>
      <c r="I69" s="32"/>
      <c r="J69" s="22">
        <v>1.4</v>
      </c>
      <c r="K69" s="22">
        <v>1.68</v>
      </c>
      <c r="L69" s="22">
        <v>2.23</v>
      </c>
      <c r="M69" s="22">
        <v>2.39</v>
      </c>
      <c r="N69" s="24">
        <v>2.57</v>
      </c>
      <c r="O69" s="25"/>
      <c r="P69" s="26">
        <f t="shared" ref="P69:P72" si="581">(O69/12*1*$D69*$G69*$H69*$J69*P$10)+(O69/12*5*$E69*$G69*$H69*$J69*P$11)+(O69/12*6*$F69*$G69*$H69*$J69*P$11)</f>
        <v>0</v>
      </c>
      <c r="Q69" s="25"/>
      <c r="R69" s="26">
        <f t="shared" ref="R69:R72" si="582">(Q69/12*1*$D69*$G69*$H69*$J69*R$10)+(Q69/12*5*$E69*$G69*$H69*$J69*R$11)+(Q69/12*6*$F69*$G69*$H69*$J69*R$11)</f>
        <v>0</v>
      </c>
      <c r="S69" s="27"/>
      <c r="T69" s="26">
        <f t="shared" ref="T69:T72" si="583">(S69/12*1*$D69*$G69*$H69*$J69*T$10)+(S69/12*5*$E69*$G69*$H69*$J69*T$11)+(S69/12*6*$F69*$G69*$H69*$J69*T$11)</f>
        <v>0</v>
      </c>
      <c r="U69" s="25">
        <v>0</v>
      </c>
      <c r="V69" s="26">
        <f t="shared" ref="V69:V72" si="584">(U69/12*1*$D69*$G69*$H69*$J69*V$10)+(U69/12*5*$E69*$G69*$H69*$J69*V$11)+(U69/12*6*$F69*$G69*$H69*$J69*V$11)</f>
        <v>0</v>
      </c>
      <c r="W69" s="25"/>
      <c r="X69" s="26">
        <f t="shared" ref="X69:X72" si="585">(W69/12*1*$D69*$G69*$H69*$J69*X$10)+(W69/12*5*$E69*$G69*$H69*$J69*X$11)+(W69/12*6*$F69*$G69*$H69*$J69*X$11)</f>
        <v>0</v>
      </c>
      <c r="Y69" s="25">
        <v>0</v>
      </c>
      <c r="Z69" s="26">
        <f t="shared" ref="Z69:Z72" si="586">(Y69/12*1*$D69*$G69*$H69*$J69*Z$10)+(Y69/12*5*$E69*$G69*$H69*$J69*Z$11)+(Y69/12*6*$F69*$G69*$H69*$J69*Z$11)</f>
        <v>0</v>
      </c>
      <c r="AA69" s="25">
        <v>7</v>
      </c>
      <c r="AB69" s="26">
        <f t="shared" ref="AB69:AB72" si="587">(AA69/12*1*$D69*$G69*$H69*$K69*AB$10)+(AA69/12*5*$E69*$G69*$H69*$K69*AB$11)+(AA69/12*6*$F69*$G69*$H69*$K69*AB$11)</f>
        <v>187637.57376</v>
      </c>
      <c r="AC69" s="25"/>
      <c r="AD69" s="26">
        <f t="shared" ref="AD69:AD72" si="588">(AC69/12*1*$D69*$G69*$H69*$J69*AD$10)+(AC69/12*5*$E69*$G69*$H69*$J69*AD$11)+(AC69/12*6*$F69*$G69*$H69*$J69*AD$11)</f>
        <v>0</v>
      </c>
      <c r="AE69" s="25">
        <v>1</v>
      </c>
      <c r="AF69" s="26">
        <f t="shared" ref="AF69:AF72" si="589">(AE69/12*1*$D69*$G69*$H69*$K69*AF$10)+(AE69/12*5*$E69*$G69*$H69*$K69*AF$11)+(AE69/12*6*$F69*$G69*$H69*$K69*AF$11)</f>
        <v>26805.367679999996</v>
      </c>
      <c r="AG69" s="25"/>
      <c r="AH69" s="26">
        <f t="shared" ref="AH69:AH72" si="590">(AG69/12*1*$D69*$G69*$H69*$K69*AH$10)+(AG69/12*5*$E69*$G69*$H69*$K69*AH$11)+(AG69/12*6*$F69*$G69*$H69*$K69*AH$11)</f>
        <v>0</v>
      </c>
      <c r="AI69" s="25">
        <v>0</v>
      </c>
      <c r="AJ69" s="26">
        <f t="shared" ref="AJ69:AJ72" si="591">(AI69/12*1*$D69*$G69*$H69*$K69*AJ$10)+(AI69/12*5*$E69*$G69*$H69*$K69*AJ$11)+(AI69/12*6*$F69*$G69*$H69*$K69*AJ$11)</f>
        <v>0</v>
      </c>
      <c r="AK69" s="25">
        <v>1</v>
      </c>
      <c r="AL69" s="26">
        <f t="shared" ref="AL69:AL72" si="592">(AK69/12*1*$D69*$G69*$H69*$K69*AL$10)+(AK69/12*5*$E69*$G69*$H69*$K69*AL$11)+(AK69/12*6*$F69*$G69*$H69*$K69*AL$11)</f>
        <v>26805.367679999996</v>
      </c>
      <c r="AM69" s="28"/>
      <c r="AN69" s="26">
        <f t="shared" ref="AN69:AN72" si="593">(AM69/12*1*$D69*$G69*$H69*$K69*AN$10)+(AM69/12*5*$E69*$G69*$H69*$K69*AN$11)+(AM69/12*6*$F69*$G69*$H69*$K69*AN$11)</f>
        <v>0</v>
      </c>
      <c r="AO69" s="25">
        <v>0</v>
      </c>
      <c r="AP69" s="26">
        <f t="shared" ref="AP69:AP72" si="594">(AO69/12*1*$D69*$G69*$H69*$K69*AP$10)+(AO69/12*5*$E69*$G69*$H69*$K69*AP$11)+(AO69/12*6*$F69*$G69*$H69*$K69*AP$11)</f>
        <v>0</v>
      </c>
      <c r="AQ69" s="25">
        <v>0</v>
      </c>
      <c r="AR69" s="26">
        <f t="shared" ref="AR69:AR72" si="595">(AQ69/12*1*$D69*$G69*$H69*$J69*AR$10)+(AQ69/12*5*$E69*$G69*$H69*$J69*AR$11)+(AQ69/12*6*$F69*$G69*$H69*$J69*AR$11)</f>
        <v>0</v>
      </c>
      <c r="AS69" s="25"/>
      <c r="AT69" s="26">
        <f t="shared" ref="AT69:AT72" si="596">(AS69/12*1*$D69*$G69*$H69*$J69*AT$10)+(AS69/12*11*$E69*$G69*$H69*$J69*AT$11)</f>
        <v>0</v>
      </c>
      <c r="AU69" s="25"/>
      <c r="AV69" s="26">
        <f t="shared" ref="AV69:AV72" si="597">(AU69/12*1*$D69*$G69*$H69*$J69*AV$10)+(AU69/12*5*$E69*$G69*$H69*$J69*AV$11)+(AU69/12*6*$F69*$G69*$H69*$J69*AV$11)</f>
        <v>0</v>
      </c>
      <c r="AW69" s="25"/>
      <c r="AX69" s="26">
        <f t="shared" ref="AX69:AX72" si="598">(AW69/12*1*$D69*$G69*$H69*$K69*AX$10)+(AW69/12*5*$E69*$G69*$H69*$K69*AX$11)+(AW69/12*6*$F69*$G69*$H69*$K69*AX$11)</f>
        <v>0</v>
      </c>
      <c r="AY69" s="25">
        <v>0</v>
      </c>
      <c r="AZ69" s="26">
        <f t="shared" ref="AZ69:AZ72" si="599">(AY69/12*1*$D69*$G69*$H69*$J69*AZ$10)+(AY69/12*5*$E69*$G69*$H69*$J69*AZ$11)+(AY69/12*6*$F69*$G69*$H69*$J69*AZ$11)</f>
        <v>0</v>
      </c>
      <c r="BA69" s="25"/>
      <c r="BB69" s="26">
        <f t="shared" ref="BB69:BB72" si="600">(BA69/12*1*$D69*$G69*$H69*$J69*BB$10)+(BA69/12*5*$E69*$G69*$H69*$J69*BB$11)+(BA69/12*6*$F69*$G69*$H69*$J69*BB$11)</f>
        <v>0</v>
      </c>
      <c r="BC69" s="25"/>
      <c r="BD69" s="26">
        <f t="shared" ref="BD69:BD72" si="601">(BC69/12*1*$D69*$G69*$H69*$J69*BD$10)+(BC69/12*5*$E69*$G69*$H69*$J69*BD$11)+(BC69/12*6*$F69*$G69*$H69*$J69*BD$11)</f>
        <v>0</v>
      </c>
      <c r="BE69" s="25"/>
      <c r="BF69" s="26">
        <f t="shared" ref="BF69:BF72" si="602">(BE69/12*1*$D69*$G69*$H69*$J69*BF$10)+(BE69/12*5*$E69*$G69*$H69*$J69*BF$11)+(BE69/12*6*$F69*$G69*$H69*$J69*BF$11)</f>
        <v>0</v>
      </c>
      <c r="BG69" s="25"/>
      <c r="BH69" s="26">
        <f t="shared" ref="BH69:BH72" si="603">(BG69/12*1*$D69*$G69*$H69*$J69*BH$10)+(BG69/12*5*$E69*$G69*$H69*$J69*BH$11)+(BG69/12*6*$F69*$G69*$H69*$J69*BH$11)</f>
        <v>0</v>
      </c>
      <c r="BI69" s="25">
        <v>0</v>
      </c>
      <c r="BJ69" s="26">
        <f t="shared" ref="BJ69:BJ72" si="604">(BI69/12*1*$D69*$G69*$H69*$J69*BJ$10)+(BI69/12*5*$E69*$G69*$H69*$J69*BJ$11)+(BI69/12*6*$F69*$G69*$H69*$J69*BJ$11)</f>
        <v>0</v>
      </c>
      <c r="BK69" s="25"/>
      <c r="BL69" s="26">
        <f t="shared" ref="BL69:BL72" si="605">(BK69/12*1*$D69*$G69*$H69*$J69*BL$10)+(BK69/12*4*$E69*$G69*$H69*$J69*BL$11)+(BK69/12*1*$E69*$G69*$H69*$J69*BL$12)+(BK69/12*6*$F69*$G69*$H69*$J69*BL$12)</f>
        <v>0</v>
      </c>
      <c r="BM69" s="25"/>
      <c r="BN69" s="26">
        <f t="shared" ref="BN69:BN72" si="606">(BM69/12*1*$D69*$G69*$H69*$J69*BN$10)+(BM69/12*5*$E69*$G69*$H69*$J69*BN$11)+(BM69/12*6*$F69*$G69*$H69*$J69*BN$11)</f>
        <v>0</v>
      </c>
      <c r="BO69" s="25"/>
      <c r="BP69" s="26">
        <f t="shared" ref="BP69:BP72" si="607">(BO69/12*1*$D69*$G69*$H69*$J69*BP$10)+(BO69/12*4*$E69*$G69*$H69*$J69*BP$11)+(BO69/12*1*$E69*$G69*$H69*$J69*BP$12)+(BO69/12*6*$F69*$G69*$H69*$J69*BP$12)</f>
        <v>0</v>
      </c>
      <c r="BQ69" s="25"/>
      <c r="BR69" s="26">
        <f t="shared" ref="BR69:BR72" si="608">(BQ69/12*1*$D69*$G69*$H69*$J69*BR$10)+(BQ69/12*5*$E69*$G69*$H69*$J69*BR$11)+(BQ69/12*6*$F69*$G69*$H69*$J69*BR$11)</f>
        <v>0</v>
      </c>
      <c r="BS69" s="25"/>
      <c r="BT69" s="26">
        <f t="shared" ref="BT69:BT72" si="609">(BS69/12*1*$D69*$G69*$H69*$J69*BT$10)+(BS69/12*4*$E69*$G69*$H69*$J69*BT$11)+(BS69/12*1*$E69*$G69*$H69*$J69*BT$12)+(BS69/12*6*$F69*$G69*$H69*$J69*BT$12)</f>
        <v>0</v>
      </c>
      <c r="BU69" s="25"/>
      <c r="BV69" s="26">
        <f t="shared" ref="BV69:BV72" si="610">(BU69/12*1*$D69*$G69*$H69*$J69*BV$10)+(BU69/12*5*$E69*$G69*$H69*$J69*BV$11)+(BU69/12*6*$F69*$G69*$H69*$J69*BV$11)</f>
        <v>0</v>
      </c>
      <c r="BW69" s="25"/>
      <c r="BX69" s="26">
        <f t="shared" ref="BX69:BX72" si="611">(BW69/12*1*$D69*$G69*$H69*$J69*BX$10)+(BW69/12*5*$E69*$G69*$H69*$J69*BX$11)+(BW69/12*6*$F69*$G69*$H69*$J69*BX$11)</f>
        <v>0</v>
      </c>
      <c r="BY69" s="25">
        <v>0</v>
      </c>
      <c r="BZ69" s="26">
        <f t="shared" ref="BZ69:BZ72" si="612">(BY69/12*1*$D69*$G69*$H69*$J69*BZ$10)+(BY69/12*5*$E69*$G69*$H69*$J69*BZ$11)+(BY69/12*6*$F69*$G69*$H69*$J69*BZ$11)</f>
        <v>0</v>
      </c>
      <c r="CA69" s="25">
        <v>0</v>
      </c>
      <c r="CB69" s="26">
        <f t="shared" ref="CB69:CB72" si="613">(CA69/12*1*$D69*$G69*$H69*$K69*CB$10)+(CA69/12*4*$E69*$G69*$H69*$K69*CB$11)+(CA69/12*1*$E69*$G69*$H69*$K69*CB$12)+(CA69/12*6*$F69*$G69*$H69*$K69*CB$12)</f>
        <v>0</v>
      </c>
      <c r="CC69" s="25"/>
      <c r="CD69" s="26">
        <f t="shared" ref="CD69:CD72" si="614">(CC69/12*1*$D69*$G69*$H69*$J69*CD$10)+(CC69/12*5*$E69*$G69*$H69*$J69*CD$11)+(CC69/12*6*$F69*$G69*$H69*$J69*CD$11)</f>
        <v>0</v>
      </c>
      <c r="CE69" s="25"/>
      <c r="CF69" s="26">
        <f t="shared" ref="CF69:CF72" si="615">(CE69/12*1*$D69*$G69*$H69*$J69*CF$10)+(CE69/12*5*$E69*$G69*$H69*$J69*CF$11)+(CE69/12*6*$F69*$G69*$H69*$J69*CF$11)</f>
        <v>0</v>
      </c>
      <c r="CG69" s="25"/>
      <c r="CH69" s="26">
        <f t="shared" ref="CH69:CH72" si="616">(CG69/12*1*$D69*$G69*$H69*$J69*CH$10)+(CG69/12*5*$E69*$G69*$H69*$J69*CH$11)+(CG69/12*6*$F69*$G69*$H69*$J69*CH$11)</f>
        <v>0</v>
      </c>
      <c r="CI69" s="25">
        <v>0</v>
      </c>
      <c r="CJ69" s="26">
        <f t="shared" ref="CJ69:CJ72" si="617">(CI69/12*1*$D69*$G69*$H69*$K69*CJ$10)+(CI69/12*4*$E69*$G69*$H69*$K69*CJ$11)+(CI69/12*1*$E69*$G69*$H69*$K69*CJ$12)+(CI69/12*6*$F69*$G69*$H69*$K69*CJ$12)</f>
        <v>0</v>
      </c>
      <c r="CK69" s="25"/>
      <c r="CL69" s="26">
        <f t="shared" ref="CL69:CL72" si="618">(CK69/12*1*$D69*$G69*$H69*$K69*CL$10)+(CK69/12*5*$E69*$G69*$H69*$K69*CL$11)+(CK69/12*6*$F69*$G69*$H69*$K69*CL$11)</f>
        <v>0</v>
      </c>
      <c r="CM69" s="25"/>
      <c r="CN69" s="26">
        <f t="shared" ref="CN69:CN72" si="619">(CM69/12*1*$D69*$G69*$H69*$J69*CN$10)+(CM69/12*5*$E69*$G69*$H69*$J69*CN$11)+(CM69/12*6*$F69*$G69*$H69*$J69*CN$11)</f>
        <v>0</v>
      </c>
      <c r="CO69" s="25"/>
      <c r="CP69" s="26">
        <f t="shared" ref="CP69:CP72" si="620">(CO69/12*1*$D69*$G69*$H69*$J69*CP$10)+(CO69/12*5*$E69*$G69*$H69*$J69*CP$11)+(CO69/12*6*$F69*$G69*$H69*$J69*CP$11)</f>
        <v>0</v>
      </c>
      <c r="CQ69" s="25">
        <v>0</v>
      </c>
      <c r="CR69" s="26">
        <f t="shared" ref="CR69:CR72" si="621">(CQ69/12*1*$D69*$G69*$H69*$J69*CR$10)+(CQ69/12*5*$E69*$G69*$H69*$J69*CR$11)+(CQ69/12*6*$F69*$G69*$H69*$J69*CR$11)</f>
        <v>0</v>
      </c>
      <c r="CS69" s="25">
        <v>0</v>
      </c>
      <c r="CT69" s="26">
        <f>(CS69/12*1*$D69*$G69*$H69*$J69*CT$10)+(CS69/12*5*$E69*$G69*$H69*$J69*CT$11)+(CS69/12*6*$F69*$G69*$H69*$J69*CT$11)</f>
        <v>0</v>
      </c>
      <c r="CU69" s="25"/>
      <c r="CV69" s="26">
        <f>(CU69/12*1*$D69*$G69*$H69*$J69*CV$10)+(CU69/12*5*$E69*$G69*$H69*$J69*CV$11)+(CU69/12*6*$F69*$G69*$H69*$J69*CV$11)</f>
        <v>0</v>
      </c>
      <c r="CW69" s="25">
        <v>2</v>
      </c>
      <c r="CX69" s="26">
        <f t="shared" ref="CX69:CX72" si="622">(CW69/12*1*$D69*$G69*$H69*$J69*CX$10)+(CW69/12*5*$E69*$G69*$H69*$J69*CX$11)+(CW69/12*6*$F69*$G69*$H69*$J69*CX$11)</f>
        <v>44233.279999999999</v>
      </c>
      <c r="CY69" s="25"/>
      <c r="CZ69" s="26">
        <f t="shared" ref="CZ69:CZ72" si="623">(CY69/12*1*$D69*$G69*$H69*$J69*CZ$10)+(CY69/12*5*$E69*$G69*$H69*$J69*CZ$11)+(CY69/12*6*$F69*$G69*$H69*$J69*CZ$11)</f>
        <v>0</v>
      </c>
      <c r="DA69" s="25"/>
      <c r="DB69" s="26">
        <f t="shared" ref="DB69:DB72" si="624">(DA69/12*1*$D69*$G69*$H69*$J69*DB$10)+(DA69/12*4*$E69*$G69*$H69*$J69*DB$11)+(DA69/12*1*$E69*$G69*$H69*$J69*DB$12)+(DA69/12*6*$F69*$G69*$H69*$J69*DB$12)</f>
        <v>0</v>
      </c>
      <c r="DC69" s="25"/>
      <c r="DD69" s="26">
        <f t="shared" ref="DD69:DD72" si="625">(DC69/12*1*$D69*$G69*$H69*$J69*DD$10)+(DC69/12*5*$E69*$G69*$H69*$J69*DD$11)+(DC69/12*6*$F69*$G69*$H69*$J69*DD$11)</f>
        <v>0</v>
      </c>
      <c r="DE69" s="25">
        <v>0</v>
      </c>
      <c r="DF69" s="26">
        <f t="shared" ref="DF69:DF72" si="626">(DE69/12*1*$D69*$G69*$H69*$K69*DF$10)+(DE69/12*5*$E69*$G69*$H69*$K69*DF$11)+(DE69/12*6*$F69*$G69*$H69*$K69*DF$11)</f>
        <v>0</v>
      </c>
      <c r="DG69" s="25">
        <v>0</v>
      </c>
      <c r="DH69" s="26">
        <f t="shared" ref="DH69:DH72" si="627">(DG69/12*1*$D69*$G69*$H69*$K69*DH$10)+(DG69/12*5*$E69*$G69*$H69*$K69*DH$11)+(DG69/12*6*$F69*$G69*$H69*$K69*DH$11)</f>
        <v>0</v>
      </c>
      <c r="DI69" s="25">
        <v>0</v>
      </c>
      <c r="DJ69" s="26">
        <f t="shared" ref="DJ69:DJ72" si="628">(DI69/12*1*$D69*$G69*$H69*$J69*DJ$10)+(DI69/12*5*$E69*$G69*$H69*$J69*DJ$11)+(DI69/12*6*$F69*$G69*$H69*$J69*DJ$11)</f>
        <v>0</v>
      </c>
      <c r="DK69" s="25">
        <v>0</v>
      </c>
      <c r="DL69" s="26">
        <f>(DK69/12*1*$D69*$G69*$H69*$K69*DL$10)+(DK69/12*5*$E69*$G69*$H69*$K69*DL$11)+(DK69/12*6*$F69*$G69*$H69*$K69*DL$11)</f>
        <v>0</v>
      </c>
      <c r="DM69" s="25">
        <v>1</v>
      </c>
      <c r="DN69" s="26">
        <f>(DM69/12*1*$D69*$G69*$H69*$K69*DN$10)+(DM69/12*5*$E69*$G69*$H69*$K69*DN$11)+(DM69/12*6*$F69*$G69*$H69*$K69*DN$11)</f>
        <v>29048.784127999999</v>
      </c>
      <c r="DO69" s="25">
        <v>0</v>
      </c>
      <c r="DP69" s="26">
        <f t="shared" ref="DP69:DP72" si="629">(DO69/12*1*$D69*$G69*$H69*$K69*DP$10)+(DO69/12*5*$E69*$G69*$H69*$K69*DP$11)+(DO69/12*6*$F69*$G69*$H69*$K69*DP$11)</f>
        <v>0</v>
      </c>
      <c r="DQ69" s="25">
        <v>0</v>
      </c>
      <c r="DR69" s="26">
        <f t="shared" ref="DR69:DR72" si="630">(DQ69/12*1*$D69*$G69*$H69*$K69*DR$10)+(DQ69/12*5*$E69*$G69*$H69*$K69*DR$11)+(DQ69/12*6*$F69*$G69*$H69*$K69*DR$11)</f>
        <v>0</v>
      </c>
      <c r="DS69" s="25">
        <f>2+6</f>
        <v>8</v>
      </c>
      <c r="DT69" s="26">
        <f t="shared" ref="DT69:DT72" si="631">(DS69/12*1*$D69*$G69*$H69*$J69*DT$10)+(DS69/12*5*$E69*$G69*$H69*$J69*DT$11)+(DS69/12*6*$F69*$G69*$H69*$J69*DT$11)</f>
        <v>193265.36319999999</v>
      </c>
      <c r="DU69" s="25"/>
      <c r="DV69" s="26">
        <f t="shared" ref="DV69:DV72" si="632">(DU69/12*1*$D69*$G69*$H69*$J69*DV$10)+(DU69/12*5*$E69*$G69*$H69*$J69*DV$11)+(DU69/12*6*$F69*$G69*$H69*$J69*DV$11)</f>
        <v>0</v>
      </c>
      <c r="DW69" s="25"/>
      <c r="DX69" s="26">
        <f t="shared" ref="DX69:DX72" si="633">(DW69/12*1*$D69*$G69*$H69*$K69*DX$10)+(DW69/12*5*$E69*$G69*$H69*$K69*DX$11)+(DW69/12*6*$F69*$G69*$H69*$K69*DX$11)</f>
        <v>0</v>
      </c>
      <c r="DY69" s="25"/>
      <c r="DZ69" s="26">
        <f t="shared" ref="DZ69:DZ72" si="634">(DY69/12*1*$D69*$G69*$H69*$K69*DZ$10)+(DY69/12*5*$E69*$G69*$H69*$K69*DZ$11)+(DY69/12*6*$F69*$G69*$H69*$K69*DZ$11)</f>
        <v>0</v>
      </c>
      <c r="EA69" s="25">
        <v>3</v>
      </c>
      <c r="EB69" s="26">
        <f t="shared" ref="EB69:EB72" si="635">(EA69/12*1*$D69*$G69*$H69*$K69*EB$10)+(EA69/12*5*$E69*$G69*$H69*$K69*EB$11)+(EA69/12*6*$F69*$G69*$H69*$K69*EB$11)</f>
        <v>118068.78719999999</v>
      </c>
      <c r="EC69" s="25">
        <v>0</v>
      </c>
      <c r="ED69" s="26">
        <f t="shared" ref="ED69:ED72" si="636">(EC69/12*1*$D69*$G69*$H69*$L69*ED$10)+(EC69/12*5*$E69*$G69*$H69*$L69*ED$11)+(EC69/12*6*$F69*$G69*$H69*$L69*ED$11)</f>
        <v>0</v>
      </c>
      <c r="EE69" s="25">
        <v>0</v>
      </c>
      <c r="EF69" s="26">
        <f t="shared" ref="EF69:EF72" si="637">(EE69/12*1*$D69*$G69*$H69*$M69*EF$10)+(EE69/12*5*$E69*$G69*$H69*$N69*EF$11)+(EE69/12*6*$F69*$G69*$H69*$N69*EF$11)</f>
        <v>0</v>
      </c>
      <c r="EG69" s="29">
        <f t="shared" ref="EG69:EH72" si="638">SUM(S69,Y69,U69,O69,Q69,BW69,CS69,DI69,DU69,BY69,DS69,BI69,AY69,AQ69,AS69,AU69,BK69,CQ69,W69,EA69,DG69,CA69,DY69,CI69,DK69,DO69,DM69,AE69,AG69,AI69,AK69,AA69,AM69,AO69,CK69,EC69,EE69,AW69,DW69,BO69,BA69,BC69,CU69,CW69,CY69,DA69,DC69,BQ69,BE69,BS69,BG69,BU69,CM69,CG69,CO69,AC69,CC69,DE69,,BM69,DQ69,CE69)</f>
        <v>23</v>
      </c>
      <c r="EH69" s="29">
        <f t="shared" si="638"/>
        <v>625864.52364800009</v>
      </c>
      <c r="EI69" s="38"/>
      <c r="EJ69" s="38"/>
      <c r="EL69" s="59"/>
    </row>
    <row r="70" spans="1:142" ht="30" x14ac:dyDescent="0.25">
      <c r="A70" s="7"/>
      <c r="B70" s="7">
        <v>41</v>
      </c>
      <c r="C70" s="33" t="s">
        <v>214</v>
      </c>
      <c r="D70" s="22">
        <f t="shared" si="66"/>
        <v>10127</v>
      </c>
      <c r="E70" s="22">
        <v>10127</v>
      </c>
      <c r="F70" s="22">
        <v>9620</v>
      </c>
      <c r="G70" s="23">
        <v>3.25</v>
      </c>
      <c r="H70" s="31">
        <v>1</v>
      </c>
      <c r="I70" s="32"/>
      <c r="J70" s="22">
        <v>1.4</v>
      </c>
      <c r="K70" s="22">
        <v>1.68</v>
      </c>
      <c r="L70" s="22">
        <v>2.23</v>
      </c>
      <c r="M70" s="22">
        <v>2.39</v>
      </c>
      <c r="N70" s="24">
        <v>2.57</v>
      </c>
      <c r="O70" s="25"/>
      <c r="P70" s="26">
        <f t="shared" si="581"/>
        <v>0</v>
      </c>
      <c r="Q70" s="25"/>
      <c r="R70" s="26">
        <f t="shared" si="582"/>
        <v>0</v>
      </c>
      <c r="S70" s="27"/>
      <c r="T70" s="26">
        <f t="shared" si="583"/>
        <v>0</v>
      </c>
      <c r="U70" s="25"/>
      <c r="V70" s="26">
        <f t="shared" si="584"/>
        <v>0</v>
      </c>
      <c r="W70" s="25"/>
      <c r="X70" s="26">
        <f t="shared" si="585"/>
        <v>0</v>
      </c>
      <c r="Y70" s="25"/>
      <c r="Z70" s="26">
        <f t="shared" si="586"/>
        <v>0</v>
      </c>
      <c r="AA70" s="25"/>
      <c r="AB70" s="26">
        <f t="shared" si="587"/>
        <v>0</v>
      </c>
      <c r="AC70" s="25"/>
      <c r="AD70" s="26">
        <f t="shared" si="588"/>
        <v>0</v>
      </c>
      <c r="AE70" s="25"/>
      <c r="AF70" s="26">
        <f t="shared" si="589"/>
        <v>0</v>
      </c>
      <c r="AG70" s="25"/>
      <c r="AH70" s="26">
        <f t="shared" si="590"/>
        <v>0</v>
      </c>
      <c r="AI70" s="25"/>
      <c r="AJ70" s="26">
        <f t="shared" si="591"/>
        <v>0</v>
      </c>
      <c r="AK70" s="25"/>
      <c r="AL70" s="26">
        <f t="shared" si="592"/>
        <v>0</v>
      </c>
      <c r="AM70" s="28"/>
      <c r="AN70" s="26">
        <f t="shared" si="593"/>
        <v>0</v>
      </c>
      <c r="AO70" s="25"/>
      <c r="AP70" s="26">
        <f t="shared" si="594"/>
        <v>0</v>
      </c>
      <c r="AQ70" s="25"/>
      <c r="AR70" s="26">
        <f t="shared" si="595"/>
        <v>0</v>
      </c>
      <c r="AS70" s="25"/>
      <c r="AT70" s="26">
        <f t="shared" si="596"/>
        <v>0</v>
      </c>
      <c r="AU70" s="25"/>
      <c r="AV70" s="26">
        <f t="shared" si="597"/>
        <v>0</v>
      </c>
      <c r="AW70" s="25"/>
      <c r="AX70" s="26">
        <f t="shared" si="598"/>
        <v>0</v>
      </c>
      <c r="AY70" s="25"/>
      <c r="AZ70" s="26">
        <f t="shared" si="599"/>
        <v>0</v>
      </c>
      <c r="BA70" s="25"/>
      <c r="BB70" s="26">
        <f t="shared" si="600"/>
        <v>0</v>
      </c>
      <c r="BC70" s="25"/>
      <c r="BD70" s="26">
        <f t="shared" si="601"/>
        <v>0</v>
      </c>
      <c r="BE70" s="25"/>
      <c r="BF70" s="26">
        <f t="shared" si="602"/>
        <v>0</v>
      </c>
      <c r="BG70" s="25"/>
      <c r="BH70" s="26">
        <f t="shared" si="603"/>
        <v>0</v>
      </c>
      <c r="BI70" s="25"/>
      <c r="BJ70" s="26">
        <f t="shared" si="604"/>
        <v>0</v>
      </c>
      <c r="BK70" s="25"/>
      <c r="BL70" s="26">
        <f t="shared" si="605"/>
        <v>0</v>
      </c>
      <c r="BM70" s="25"/>
      <c r="BN70" s="26">
        <f t="shared" si="606"/>
        <v>0</v>
      </c>
      <c r="BO70" s="25"/>
      <c r="BP70" s="26">
        <f t="shared" si="607"/>
        <v>0</v>
      </c>
      <c r="BQ70" s="25"/>
      <c r="BR70" s="26">
        <f t="shared" si="608"/>
        <v>0</v>
      </c>
      <c r="BS70" s="25"/>
      <c r="BT70" s="26">
        <f t="shared" si="609"/>
        <v>0</v>
      </c>
      <c r="BU70" s="25"/>
      <c r="BV70" s="26">
        <f t="shared" si="610"/>
        <v>0</v>
      </c>
      <c r="BW70" s="25"/>
      <c r="BX70" s="26">
        <f t="shared" si="611"/>
        <v>0</v>
      </c>
      <c r="BY70" s="25"/>
      <c r="BZ70" s="26">
        <f t="shared" si="612"/>
        <v>0</v>
      </c>
      <c r="CA70" s="25"/>
      <c r="CB70" s="26">
        <f t="shared" si="613"/>
        <v>0</v>
      </c>
      <c r="CC70" s="25"/>
      <c r="CD70" s="26">
        <f t="shared" si="614"/>
        <v>0</v>
      </c>
      <c r="CE70" s="25"/>
      <c r="CF70" s="26">
        <f t="shared" si="615"/>
        <v>0</v>
      </c>
      <c r="CG70" s="25"/>
      <c r="CH70" s="26">
        <f t="shared" si="616"/>
        <v>0</v>
      </c>
      <c r="CI70" s="25"/>
      <c r="CJ70" s="26">
        <f t="shared" si="617"/>
        <v>0</v>
      </c>
      <c r="CK70" s="25"/>
      <c r="CL70" s="26">
        <f t="shared" si="618"/>
        <v>0</v>
      </c>
      <c r="CM70" s="25"/>
      <c r="CN70" s="26">
        <f t="shared" si="619"/>
        <v>0</v>
      </c>
      <c r="CO70" s="25"/>
      <c r="CP70" s="26">
        <f t="shared" si="620"/>
        <v>0</v>
      </c>
      <c r="CQ70" s="25"/>
      <c r="CR70" s="26">
        <f t="shared" si="621"/>
        <v>0</v>
      </c>
      <c r="CS70" s="25"/>
      <c r="CT70" s="26">
        <f>(CS70/12*1*$D70*$G70*$H70*$J70*CT$10)+(CS70/12*5*$E70*$G70*$H70*$J70*CT$11)+(CS70/12*6*$F70*$G70*$H70*$J70*CT$11)</f>
        <v>0</v>
      </c>
      <c r="CU70" s="25"/>
      <c r="CV70" s="26">
        <f>(CU70/12*1*$D70*$G70*$H70*$J70*CV$10)+(CU70/12*5*$E70*$G70*$H70*$J70*CV$11)+(CU70/12*6*$F70*$G70*$H70*$J70*CV$11)</f>
        <v>0</v>
      </c>
      <c r="CW70" s="25"/>
      <c r="CX70" s="26">
        <f t="shared" si="622"/>
        <v>0</v>
      </c>
      <c r="CY70" s="25"/>
      <c r="CZ70" s="26">
        <f t="shared" si="623"/>
        <v>0</v>
      </c>
      <c r="DA70" s="25"/>
      <c r="DB70" s="26">
        <f t="shared" si="624"/>
        <v>0</v>
      </c>
      <c r="DC70" s="25"/>
      <c r="DD70" s="26">
        <f t="shared" si="625"/>
        <v>0</v>
      </c>
      <c r="DE70" s="25"/>
      <c r="DF70" s="26">
        <f t="shared" si="626"/>
        <v>0</v>
      </c>
      <c r="DG70" s="25"/>
      <c r="DH70" s="26">
        <f t="shared" si="627"/>
        <v>0</v>
      </c>
      <c r="DI70" s="25"/>
      <c r="DJ70" s="26">
        <f t="shared" si="628"/>
        <v>0</v>
      </c>
      <c r="DK70" s="25"/>
      <c r="DL70" s="26">
        <f>(DK70/12*1*$D70*$G70*$H70*$K70*DL$10)+(DK70/12*5*$E70*$G70*$H70*$K70*DL$11)+(DK70/12*6*$F70*$G70*$H70*$K70*DL$11)</f>
        <v>0</v>
      </c>
      <c r="DM70" s="25"/>
      <c r="DN70" s="26">
        <f>(DM70/12*1*$D70*$G70*$H70*$K70*DN$10)+(DM70/12*5*$E70*$G70*$H70*$K70*DN$11)+(DM70/12*6*$F70*$G70*$H70*$K70*DN$11)</f>
        <v>0</v>
      </c>
      <c r="DO70" s="25"/>
      <c r="DP70" s="26">
        <f t="shared" si="629"/>
        <v>0</v>
      </c>
      <c r="DQ70" s="25"/>
      <c r="DR70" s="26">
        <f t="shared" si="630"/>
        <v>0</v>
      </c>
      <c r="DS70" s="25"/>
      <c r="DT70" s="26">
        <f t="shared" si="631"/>
        <v>0</v>
      </c>
      <c r="DU70" s="25"/>
      <c r="DV70" s="26">
        <f t="shared" si="632"/>
        <v>0</v>
      </c>
      <c r="DW70" s="25"/>
      <c r="DX70" s="26">
        <f t="shared" si="633"/>
        <v>0</v>
      </c>
      <c r="DY70" s="25"/>
      <c r="DZ70" s="26">
        <f t="shared" si="634"/>
        <v>0</v>
      </c>
      <c r="EA70" s="25"/>
      <c r="EB70" s="26">
        <f t="shared" si="635"/>
        <v>0</v>
      </c>
      <c r="EC70" s="25"/>
      <c r="ED70" s="26">
        <f t="shared" si="636"/>
        <v>0</v>
      </c>
      <c r="EE70" s="25"/>
      <c r="EF70" s="26">
        <f t="shared" si="637"/>
        <v>0</v>
      </c>
      <c r="EG70" s="29">
        <f t="shared" si="638"/>
        <v>0</v>
      </c>
      <c r="EH70" s="29">
        <f t="shared" si="638"/>
        <v>0</v>
      </c>
      <c r="EI70" s="38"/>
      <c r="EJ70" s="38"/>
      <c r="EL70" s="59"/>
    </row>
    <row r="71" spans="1:142" ht="30" x14ac:dyDescent="0.25">
      <c r="A71" s="7"/>
      <c r="B71" s="7">
        <v>42</v>
      </c>
      <c r="C71" s="21" t="s">
        <v>215</v>
      </c>
      <c r="D71" s="22">
        <f t="shared" si="66"/>
        <v>10127</v>
      </c>
      <c r="E71" s="22">
        <v>10127</v>
      </c>
      <c r="F71" s="22">
        <v>9620</v>
      </c>
      <c r="G71" s="23">
        <v>3.18</v>
      </c>
      <c r="H71" s="31">
        <v>1</v>
      </c>
      <c r="I71" s="32"/>
      <c r="J71" s="22">
        <v>1.4</v>
      </c>
      <c r="K71" s="22">
        <v>1.68</v>
      </c>
      <c r="L71" s="22">
        <v>2.23</v>
      </c>
      <c r="M71" s="22">
        <v>2.39</v>
      </c>
      <c r="N71" s="24">
        <v>2.57</v>
      </c>
      <c r="O71" s="25"/>
      <c r="P71" s="26">
        <f t="shared" si="581"/>
        <v>0</v>
      </c>
      <c r="Q71" s="25"/>
      <c r="R71" s="26">
        <f t="shared" si="582"/>
        <v>0</v>
      </c>
      <c r="S71" s="27"/>
      <c r="T71" s="26">
        <f t="shared" si="583"/>
        <v>0</v>
      </c>
      <c r="U71" s="25"/>
      <c r="V71" s="26">
        <f t="shared" si="584"/>
        <v>0</v>
      </c>
      <c r="W71" s="25"/>
      <c r="X71" s="26">
        <f t="shared" si="585"/>
        <v>0</v>
      </c>
      <c r="Y71" s="25"/>
      <c r="Z71" s="26">
        <f t="shared" si="586"/>
        <v>0</v>
      </c>
      <c r="AA71" s="25"/>
      <c r="AB71" s="26">
        <f t="shared" si="587"/>
        <v>0</v>
      </c>
      <c r="AC71" s="25"/>
      <c r="AD71" s="26">
        <f t="shared" si="588"/>
        <v>0</v>
      </c>
      <c r="AE71" s="25"/>
      <c r="AF71" s="26">
        <f t="shared" si="589"/>
        <v>0</v>
      </c>
      <c r="AG71" s="25"/>
      <c r="AH71" s="26">
        <f t="shared" si="590"/>
        <v>0</v>
      </c>
      <c r="AI71" s="25"/>
      <c r="AJ71" s="26">
        <f t="shared" si="591"/>
        <v>0</v>
      </c>
      <c r="AK71" s="25"/>
      <c r="AL71" s="26">
        <f t="shared" si="592"/>
        <v>0</v>
      </c>
      <c r="AM71" s="28"/>
      <c r="AN71" s="26">
        <f t="shared" si="593"/>
        <v>0</v>
      </c>
      <c r="AO71" s="25"/>
      <c r="AP71" s="26">
        <f t="shared" si="594"/>
        <v>0</v>
      </c>
      <c r="AQ71" s="25"/>
      <c r="AR71" s="26">
        <f t="shared" si="595"/>
        <v>0</v>
      </c>
      <c r="AS71" s="25"/>
      <c r="AT71" s="26">
        <f t="shared" si="596"/>
        <v>0</v>
      </c>
      <c r="AU71" s="25"/>
      <c r="AV71" s="26">
        <f t="shared" si="597"/>
        <v>0</v>
      </c>
      <c r="AW71" s="25"/>
      <c r="AX71" s="26">
        <f t="shared" si="598"/>
        <v>0</v>
      </c>
      <c r="AY71" s="25"/>
      <c r="AZ71" s="26">
        <f t="shared" si="599"/>
        <v>0</v>
      </c>
      <c r="BA71" s="25"/>
      <c r="BB71" s="26">
        <f t="shared" si="600"/>
        <v>0</v>
      </c>
      <c r="BC71" s="25"/>
      <c r="BD71" s="26">
        <f t="shared" si="601"/>
        <v>0</v>
      </c>
      <c r="BE71" s="25"/>
      <c r="BF71" s="26">
        <f t="shared" si="602"/>
        <v>0</v>
      </c>
      <c r="BG71" s="25"/>
      <c r="BH71" s="26">
        <f t="shared" si="603"/>
        <v>0</v>
      </c>
      <c r="BI71" s="25"/>
      <c r="BJ71" s="26">
        <f t="shared" si="604"/>
        <v>0</v>
      </c>
      <c r="BK71" s="25"/>
      <c r="BL71" s="26">
        <f t="shared" si="605"/>
        <v>0</v>
      </c>
      <c r="BM71" s="25"/>
      <c r="BN71" s="26">
        <f t="shared" si="606"/>
        <v>0</v>
      </c>
      <c r="BO71" s="25"/>
      <c r="BP71" s="26">
        <f t="shared" si="607"/>
        <v>0</v>
      </c>
      <c r="BQ71" s="25"/>
      <c r="BR71" s="26">
        <f t="shared" si="608"/>
        <v>0</v>
      </c>
      <c r="BS71" s="25"/>
      <c r="BT71" s="26">
        <f t="shared" si="609"/>
        <v>0</v>
      </c>
      <c r="BU71" s="25"/>
      <c r="BV71" s="26">
        <f t="shared" si="610"/>
        <v>0</v>
      </c>
      <c r="BW71" s="25"/>
      <c r="BX71" s="26">
        <f t="shared" si="611"/>
        <v>0</v>
      </c>
      <c r="BY71" s="25"/>
      <c r="BZ71" s="26">
        <f t="shared" si="612"/>
        <v>0</v>
      </c>
      <c r="CA71" s="25"/>
      <c r="CB71" s="26">
        <f t="shared" si="613"/>
        <v>0</v>
      </c>
      <c r="CC71" s="25"/>
      <c r="CD71" s="26">
        <f t="shared" si="614"/>
        <v>0</v>
      </c>
      <c r="CE71" s="25"/>
      <c r="CF71" s="26">
        <f t="shared" si="615"/>
        <v>0</v>
      </c>
      <c r="CG71" s="25"/>
      <c r="CH71" s="26">
        <f t="shared" si="616"/>
        <v>0</v>
      </c>
      <c r="CI71" s="25"/>
      <c r="CJ71" s="26">
        <f t="shared" si="617"/>
        <v>0</v>
      </c>
      <c r="CK71" s="25"/>
      <c r="CL71" s="26">
        <f t="shared" si="618"/>
        <v>0</v>
      </c>
      <c r="CM71" s="25"/>
      <c r="CN71" s="26">
        <f t="shared" si="619"/>
        <v>0</v>
      </c>
      <c r="CO71" s="25"/>
      <c r="CP71" s="26">
        <f t="shared" si="620"/>
        <v>0</v>
      </c>
      <c r="CQ71" s="25"/>
      <c r="CR71" s="26">
        <f t="shared" si="621"/>
        <v>0</v>
      </c>
      <c r="CS71" s="25"/>
      <c r="CT71" s="26">
        <f>(CS71/12*1*$D71*$G71*$H71*$J71*CT$10)+(CS71/12*5*$E71*$G71*$H71*$J71*CT$11)+(CS71/12*6*$F71*$G71*$H71*$J71*CT$11)</f>
        <v>0</v>
      </c>
      <c r="CU71" s="25"/>
      <c r="CV71" s="26">
        <f>(CU71/12*1*$D71*$G71*$H71*$J71*CV$10)+(CU71/12*5*$E71*$G71*$H71*$J71*CV$11)+(CU71/12*6*$F71*$G71*$H71*$J71*CV$11)</f>
        <v>0</v>
      </c>
      <c r="CW71" s="25"/>
      <c r="CX71" s="26">
        <f t="shared" si="622"/>
        <v>0</v>
      </c>
      <c r="CY71" s="25"/>
      <c r="CZ71" s="26">
        <f t="shared" si="623"/>
        <v>0</v>
      </c>
      <c r="DA71" s="25"/>
      <c r="DB71" s="26">
        <f t="shared" si="624"/>
        <v>0</v>
      </c>
      <c r="DC71" s="25"/>
      <c r="DD71" s="26">
        <f t="shared" si="625"/>
        <v>0</v>
      </c>
      <c r="DE71" s="25"/>
      <c r="DF71" s="26">
        <f t="shared" si="626"/>
        <v>0</v>
      </c>
      <c r="DG71" s="25"/>
      <c r="DH71" s="26">
        <f t="shared" si="627"/>
        <v>0</v>
      </c>
      <c r="DI71" s="25"/>
      <c r="DJ71" s="26">
        <f t="shared" si="628"/>
        <v>0</v>
      </c>
      <c r="DK71" s="25"/>
      <c r="DL71" s="26">
        <f>(DK71/12*1*$D71*$G71*$H71*$K71*DL$10)+(DK71/12*5*$E71*$G71*$H71*$K71*DL$11)+(DK71/12*6*$F71*$G71*$H71*$K71*DL$11)</f>
        <v>0</v>
      </c>
      <c r="DM71" s="25"/>
      <c r="DN71" s="26">
        <f>(DM71/12*1*$D71*$G71*$H71*$K71*DN$10)+(DM71/12*5*$E71*$G71*$H71*$K71*DN$11)+(DM71/12*6*$F71*$G71*$H71*$K71*DN$11)</f>
        <v>0</v>
      </c>
      <c r="DO71" s="25"/>
      <c r="DP71" s="26">
        <f t="shared" si="629"/>
        <v>0</v>
      </c>
      <c r="DQ71" s="25"/>
      <c r="DR71" s="26">
        <f t="shared" si="630"/>
        <v>0</v>
      </c>
      <c r="DS71" s="25"/>
      <c r="DT71" s="26">
        <f t="shared" si="631"/>
        <v>0</v>
      </c>
      <c r="DU71" s="25"/>
      <c r="DV71" s="26">
        <f t="shared" si="632"/>
        <v>0</v>
      </c>
      <c r="DW71" s="25"/>
      <c r="DX71" s="26">
        <f t="shared" si="633"/>
        <v>0</v>
      </c>
      <c r="DY71" s="25"/>
      <c r="DZ71" s="26">
        <f t="shared" si="634"/>
        <v>0</v>
      </c>
      <c r="EA71" s="25"/>
      <c r="EB71" s="26">
        <f t="shared" si="635"/>
        <v>0</v>
      </c>
      <c r="EC71" s="25"/>
      <c r="ED71" s="26">
        <f t="shared" si="636"/>
        <v>0</v>
      </c>
      <c r="EE71" s="25"/>
      <c r="EF71" s="26">
        <f t="shared" si="637"/>
        <v>0</v>
      </c>
      <c r="EG71" s="29">
        <f t="shared" si="638"/>
        <v>0</v>
      </c>
      <c r="EH71" s="29">
        <f t="shared" si="638"/>
        <v>0</v>
      </c>
      <c r="EI71" s="38"/>
      <c r="EJ71" s="38"/>
      <c r="EL71" s="59"/>
    </row>
    <row r="72" spans="1:142" x14ac:dyDescent="0.25">
      <c r="A72" s="7"/>
      <c r="B72" s="7">
        <v>43</v>
      </c>
      <c r="C72" s="21" t="s">
        <v>216</v>
      </c>
      <c r="D72" s="22">
        <f t="shared" si="66"/>
        <v>10127</v>
      </c>
      <c r="E72" s="22">
        <v>10127</v>
      </c>
      <c r="F72" s="22">
        <v>9620</v>
      </c>
      <c r="G72" s="23">
        <v>0.8</v>
      </c>
      <c r="H72" s="31">
        <v>1</v>
      </c>
      <c r="I72" s="32"/>
      <c r="J72" s="22">
        <v>1.4</v>
      </c>
      <c r="K72" s="22">
        <v>1.68</v>
      </c>
      <c r="L72" s="22">
        <v>2.23</v>
      </c>
      <c r="M72" s="22">
        <v>2.39</v>
      </c>
      <c r="N72" s="24">
        <v>2.57</v>
      </c>
      <c r="O72" s="25"/>
      <c r="P72" s="26">
        <f t="shared" si="581"/>
        <v>0</v>
      </c>
      <c r="Q72" s="25"/>
      <c r="R72" s="26">
        <f t="shared" si="582"/>
        <v>0</v>
      </c>
      <c r="S72" s="27"/>
      <c r="T72" s="26">
        <f t="shared" si="583"/>
        <v>0</v>
      </c>
      <c r="U72" s="25"/>
      <c r="V72" s="26">
        <f t="shared" si="584"/>
        <v>0</v>
      </c>
      <c r="W72" s="25"/>
      <c r="X72" s="26">
        <f t="shared" si="585"/>
        <v>0</v>
      </c>
      <c r="Y72" s="25"/>
      <c r="Z72" s="26">
        <f t="shared" si="586"/>
        <v>0</v>
      </c>
      <c r="AA72" s="25">
        <v>2</v>
      </c>
      <c r="AB72" s="26">
        <f t="shared" si="587"/>
        <v>26805.367679999996</v>
      </c>
      <c r="AC72" s="25"/>
      <c r="AD72" s="26">
        <f t="shared" si="588"/>
        <v>0</v>
      </c>
      <c r="AE72" s="25"/>
      <c r="AF72" s="26">
        <f t="shared" si="589"/>
        <v>0</v>
      </c>
      <c r="AG72" s="25">
        <v>1</v>
      </c>
      <c r="AH72" s="26">
        <f t="shared" si="590"/>
        <v>13402.683839999998</v>
      </c>
      <c r="AI72" s="25"/>
      <c r="AJ72" s="26">
        <f t="shared" si="591"/>
        <v>0</v>
      </c>
      <c r="AK72" s="25"/>
      <c r="AL72" s="26">
        <f t="shared" si="592"/>
        <v>0</v>
      </c>
      <c r="AM72" s="28"/>
      <c r="AN72" s="26">
        <f t="shared" si="593"/>
        <v>0</v>
      </c>
      <c r="AO72" s="25">
        <v>3</v>
      </c>
      <c r="AP72" s="26">
        <f t="shared" si="594"/>
        <v>40208.051520000001</v>
      </c>
      <c r="AQ72" s="25"/>
      <c r="AR72" s="26">
        <f t="shared" si="595"/>
        <v>0</v>
      </c>
      <c r="AS72" s="25"/>
      <c r="AT72" s="26">
        <f t="shared" si="596"/>
        <v>0</v>
      </c>
      <c r="AU72" s="25"/>
      <c r="AV72" s="26">
        <f t="shared" si="597"/>
        <v>0</v>
      </c>
      <c r="AW72" s="25"/>
      <c r="AX72" s="26">
        <f t="shared" si="598"/>
        <v>0</v>
      </c>
      <c r="AY72" s="25"/>
      <c r="AZ72" s="26">
        <f t="shared" si="599"/>
        <v>0</v>
      </c>
      <c r="BA72" s="25"/>
      <c r="BB72" s="26">
        <f t="shared" si="600"/>
        <v>0</v>
      </c>
      <c r="BC72" s="25">
        <v>5</v>
      </c>
      <c r="BD72" s="26">
        <f t="shared" si="601"/>
        <v>45178.466666666674</v>
      </c>
      <c r="BE72" s="25"/>
      <c r="BF72" s="26">
        <f t="shared" si="602"/>
        <v>0</v>
      </c>
      <c r="BG72" s="25"/>
      <c r="BH72" s="26">
        <f t="shared" si="603"/>
        <v>0</v>
      </c>
      <c r="BI72" s="25"/>
      <c r="BJ72" s="26">
        <f t="shared" si="604"/>
        <v>0</v>
      </c>
      <c r="BK72" s="25"/>
      <c r="BL72" s="26">
        <f t="shared" si="605"/>
        <v>0</v>
      </c>
      <c r="BM72" s="25"/>
      <c r="BN72" s="26">
        <f t="shared" si="606"/>
        <v>0</v>
      </c>
      <c r="BO72" s="25">
        <v>2</v>
      </c>
      <c r="BP72" s="26">
        <f t="shared" si="607"/>
        <v>18827.536</v>
      </c>
      <c r="BQ72" s="25">
        <v>3</v>
      </c>
      <c r="BR72" s="26">
        <f t="shared" si="608"/>
        <v>30141.019999999997</v>
      </c>
      <c r="BS72" s="25">
        <v>2</v>
      </c>
      <c r="BT72" s="26">
        <f t="shared" si="609"/>
        <v>18827.536</v>
      </c>
      <c r="BU72" s="25"/>
      <c r="BV72" s="26">
        <f t="shared" si="610"/>
        <v>0</v>
      </c>
      <c r="BW72" s="25">
        <v>12</v>
      </c>
      <c r="BX72" s="26">
        <f t="shared" si="611"/>
        <v>120564.07999999999</v>
      </c>
      <c r="BY72" s="25">
        <v>6</v>
      </c>
      <c r="BZ72" s="26">
        <f t="shared" si="612"/>
        <v>60282.039999999994</v>
      </c>
      <c r="CA72" s="25">
        <v>1</v>
      </c>
      <c r="CB72" s="26">
        <f t="shared" si="613"/>
        <v>13576.180800000002</v>
      </c>
      <c r="CC72" s="25"/>
      <c r="CD72" s="26">
        <f t="shared" si="614"/>
        <v>0</v>
      </c>
      <c r="CE72" s="25"/>
      <c r="CF72" s="26">
        <f t="shared" si="615"/>
        <v>0</v>
      </c>
      <c r="CG72" s="25"/>
      <c r="CH72" s="26">
        <f t="shared" si="616"/>
        <v>0</v>
      </c>
      <c r="CI72" s="25">
        <v>9</v>
      </c>
      <c r="CJ72" s="26">
        <f t="shared" si="617"/>
        <v>126268.83360000001</v>
      </c>
      <c r="CK72" s="25"/>
      <c r="CL72" s="26">
        <f t="shared" si="618"/>
        <v>0</v>
      </c>
      <c r="CM72" s="25"/>
      <c r="CN72" s="26">
        <f t="shared" si="619"/>
        <v>0</v>
      </c>
      <c r="CO72" s="25"/>
      <c r="CP72" s="26">
        <f t="shared" si="620"/>
        <v>0</v>
      </c>
      <c r="CQ72" s="25"/>
      <c r="CR72" s="26">
        <f t="shared" si="621"/>
        <v>0</v>
      </c>
      <c r="CS72" s="25">
        <v>7</v>
      </c>
      <c r="CT72" s="26">
        <f>(CS72/12*1*$D72*$G72*$H72*$J72*CT$10)+(CS72/12*5*$E72*$G72*$H72*$J72*CT$11)+(CS72/12*6*$F72*$G72*$H72*$J72*CT$11)</f>
        <v>77646.42704000001</v>
      </c>
      <c r="CU72" s="25"/>
      <c r="CV72" s="26">
        <f>(CU72/12*1*$D72*$G72*$H72*$J72*CV$10)+(CU72/12*5*$E72*$G72*$H72*$J72*CV$11)+(CU72/12*6*$F72*$G72*$H72*$J72*CV$11)</f>
        <v>0</v>
      </c>
      <c r="CW72" s="25">
        <v>1</v>
      </c>
      <c r="CX72" s="26">
        <f t="shared" si="622"/>
        <v>11058.32</v>
      </c>
      <c r="CY72" s="25">
        <v>1</v>
      </c>
      <c r="CZ72" s="26">
        <f t="shared" si="623"/>
        <v>11058.32</v>
      </c>
      <c r="DA72" s="25"/>
      <c r="DB72" s="26">
        <f t="shared" si="624"/>
        <v>0</v>
      </c>
      <c r="DC72" s="25"/>
      <c r="DD72" s="26">
        <f t="shared" si="625"/>
        <v>0</v>
      </c>
      <c r="DE72" s="25"/>
      <c r="DF72" s="26">
        <f t="shared" si="626"/>
        <v>0</v>
      </c>
      <c r="DG72" s="25"/>
      <c r="DH72" s="26">
        <f t="shared" si="627"/>
        <v>0</v>
      </c>
      <c r="DI72" s="25"/>
      <c r="DJ72" s="26">
        <f t="shared" si="628"/>
        <v>0</v>
      </c>
      <c r="DK72" s="25">
        <v>15</v>
      </c>
      <c r="DL72" s="26">
        <f>(DK72/12*1*$D72*$G72*$H72*$K72*DL$10)+(DK72/12*5*$E72*$G72*$H72*$K72*DL$11)+(DK72/12*6*$F72*$G72*$H72*$K72*DL$11)</f>
        <v>217865.88096000001</v>
      </c>
      <c r="DM72" s="25">
        <v>2</v>
      </c>
      <c r="DN72" s="26">
        <f>(DM72/12*1*$D72*$G72*$H72*$K72*DN$10)+(DM72/12*5*$E72*$G72*$H72*$K72*DN$11)+(DM72/12*6*$F72*$G72*$H72*$K72*DN$11)</f>
        <v>29048.784127999999</v>
      </c>
      <c r="DO72" s="25">
        <v>42</v>
      </c>
      <c r="DP72" s="26">
        <f t="shared" si="629"/>
        <v>608309.52</v>
      </c>
      <c r="DQ72" s="25">
        <v>5</v>
      </c>
      <c r="DR72" s="26">
        <f t="shared" si="630"/>
        <v>72621.960319999998</v>
      </c>
      <c r="DS72" s="25">
        <f>6-5</f>
        <v>1</v>
      </c>
      <c r="DT72" s="26">
        <f t="shared" si="631"/>
        <v>12079.0852</v>
      </c>
      <c r="DU72" s="25"/>
      <c r="DV72" s="26">
        <f t="shared" si="632"/>
        <v>0</v>
      </c>
      <c r="DW72" s="25"/>
      <c r="DX72" s="26">
        <f t="shared" si="633"/>
        <v>0</v>
      </c>
      <c r="DY72" s="25">
        <v>2</v>
      </c>
      <c r="DZ72" s="26">
        <f t="shared" si="634"/>
        <v>38902.572799999994</v>
      </c>
      <c r="EA72" s="25"/>
      <c r="EB72" s="26">
        <f t="shared" si="635"/>
        <v>0</v>
      </c>
      <c r="EC72" s="25"/>
      <c r="ED72" s="26">
        <f t="shared" si="636"/>
        <v>0</v>
      </c>
      <c r="EE72" s="25"/>
      <c r="EF72" s="26">
        <f t="shared" si="637"/>
        <v>0</v>
      </c>
      <c r="EG72" s="29">
        <f t="shared" si="638"/>
        <v>122</v>
      </c>
      <c r="EH72" s="29">
        <f t="shared" si="638"/>
        <v>1592672.6665546668</v>
      </c>
      <c r="EI72" s="38"/>
      <c r="EJ72" s="38"/>
      <c r="EL72" s="59"/>
    </row>
    <row r="73" spans="1:142" s="60" customFormat="1" x14ac:dyDescent="0.25">
      <c r="A73" s="44">
        <v>19</v>
      </c>
      <c r="B73" s="44"/>
      <c r="C73" s="45" t="s">
        <v>217</v>
      </c>
      <c r="D73" s="22">
        <f t="shared" si="66"/>
        <v>10127</v>
      </c>
      <c r="E73" s="22">
        <v>10127</v>
      </c>
      <c r="F73" s="22">
        <v>9620</v>
      </c>
      <c r="G73" s="51"/>
      <c r="H73" s="49"/>
      <c r="I73" s="50"/>
      <c r="J73" s="47"/>
      <c r="K73" s="47"/>
      <c r="L73" s="47"/>
      <c r="M73" s="47"/>
      <c r="N73" s="24">
        <v>2.57</v>
      </c>
      <c r="O73" s="36">
        <f>SUM(O74:O84)</f>
        <v>346</v>
      </c>
      <c r="P73" s="36">
        <f t="shared" ref="P73:CA73" si="639">SUM(P74:P84)</f>
        <v>31518993.945530001</v>
      </c>
      <c r="Q73" s="36">
        <f t="shared" si="639"/>
        <v>0</v>
      </c>
      <c r="R73" s="36">
        <f t="shared" si="639"/>
        <v>0</v>
      </c>
      <c r="S73" s="36">
        <f t="shared" si="639"/>
        <v>0</v>
      </c>
      <c r="T73" s="36">
        <f t="shared" si="639"/>
        <v>0</v>
      </c>
      <c r="U73" s="36">
        <f t="shared" si="639"/>
        <v>2189</v>
      </c>
      <c r="V73" s="36">
        <f t="shared" si="639"/>
        <v>96231554.852766663</v>
      </c>
      <c r="W73" s="36">
        <f t="shared" si="639"/>
        <v>0</v>
      </c>
      <c r="X73" s="36">
        <f t="shared" si="639"/>
        <v>0</v>
      </c>
      <c r="Y73" s="36">
        <f t="shared" si="639"/>
        <v>0</v>
      </c>
      <c r="Z73" s="36">
        <f t="shared" si="639"/>
        <v>0</v>
      </c>
      <c r="AA73" s="36">
        <f t="shared" si="639"/>
        <v>0</v>
      </c>
      <c r="AB73" s="36">
        <f t="shared" si="639"/>
        <v>0</v>
      </c>
      <c r="AC73" s="36">
        <f t="shared" si="639"/>
        <v>0</v>
      </c>
      <c r="AD73" s="36">
        <f t="shared" si="639"/>
        <v>0</v>
      </c>
      <c r="AE73" s="36">
        <f t="shared" si="639"/>
        <v>0</v>
      </c>
      <c r="AF73" s="36">
        <f t="shared" si="639"/>
        <v>0</v>
      </c>
      <c r="AG73" s="36">
        <f t="shared" si="639"/>
        <v>0</v>
      </c>
      <c r="AH73" s="36">
        <f t="shared" si="639"/>
        <v>0</v>
      </c>
      <c r="AI73" s="36">
        <f t="shared" si="639"/>
        <v>0</v>
      </c>
      <c r="AJ73" s="36">
        <f t="shared" si="639"/>
        <v>0</v>
      </c>
      <c r="AK73" s="36">
        <f t="shared" si="639"/>
        <v>10</v>
      </c>
      <c r="AL73" s="36">
        <f t="shared" si="639"/>
        <v>83766.774000000005</v>
      </c>
      <c r="AM73" s="36">
        <f t="shared" si="639"/>
        <v>102</v>
      </c>
      <c r="AN73" s="36">
        <f t="shared" si="639"/>
        <v>2280801.7224719999</v>
      </c>
      <c r="AO73" s="36">
        <v>0</v>
      </c>
      <c r="AP73" s="36">
        <f t="shared" si="639"/>
        <v>0</v>
      </c>
      <c r="AQ73" s="36">
        <f t="shared" si="639"/>
        <v>0</v>
      </c>
      <c r="AR73" s="36">
        <f t="shared" si="639"/>
        <v>0</v>
      </c>
      <c r="AS73" s="36">
        <f t="shared" si="639"/>
        <v>0</v>
      </c>
      <c r="AT73" s="36">
        <f t="shared" si="639"/>
        <v>0</v>
      </c>
      <c r="AU73" s="36">
        <f t="shared" si="639"/>
        <v>0</v>
      </c>
      <c r="AV73" s="36">
        <f t="shared" si="639"/>
        <v>0</v>
      </c>
      <c r="AW73" s="36">
        <f t="shared" si="639"/>
        <v>0</v>
      </c>
      <c r="AX73" s="36">
        <f t="shared" si="639"/>
        <v>0</v>
      </c>
      <c r="AY73" s="36">
        <f t="shared" si="639"/>
        <v>0</v>
      </c>
      <c r="AZ73" s="36">
        <f t="shared" si="639"/>
        <v>0</v>
      </c>
      <c r="BA73" s="36">
        <f t="shared" si="639"/>
        <v>0</v>
      </c>
      <c r="BB73" s="36">
        <f t="shared" si="639"/>
        <v>0</v>
      </c>
      <c r="BC73" s="36">
        <f t="shared" si="639"/>
        <v>0</v>
      </c>
      <c r="BD73" s="36">
        <f t="shared" si="639"/>
        <v>0</v>
      </c>
      <c r="BE73" s="36">
        <f t="shared" si="639"/>
        <v>0</v>
      </c>
      <c r="BF73" s="36">
        <f t="shared" si="639"/>
        <v>0</v>
      </c>
      <c r="BG73" s="36">
        <f t="shared" si="639"/>
        <v>0</v>
      </c>
      <c r="BH73" s="36">
        <f t="shared" si="639"/>
        <v>0</v>
      </c>
      <c r="BI73" s="36">
        <v>0</v>
      </c>
      <c r="BJ73" s="36">
        <f t="shared" si="639"/>
        <v>0</v>
      </c>
      <c r="BK73" s="36">
        <f t="shared" si="639"/>
        <v>0</v>
      </c>
      <c r="BL73" s="36">
        <f t="shared" si="639"/>
        <v>0</v>
      </c>
      <c r="BM73" s="36">
        <f t="shared" si="639"/>
        <v>0</v>
      </c>
      <c r="BN73" s="36">
        <f t="shared" si="639"/>
        <v>0</v>
      </c>
      <c r="BO73" s="36">
        <f t="shared" si="639"/>
        <v>4</v>
      </c>
      <c r="BP73" s="36">
        <f t="shared" si="639"/>
        <v>23534.42</v>
      </c>
      <c r="BQ73" s="36">
        <f t="shared" si="639"/>
        <v>1</v>
      </c>
      <c r="BR73" s="36">
        <f t="shared" si="639"/>
        <v>6279.3791666666666</v>
      </c>
      <c r="BS73" s="36">
        <f t="shared" si="639"/>
        <v>0</v>
      </c>
      <c r="BT73" s="36">
        <f t="shared" si="639"/>
        <v>0</v>
      </c>
      <c r="BU73" s="36">
        <v>0</v>
      </c>
      <c r="BV73" s="36">
        <f t="shared" si="639"/>
        <v>0</v>
      </c>
      <c r="BW73" s="36">
        <f t="shared" si="639"/>
        <v>0</v>
      </c>
      <c r="BX73" s="36">
        <f t="shared" si="639"/>
        <v>0</v>
      </c>
      <c r="BY73" s="36">
        <f t="shared" si="639"/>
        <v>0</v>
      </c>
      <c r="BZ73" s="36">
        <f t="shared" si="639"/>
        <v>0</v>
      </c>
      <c r="CA73" s="36">
        <f t="shared" si="639"/>
        <v>0</v>
      </c>
      <c r="CB73" s="36">
        <f t="shared" ref="CB73:EJ73" si="640">SUM(CB74:CB84)</f>
        <v>0</v>
      </c>
      <c r="CC73" s="36">
        <f t="shared" si="640"/>
        <v>0</v>
      </c>
      <c r="CD73" s="36">
        <f t="shared" si="640"/>
        <v>0</v>
      </c>
      <c r="CE73" s="36">
        <f t="shared" si="640"/>
        <v>0</v>
      </c>
      <c r="CF73" s="36">
        <f t="shared" si="640"/>
        <v>0</v>
      </c>
      <c r="CG73" s="36">
        <f t="shared" si="640"/>
        <v>0</v>
      </c>
      <c r="CH73" s="36">
        <f t="shared" si="640"/>
        <v>0</v>
      </c>
      <c r="CI73" s="36">
        <f t="shared" si="640"/>
        <v>0</v>
      </c>
      <c r="CJ73" s="36">
        <f t="shared" si="640"/>
        <v>0</v>
      </c>
      <c r="CK73" s="36">
        <f t="shared" si="640"/>
        <v>0</v>
      </c>
      <c r="CL73" s="36">
        <f t="shared" si="640"/>
        <v>0</v>
      </c>
      <c r="CM73" s="36">
        <f t="shared" si="640"/>
        <v>0</v>
      </c>
      <c r="CN73" s="36">
        <f t="shared" si="640"/>
        <v>0</v>
      </c>
      <c r="CO73" s="36">
        <f t="shared" si="640"/>
        <v>0</v>
      </c>
      <c r="CP73" s="36">
        <f t="shared" si="640"/>
        <v>0</v>
      </c>
      <c r="CQ73" s="36">
        <f t="shared" si="640"/>
        <v>0</v>
      </c>
      <c r="CR73" s="36">
        <f t="shared" si="640"/>
        <v>0</v>
      </c>
      <c r="CS73" s="36">
        <f t="shared" si="640"/>
        <v>0</v>
      </c>
      <c r="CT73" s="36">
        <f t="shared" si="640"/>
        <v>0</v>
      </c>
      <c r="CU73" s="36">
        <f t="shared" si="640"/>
        <v>0</v>
      </c>
      <c r="CV73" s="36">
        <f t="shared" si="640"/>
        <v>0</v>
      </c>
      <c r="CW73" s="36">
        <f t="shared" si="640"/>
        <v>0</v>
      </c>
      <c r="CX73" s="36">
        <f t="shared" si="640"/>
        <v>0</v>
      </c>
      <c r="CY73" s="36">
        <f t="shared" si="640"/>
        <v>0</v>
      </c>
      <c r="CZ73" s="36">
        <f t="shared" si="640"/>
        <v>0</v>
      </c>
      <c r="DA73" s="36">
        <f t="shared" si="640"/>
        <v>0</v>
      </c>
      <c r="DB73" s="36">
        <f t="shared" si="640"/>
        <v>0</v>
      </c>
      <c r="DC73" s="36">
        <f t="shared" si="640"/>
        <v>0</v>
      </c>
      <c r="DD73" s="36">
        <f t="shared" si="640"/>
        <v>0</v>
      </c>
      <c r="DE73" s="36">
        <f t="shared" si="640"/>
        <v>0</v>
      </c>
      <c r="DF73" s="36">
        <f t="shared" si="640"/>
        <v>0</v>
      </c>
      <c r="DG73" s="36">
        <f t="shared" si="640"/>
        <v>0</v>
      </c>
      <c r="DH73" s="36">
        <f t="shared" si="640"/>
        <v>0</v>
      </c>
      <c r="DI73" s="36">
        <v>0</v>
      </c>
      <c r="DJ73" s="36">
        <f t="shared" si="640"/>
        <v>0</v>
      </c>
      <c r="DK73" s="36">
        <f t="shared" si="640"/>
        <v>0</v>
      </c>
      <c r="DL73" s="36">
        <f t="shared" si="640"/>
        <v>0</v>
      </c>
      <c r="DM73" s="36">
        <f t="shared" si="640"/>
        <v>0</v>
      </c>
      <c r="DN73" s="36">
        <f t="shared" si="640"/>
        <v>0</v>
      </c>
      <c r="DO73" s="36">
        <f t="shared" si="640"/>
        <v>0</v>
      </c>
      <c r="DP73" s="36">
        <f t="shared" si="640"/>
        <v>0</v>
      </c>
      <c r="DQ73" s="36">
        <f t="shared" si="640"/>
        <v>0</v>
      </c>
      <c r="DR73" s="36">
        <f t="shared" si="640"/>
        <v>0</v>
      </c>
      <c r="DS73" s="36">
        <f t="shared" si="640"/>
        <v>0</v>
      </c>
      <c r="DT73" s="36">
        <f t="shared" si="640"/>
        <v>0</v>
      </c>
      <c r="DU73" s="36">
        <f t="shared" si="640"/>
        <v>0</v>
      </c>
      <c r="DV73" s="36">
        <f t="shared" si="640"/>
        <v>0</v>
      </c>
      <c r="DW73" s="36">
        <f t="shared" si="640"/>
        <v>0</v>
      </c>
      <c r="DX73" s="36">
        <f t="shared" si="640"/>
        <v>0</v>
      </c>
      <c r="DY73" s="36">
        <v>0</v>
      </c>
      <c r="DZ73" s="36">
        <f t="shared" ref="DZ73" si="641">SUM(DZ74:DZ84)</f>
        <v>0</v>
      </c>
      <c r="EA73" s="36">
        <v>0</v>
      </c>
      <c r="EB73" s="36">
        <f t="shared" ref="EB73" si="642">SUM(EB74:EB84)</f>
        <v>0</v>
      </c>
      <c r="EC73" s="36">
        <f t="shared" si="640"/>
        <v>0</v>
      </c>
      <c r="ED73" s="36">
        <f t="shared" si="640"/>
        <v>0</v>
      </c>
      <c r="EE73" s="36">
        <f t="shared" si="640"/>
        <v>0</v>
      </c>
      <c r="EF73" s="36">
        <f t="shared" si="640"/>
        <v>0</v>
      </c>
      <c r="EG73" s="36">
        <f t="shared" si="640"/>
        <v>2652</v>
      </c>
      <c r="EH73" s="36">
        <f t="shared" si="640"/>
        <v>130144931.09393533</v>
      </c>
      <c r="EI73" s="36">
        <f t="shared" si="640"/>
        <v>0</v>
      </c>
      <c r="EJ73" s="36">
        <f t="shared" si="640"/>
        <v>0</v>
      </c>
      <c r="EL73" s="59"/>
    </row>
    <row r="74" spans="1:142" x14ac:dyDescent="0.25">
      <c r="A74" s="7"/>
      <c r="B74" s="7">
        <v>44</v>
      </c>
      <c r="C74" s="21" t="s">
        <v>218</v>
      </c>
      <c r="D74" s="22">
        <f t="shared" si="66"/>
        <v>10127</v>
      </c>
      <c r="E74" s="22">
        <v>10127</v>
      </c>
      <c r="F74" s="22">
        <v>9620</v>
      </c>
      <c r="G74" s="23">
        <v>3.64</v>
      </c>
      <c r="H74" s="31">
        <v>1</v>
      </c>
      <c r="I74" s="32"/>
      <c r="J74" s="22">
        <v>1.4</v>
      </c>
      <c r="K74" s="22">
        <v>1.68</v>
      </c>
      <c r="L74" s="22">
        <v>2.23</v>
      </c>
      <c r="M74" s="22">
        <v>2.39</v>
      </c>
      <c r="N74" s="24">
        <v>2.57</v>
      </c>
      <c r="O74" s="25">
        <v>0</v>
      </c>
      <c r="P74" s="26">
        <f t="shared" ref="P74:P84" si="643">(O74/12*1*$D74*$G74*$H74*$J74*P$10)+(O74/12*5*$E74*$G74*$H74*$J74*P$11)+(O74/12*6*$F74*$G74*$H74*$J74*P$11)</f>
        <v>0</v>
      </c>
      <c r="Q74" s="25"/>
      <c r="R74" s="26">
        <f t="shared" ref="R74:R84" si="644">(Q74/12*1*$D74*$G74*$H74*$J74*R$10)+(Q74/12*5*$E74*$G74*$H74*$J74*R$11)+(Q74/12*6*$F74*$G74*$H74*$J74*R$11)</f>
        <v>0</v>
      </c>
      <c r="S74" s="27"/>
      <c r="T74" s="26">
        <f t="shared" ref="T74:T84" si="645">(S74/12*1*$D74*$G74*$H74*$J74*T$10)+(S74/12*5*$E74*$G74*$H74*$J74*T$11)+(S74/12*6*$F74*$G74*$H74*$J74*T$11)</f>
        <v>0</v>
      </c>
      <c r="U74" s="25"/>
      <c r="V74" s="26">
        <f t="shared" ref="V74:V84" si="646">(U74/12*1*$D74*$G74*$H74*$J74*V$10)+(U74/12*5*$E74*$G74*$H74*$J74*V$11)+(U74/12*6*$F74*$G74*$H74*$J74*V$11)</f>
        <v>0</v>
      </c>
      <c r="W74" s="25">
        <v>0</v>
      </c>
      <c r="X74" s="26">
        <f t="shared" ref="X74:X84" si="647">(W74/12*1*$D74*$G74*$H74*$J74*X$10)+(W74/12*5*$E74*$G74*$H74*$J74*X$11)+(W74/12*6*$F74*$G74*$H74*$J74*X$11)</f>
        <v>0</v>
      </c>
      <c r="Y74" s="25">
        <v>0</v>
      </c>
      <c r="Z74" s="26">
        <f t="shared" ref="Z74:Z84" si="648">(Y74/12*1*$D74*$G74*$H74*$J74*Z$10)+(Y74/12*5*$E74*$G74*$H74*$J74*Z$11)+(Y74/12*6*$F74*$G74*$H74*$J74*Z$11)</f>
        <v>0</v>
      </c>
      <c r="AA74" s="25">
        <v>0</v>
      </c>
      <c r="AB74" s="26">
        <f t="shared" ref="AB74:AB84" si="649">(AA74/12*1*$D74*$G74*$H74*$K74*AB$10)+(AA74/12*5*$E74*$G74*$H74*$K74*AB$11)+(AA74/12*6*$F74*$G74*$H74*$K74*AB$11)</f>
        <v>0</v>
      </c>
      <c r="AC74" s="25"/>
      <c r="AD74" s="26">
        <f t="shared" ref="AD74:AD84" si="650">(AC74/12*1*$D74*$G74*$H74*$J74*AD$10)+(AC74/12*5*$E74*$G74*$H74*$J74*AD$11)+(AC74/12*6*$F74*$G74*$H74*$J74*AD$11)</f>
        <v>0</v>
      </c>
      <c r="AE74" s="25">
        <v>0</v>
      </c>
      <c r="AF74" s="26">
        <f t="shared" ref="AF74:AF84" si="651">(AE74/12*1*$D74*$G74*$H74*$K74*AF$10)+(AE74/12*5*$E74*$G74*$H74*$K74*AF$11)+(AE74/12*6*$F74*$G74*$H74*$K74*AF$11)</f>
        <v>0</v>
      </c>
      <c r="AG74" s="25">
        <v>0</v>
      </c>
      <c r="AH74" s="26">
        <f t="shared" ref="AH74:AH84" si="652">(AG74/12*1*$D74*$G74*$H74*$K74*AH$10)+(AG74/12*5*$E74*$G74*$H74*$K74*AH$11)+(AG74/12*6*$F74*$G74*$H74*$K74*AH$11)</f>
        <v>0</v>
      </c>
      <c r="AI74" s="25">
        <v>0</v>
      </c>
      <c r="AJ74" s="26">
        <f t="shared" ref="AJ74:AJ84" si="653">(AI74/12*1*$D74*$G74*$H74*$K74*AJ$10)+(AI74/12*5*$E74*$G74*$H74*$K74*AJ$11)+(AI74/12*6*$F74*$G74*$H74*$K74*AJ$11)</f>
        <v>0</v>
      </c>
      <c r="AK74" s="25">
        <v>0</v>
      </c>
      <c r="AL74" s="26">
        <f t="shared" ref="AL74:AL84" si="654">(AK74/12*1*$D74*$G74*$H74*$K74*AL$10)+(AK74/12*5*$E74*$G74*$H74*$K74*AL$11)+(AK74/12*6*$F74*$G74*$H74*$K74*AL$11)</f>
        <v>0</v>
      </c>
      <c r="AM74" s="28"/>
      <c r="AN74" s="26">
        <f t="shared" ref="AN74:AN84" si="655">(AM74/12*1*$D74*$G74*$H74*$K74*AN$10)+(AM74/12*5*$E74*$G74*$H74*$K74*AN$11)+(AM74/12*6*$F74*$G74*$H74*$K74*AN$11)</f>
        <v>0</v>
      </c>
      <c r="AO74" s="25">
        <v>0</v>
      </c>
      <c r="AP74" s="26">
        <f t="shared" ref="AP74:AP84" si="656">(AO74/12*1*$D74*$G74*$H74*$K74*AP$10)+(AO74/12*5*$E74*$G74*$H74*$K74*AP$11)+(AO74/12*6*$F74*$G74*$H74*$K74*AP$11)</f>
        <v>0</v>
      </c>
      <c r="AQ74" s="25">
        <v>0</v>
      </c>
      <c r="AR74" s="26">
        <f t="shared" ref="AR74:AR84" si="657">(AQ74/12*1*$D74*$G74*$H74*$J74*AR$10)+(AQ74/12*5*$E74*$G74*$H74*$J74*AR$11)+(AQ74/12*6*$F74*$G74*$H74*$J74*AR$11)</f>
        <v>0</v>
      </c>
      <c r="AS74" s="25"/>
      <c r="AT74" s="26">
        <f t="shared" ref="AT74:AT84" si="658">(AS74/12*1*$D74*$G74*$H74*$J74*AT$10)+(AS74/12*11*$E74*$G74*$H74*$J74*AT$11)</f>
        <v>0</v>
      </c>
      <c r="AU74" s="25"/>
      <c r="AV74" s="26">
        <f t="shared" ref="AV74:AV84" si="659">(AU74/12*1*$D74*$G74*$H74*$J74*AV$10)+(AU74/12*5*$E74*$G74*$H74*$J74*AV$11)+(AU74/12*6*$F74*$G74*$H74*$J74*AV$11)</f>
        <v>0</v>
      </c>
      <c r="AW74" s="25"/>
      <c r="AX74" s="26">
        <f t="shared" ref="AX74:AX84" si="660">(AW74/12*1*$D74*$G74*$H74*$K74*AX$10)+(AW74/12*5*$E74*$G74*$H74*$K74*AX$11)+(AW74/12*6*$F74*$G74*$H74*$K74*AX$11)</f>
        <v>0</v>
      </c>
      <c r="AY74" s="25">
        <v>0</v>
      </c>
      <c r="AZ74" s="26">
        <f t="shared" ref="AZ74:AZ84" si="661">(AY74/12*1*$D74*$G74*$H74*$J74*AZ$10)+(AY74/12*5*$E74*$G74*$H74*$J74*AZ$11)+(AY74/12*6*$F74*$G74*$H74*$J74*AZ$11)</f>
        <v>0</v>
      </c>
      <c r="BA74" s="25"/>
      <c r="BB74" s="26">
        <f t="shared" ref="BB74:BB84" si="662">(BA74/12*1*$D74*$G74*$H74*$J74*BB$10)+(BA74/12*5*$E74*$G74*$H74*$J74*BB$11)+(BA74/12*6*$F74*$G74*$H74*$J74*BB$11)</f>
        <v>0</v>
      </c>
      <c r="BC74" s="25"/>
      <c r="BD74" s="26">
        <f t="shared" ref="BD74:BD84" si="663">(BC74/12*1*$D74*$G74*$H74*$J74*BD$10)+(BC74/12*5*$E74*$G74*$H74*$J74*BD$11)+(BC74/12*6*$F74*$G74*$H74*$J74*BD$11)</f>
        <v>0</v>
      </c>
      <c r="BE74" s="25"/>
      <c r="BF74" s="26">
        <f t="shared" ref="BF74:BF84" si="664">(BE74/12*1*$D74*$G74*$H74*$J74*BF$10)+(BE74/12*5*$E74*$G74*$H74*$J74*BF$11)+(BE74/12*6*$F74*$G74*$H74*$J74*BF$11)</f>
        <v>0</v>
      </c>
      <c r="BG74" s="25"/>
      <c r="BH74" s="26">
        <f t="shared" ref="BH74:BH84" si="665">(BG74/12*1*$D74*$G74*$H74*$J74*BH$10)+(BG74/12*5*$E74*$G74*$H74*$J74*BH$11)+(BG74/12*6*$F74*$G74*$H74*$J74*BH$11)</f>
        <v>0</v>
      </c>
      <c r="BI74" s="25">
        <v>0</v>
      </c>
      <c r="BJ74" s="26">
        <f t="shared" ref="BJ74:BJ84" si="666">(BI74/12*1*$D74*$G74*$H74*$J74*BJ$10)+(BI74/12*5*$E74*$G74*$H74*$J74*BJ$11)+(BI74/12*6*$F74*$G74*$H74*$J74*BJ$11)</f>
        <v>0</v>
      </c>
      <c r="BK74" s="25"/>
      <c r="BL74" s="26">
        <f t="shared" ref="BL74:BL84" si="667">(BK74/12*1*$D74*$G74*$H74*$J74*BL$10)+(BK74/12*4*$E74*$G74*$H74*$J74*BL$11)+(BK74/12*1*$E74*$G74*$H74*$J74*BL$12)+(BK74/12*6*$F74*$G74*$H74*$J74*BL$12)</f>
        <v>0</v>
      </c>
      <c r="BM74" s="25"/>
      <c r="BN74" s="26">
        <f t="shared" ref="BN74:BN84" si="668">(BM74/12*1*$D74*$G74*$H74*$J74*BN$10)+(BM74/12*5*$E74*$G74*$H74*$J74*BN$11)+(BM74/12*6*$F74*$G74*$H74*$J74*BN$11)</f>
        <v>0</v>
      </c>
      <c r="BO74" s="25"/>
      <c r="BP74" s="26">
        <f t="shared" ref="BP74:BP84" si="669">(BO74/12*1*$D74*$G74*$H74*$J74*BP$10)+(BO74/12*4*$E74*$G74*$H74*$J74*BP$11)+(BO74/12*1*$E74*$G74*$H74*$J74*BP$12)+(BO74/12*6*$F74*$G74*$H74*$J74*BP$12)</f>
        <v>0</v>
      </c>
      <c r="BQ74" s="25"/>
      <c r="BR74" s="26">
        <f t="shared" ref="BR74:BR84" si="670">(BQ74/12*1*$D74*$G74*$H74*$J74*BR$10)+(BQ74/12*5*$E74*$G74*$H74*$J74*BR$11)+(BQ74/12*6*$F74*$G74*$H74*$J74*BR$11)</f>
        <v>0</v>
      </c>
      <c r="BS74" s="25"/>
      <c r="BT74" s="26">
        <f t="shared" ref="BT74:BT84" si="671">(BS74/12*1*$D74*$G74*$H74*$J74*BT$10)+(BS74/12*4*$E74*$G74*$H74*$J74*BT$11)+(BS74/12*1*$E74*$G74*$H74*$J74*BT$12)+(BS74/12*6*$F74*$G74*$H74*$J74*BT$12)</f>
        <v>0</v>
      </c>
      <c r="BU74" s="25"/>
      <c r="BV74" s="26">
        <f t="shared" ref="BV74:BV84" si="672">(BU74/12*1*$D74*$G74*$H74*$J74*BV$10)+(BU74/12*5*$E74*$G74*$H74*$J74*BV$11)+(BU74/12*6*$F74*$G74*$H74*$J74*BV$11)</f>
        <v>0</v>
      </c>
      <c r="BW74" s="25">
        <v>0</v>
      </c>
      <c r="BX74" s="26">
        <f t="shared" ref="BX74:BX84" si="673">(BW74/12*1*$D74*$G74*$H74*$J74*BX$10)+(BW74/12*5*$E74*$G74*$H74*$J74*BX$11)+(BW74/12*6*$F74*$G74*$H74*$J74*BX$11)</f>
        <v>0</v>
      </c>
      <c r="BY74" s="25">
        <v>0</v>
      </c>
      <c r="BZ74" s="26">
        <f t="shared" ref="BZ74:BZ84" si="674">(BY74/12*1*$D74*$G74*$H74*$J74*BZ$10)+(BY74/12*5*$E74*$G74*$H74*$J74*BZ$11)+(BY74/12*6*$F74*$G74*$H74*$J74*BZ$11)</f>
        <v>0</v>
      </c>
      <c r="CA74" s="25">
        <v>0</v>
      </c>
      <c r="CB74" s="26">
        <f t="shared" ref="CB74:CB84" si="675">(CA74/12*1*$D74*$G74*$H74*$K74*CB$10)+(CA74/12*4*$E74*$G74*$H74*$K74*CB$11)+(CA74/12*1*$E74*$G74*$H74*$K74*CB$12)+(CA74/12*6*$F74*$G74*$H74*$K74*CB$12)</f>
        <v>0</v>
      </c>
      <c r="CC74" s="25"/>
      <c r="CD74" s="26">
        <f t="shared" ref="CD74:CD84" si="676">(CC74/12*1*$D74*$G74*$H74*$J74*CD$10)+(CC74/12*5*$E74*$G74*$H74*$J74*CD$11)+(CC74/12*6*$F74*$G74*$H74*$J74*CD$11)</f>
        <v>0</v>
      </c>
      <c r="CE74" s="25"/>
      <c r="CF74" s="26">
        <f t="shared" ref="CF74:CF84" si="677">(CE74/12*1*$D74*$G74*$H74*$J74*CF$10)+(CE74/12*5*$E74*$G74*$H74*$J74*CF$11)+(CE74/12*6*$F74*$G74*$H74*$J74*CF$11)</f>
        <v>0</v>
      </c>
      <c r="CG74" s="25"/>
      <c r="CH74" s="26">
        <f t="shared" ref="CH74:CH84" si="678">(CG74/12*1*$D74*$G74*$H74*$J74*CH$10)+(CG74/12*5*$E74*$G74*$H74*$J74*CH$11)+(CG74/12*6*$F74*$G74*$H74*$J74*CH$11)</f>
        <v>0</v>
      </c>
      <c r="CI74" s="25">
        <v>0</v>
      </c>
      <c r="CJ74" s="26">
        <f t="shared" ref="CJ74:CJ84" si="679">(CI74/12*1*$D74*$G74*$H74*$K74*CJ$10)+(CI74/12*4*$E74*$G74*$H74*$K74*CJ$11)+(CI74/12*1*$E74*$G74*$H74*$K74*CJ$12)+(CI74/12*6*$F74*$G74*$H74*$K74*CJ$12)</f>
        <v>0</v>
      </c>
      <c r="CK74" s="25"/>
      <c r="CL74" s="26">
        <f t="shared" ref="CL74:CL84" si="680">(CK74/12*1*$D74*$G74*$H74*$K74*CL$10)+(CK74/12*5*$E74*$G74*$H74*$K74*CL$11)+(CK74/12*6*$F74*$G74*$H74*$K74*CL$11)</f>
        <v>0</v>
      </c>
      <c r="CM74" s="25"/>
      <c r="CN74" s="26">
        <f t="shared" ref="CN74:CN84" si="681">(CM74/12*1*$D74*$G74*$H74*$J74*CN$10)+(CM74/12*5*$E74*$G74*$H74*$J74*CN$11)+(CM74/12*6*$F74*$G74*$H74*$J74*CN$11)</f>
        <v>0</v>
      </c>
      <c r="CO74" s="25"/>
      <c r="CP74" s="26">
        <f t="shared" ref="CP74:CP84" si="682">(CO74/12*1*$D74*$G74*$H74*$J74*CP$10)+(CO74/12*5*$E74*$G74*$H74*$J74*CP$11)+(CO74/12*6*$F74*$G74*$H74*$J74*CP$11)</f>
        <v>0</v>
      </c>
      <c r="CQ74" s="25">
        <v>0</v>
      </c>
      <c r="CR74" s="26">
        <f t="shared" ref="CR74:CR84" si="683">(CQ74/12*1*$D74*$G74*$H74*$J74*CR$10)+(CQ74/12*5*$E74*$G74*$H74*$J74*CR$11)+(CQ74/12*6*$F74*$G74*$H74*$J74*CR$11)</f>
        <v>0</v>
      </c>
      <c r="CS74" s="25">
        <v>0</v>
      </c>
      <c r="CT74" s="26">
        <f t="shared" ref="CT74:CT84" si="684">(CS74/12*1*$D74*$G74*$H74*$J74*CT$10)+(CS74/12*5*$E74*$G74*$H74*$J74*CT$11)+(CS74/12*6*$F74*$G74*$H74*$J74*CT$11)</f>
        <v>0</v>
      </c>
      <c r="CU74" s="25"/>
      <c r="CV74" s="26">
        <f t="shared" ref="CV74:CV84" si="685">(CU74/12*1*$D74*$G74*$H74*$J74*CV$10)+(CU74/12*5*$E74*$G74*$H74*$J74*CV$11)+(CU74/12*6*$F74*$G74*$H74*$J74*CV$11)</f>
        <v>0</v>
      </c>
      <c r="CW74" s="25"/>
      <c r="CX74" s="26">
        <f t="shared" ref="CX74:CX84" si="686">(CW74/12*1*$D74*$G74*$H74*$J74*CX$10)+(CW74/12*5*$E74*$G74*$H74*$J74*CX$11)+(CW74/12*6*$F74*$G74*$H74*$J74*CX$11)</f>
        <v>0</v>
      </c>
      <c r="CY74" s="25"/>
      <c r="CZ74" s="26">
        <f t="shared" ref="CZ74:CZ84" si="687">(CY74/12*1*$D74*$G74*$H74*$J74*CZ$10)+(CY74/12*5*$E74*$G74*$H74*$J74*CZ$11)+(CY74/12*6*$F74*$G74*$H74*$J74*CZ$11)</f>
        <v>0</v>
      </c>
      <c r="DA74" s="25"/>
      <c r="DB74" s="26">
        <f t="shared" ref="DB74:DB84" si="688">(DA74/12*1*$D74*$G74*$H74*$J74*DB$10)+(DA74/12*4*$E74*$G74*$H74*$J74*DB$11)+(DA74/12*1*$E74*$G74*$H74*$J74*DB$12)+(DA74/12*6*$F74*$G74*$H74*$J74*DB$12)</f>
        <v>0</v>
      </c>
      <c r="DC74" s="25"/>
      <c r="DD74" s="26">
        <f t="shared" ref="DD74:DD84" si="689">(DC74/12*1*$D74*$G74*$H74*$J74*DD$10)+(DC74/12*5*$E74*$G74*$H74*$J74*DD$11)+(DC74/12*6*$F74*$G74*$H74*$J74*DD$11)</f>
        <v>0</v>
      </c>
      <c r="DE74" s="25">
        <v>0</v>
      </c>
      <c r="DF74" s="26">
        <f t="shared" ref="DF74:DF84" si="690">(DE74/12*1*$D74*$G74*$H74*$K74*DF$10)+(DE74/12*5*$E74*$G74*$H74*$K74*DF$11)+(DE74/12*6*$F74*$G74*$H74*$K74*DF$11)</f>
        <v>0</v>
      </c>
      <c r="DG74" s="25">
        <v>0</v>
      </c>
      <c r="DH74" s="26">
        <f t="shared" ref="DH74:DH84" si="691">(DG74/12*1*$D74*$G74*$H74*$K74*DH$10)+(DG74/12*5*$E74*$G74*$H74*$K74*DH$11)+(DG74/12*6*$F74*$G74*$H74*$K74*DH$11)</f>
        <v>0</v>
      </c>
      <c r="DI74" s="25">
        <v>0</v>
      </c>
      <c r="DJ74" s="26">
        <f t="shared" ref="DJ74:DJ84" si="692">(DI74/12*1*$D74*$G74*$H74*$J74*DJ$10)+(DI74/12*5*$E74*$G74*$H74*$J74*DJ$11)+(DI74/12*6*$F74*$G74*$H74*$J74*DJ$11)</f>
        <v>0</v>
      </c>
      <c r="DK74" s="25">
        <v>0</v>
      </c>
      <c r="DL74" s="26">
        <f t="shared" ref="DL74:DL84" si="693">(DK74/12*1*$D74*$G74*$H74*$K74*DL$10)+(DK74/12*5*$E74*$G74*$H74*$K74*DL$11)+(DK74/12*6*$F74*$G74*$H74*$K74*DL$11)</f>
        <v>0</v>
      </c>
      <c r="DM74" s="25"/>
      <c r="DN74" s="26">
        <f t="shared" ref="DN74:DN84" si="694">(DM74/12*1*$D74*$G74*$H74*$K74*DN$10)+(DM74/12*5*$E74*$G74*$H74*$K74*DN$11)+(DM74/12*6*$F74*$G74*$H74*$K74*DN$11)</f>
        <v>0</v>
      </c>
      <c r="DO74" s="25">
        <v>0</v>
      </c>
      <c r="DP74" s="26">
        <f t="shared" ref="DP74:DP84" si="695">(DO74/12*1*$D74*$G74*$H74*$K74*DP$10)+(DO74/12*5*$E74*$G74*$H74*$K74*DP$11)+(DO74/12*6*$F74*$G74*$H74*$K74*DP$11)</f>
        <v>0</v>
      </c>
      <c r="DQ74" s="25">
        <v>0</v>
      </c>
      <c r="DR74" s="26">
        <f t="shared" ref="DR74:DR84" si="696">(DQ74/12*1*$D74*$G74*$H74*$K74*DR$10)+(DQ74/12*5*$E74*$G74*$H74*$K74*DR$11)+(DQ74/12*6*$F74*$G74*$H74*$K74*DR$11)</f>
        <v>0</v>
      </c>
      <c r="DS74" s="25"/>
      <c r="DT74" s="26">
        <f t="shared" ref="DT74:DT84" si="697">(DS74/12*1*$D74*$G74*$H74*$J74*DT$10)+(DS74/12*5*$E74*$G74*$H74*$J74*DT$11)+(DS74/12*6*$F74*$G74*$H74*$J74*DT$11)</f>
        <v>0</v>
      </c>
      <c r="DU74" s="25">
        <v>0</v>
      </c>
      <c r="DV74" s="26">
        <f t="shared" ref="DV74:DV84" si="698">(DU74/12*1*$D74*$G74*$H74*$J74*DV$10)+(DU74/12*5*$E74*$G74*$H74*$J74*DV$11)+(DU74/12*6*$F74*$G74*$H74*$J74*DV$11)</f>
        <v>0</v>
      </c>
      <c r="DW74" s="25"/>
      <c r="DX74" s="26">
        <f t="shared" ref="DX74:DX84" si="699">(DW74/12*1*$D74*$G74*$H74*$K74*DX$10)+(DW74/12*5*$E74*$G74*$H74*$K74*DX$11)+(DW74/12*6*$F74*$G74*$H74*$K74*DX$11)</f>
        <v>0</v>
      </c>
      <c r="DY74" s="25"/>
      <c r="DZ74" s="26">
        <f t="shared" ref="DZ74:DZ84" si="700">(DY74/12*1*$D74*$G74*$H74*$K74*DZ$10)+(DY74/12*5*$E74*$G74*$H74*$K74*DZ$11)+(DY74/12*6*$F74*$G74*$H74*$K74*DZ$11)</f>
        <v>0</v>
      </c>
      <c r="EA74" s="25">
        <v>0</v>
      </c>
      <c r="EB74" s="26">
        <f t="shared" ref="EB74:EB84" si="701">(EA74/12*1*$D74*$G74*$H74*$K74*EB$10)+(EA74/12*5*$E74*$G74*$H74*$K74*EB$11)+(EA74/12*6*$F74*$G74*$H74*$K74*EB$11)</f>
        <v>0</v>
      </c>
      <c r="EC74" s="25">
        <v>0</v>
      </c>
      <c r="ED74" s="26">
        <f t="shared" ref="ED74:ED84" si="702">(EC74/12*1*$D74*$G74*$H74*$L74*ED$10)+(EC74/12*5*$E74*$G74*$H74*$L74*ED$11)+(EC74/12*6*$F74*$G74*$H74*$L74*ED$11)</f>
        <v>0</v>
      </c>
      <c r="EE74" s="25">
        <v>0</v>
      </c>
      <c r="EF74" s="26">
        <f t="shared" ref="EF74:EF84" si="703">(EE74/12*1*$D74*$G74*$H74*$M74*EF$10)+(EE74/12*5*$E74*$G74*$H74*$N74*EF$11)+(EE74/12*6*$F74*$G74*$H74*$N74*EF$11)</f>
        <v>0</v>
      </c>
      <c r="EG74" s="29">
        <f t="shared" ref="EG74:EH84" si="704">SUM(S74,Y74,U74,O74,Q74,BW74,CS74,DI74,DU74,BY74,DS74,BI74,AY74,AQ74,AS74,AU74,BK74,CQ74,W74,EA74,DG74,CA74,DY74,CI74,DK74,DO74,DM74,AE74,AG74,AI74,AK74,AA74,AM74,AO74,CK74,EC74,EE74,AW74,DW74,BO74,BA74,BC74,CU74,CW74,CY74,DA74,DC74,BQ74,BE74,BS74,BG74,BU74,CM74,CG74,CO74,AC74,CC74,DE74,,BM74,DQ74,CE74)</f>
        <v>0</v>
      </c>
      <c r="EH74" s="29">
        <f t="shared" si="704"/>
        <v>0</v>
      </c>
      <c r="EI74" s="38"/>
      <c r="EJ74" s="38"/>
      <c r="EL74" s="59"/>
    </row>
    <row r="75" spans="1:142" x14ac:dyDescent="0.25">
      <c r="A75" s="7"/>
      <c r="B75" s="7">
        <v>45</v>
      </c>
      <c r="C75" s="21" t="s">
        <v>219</v>
      </c>
      <c r="D75" s="22">
        <f t="shared" si="66"/>
        <v>10127</v>
      </c>
      <c r="E75" s="22">
        <v>10127</v>
      </c>
      <c r="F75" s="22">
        <v>9620</v>
      </c>
      <c r="G75" s="23">
        <v>4.0199999999999996</v>
      </c>
      <c r="H75" s="31">
        <v>1</v>
      </c>
      <c r="I75" s="32"/>
      <c r="J75" s="22">
        <v>1.4</v>
      </c>
      <c r="K75" s="22">
        <v>1.68</v>
      </c>
      <c r="L75" s="22">
        <v>2.23</v>
      </c>
      <c r="M75" s="22">
        <v>2.39</v>
      </c>
      <c r="N75" s="24">
        <v>2.57</v>
      </c>
      <c r="O75" s="25">
        <v>0</v>
      </c>
      <c r="P75" s="26">
        <f t="shared" si="643"/>
        <v>0</v>
      </c>
      <c r="Q75" s="25"/>
      <c r="R75" s="26">
        <f t="shared" si="644"/>
        <v>0</v>
      </c>
      <c r="S75" s="27"/>
      <c r="T75" s="26">
        <f t="shared" si="645"/>
        <v>0</v>
      </c>
      <c r="U75" s="25"/>
      <c r="V75" s="26">
        <f t="shared" si="646"/>
        <v>0</v>
      </c>
      <c r="W75" s="25">
        <v>0</v>
      </c>
      <c r="X75" s="26">
        <f t="shared" si="647"/>
        <v>0</v>
      </c>
      <c r="Y75" s="25">
        <v>0</v>
      </c>
      <c r="Z75" s="26">
        <f t="shared" si="648"/>
        <v>0</v>
      </c>
      <c r="AA75" s="25">
        <v>0</v>
      </c>
      <c r="AB75" s="26">
        <f t="shared" si="649"/>
        <v>0</v>
      </c>
      <c r="AC75" s="25"/>
      <c r="AD75" s="26">
        <f t="shared" si="650"/>
        <v>0</v>
      </c>
      <c r="AE75" s="25">
        <v>0</v>
      </c>
      <c r="AF75" s="26">
        <f t="shared" si="651"/>
        <v>0</v>
      </c>
      <c r="AG75" s="25">
        <v>0</v>
      </c>
      <c r="AH75" s="26">
        <f t="shared" si="652"/>
        <v>0</v>
      </c>
      <c r="AI75" s="25">
        <v>0</v>
      </c>
      <c r="AJ75" s="26">
        <f t="shared" si="653"/>
        <v>0</v>
      </c>
      <c r="AK75" s="25">
        <v>0</v>
      </c>
      <c r="AL75" s="26">
        <f t="shared" si="654"/>
        <v>0</v>
      </c>
      <c r="AM75" s="28"/>
      <c r="AN75" s="26">
        <f t="shared" si="655"/>
        <v>0</v>
      </c>
      <c r="AO75" s="25">
        <v>0</v>
      </c>
      <c r="AP75" s="26">
        <f t="shared" si="656"/>
        <v>0</v>
      </c>
      <c r="AQ75" s="25">
        <v>0</v>
      </c>
      <c r="AR75" s="26">
        <f t="shared" si="657"/>
        <v>0</v>
      </c>
      <c r="AS75" s="25"/>
      <c r="AT75" s="26">
        <f t="shared" si="658"/>
        <v>0</v>
      </c>
      <c r="AU75" s="25"/>
      <c r="AV75" s="26">
        <f t="shared" si="659"/>
        <v>0</v>
      </c>
      <c r="AW75" s="25"/>
      <c r="AX75" s="26">
        <f t="shared" si="660"/>
        <v>0</v>
      </c>
      <c r="AY75" s="25">
        <v>0</v>
      </c>
      <c r="AZ75" s="26">
        <f t="shared" si="661"/>
        <v>0</v>
      </c>
      <c r="BA75" s="25"/>
      <c r="BB75" s="26">
        <f t="shared" si="662"/>
        <v>0</v>
      </c>
      <c r="BC75" s="25"/>
      <c r="BD75" s="26">
        <f t="shared" si="663"/>
        <v>0</v>
      </c>
      <c r="BE75" s="25"/>
      <c r="BF75" s="26">
        <f t="shared" si="664"/>
        <v>0</v>
      </c>
      <c r="BG75" s="25"/>
      <c r="BH75" s="26">
        <f t="shared" si="665"/>
        <v>0</v>
      </c>
      <c r="BI75" s="25">
        <v>0</v>
      </c>
      <c r="BJ75" s="26">
        <f t="shared" si="666"/>
        <v>0</v>
      </c>
      <c r="BK75" s="25"/>
      <c r="BL75" s="26">
        <f t="shared" si="667"/>
        <v>0</v>
      </c>
      <c r="BM75" s="25"/>
      <c r="BN75" s="26">
        <f t="shared" si="668"/>
        <v>0</v>
      </c>
      <c r="BO75" s="25"/>
      <c r="BP75" s="26">
        <f t="shared" si="669"/>
        <v>0</v>
      </c>
      <c r="BQ75" s="25"/>
      <c r="BR75" s="26">
        <f t="shared" si="670"/>
        <v>0</v>
      </c>
      <c r="BS75" s="25"/>
      <c r="BT75" s="26">
        <f t="shared" si="671"/>
        <v>0</v>
      </c>
      <c r="BU75" s="25"/>
      <c r="BV75" s="26">
        <f t="shared" si="672"/>
        <v>0</v>
      </c>
      <c r="BW75" s="25">
        <v>0</v>
      </c>
      <c r="BX75" s="26">
        <f t="shared" si="673"/>
        <v>0</v>
      </c>
      <c r="BY75" s="25">
        <v>0</v>
      </c>
      <c r="BZ75" s="26">
        <f t="shared" si="674"/>
        <v>0</v>
      </c>
      <c r="CA75" s="25">
        <v>0</v>
      </c>
      <c r="CB75" s="26">
        <f t="shared" si="675"/>
        <v>0</v>
      </c>
      <c r="CC75" s="25"/>
      <c r="CD75" s="26">
        <f t="shared" si="676"/>
        <v>0</v>
      </c>
      <c r="CE75" s="25"/>
      <c r="CF75" s="26">
        <f t="shared" si="677"/>
        <v>0</v>
      </c>
      <c r="CG75" s="25"/>
      <c r="CH75" s="26">
        <f t="shared" si="678"/>
        <v>0</v>
      </c>
      <c r="CI75" s="25">
        <v>0</v>
      </c>
      <c r="CJ75" s="26">
        <f t="shared" si="679"/>
        <v>0</v>
      </c>
      <c r="CK75" s="25"/>
      <c r="CL75" s="26">
        <f t="shared" si="680"/>
        <v>0</v>
      </c>
      <c r="CM75" s="25"/>
      <c r="CN75" s="26">
        <f t="shared" si="681"/>
        <v>0</v>
      </c>
      <c r="CO75" s="25"/>
      <c r="CP75" s="26">
        <f t="shared" si="682"/>
        <v>0</v>
      </c>
      <c r="CQ75" s="25">
        <v>0</v>
      </c>
      <c r="CR75" s="26">
        <f t="shared" si="683"/>
        <v>0</v>
      </c>
      <c r="CS75" s="25">
        <v>0</v>
      </c>
      <c r="CT75" s="26">
        <f t="shared" si="684"/>
        <v>0</v>
      </c>
      <c r="CU75" s="25"/>
      <c r="CV75" s="26">
        <f t="shared" si="685"/>
        <v>0</v>
      </c>
      <c r="CW75" s="25"/>
      <c r="CX75" s="26">
        <f t="shared" si="686"/>
        <v>0</v>
      </c>
      <c r="CY75" s="25"/>
      <c r="CZ75" s="26">
        <f t="shared" si="687"/>
        <v>0</v>
      </c>
      <c r="DA75" s="25"/>
      <c r="DB75" s="26">
        <f t="shared" si="688"/>
        <v>0</v>
      </c>
      <c r="DC75" s="25"/>
      <c r="DD75" s="26">
        <f t="shared" si="689"/>
        <v>0</v>
      </c>
      <c r="DE75" s="25">
        <v>0</v>
      </c>
      <c r="DF75" s="26">
        <f t="shared" si="690"/>
        <v>0</v>
      </c>
      <c r="DG75" s="25">
        <v>0</v>
      </c>
      <c r="DH75" s="26">
        <f t="shared" si="691"/>
        <v>0</v>
      </c>
      <c r="DI75" s="25">
        <v>0</v>
      </c>
      <c r="DJ75" s="26">
        <f t="shared" si="692"/>
        <v>0</v>
      </c>
      <c r="DK75" s="25">
        <v>0</v>
      </c>
      <c r="DL75" s="26">
        <f t="shared" si="693"/>
        <v>0</v>
      </c>
      <c r="DM75" s="25"/>
      <c r="DN75" s="26">
        <f t="shared" si="694"/>
        <v>0</v>
      </c>
      <c r="DO75" s="25">
        <v>0</v>
      </c>
      <c r="DP75" s="26">
        <f t="shared" si="695"/>
        <v>0</v>
      </c>
      <c r="DQ75" s="25">
        <v>0</v>
      </c>
      <c r="DR75" s="26">
        <f t="shared" si="696"/>
        <v>0</v>
      </c>
      <c r="DS75" s="25"/>
      <c r="DT75" s="26">
        <f t="shared" si="697"/>
        <v>0</v>
      </c>
      <c r="DU75" s="25">
        <v>0</v>
      </c>
      <c r="DV75" s="26">
        <f t="shared" si="698"/>
        <v>0</v>
      </c>
      <c r="DW75" s="25"/>
      <c r="DX75" s="26">
        <f t="shared" si="699"/>
        <v>0</v>
      </c>
      <c r="DY75" s="25"/>
      <c r="DZ75" s="26">
        <f t="shared" si="700"/>
        <v>0</v>
      </c>
      <c r="EA75" s="25">
        <v>0</v>
      </c>
      <c r="EB75" s="26">
        <f t="shared" si="701"/>
        <v>0</v>
      </c>
      <c r="EC75" s="25">
        <v>0</v>
      </c>
      <c r="ED75" s="26">
        <f t="shared" si="702"/>
        <v>0</v>
      </c>
      <c r="EE75" s="25">
        <v>0</v>
      </c>
      <c r="EF75" s="26">
        <f t="shared" si="703"/>
        <v>0</v>
      </c>
      <c r="EG75" s="29">
        <f t="shared" si="704"/>
        <v>0</v>
      </c>
      <c r="EH75" s="29">
        <f t="shared" si="704"/>
        <v>0</v>
      </c>
      <c r="EI75" s="38"/>
      <c r="EJ75" s="38"/>
      <c r="EL75" s="59"/>
    </row>
    <row r="76" spans="1:142" x14ac:dyDescent="0.25">
      <c r="A76" s="7"/>
      <c r="B76" s="7">
        <v>46</v>
      </c>
      <c r="C76" s="21" t="s">
        <v>220</v>
      </c>
      <c r="D76" s="22">
        <f t="shared" si="66"/>
        <v>10127</v>
      </c>
      <c r="E76" s="22">
        <v>10127</v>
      </c>
      <c r="F76" s="22">
        <v>9620</v>
      </c>
      <c r="G76" s="23">
        <v>6.42</v>
      </c>
      <c r="H76" s="31">
        <v>1</v>
      </c>
      <c r="I76" s="32"/>
      <c r="J76" s="22">
        <v>1.4</v>
      </c>
      <c r="K76" s="22">
        <v>1.68</v>
      </c>
      <c r="L76" s="22">
        <v>2.23</v>
      </c>
      <c r="M76" s="22">
        <v>2.39</v>
      </c>
      <c r="N76" s="24">
        <v>2.57</v>
      </c>
      <c r="O76" s="25">
        <v>0</v>
      </c>
      <c r="P76" s="26">
        <f t="shared" si="643"/>
        <v>0</v>
      </c>
      <c r="Q76" s="25"/>
      <c r="R76" s="26">
        <f t="shared" si="644"/>
        <v>0</v>
      </c>
      <c r="S76" s="27"/>
      <c r="T76" s="26">
        <f t="shared" si="645"/>
        <v>0</v>
      </c>
      <c r="U76" s="25"/>
      <c r="V76" s="26">
        <f t="shared" si="646"/>
        <v>0</v>
      </c>
      <c r="W76" s="25">
        <v>0</v>
      </c>
      <c r="X76" s="26">
        <f t="shared" si="647"/>
        <v>0</v>
      </c>
      <c r="Y76" s="25">
        <v>0</v>
      </c>
      <c r="Z76" s="26">
        <f t="shared" si="648"/>
        <v>0</v>
      </c>
      <c r="AA76" s="25">
        <v>0</v>
      </c>
      <c r="AB76" s="26">
        <f t="shared" si="649"/>
        <v>0</v>
      </c>
      <c r="AC76" s="25"/>
      <c r="AD76" s="26">
        <f t="shared" si="650"/>
        <v>0</v>
      </c>
      <c r="AE76" s="25">
        <v>0</v>
      </c>
      <c r="AF76" s="26">
        <f t="shared" si="651"/>
        <v>0</v>
      </c>
      <c r="AG76" s="25">
        <v>0</v>
      </c>
      <c r="AH76" s="26">
        <f t="shared" si="652"/>
        <v>0</v>
      </c>
      <c r="AI76" s="25">
        <v>0</v>
      </c>
      <c r="AJ76" s="26">
        <f t="shared" si="653"/>
        <v>0</v>
      </c>
      <c r="AK76" s="25">
        <v>0</v>
      </c>
      <c r="AL76" s="26">
        <f t="shared" si="654"/>
        <v>0</v>
      </c>
      <c r="AM76" s="28"/>
      <c r="AN76" s="26">
        <f t="shared" si="655"/>
        <v>0</v>
      </c>
      <c r="AO76" s="25">
        <v>0</v>
      </c>
      <c r="AP76" s="26">
        <f t="shared" si="656"/>
        <v>0</v>
      </c>
      <c r="AQ76" s="25">
        <v>0</v>
      </c>
      <c r="AR76" s="26">
        <f t="shared" si="657"/>
        <v>0</v>
      </c>
      <c r="AS76" s="25"/>
      <c r="AT76" s="26">
        <f t="shared" si="658"/>
        <v>0</v>
      </c>
      <c r="AU76" s="25"/>
      <c r="AV76" s="26">
        <f t="shared" si="659"/>
        <v>0</v>
      </c>
      <c r="AW76" s="25"/>
      <c r="AX76" s="26">
        <f t="shared" si="660"/>
        <v>0</v>
      </c>
      <c r="AY76" s="25">
        <v>0</v>
      </c>
      <c r="AZ76" s="26">
        <f t="shared" si="661"/>
        <v>0</v>
      </c>
      <c r="BA76" s="25"/>
      <c r="BB76" s="26">
        <f t="shared" si="662"/>
        <v>0</v>
      </c>
      <c r="BC76" s="25"/>
      <c r="BD76" s="26">
        <f t="shared" si="663"/>
        <v>0</v>
      </c>
      <c r="BE76" s="25"/>
      <c r="BF76" s="26">
        <f t="shared" si="664"/>
        <v>0</v>
      </c>
      <c r="BG76" s="25"/>
      <c r="BH76" s="26">
        <f t="shared" si="665"/>
        <v>0</v>
      </c>
      <c r="BI76" s="25">
        <v>0</v>
      </c>
      <c r="BJ76" s="26">
        <f t="shared" si="666"/>
        <v>0</v>
      </c>
      <c r="BK76" s="25"/>
      <c r="BL76" s="26">
        <f t="shared" si="667"/>
        <v>0</v>
      </c>
      <c r="BM76" s="25"/>
      <c r="BN76" s="26">
        <f t="shared" si="668"/>
        <v>0</v>
      </c>
      <c r="BO76" s="25"/>
      <c r="BP76" s="26">
        <f t="shared" si="669"/>
        <v>0</v>
      </c>
      <c r="BQ76" s="25"/>
      <c r="BR76" s="26">
        <f t="shared" si="670"/>
        <v>0</v>
      </c>
      <c r="BS76" s="25"/>
      <c r="BT76" s="26">
        <f t="shared" si="671"/>
        <v>0</v>
      </c>
      <c r="BU76" s="25"/>
      <c r="BV76" s="26">
        <f t="shared" si="672"/>
        <v>0</v>
      </c>
      <c r="BW76" s="25">
        <v>0</v>
      </c>
      <c r="BX76" s="26">
        <f t="shared" si="673"/>
        <v>0</v>
      </c>
      <c r="BY76" s="25">
        <v>0</v>
      </c>
      <c r="BZ76" s="26">
        <f t="shared" si="674"/>
        <v>0</v>
      </c>
      <c r="CA76" s="25">
        <v>0</v>
      </c>
      <c r="CB76" s="26">
        <f t="shared" si="675"/>
        <v>0</v>
      </c>
      <c r="CC76" s="25"/>
      <c r="CD76" s="26">
        <f t="shared" si="676"/>
        <v>0</v>
      </c>
      <c r="CE76" s="25"/>
      <c r="CF76" s="26">
        <f t="shared" si="677"/>
        <v>0</v>
      </c>
      <c r="CG76" s="25"/>
      <c r="CH76" s="26">
        <f t="shared" si="678"/>
        <v>0</v>
      </c>
      <c r="CI76" s="25">
        <v>0</v>
      </c>
      <c r="CJ76" s="26">
        <f t="shared" si="679"/>
        <v>0</v>
      </c>
      <c r="CK76" s="25"/>
      <c r="CL76" s="26">
        <f t="shared" si="680"/>
        <v>0</v>
      </c>
      <c r="CM76" s="25"/>
      <c r="CN76" s="26">
        <f t="shared" si="681"/>
        <v>0</v>
      </c>
      <c r="CO76" s="25"/>
      <c r="CP76" s="26">
        <f t="shared" si="682"/>
        <v>0</v>
      </c>
      <c r="CQ76" s="25">
        <v>0</v>
      </c>
      <c r="CR76" s="26">
        <f t="shared" si="683"/>
        <v>0</v>
      </c>
      <c r="CS76" s="25">
        <v>0</v>
      </c>
      <c r="CT76" s="26">
        <f t="shared" si="684"/>
        <v>0</v>
      </c>
      <c r="CU76" s="25"/>
      <c r="CV76" s="26">
        <f t="shared" si="685"/>
        <v>0</v>
      </c>
      <c r="CW76" s="25"/>
      <c r="CX76" s="26">
        <f t="shared" si="686"/>
        <v>0</v>
      </c>
      <c r="CY76" s="25"/>
      <c r="CZ76" s="26">
        <f t="shared" si="687"/>
        <v>0</v>
      </c>
      <c r="DA76" s="25"/>
      <c r="DB76" s="26">
        <f t="shared" si="688"/>
        <v>0</v>
      </c>
      <c r="DC76" s="25"/>
      <c r="DD76" s="26">
        <f t="shared" si="689"/>
        <v>0</v>
      </c>
      <c r="DE76" s="25">
        <v>0</v>
      </c>
      <c r="DF76" s="26">
        <f t="shared" si="690"/>
        <v>0</v>
      </c>
      <c r="DG76" s="25">
        <v>0</v>
      </c>
      <c r="DH76" s="26">
        <f t="shared" si="691"/>
        <v>0</v>
      </c>
      <c r="DI76" s="25">
        <v>0</v>
      </c>
      <c r="DJ76" s="26">
        <f t="shared" si="692"/>
        <v>0</v>
      </c>
      <c r="DK76" s="25">
        <v>0</v>
      </c>
      <c r="DL76" s="26">
        <f t="shared" si="693"/>
        <v>0</v>
      </c>
      <c r="DM76" s="25"/>
      <c r="DN76" s="26">
        <f t="shared" si="694"/>
        <v>0</v>
      </c>
      <c r="DO76" s="25">
        <v>0</v>
      </c>
      <c r="DP76" s="26">
        <f t="shared" si="695"/>
        <v>0</v>
      </c>
      <c r="DQ76" s="25">
        <v>0</v>
      </c>
      <c r="DR76" s="26">
        <f t="shared" si="696"/>
        <v>0</v>
      </c>
      <c r="DS76" s="25"/>
      <c r="DT76" s="26">
        <f t="shared" si="697"/>
        <v>0</v>
      </c>
      <c r="DU76" s="25">
        <v>0</v>
      </c>
      <c r="DV76" s="26">
        <f t="shared" si="698"/>
        <v>0</v>
      </c>
      <c r="DW76" s="25"/>
      <c r="DX76" s="26">
        <f t="shared" si="699"/>
        <v>0</v>
      </c>
      <c r="DY76" s="25"/>
      <c r="DZ76" s="26">
        <f t="shared" si="700"/>
        <v>0</v>
      </c>
      <c r="EA76" s="25">
        <v>0</v>
      </c>
      <c r="EB76" s="26">
        <f t="shared" si="701"/>
        <v>0</v>
      </c>
      <c r="EC76" s="25">
        <v>0</v>
      </c>
      <c r="ED76" s="26">
        <f t="shared" si="702"/>
        <v>0</v>
      </c>
      <c r="EE76" s="25">
        <v>0</v>
      </c>
      <c r="EF76" s="26">
        <f t="shared" si="703"/>
        <v>0</v>
      </c>
      <c r="EG76" s="29">
        <f t="shared" si="704"/>
        <v>0</v>
      </c>
      <c r="EH76" s="29">
        <f t="shared" si="704"/>
        <v>0</v>
      </c>
      <c r="EI76" s="38"/>
      <c r="EJ76" s="38"/>
      <c r="EL76" s="59"/>
    </row>
    <row r="77" spans="1:142" ht="30" x14ac:dyDescent="0.25">
      <c r="A77" s="7"/>
      <c r="B77" s="7">
        <v>47</v>
      </c>
      <c r="C77" s="33" t="s">
        <v>221</v>
      </c>
      <c r="D77" s="22">
        <f t="shared" si="66"/>
        <v>10127</v>
      </c>
      <c r="E77" s="22">
        <v>10127</v>
      </c>
      <c r="F77" s="22">
        <v>9620</v>
      </c>
      <c r="G77" s="23">
        <v>2.35</v>
      </c>
      <c r="H77" s="31">
        <v>1</v>
      </c>
      <c r="I77" s="32"/>
      <c r="J77" s="22">
        <v>1.4</v>
      </c>
      <c r="K77" s="22">
        <v>1.68</v>
      </c>
      <c r="L77" s="22">
        <v>2.23</v>
      </c>
      <c r="M77" s="22">
        <v>2.39</v>
      </c>
      <c r="N77" s="24">
        <v>2.57</v>
      </c>
      <c r="O77" s="25"/>
      <c r="P77" s="26">
        <f t="shared" si="643"/>
        <v>0</v>
      </c>
      <c r="Q77" s="25"/>
      <c r="R77" s="26">
        <f t="shared" si="644"/>
        <v>0</v>
      </c>
      <c r="S77" s="39"/>
      <c r="T77" s="26">
        <f t="shared" si="645"/>
        <v>0</v>
      </c>
      <c r="U77" s="25">
        <v>250</v>
      </c>
      <c r="V77" s="26">
        <f t="shared" si="646"/>
        <v>8877519.4083333332</v>
      </c>
      <c r="W77" s="25"/>
      <c r="X77" s="26">
        <f t="shared" si="647"/>
        <v>0</v>
      </c>
      <c r="Y77" s="25"/>
      <c r="Z77" s="26">
        <f t="shared" si="648"/>
        <v>0</v>
      </c>
      <c r="AA77" s="25"/>
      <c r="AB77" s="26">
        <f t="shared" si="649"/>
        <v>0</v>
      </c>
      <c r="AC77" s="25"/>
      <c r="AD77" s="26">
        <f t="shared" si="650"/>
        <v>0</v>
      </c>
      <c r="AE77" s="25"/>
      <c r="AF77" s="26">
        <f t="shared" si="651"/>
        <v>0</v>
      </c>
      <c r="AG77" s="25"/>
      <c r="AH77" s="26">
        <f t="shared" si="652"/>
        <v>0</v>
      </c>
      <c r="AI77" s="25"/>
      <c r="AJ77" s="26">
        <f t="shared" si="653"/>
        <v>0</v>
      </c>
      <c r="AK77" s="25"/>
      <c r="AL77" s="26">
        <f t="shared" si="654"/>
        <v>0</v>
      </c>
      <c r="AM77" s="28"/>
      <c r="AN77" s="26">
        <f t="shared" si="655"/>
        <v>0</v>
      </c>
      <c r="AO77" s="25"/>
      <c r="AP77" s="26">
        <f t="shared" si="656"/>
        <v>0</v>
      </c>
      <c r="AQ77" s="25"/>
      <c r="AR77" s="26">
        <f t="shared" si="657"/>
        <v>0</v>
      </c>
      <c r="AS77" s="25"/>
      <c r="AT77" s="26">
        <f t="shared" si="658"/>
        <v>0</v>
      </c>
      <c r="AU77" s="25"/>
      <c r="AV77" s="26">
        <f t="shared" si="659"/>
        <v>0</v>
      </c>
      <c r="AW77" s="25"/>
      <c r="AX77" s="26">
        <f t="shared" si="660"/>
        <v>0</v>
      </c>
      <c r="AY77" s="25"/>
      <c r="AZ77" s="26">
        <f t="shared" si="661"/>
        <v>0</v>
      </c>
      <c r="BA77" s="25"/>
      <c r="BB77" s="26">
        <f t="shared" si="662"/>
        <v>0</v>
      </c>
      <c r="BC77" s="25"/>
      <c r="BD77" s="26">
        <f t="shared" si="663"/>
        <v>0</v>
      </c>
      <c r="BE77" s="25"/>
      <c r="BF77" s="26">
        <f t="shared" si="664"/>
        <v>0</v>
      </c>
      <c r="BG77" s="25"/>
      <c r="BH77" s="26">
        <f t="shared" si="665"/>
        <v>0</v>
      </c>
      <c r="BI77" s="25"/>
      <c r="BJ77" s="26">
        <f t="shared" si="666"/>
        <v>0</v>
      </c>
      <c r="BK77" s="25"/>
      <c r="BL77" s="26">
        <f t="shared" si="667"/>
        <v>0</v>
      </c>
      <c r="BM77" s="25"/>
      <c r="BN77" s="26">
        <f t="shared" si="668"/>
        <v>0</v>
      </c>
      <c r="BO77" s="25"/>
      <c r="BP77" s="26">
        <f t="shared" si="669"/>
        <v>0</v>
      </c>
      <c r="BQ77" s="25"/>
      <c r="BR77" s="26">
        <f t="shared" si="670"/>
        <v>0</v>
      </c>
      <c r="BS77" s="25"/>
      <c r="BT77" s="26">
        <f t="shared" si="671"/>
        <v>0</v>
      </c>
      <c r="BU77" s="25"/>
      <c r="BV77" s="26">
        <f t="shared" si="672"/>
        <v>0</v>
      </c>
      <c r="BW77" s="25"/>
      <c r="BX77" s="26">
        <f t="shared" si="673"/>
        <v>0</v>
      </c>
      <c r="BY77" s="25"/>
      <c r="BZ77" s="26">
        <f t="shared" si="674"/>
        <v>0</v>
      </c>
      <c r="CA77" s="25"/>
      <c r="CB77" s="26">
        <f t="shared" si="675"/>
        <v>0</v>
      </c>
      <c r="CC77" s="25"/>
      <c r="CD77" s="26">
        <f t="shared" si="676"/>
        <v>0</v>
      </c>
      <c r="CE77" s="25"/>
      <c r="CF77" s="26">
        <f t="shared" si="677"/>
        <v>0</v>
      </c>
      <c r="CG77" s="25"/>
      <c r="CH77" s="26">
        <f t="shared" si="678"/>
        <v>0</v>
      </c>
      <c r="CI77" s="25"/>
      <c r="CJ77" s="26">
        <f t="shared" si="679"/>
        <v>0</v>
      </c>
      <c r="CK77" s="25"/>
      <c r="CL77" s="26">
        <f t="shared" si="680"/>
        <v>0</v>
      </c>
      <c r="CM77" s="25"/>
      <c r="CN77" s="26">
        <f t="shared" si="681"/>
        <v>0</v>
      </c>
      <c r="CO77" s="25"/>
      <c r="CP77" s="26">
        <f t="shared" si="682"/>
        <v>0</v>
      </c>
      <c r="CQ77" s="25"/>
      <c r="CR77" s="26">
        <f t="shared" si="683"/>
        <v>0</v>
      </c>
      <c r="CS77" s="25"/>
      <c r="CT77" s="26">
        <f t="shared" si="684"/>
        <v>0</v>
      </c>
      <c r="CU77" s="25"/>
      <c r="CV77" s="26">
        <f t="shared" si="685"/>
        <v>0</v>
      </c>
      <c r="CW77" s="25"/>
      <c r="CX77" s="26">
        <f t="shared" si="686"/>
        <v>0</v>
      </c>
      <c r="CY77" s="25"/>
      <c r="CZ77" s="26">
        <f t="shared" si="687"/>
        <v>0</v>
      </c>
      <c r="DA77" s="25"/>
      <c r="DB77" s="26">
        <f t="shared" si="688"/>
        <v>0</v>
      </c>
      <c r="DC77" s="25"/>
      <c r="DD77" s="26">
        <f t="shared" si="689"/>
        <v>0</v>
      </c>
      <c r="DE77" s="25"/>
      <c r="DF77" s="26">
        <f t="shared" si="690"/>
        <v>0</v>
      </c>
      <c r="DG77" s="25"/>
      <c r="DH77" s="26">
        <f t="shared" si="691"/>
        <v>0</v>
      </c>
      <c r="DI77" s="25"/>
      <c r="DJ77" s="26">
        <f t="shared" si="692"/>
        <v>0</v>
      </c>
      <c r="DK77" s="25"/>
      <c r="DL77" s="26">
        <f t="shared" si="693"/>
        <v>0</v>
      </c>
      <c r="DM77" s="25"/>
      <c r="DN77" s="26">
        <f t="shared" si="694"/>
        <v>0</v>
      </c>
      <c r="DO77" s="25"/>
      <c r="DP77" s="26">
        <f t="shared" si="695"/>
        <v>0</v>
      </c>
      <c r="DQ77" s="25"/>
      <c r="DR77" s="26">
        <f t="shared" si="696"/>
        <v>0</v>
      </c>
      <c r="DS77" s="25"/>
      <c r="DT77" s="26">
        <f t="shared" si="697"/>
        <v>0</v>
      </c>
      <c r="DU77" s="25"/>
      <c r="DV77" s="26">
        <f t="shared" si="698"/>
        <v>0</v>
      </c>
      <c r="DW77" s="25"/>
      <c r="DX77" s="26">
        <f t="shared" si="699"/>
        <v>0</v>
      </c>
      <c r="DY77" s="25"/>
      <c r="DZ77" s="26">
        <f t="shared" si="700"/>
        <v>0</v>
      </c>
      <c r="EA77" s="25"/>
      <c r="EB77" s="26">
        <f t="shared" si="701"/>
        <v>0</v>
      </c>
      <c r="EC77" s="25"/>
      <c r="ED77" s="26">
        <f t="shared" si="702"/>
        <v>0</v>
      </c>
      <c r="EE77" s="25"/>
      <c r="EF77" s="26">
        <f t="shared" si="703"/>
        <v>0</v>
      </c>
      <c r="EG77" s="29">
        <f t="shared" si="704"/>
        <v>250</v>
      </c>
      <c r="EH77" s="29">
        <f t="shared" si="704"/>
        <v>8877519.4083333332</v>
      </c>
      <c r="EI77" s="38"/>
      <c r="EJ77" s="38"/>
      <c r="EL77" s="59"/>
    </row>
    <row r="78" spans="1:142" ht="30" x14ac:dyDescent="0.25">
      <c r="A78" s="7"/>
      <c r="B78" s="7">
        <v>48</v>
      </c>
      <c r="C78" s="33" t="s">
        <v>222</v>
      </c>
      <c r="D78" s="22">
        <f t="shared" si="66"/>
        <v>10127</v>
      </c>
      <c r="E78" s="22">
        <v>10127</v>
      </c>
      <c r="F78" s="22">
        <v>9620</v>
      </c>
      <c r="G78" s="23">
        <v>2.48</v>
      </c>
      <c r="H78" s="31">
        <v>1</v>
      </c>
      <c r="I78" s="32"/>
      <c r="J78" s="22">
        <v>1.4</v>
      </c>
      <c r="K78" s="22">
        <v>1.68</v>
      </c>
      <c r="L78" s="22">
        <v>2.23</v>
      </c>
      <c r="M78" s="22">
        <v>2.39</v>
      </c>
      <c r="N78" s="24">
        <v>2.57</v>
      </c>
      <c r="O78" s="25"/>
      <c r="P78" s="26">
        <f t="shared" si="643"/>
        <v>0</v>
      </c>
      <c r="Q78" s="25"/>
      <c r="R78" s="26">
        <f t="shared" si="644"/>
        <v>0</v>
      </c>
      <c r="S78" s="27"/>
      <c r="T78" s="26">
        <f t="shared" si="645"/>
        <v>0</v>
      </c>
      <c r="U78" s="25">
        <v>4</v>
      </c>
      <c r="V78" s="26">
        <f t="shared" si="646"/>
        <v>149897.85962666667</v>
      </c>
      <c r="W78" s="25"/>
      <c r="X78" s="26">
        <f t="shared" si="647"/>
        <v>0</v>
      </c>
      <c r="Y78" s="25"/>
      <c r="Z78" s="26">
        <f t="shared" si="648"/>
        <v>0</v>
      </c>
      <c r="AA78" s="25"/>
      <c r="AB78" s="26">
        <f t="shared" si="649"/>
        <v>0</v>
      </c>
      <c r="AC78" s="25"/>
      <c r="AD78" s="26">
        <f t="shared" si="650"/>
        <v>0</v>
      </c>
      <c r="AE78" s="25"/>
      <c r="AF78" s="26">
        <f t="shared" si="651"/>
        <v>0</v>
      </c>
      <c r="AG78" s="25"/>
      <c r="AH78" s="26">
        <f t="shared" si="652"/>
        <v>0</v>
      </c>
      <c r="AI78" s="25"/>
      <c r="AJ78" s="26">
        <f t="shared" si="653"/>
        <v>0</v>
      </c>
      <c r="AK78" s="25"/>
      <c r="AL78" s="26">
        <f t="shared" si="654"/>
        <v>0</v>
      </c>
      <c r="AM78" s="28">
        <v>43</v>
      </c>
      <c r="AN78" s="26">
        <f t="shared" si="655"/>
        <v>1786577.755872</v>
      </c>
      <c r="AO78" s="25"/>
      <c r="AP78" s="26">
        <f t="shared" si="656"/>
        <v>0</v>
      </c>
      <c r="AQ78" s="25"/>
      <c r="AR78" s="26">
        <f t="shared" si="657"/>
        <v>0</v>
      </c>
      <c r="AS78" s="25"/>
      <c r="AT78" s="26">
        <f t="shared" si="658"/>
        <v>0</v>
      </c>
      <c r="AU78" s="25"/>
      <c r="AV78" s="26">
        <f t="shared" si="659"/>
        <v>0</v>
      </c>
      <c r="AW78" s="25"/>
      <c r="AX78" s="26">
        <f t="shared" si="660"/>
        <v>0</v>
      </c>
      <c r="AY78" s="25"/>
      <c r="AZ78" s="26">
        <f t="shared" si="661"/>
        <v>0</v>
      </c>
      <c r="BA78" s="25"/>
      <c r="BB78" s="26">
        <f t="shared" si="662"/>
        <v>0</v>
      </c>
      <c r="BC78" s="25"/>
      <c r="BD78" s="26">
        <f t="shared" si="663"/>
        <v>0</v>
      </c>
      <c r="BE78" s="25"/>
      <c r="BF78" s="26">
        <f t="shared" si="664"/>
        <v>0</v>
      </c>
      <c r="BG78" s="25"/>
      <c r="BH78" s="26">
        <f t="shared" si="665"/>
        <v>0</v>
      </c>
      <c r="BI78" s="25"/>
      <c r="BJ78" s="26">
        <f t="shared" si="666"/>
        <v>0</v>
      </c>
      <c r="BK78" s="25"/>
      <c r="BL78" s="26">
        <f t="shared" si="667"/>
        <v>0</v>
      </c>
      <c r="BM78" s="25"/>
      <c r="BN78" s="26">
        <f t="shared" si="668"/>
        <v>0</v>
      </c>
      <c r="BO78" s="25"/>
      <c r="BP78" s="26">
        <f t="shared" si="669"/>
        <v>0</v>
      </c>
      <c r="BQ78" s="25"/>
      <c r="BR78" s="26">
        <f t="shared" si="670"/>
        <v>0</v>
      </c>
      <c r="BS78" s="25"/>
      <c r="BT78" s="26">
        <f t="shared" si="671"/>
        <v>0</v>
      </c>
      <c r="BU78" s="25"/>
      <c r="BV78" s="26">
        <f t="shared" si="672"/>
        <v>0</v>
      </c>
      <c r="BW78" s="25"/>
      <c r="BX78" s="26">
        <f t="shared" si="673"/>
        <v>0</v>
      </c>
      <c r="BY78" s="25"/>
      <c r="BZ78" s="26">
        <f t="shared" si="674"/>
        <v>0</v>
      </c>
      <c r="CA78" s="25"/>
      <c r="CB78" s="26">
        <f t="shared" si="675"/>
        <v>0</v>
      </c>
      <c r="CC78" s="25"/>
      <c r="CD78" s="26">
        <f t="shared" si="676"/>
        <v>0</v>
      </c>
      <c r="CE78" s="25"/>
      <c r="CF78" s="26">
        <f t="shared" si="677"/>
        <v>0</v>
      </c>
      <c r="CG78" s="25"/>
      <c r="CH78" s="26">
        <f t="shared" si="678"/>
        <v>0</v>
      </c>
      <c r="CI78" s="25"/>
      <c r="CJ78" s="26">
        <f t="shared" si="679"/>
        <v>0</v>
      </c>
      <c r="CK78" s="25"/>
      <c r="CL78" s="26">
        <f t="shared" si="680"/>
        <v>0</v>
      </c>
      <c r="CM78" s="25"/>
      <c r="CN78" s="26">
        <f t="shared" si="681"/>
        <v>0</v>
      </c>
      <c r="CO78" s="25"/>
      <c r="CP78" s="26">
        <f t="shared" si="682"/>
        <v>0</v>
      </c>
      <c r="CQ78" s="25"/>
      <c r="CR78" s="26">
        <f t="shared" si="683"/>
        <v>0</v>
      </c>
      <c r="CS78" s="25"/>
      <c r="CT78" s="26">
        <f t="shared" si="684"/>
        <v>0</v>
      </c>
      <c r="CU78" s="25"/>
      <c r="CV78" s="26">
        <f t="shared" si="685"/>
        <v>0</v>
      </c>
      <c r="CW78" s="25"/>
      <c r="CX78" s="26">
        <f t="shared" si="686"/>
        <v>0</v>
      </c>
      <c r="CY78" s="25"/>
      <c r="CZ78" s="26">
        <f t="shared" si="687"/>
        <v>0</v>
      </c>
      <c r="DA78" s="25"/>
      <c r="DB78" s="26">
        <f t="shared" si="688"/>
        <v>0</v>
      </c>
      <c r="DC78" s="25"/>
      <c r="DD78" s="26">
        <f t="shared" si="689"/>
        <v>0</v>
      </c>
      <c r="DE78" s="25"/>
      <c r="DF78" s="26">
        <f t="shared" si="690"/>
        <v>0</v>
      </c>
      <c r="DG78" s="25"/>
      <c r="DH78" s="26">
        <f t="shared" si="691"/>
        <v>0</v>
      </c>
      <c r="DI78" s="25"/>
      <c r="DJ78" s="26">
        <f t="shared" si="692"/>
        <v>0</v>
      </c>
      <c r="DK78" s="25"/>
      <c r="DL78" s="26">
        <f t="shared" si="693"/>
        <v>0</v>
      </c>
      <c r="DM78" s="25"/>
      <c r="DN78" s="26">
        <f t="shared" si="694"/>
        <v>0</v>
      </c>
      <c r="DO78" s="25"/>
      <c r="DP78" s="26">
        <f t="shared" si="695"/>
        <v>0</v>
      </c>
      <c r="DQ78" s="25"/>
      <c r="DR78" s="26">
        <f t="shared" si="696"/>
        <v>0</v>
      </c>
      <c r="DS78" s="25"/>
      <c r="DT78" s="26">
        <f t="shared" si="697"/>
        <v>0</v>
      </c>
      <c r="DU78" s="25"/>
      <c r="DV78" s="26">
        <f t="shared" si="698"/>
        <v>0</v>
      </c>
      <c r="DW78" s="25"/>
      <c r="DX78" s="26">
        <f t="shared" si="699"/>
        <v>0</v>
      </c>
      <c r="DY78" s="25"/>
      <c r="DZ78" s="26">
        <f t="shared" si="700"/>
        <v>0</v>
      </c>
      <c r="EA78" s="25"/>
      <c r="EB78" s="26">
        <f t="shared" si="701"/>
        <v>0</v>
      </c>
      <c r="EC78" s="25"/>
      <c r="ED78" s="26">
        <f t="shared" si="702"/>
        <v>0</v>
      </c>
      <c r="EE78" s="25"/>
      <c r="EF78" s="26">
        <f t="shared" si="703"/>
        <v>0</v>
      </c>
      <c r="EG78" s="29">
        <f t="shared" si="704"/>
        <v>47</v>
      </c>
      <c r="EH78" s="29">
        <f t="shared" si="704"/>
        <v>1936475.6154986667</v>
      </c>
      <c r="EI78" s="38"/>
      <c r="EJ78" s="38"/>
      <c r="EL78" s="59"/>
    </row>
    <row r="79" spans="1:142" ht="45" x14ac:dyDescent="0.25">
      <c r="A79" s="7"/>
      <c r="B79" s="7">
        <v>49</v>
      </c>
      <c r="C79" s="33" t="s">
        <v>223</v>
      </c>
      <c r="D79" s="22">
        <f t="shared" si="66"/>
        <v>10127</v>
      </c>
      <c r="E79" s="22">
        <v>10127</v>
      </c>
      <c r="F79" s="22">
        <v>9620</v>
      </c>
      <c r="G79" s="23">
        <v>0.5</v>
      </c>
      <c r="H79" s="31">
        <v>1</v>
      </c>
      <c r="I79" s="32"/>
      <c r="J79" s="22">
        <v>1.4</v>
      </c>
      <c r="K79" s="22">
        <v>1.68</v>
      </c>
      <c r="L79" s="22">
        <v>2.23</v>
      </c>
      <c r="M79" s="22">
        <v>2.39</v>
      </c>
      <c r="N79" s="24">
        <v>2.57</v>
      </c>
      <c r="O79" s="25"/>
      <c r="P79" s="26">
        <f t="shared" si="643"/>
        <v>0</v>
      </c>
      <c r="Q79" s="25"/>
      <c r="R79" s="26">
        <f t="shared" si="644"/>
        <v>0</v>
      </c>
      <c r="S79" s="27"/>
      <c r="T79" s="26">
        <f t="shared" si="645"/>
        <v>0</v>
      </c>
      <c r="U79" s="25">
        <v>794</v>
      </c>
      <c r="V79" s="26">
        <f t="shared" si="646"/>
        <v>5998936.5193333337</v>
      </c>
      <c r="W79" s="25"/>
      <c r="X79" s="26">
        <f t="shared" si="647"/>
        <v>0</v>
      </c>
      <c r="Y79" s="25"/>
      <c r="Z79" s="26">
        <f t="shared" si="648"/>
        <v>0</v>
      </c>
      <c r="AA79" s="25"/>
      <c r="AB79" s="26">
        <f t="shared" si="649"/>
        <v>0</v>
      </c>
      <c r="AC79" s="25"/>
      <c r="AD79" s="26">
        <f t="shared" si="650"/>
        <v>0</v>
      </c>
      <c r="AE79" s="25"/>
      <c r="AF79" s="26">
        <f t="shared" si="651"/>
        <v>0</v>
      </c>
      <c r="AG79" s="25"/>
      <c r="AH79" s="26">
        <f t="shared" si="652"/>
        <v>0</v>
      </c>
      <c r="AI79" s="25"/>
      <c r="AJ79" s="26">
        <f t="shared" si="653"/>
        <v>0</v>
      </c>
      <c r="AK79" s="25">
        <v>10</v>
      </c>
      <c r="AL79" s="26">
        <f t="shared" si="654"/>
        <v>83766.774000000005</v>
      </c>
      <c r="AM79" s="28">
        <f>65-6</f>
        <v>59</v>
      </c>
      <c r="AN79" s="26">
        <f t="shared" si="655"/>
        <v>494223.96660000004</v>
      </c>
      <c r="AO79" s="25"/>
      <c r="AP79" s="26">
        <f t="shared" si="656"/>
        <v>0</v>
      </c>
      <c r="AQ79" s="25"/>
      <c r="AR79" s="26">
        <f t="shared" si="657"/>
        <v>0</v>
      </c>
      <c r="AS79" s="25"/>
      <c r="AT79" s="26">
        <f t="shared" si="658"/>
        <v>0</v>
      </c>
      <c r="AU79" s="25"/>
      <c r="AV79" s="26">
        <f t="shared" si="659"/>
        <v>0</v>
      </c>
      <c r="AW79" s="25"/>
      <c r="AX79" s="26">
        <f t="shared" si="660"/>
        <v>0</v>
      </c>
      <c r="AY79" s="25"/>
      <c r="AZ79" s="26">
        <f t="shared" si="661"/>
        <v>0</v>
      </c>
      <c r="BA79" s="25"/>
      <c r="BB79" s="26">
        <f t="shared" si="662"/>
        <v>0</v>
      </c>
      <c r="BC79" s="25"/>
      <c r="BD79" s="26">
        <f t="shared" si="663"/>
        <v>0</v>
      </c>
      <c r="BE79" s="25"/>
      <c r="BF79" s="26">
        <f t="shared" si="664"/>
        <v>0</v>
      </c>
      <c r="BG79" s="25"/>
      <c r="BH79" s="26">
        <f t="shared" si="665"/>
        <v>0</v>
      </c>
      <c r="BI79" s="25"/>
      <c r="BJ79" s="26">
        <f t="shared" si="666"/>
        <v>0</v>
      </c>
      <c r="BK79" s="25"/>
      <c r="BL79" s="26">
        <f t="shared" si="667"/>
        <v>0</v>
      </c>
      <c r="BM79" s="25"/>
      <c r="BN79" s="26">
        <f t="shared" si="668"/>
        <v>0</v>
      </c>
      <c r="BO79" s="25">
        <v>4</v>
      </c>
      <c r="BP79" s="26">
        <f t="shared" si="669"/>
        <v>23534.42</v>
      </c>
      <c r="BQ79" s="25">
        <v>1</v>
      </c>
      <c r="BR79" s="26">
        <f t="shared" si="670"/>
        <v>6279.3791666666666</v>
      </c>
      <c r="BS79" s="25"/>
      <c r="BT79" s="26">
        <f t="shared" si="671"/>
        <v>0</v>
      </c>
      <c r="BU79" s="25"/>
      <c r="BV79" s="26">
        <f t="shared" si="672"/>
        <v>0</v>
      </c>
      <c r="BW79" s="25"/>
      <c r="BX79" s="26">
        <f t="shared" si="673"/>
        <v>0</v>
      </c>
      <c r="BY79" s="25"/>
      <c r="BZ79" s="26">
        <f t="shared" si="674"/>
        <v>0</v>
      </c>
      <c r="CA79" s="25"/>
      <c r="CB79" s="26">
        <f t="shared" si="675"/>
        <v>0</v>
      </c>
      <c r="CC79" s="25"/>
      <c r="CD79" s="26">
        <f t="shared" si="676"/>
        <v>0</v>
      </c>
      <c r="CE79" s="25"/>
      <c r="CF79" s="26">
        <f t="shared" si="677"/>
        <v>0</v>
      </c>
      <c r="CG79" s="25"/>
      <c r="CH79" s="26">
        <f t="shared" si="678"/>
        <v>0</v>
      </c>
      <c r="CI79" s="25"/>
      <c r="CJ79" s="26">
        <f t="shared" si="679"/>
        <v>0</v>
      </c>
      <c r="CK79" s="25"/>
      <c r="CL79" s="26">
        <f t="shared" si="680"/>
        <v>0</v>
      </c>
      <c r="CM79" s="25"/>
      <c r="CN79" s="26">
        <f t="shared" si="681"/>
        <v>0</v>
      </c>
      <c r="CO79" s="25"/>
      <c r="CP79" s="26">
        <f t="shared" si="682"/>
        <v>0</v>
      </c>
      <c r="CQ79" s="25"/>
      <c r="CR79" s="26">
        <f t="shared" si="683"/>
        <v>0</v>
      </c>
      <c r="CS79" s="25"/>
      <c r="CT79" s="26">
        <f t="shared" si="684"/>
        <v>0</v>
      </c>
      <c r="CU79" s="25"/>
      <c r="CV79" s="26">
        <f t="shared" si="685"/>
        <v>0</v>
      </c>
      <c r="CW79" s="25"/>
      <c r="CX79" s="26">
        <f t="shared" si="686"/>
        <v>0</v>
      </c>
      <c r="CY79" s="25"/>
      <c r="CZ79" s="26">
        <f t="shared" si="687"/>
        <v>0</v>
      </c>
      <c r="DA79" s="25"/>
      <c r="DB79" s="26">
        <f t="shared" si="688"/>
        <v>0</v>
      </c>
      <c r="DC79" s="25"/>
      <c r="DD79" s="26">
        <f t="shared" si="689"/>
        <v>0</v>
      </c>
      <c r="DE79" s="25"/>
      <c r="DF79" s="26">
        <f t="shared" si="690"/>
        <v>0</v>
      </c>
      <c r="DG79" s="25"/>
      <c r="DH79" s="26">
        <f t="shared" si="691"/>
        <v>0</v>
      </c>
      <c r="DI79" s="25"/>
      <c r="DJ79" s="26">
        <f t="shared" si="692"/>
        <v>0</v>
      </c>
      <c r="DK79" s="25"/>
      <c r="DL79" s="26">
        <f t="shared" si="693"/>
        <v>0</v>
      </c>
      <c r="DM79" s="25"/>
      <c r="DN79" s="26">
        <f t="shared" si="694"/>
        <v>0</v>
      </c>
      <c r="DO79" s="25"/>
      <c r="DP79" s="26">
        <f t="shared" si="695"/>
        <v>0</v>
      </c>
      <c r="DQ79" s="25"/>
      <c r="DR79" s="26">
        <f t="shared" si="696"/>
        <v>0</v>
      </c>
      <c r="DS79" s="36"/>
      <c r="DT79" s="26">
        <f t="shared" si="697"/>
        <v>0</v>
      </c>
      <c r="DU79" s="25"/>
      <c r="DV79" s="26">
        <f t="shared" si="698"/>
        <v>0</v>
      </c>
      <c r="DW79" s="25"/>
      <c r="DX79" s="26">
        <f t="shared" si="699"/>
        <v>0</v>
      </c>
      <c r="DY79" s="25"/>
      <c r="DZ79" s="26">
        <f t="shared" si="700"/>
        <v>0</v>
      </c>
      <c r="EA79" s="25"/>
      <c r="EB79" s="26">
        <f t="shared" si="701"/>
        <v>0</v>
      </c>
      <c r="EC79" s="25"/>
      <c r="ED79" s="26">
        <f t="shared" si="702"/>
        <v>0</v>
      </c>
      <c r="EE79" s="25"/>
      <c r="EF79" s="26">
        <f t="shared" si="703"/>
        <v>0</v>
      </c>
      <c r="EG79" s="29">
        <f t="shared" si="704"/>
        <v>868</v>
      </c>
      <c r="EH79" s="29">
        <f t="shared" si="704"/>
        <v>6606741.0591000002</v>
      </c>
      <c r="EI79" s="38"/>
      <c r="EJ79" s="38"/>
      <c r="EL79" s="59"/>
    </row>
    <row r="80" spans="1:142" ht="30" x14ac:dyDescent="0.25">
      <c r="A80" s="7"/>
      <c r="B80" s="7">
        <v>50</v>
      </c>
      <c r="C80" s="21" t="s">
        <v>224</v>
      </c>
      <c r="D80" s="22">
        <f t="shared" si="66"/>
        <v>10127</v>
      </c>
      <c r="E80" s="22">
        <v>10127</v>
      </c>
      <c r="F80" s="22">
        <v>9620</v>
      </c>
      <c r="G80" s="23">
        <v>7.77</v>
      </c>
      <c r="H80" s="31">
        <v>1</v>
      </c>
      <c r="I80" s="32"/>
      <c r="J80" s="22">
        <v>1.4</v>
      </c>
      <c r="K80" s="22">
        <v>1.68</v>
      </c>
      <c r="L80" s="22">
        <v>2.23</v>
      </c>
      <c r="M80" s="22">
        <v>2.39</v>
      </c>
      <c r="N80" s="24">
        <v>2.57</v>
      </c>
      <c r="O80" s="25">
        <f>16</f>
        <v>16</v>
      </c>
      <c r="P80" s="26">
        <f t="shared" si="643"/>
        <v>1721400.5681599998</v>
      </c>
      <c r="Q80" s="25"/>
      <c r="R80" s="26">
        <f t="shared" si="644"/>
        <v>0</v>
      </c>
      <c r="S80" s="27"/>
      <c r="T80" s="26">
        <f t="shared" si="645"/>
        <v>0</v>
      </c>
      <c r="U80" s="25">
        <v>0</v>
      </c>
      <c r="V80" s="26">
        <f t="shared" si="646"/>
        <v>0</v>
      </c>
      <c r="W80" s="25">
        <v>0</v>
      </c>
      <c r="X80" s="26">
        <f t="shared" si="647"/>
        <v>0</v>
      </c>
      <c r="Y80" s="25">
        <v>0</v>
      </c>
      <c r="Z80" s="26">
        <f t="shared" si="648"/>
        <v>0</v>
      </c>
      <c r="AA80" s="25">
        <v>0</v>
      </c>
      <c r="AB80" s="26">
        <f t="shared" si="649"/>
        <v>0</v>
      </c>
      <c r="AC80" s="25"/>
      <c r="AD80" s="26">
        <f t="shared" si="650"/>
        <v>0</v>
      </c>
      <c r="AE80" s="25">
        <v>0</v>
      </c>
      <c r="AF80" s="26">
        <f t="shared" si="651"/>
        <v>0</v>
      </c>
      <c r="AG80" s="25">
        <v>0</v>
      </c>
      <c r="AH80" s="26">
        <f t="shared" si="652"/>
        <v>0</v>
      </c>
      <c r="AI80" s="25">
        <v>0</v>
      </c>
      <c r="AJ80" s="26">
        <f t="shared" si="653"/>
        <v>0</v>
      </c>
      <c r="AK80" s="25">
        <v>0</v>
      </c>
      <c r="AL80" s="26">
        <f t="shared" si="654"/>
        <v>0</v>
      </c>
      <c r="AM80" s="28"/>
      <c r="AN80" s="26">
        <f t="shared" si="655"/>
        <v>0</v>
      </c>
      <c r="AO80" s="25">
        <v>0</v>
      </c>
      <c r="AP80" s="26">
        <f t="shared" si="656"/>
        <v>0</v>
      </c>
      <c r="AQ80" s="25">
        <v>0</v>
      </c>
      <c r="AR80" s="26">
        <f t="shared" si="657"/>
        <v>0</v>
      </c>
      <c r="AS80" s="25"/>
      <c r="AT80" s="26">
        <f t="shared" si="658"/>
        <v>0</v>
      </c>
      <c r="AU80" s="25"/>
      <c r="AV80" s="26">
        <f t="shared" si="659"/>
        <v>0</v>
      </c>
      <c r="AW80" s="25"/>
      <c r="AX80" s="26">
        <f t="shared" si="660"/>
        <v>0</v>
      </c>
      <c r="AY80" s="25">
        <v>0</v>
      </c>
      <c r="AZ80" s="26">
        <f t="shared" si="661"/>
        <v>0</v>
      </c>
      <c r="BA80" s="25"/>
      <c r="BB80" s="26">
        <f t="shared" si="662"/>
        <v>0</v>
      </c>
      <c r="BC80" s="25"/>
      <c r="BD80" s="26">
        <f t="shared" si="663"/>
        <v>0</v>
      </c>
      <c r="BE80" s="25"/>
      <c r="BF80" s="26">
        <f t="shared" si="664"/>
        <v>0</v>
      </c>
      <c r="BG80" s="25"/>
      <c r="BH80" s="26">
        <f t="shared" si="665"/>
        <v>0</v>
      </c>
      <c r="BI80" s="25">
        <v>0</v>
      </c>
      <c r="BJ80" s="26">
        <f t="shared" si="666"/>
        <v>0</v>
      </c>
      <c r="BK80" s="25"/>
      <c r="BL80" s="26">
        <f t="shared" si="667"/>
        <v>0</v>
      </c>
      <c r="BM80" s="25"/>
      <c r="BN80" s="26">
        <f t="shared" si="668"/>
        <v>0</v>
      </c>
      <c r="BO80" s="25"/>
      <c r="BP80" s="26">
        <f t="shared" si="669"/>
        <v>0</v>
      </c>
      <c r="BQ80" s="25"/>
      <c r="BR80" s="26">
        <f t="shared" si="670"/>
        <v>0</v>
      </c>
      <c r="BS80" s="25"/>
      <c r="BT80" s="26">
        <f t="shared" si="671"/>
        <v>0</v>
      </c>
      <c r="BU80" s="25"/>
      <c r="BV80" s="26">
        <f t="shared" si="672"/>
        <v>0</v>
      </c>
      <c r="BW80" s="25">
        <v>0</v>
      </c>
      <c r="BX80" s="26">
        <f t="shared" si="673"/>
        <v>0</v>
      </c>
      <c r="BY80" s="25">
        <v>0</v>
      </c>
      <c r="BZ80" s="26">
        <f t="shared" si="674"/>
        <v>0</v>
      </c>
      <c r="CA80" s="25">
        <v>0</v>
      </c>
      <c r="CB80" s="26">
        <f t="shared" si="675"/>
        <v>0</v>
      </c>
      <c r="CC80" s="25"/>
      <c r="CD80" s="26">
        <f t="shared" si="676"/>
        <v>0</v>
      </c>
      <c r="CE80" s="25"/>
      <c r="CF80" s="26">
        <f t="shared" si="677"/>
        <v>0</v>
      </c>
      <c r="CG80" s="25"/>
      <c r="CH80" s="26">
        <f t="shared" si="678"/>
        <v>0</v>
      </c>
      <c r="CI80" s="25">
        <v>0</v>
      </c>
      <c r="CJ80" s="26">
        <f t="shared" si="679"/>
        <v>0</v>
      </c>
      <c r="CK80" s="25"/>
      <c r="CL80" s="26">
        <f t="shared" si="680"/>
        <v>0</v>
      </c>
      <c r="CM80" s="25"/>
      <c r="CN80" s="26">
        <f t="shared" si="681"/>
        <v>0</v>
      </c>
      <c r="CO80" s="25"/>
      <c r="CP80" s="26">
        <f t="shared" si="682"/>
        <v>0</v>
      </c>
      <c r="CQ80" s="25">
        <v>0</v>
      </c>
      <c r="CR80" s="26">
        <f t="shared" si="683"/>
        <v>0</v>
      </c>
      <c r="CS80" s="25">
        <v>0</v>
      </c>
      <c r="CT80" s="26">
        <f t="shared" si="684"/>
        <v>0</v>
      </c>
      <c r="CU80" s="25"/>
      <c r="CV80" s="26">
        <f t="shared" si="685"/>
        <v>0</v>
      </c>
      <c r="CW80" s="25"/>
      <c r="CX80" s="26">
        <f t="shared" si="686"/>
        <v>0</v>
      </c>
      <c r="CY80" s="25"/>
      <c r="CZ80" s="26">
        <f t="shared" si="687"/>
        <v>0</v>
      </c>
      <c r="DA80" s="25"/>
      <c r="DB80" s="26">
        <f t="shared" si="688"/>
        <v>0</v>
      </c>
      <c r="DC80" s="25"/>
      <c r="DD80" s="26">
        <f t="shared" si="689"/>
        <v>0</v>
      </c>
      <c r="DE80" s="25">
        <v>0</v>
      </c>
      <c r="DF80" s="26">
        <f t="shared" si="690"/>
        <v>0</v>
      </c>
      <c r="DG80" s="25">
        <v>0</v>
      </c>
      <c r="DH80" s="26">
        <f t="shared" si="691"/>
        <v>0</v>
      </c>
      <c r="DI80" s="25">
        <v>0</v>
      </c>
      <c r="DJ80" s="26">
        <f t="shared" si="692"/>
        <v>0</v>
      </c>
      <c r="DK80" s="25">
        <v>0</v>
      </c>
      <c r="DL80" s="26">
        <f t="shared" si="693"/>
        <v>0</v>
      </c>
      <c r="DM80" s="25"/>
      <c r="DN80" s="26">
        <f t="shared" si="694"/>
        <v>0</v>
      </c>
      <c r="DO80" s="25">
        <v>0</v>
      </c>
      <c r="DP80" s="26">
        <f t="shared" si="695"/>
        <v>0</v>
      </c>
      <c r="DQ80" s="25">
        <v>0</v>
      </c>
      <c r="DR80" s="26">
        <f t="shared" si="696"/>
        <v>0</v>
      </c>
      <c r="DS80" s="25"/>
      <c r="DT80" s="26">
        <f t="shared" si="697"/>
        <v>0</v>
      </c>
      <c r="DU80" s="25">
        <v>0</v>
      </c>
      <c r="DV80" s="26">
        <f t="shared" si="698"/>
        <v>0</v>
      </c>
      <c r="DW80" s="25"/>
      <c r="DX80" s="26">
        <f t="shared" si="699"/>
        <v>0</v>
      </c>
      <c r="DY80" s="25"/>
      <c r="DZ80" s="26">
        <f t="shared" si="700"/>
        <v>0</v>
      </c>
      <c r="EA80" s="25">
        <v>0</v>
      </c>
      <c r="EB80" s="26">
        <f t="shared" si="701"/>
        <v>0</v>
      </c>
      <c r="EC80" s="25">
        <v>0</v>
      </c>
      <c r="ED80" s="26">
        <f t="shared" si="702"/>
        <v>0</v>
      </c>
      <c r="EE80" s="25">
        <v>0</v>
      </c>
      <c r="EF80" s="26">
        <f t="shared" si="703"/>
        <v>0</v>
      </c>
      <c r="EG80" s="29">
        <f t="shared" si="704"/>
        <v>16</v>
      </c>
      <c r="EH80" s="29">
        <f t="shared" si="704"/>
        <v>1721400.5681599998</v>
      </c>
      <c r="EI80" s="38"/>
      <c r="EJ80" s="38"/>
      <c r="EL80" s="59"/>
    </row>
    <row r="81" spans="1:142" ht="45" x14ac:dyDescent="0.25">
      <c r="A81" s="7"/>
      <c r="B81" s="7">
        <v>51</v>
      </c>
      <c r="C81" s="21" t="s">
        <v>225</v>
      </c>
      <c r="D81" s="22">
        <f t="shared" ref="D81:D144" si="705">D80</f>
        <v>10127</v>
      </c>
      <c r="E81" s="22">
        <v>10127</v>
      </c>
      <c r="F81" s="22">
        <v>9620</v>
      </c>
      <c r="G81" s="23">
        <v>6.3</v>
      </c>
      <c r="H81" s="31">
        <v>1</v>
      </c>
      <c r="I81" s="32"/>
      <c r="J81" s="22">
        <v>1.4</v>
      </c>
      <c r="K81" s="22">
        <v>1.68</v>
      </c>
      <c r="L81" s="22">
        <v>2.23</v>
      </c>
      <c r="M81" s="22">
        <v>2.39</v>
      </c>
      <c r="N81" s="24">
        <v>2.57</v>
      </c>
      <c r="O81" s="25">
        <v>321</v>
      </c>
      <c r="P81" s="26">
        <f t="shared" si="643"/>
        <v>28001836.944899999</v>
      </c>
      <c r="Q81" s="25"/>
      <c r="R81" s="26">
        <f t="shared" si="644"/>
        <v>0</v>
      </c>
      <c r="S81" s="27"/>
      <c r="T81" s="26">
        <f t="shared" si="645"/>
        <v>0</v>
      </c>
      <c r="U81" s="25">
        <v>7</v>
      </c>
      <c r="V81" s="26">
        <f t="shared" si="646"/>
        <v>666380.60580000002</v>
      </c>
      <c r="W81" s="25">
        <v>0</v>
      </c>
      <c r="X81" s="26">
        <f t="shared" si="647"/>
        <v>0</v>
      </c>
      <c r="Y81" s="25">
        <v>0</v>
      </c>
      <c r="Z81" s="26">
        <f t="shared" si="648"/>
        <v>0</v>
      </c>
      <c r="AA81" s="25">
        <v>0</v>
      </c>
      <c r="AB81" s="26">
        <f t="shared" si="649"/>
        <v>0</v>
      </c>
      <c r="AC81" s="25"/>
      <c r="AD81" s="26">
        <f t="shared" si="650"/>
        <v>0</v>
      </c>
      <c r="AE81" s="25">
        <v>0</v>
      </c>
      <c r="AF81" s="26">
        <f t="shared" si="651"/>
        <v>0</v>
      </c>
      <c r="AG81" s="25">
        <v>0</v>
      </c>
      <c r="AH81" s="26">
        <f t="shared" si="652"/>
        <v>0</v>
      </c>
      <c r="AI81" s="25">
        <v>0</v>
      </c>
      <c r="AJ81" s="26">
        <f t="shared" si="653"/>
        <v>0</v>
      </c>
      <c r="AK81" s="25">
        <v>0</v>
      </c>
      <c r="AL81" s="26">
        <f t="shared" si="654"/>
        <v>0</v>
      </c>
      <c r="AM81" s="28"/>
      <c r="AN81" s="26">
        <f t="shared" si="655"/>
        <v>0</v>
      </c>
      <c r="AO81" s="25">
        <v>0</v>
      </c>
      <c r="AP81" s="26">
        <f t="shared" si="656"/>
        <v>0</v>
      </c>
      <c r="AQ81" s="25">
        <v>0</v>
      </c>
      <c r="AR81" s="26">
        <f t="shared" si="657"/>
        <v>0</v>
      </c>
      <c r="AS81" s="25"/>
      <c r="AT81" s="26">
        <f t="shared" si="658"/>
        <v>0</v>
      </c>
      <c r="AU81" s="25"/>
      <c r="AV81" s="26">
        <f t="shared" si="659"/>
        <v>0</v>
      </c>
      <c r="AW81" s="25"/>
      <c r="AX81" s="26">
        <f t="shared" si="660"/>
        <v>0</v>
      </c>
      <c r="AY81" s="25">
        <v>0</v>
      </c>
      <c r="AZ81" s="26">
        <f t="shared" si="661"/>
        <v>0</v>
      </c>
      <c r="BA81" s="25"/>
      <c r="BB81" s="26">
        <f t="shared" si="662"/>
        <v>0</v>
      </c>
      <c r="BC81" s="25"/>
      <c r="BD81" s="26">
        <f t="shared" si="663"/>
        <v>0</v>
      </c>
      <c r="BE81" s="25"/>
      <c r="BF81" s="26">
        <f t="shared" si="664"/>
        <v>0</v>
      </c>
      <c r="BG81" s="25"/>
      <c r="BH81" s="26">
        <f t="shared" si="665"/>
        <v>0</v>
      </c>
      <c r="BI81" s="25">
        <v>0</v>
      </c>
      <c r="BJ81" s="26">
        <f t="shared" si="666"/>
        <v>0</v>
      </c>
      <c r="BK81" s="25"/>
      <c r="BL81" s="26">
        <f t="shared" si="667"/>
        <v>0</v>
      </c>
      <c r="BM81" s="25"/>
      <c r="BN81" s="26">
        <f t="shared" si="668"/>
        <v>0</v>
      </c>
      <c r="BO81" s="25"/>
      <c r="BP81" s="26">
        <f t="shared" si="669"/>
        <v>0</v>
      </c>
      <c r="BQ81" s="25"/>
      <c r="BR81" s="26">
        <f t="shared" si="670"/>
        <v>0</v>
      </c>
      <c r="BS81" s="25"/>
      <c r="BT81" s="26">
        <f t="shared" si="671"/>
        <v>0</v>
      </c>
      <c r="BU81" s="25"/>
      <c r="BV81" s="26">
        <f t="shared" si="672"/>
        <v>0</v>
      </c>
      <c r="BW81" s="25">
        <v>0</v>
      </c>
      <c r="BX81" s="26">
        <f t="shared" si="673"/>
        <v>0</v>
      </c>
      <c r="BY81" s="25">
        <v>0</v>
      </c>
      <c r="BZ81" s="26">
        <f t="shared" si="674"/>
        <v>0</v>
      </c>
      <c r="CA81" s="25">
        <v>0</v>
      </c>
      <c r="CB81" s="26">
        <f t="shared" si="675"/>
        <v>0</v>
      </c>
      <c r="CC81" s="25"/>
      <c r="CD81" s="26">
        <f t="shared" si="676"/>
        <v>0</v>
      </c>
      <c r="CE81" s="25"/>
      <c r="CF81" s="26">
        <f t="shared" si="677"/>
        <v>0</v>
      </c>
      <c r="CG81" s="25"/>
      <c r="CH81" s="26">
        <f t="shared" si="678"/>
        <v>0</v>
      </c>
      <c r="CI81" s="25">
        <v>0</v>
      </c>
      <c r="CJ81" s="26">
        <f t="shared" si="679"/>
        <v>0</v>
      </c>
      <c r="CK81" s="25"/>
      <c r="CL81" s="26">
        <f t="shared" si="680"/>
        <v>0</v>
      </c>
      <c r="CM81" s="25"/>
      <c r="CN81" s="26">
        <f t="shared" si="681"/>
        <v>0</v>
      </c>
      <c r="CO81" s="25"/>
      <c r="CP81" s="26">
        <f t="shared" si="682"/>
        <v>0</v>
      </c>
      <c r="CQ81" s="25">
        <v>0</v>
      </c>
      <c r="CR81" s="26">
        <f t="shared" si="683"/>
        <v>0</v>
      </c>
      <c r="CS81" s="25">
        <v>0</v>
      </c>
      <c r="CT81" s="26">
        <f t="shared" si="684"/>
        <v>0</v>
      </c>
      <c r="CU81" s="25"/>
      <c r="CV81" s="26">
        <f t="shared" si="685"/>
        <v>0</v>
      </c>
      <c r="CW81" s="25"/>
      <c r="CX81" s="26">
        <f t="shared" si="686"/>
        <v>0</v>
      </c>
      <c r="CY81" s="25"/>
      <c r="CZ81" s="26">
        <f t="shared" si="687"/>
        <v>0</v>
      </c>
      <c r="DA81" s="25"/>
      <c r="DB81" s="26">
        <f t="shared" si="688"/>
        <v>0</v>
      </c>
      <c r="DC81" s="25"/>
      <c r="DD81" s="26">
        <f t="shared" si="689"/>
        <v>0</v>
      </c>
      <c r="DE81" s="25">
        <v>0</v>
      </c>
      <c r="DF81" s="26">
        <f t="shared" si="690"/>
        <v>0</v>
      </c>
      <c r="DG81" s="25">
        <v>0</v>
      </c>
      <c r="DH81" s="26">
        <f t="shared" si="691"/>
        <v>0</v>
      </c>
      <c r="DI81" s="25">
        <v>0</v>
      </c>
      <c r="DJ81" s="26">
        <f t="shared" si="692"/>
        <v>0</v>
      </c>
      <c r="DK81" s="25">
        <v>0</v>
      </c>
      <c r="DL81" s="26">
        <f t="shared" si="693"/>
        <v>0</v>
      </c>
      <c r="DM81" s="25"/>
      <c r="DN81" s="26">
        <f t="shared" si="694"/>
        <v>0</v>
      </c>
      <c r="DO81" s="25">
        <v>0</v>
      </c>
      <c r="DP81" s="26">
        <f t="shared" si="695"/>
        <v>0</v>
      </c>
      <c r="DQ81" s="25">
        <v>0</v>
      </c>
      <c r="DR81" s="26">
        <f t="shared" si="696"/>
        <v>0</v>
      </c>
      <c r="DS81" s="25"/>
      <c r="DT81" s="26">
        <f t="shared" si="697"/>
        <v>0</v>
      </c>
      <c r="DU81" s="25">
        <v>0</v>
      </c>
      <c r="DV81" s="26">
        <f t="shared" si="698"/>
        <v>0</v>
      </c>
      <c r="DW81" s="25"/>
      <c r="DX81" s="26">
        <f t="shared" si="699"/>
        <v>0</v>
      </c>
      <c r="DY81" s="25"/>
      <c r="DZ81" s="26">
        <f t="shared" si="700"/>
        <v>0</v>
      </c>
      <c r="EA81" s="25">
        <v>0</v>
      </c>
      <c r="EB81" s="26">
        <f t="shared" si="701"/>
        <v>0</v>
      </c>
      <c r="EC81" s="25">
        <v>0</v>
      </c>
      <c r="ED81" s="26">
        <f t="shared" si="702"/>
        <v>0</v>
      </c>
      <c r="EE81" s="25">
        <v>0</v>
      </c>
      <c r="EF81" s="26">
        <f t="shared" si="703"/>
        <v>0</v>
      </c>
      <c r="EG81" s="29">
        <f t="shared" si="704"/>
        <v>328</v>
      </c>
      <c r="EH81" s="29">
        <f t="shared" si="704"/>
        <v>28668217.550699998</v>
      </c>
      <c r="EI81" s="38"/>
      <c r="EJ81" s="38"/>
      <c r="EL81" s="59"/>
    </row>
    <row r="82" spans="1:142" ht="60" x14ac:dyDescent="0.25">
      <c r="A82" s="7"/>
      <c r="B82" s="7">
        <v>52</v>
      </c>
      <c r="C82" s="33" t="s">
        <v>226</v>
      </c>
      <c r="D82" s="22">
        <f t="shared" si="705"/>
        <v>10127</v>
      </c>
      <c r="E82" s="22">
        <v>10127</v>
      </c>
      <c r="F82" s="22">
        <v>9620</v>
      </c>
      <c r="G82" s="23">
        <v>3.73</v>
      </c>
      <c r="H82" s="31">
        <v>1</v>
      </c>
      <c r="I82" s="32"/>
      <c r="J82" s="22">
        <v>1.4</v>
      </c>
      <c r="K82" s="22">
        <v>1.68</v>
      </c>
      <c r="L82" s="22">
        <v>2.23</v>
      </c>
      <c r="M82" s="22">
        <v>2.39</v>
      </c>
      <c r="N82" s="24">
        <v>2.57</v>
      </c>
      <c r="O82" s="25">
        <v>0</v>
      </c>
      <c r="P82" s="26">
        <f t="shared" si="643"/>
        <v>0</v>
      </c>
      <c r="Q82" s="25"/>
      <c r="R82" s="26">
        <f t="shared" si="644"/>
        <v>0</v>
      </c>
      <c r="S82" s="27"/>
      <c r="T82" s="26">
        <f t="shared" si="645"/>
        <v>0</v>
      </c>
      <c r="U82" s="25">
        <v>331</v>
      </c>
      <c r="V82" s="26">
        <f t="shared" si="646"/>
        <v>18656088.148273334</v>
      </c>
      <c r="W82" s="25">
        <v>0</v>
      </c>
      <c r="X82" s="26">
        <f t="shared" si="647"/>
        <v>0</v>
      </c>
      <c r="Y82" s="25">
        <v>0</v>
      </c>
      <c r="Z82" s="26">
        <f t="shared" si="648"/>
        <v>0</v>
      </c>
      <c r="AA82" s="25">
        <v>0</v>
      </c>
      <c r="AB82" s="26">
        <f t="shared" si="649"/>
        <v>0</v>
      </c>
      <c r="AC82" s="25"/>
      <c r="AD82" s="26">
        <f t="shared" si="650"/>
        <v>0</v>
      </c>
      <c r="AE82" s="25">
        <v>0</v>
      </c>
      <c r="AF82" s="26">
        <f t="shared" si="651"/>
        <v>0</v>
      </c>
      <c r="AG82" s="25">
        <v>0</v>
      </c>
      <c r="AH82" s="26">
        <f t="shared" si="652"/>
        <v>0</v>
      </c>
      <c r="AI82" s="25">
        <v>0</v>
      </c>
      <c r="AJ82" s="26">
        <f t="shared" si="653"/>
        <v>0</v>
      </c>
      <c r="AK82" s="25">
        <v>0</v>
      </c>
      <c r="AL82" s="26">
        <f t="shared" si="654"/>
        <v>0</v>
      </c>
      <c r="AM82" s="28"/>
      <c r="AN82" s="26">
        <f t="shared" si="655"/>
        <v>0</v>
      </c>
      <c r="AO82" s="25">
        <v>0</v>
      </c>
      <c r="AP82" s="26">
        <f t="shared" si="656"/>
        <v>0</v>
      </c>
      <c r="AQ82" s="25">
        <v>0</v>
      </c>
      <c r="AR82" s="26">
        <f t="shared" si="657"/>
        <v>0</v>
      </c>
      <c r="AS82" s="25"/>
      <c r="AT82" s="26">
        <f t="shared" si="658"/>
        <v>0</v>
      </c>
      <c r="AU82" s="25"/>
      <c r="AV82" s="26">
        <f t="shared" si="659"/>
        <v>0</v>
      </c>
      <c r="AW82" s="25"/>
      <c r="AX82" s="26">
        <f t="shared" si="660"/>
        <v>0</v>
      </c>
      <c r="AY82" s="25">
        <v>0</v>
      </c>
      <c r="AZ82" s="26">
        <f t="shared" si="661"/>
        <v>0</v>
      </c>
      <c r="BA82" s="25"/>
      <c r="BB82" s="26">
        <f t="shared" si="662"/>
        <v>0</v>
      </c>
      <c r="BC82" s="25"/>
      <c r="BD82" s="26">
        <f t="shared" si="663"/>
        <v>0</v>
      </c>
      <c r="BE82" s="25"/>
      <c r="BF82" s="26">
        <f t="shared" si="664"/>
        <v>0</v>
      </c>
      <c r="BG82" s="25"/>
      <c r="BH82" s="26">
        <f t="shared" si="665"/>
        <v>0</v>
      </c>
      <c r="BI82" s="25">
        <v>0</v>
      </c>
      <c r="BJ82" s="26">
        <f t="shared" si="666"/>
        <v>0</v>
      </c>
      <c r="BK82" s="25"/>
      <c r="BL82" s="26">
        <f t="shared" si="667"/>
        <v>0</v>
      </c>
      <c r="BM82" s="25"/>
      <c r="BN82" s="26">
        <f t="shared" si="668"/>
        <v>0</v>
      </c>
      <c r="BO82" s="25"/>
      <c r="BP82" s="26">
        <f t="shared" si="669"/>
        <v>0</v>
      </c>
      <c r="BQ82" s="25"/>
      <c r="BR82" s="26">
        <f t="shared" si="670"/>
        <v>0</v>
      </c>
      <c r="BS82" s="25"/>
      <c r="BT82" s="26">
        <f t="shared" si="671"/>
        <v>0</v>
      </c>
      <c r="BU82" s="25"/>
      <c r="BV82" s="26">
        <f t="shared" si="672"/>
        <v>0</v>
      </c>
      <c r="BW82" s="25">
        <v>0</v>
      </c>
      <c r="BX82" s="26">
        <f t="shared" si="673"/>
        <v>0</v>
      </c>
      <c r="BY82" s="25">
        <v>0</v>
      </c>
      <c r="BZ82" s="26">
        <f t="shared" si="674"/>
        <v>0</v>
      </c>
      <c r="CA82" s="25">
        <v>0</v>
      </c>
      <c r="CB82" s="26">
        <f t="shared" si="675"/>
        <v>0</v>
      </c>
      <c r="CC82" s="25"/>
      <c r="CD82" s="26">
        <f t="shared" si="676"/>
        <v>0</v>
      </c>
      <c r="CE82" s="25"/>
      <c r="CF82" s="26">
        <f t="shared" si="677"/>
        <v>0</v>
      </c>
      <c r="CG82" s="25"/>
      <c r="CH82" s="26">
        <f t="shared" si="678"/>
        <v>0</v>
      </c>
      <c r="CI82" s="25">
        <v>0</v>
      </c>
      <c r="CJ82" s="26">
        <f t="shared" si="679"/>
        <v>0</v>
      </c>
      <c r="CK82" s="25"/>
      <c r="CL82" s="26">
        <f t="shared" si="680"/>
        <v>0</v>
      </c>
      <c r="CM82" s="25"/>
      <c r="CN82" s="26">
        <f t="shared" si="681"/>
        <v>0</v>
      </c>
      <c r="CO82" s="25"/>
      <c r="CP82" s="26">
        <f t="shared" si="682"/>
        <v>0</v>
      </c>
      <c r="CQ82" s="25">
        <v>0</v>
      </c>
      <c r="CR82" s="26">
        <f t="shared" si="683"/>
        <v>0</v>
      </c>
      <c r="CS82" s="25">
        <v>0</v>
      </c>
      <c r="CT82" s="26">
        <f t="shared" si="684"/>
        <v>0</v>
      </c>
      <c r="CU82" s="25"/>
      <c r="CV82" s="26">
        <f t="shared" si="685"/>
        <v>0</v>
      </c>
      <c r="CW82" s="25"/>
      <c r="CX82" s="26">
        <f t="shared" si="686"/>
        <v>0</v>
      </c>
      <c r="CY82" s="25"/>
      <c r="CZ82" s="26">
        <f t="shared" si="687"/>
        <v>0</v>
      </c>
      <c r="DA82" s="25"/>
      <c r="DB82" s="26">
        <f t="shared" si="688"/>
        <v>0</v>
      </c>
      <c r="DC82" s="25"/>
      <c r="DD82" s="26">
        <f t="shared" si="689"/>
        <v>0</v>
      </c>
      <c r="DE82" s="25">
        <v>0</v>
      </c>
      <c r="DF82" s="26">
        <f t="shared" si="690"/>
        <v>0</v>
      </c>
      <c r="DG82" s="25">
        <v>0</v>
      </c>
      <c r="DH82" s="26">
        <f t="shared" si="691"/>
        <v>0</v>
      </c>
      <c r="DI82" s="25">
        <v>0</v>
      </c>
      <c r="DJ82" s="26">
        <f t="shared" si="692"/>
        <v>0</v>
      </c>
      <c r="DK82" s="25">
        <v>0</v>
      </c>
      <c r="DL82" s="26">
        <f t="shared" si="693"/>
        <v>0</v>
      </c>
      <c r="DM82" s="25"/>
      <c r="DN82" s="26">
        <f t="shared" si="694"/>
        <v>0</v>
      </c>
      <c r="DO82" s="25">
        <v>0</v>
      </c>
      <c r="DP82" s="26">
        <f t="shared" si="695"/>
        <v>0</v>
      </c>
      <c r="DQ82" s="25">
        <v>0</v>
      </c>
      <c r="DR82" s="26">
        <f t="shared" si="696"/>
        <v>0</v>
      </c>
      <c r="DS82" s="25"/>
      <c r="DT82" s="26">
        <f t="shared" si="697"/>
        <v>0</v>
      </c>
      <c r="DU82" s="25">
        <v>0</v>
      </c>
      <c r="DV82" s="26">
        <f t="shared" si="698"/>
        <v>0</v>
      </c>
      <c r="DW82" s="25"/>
      <c r="DX82" s="26">
        <f t="shared" si="699"/>
        <v>0</v>
      </c>
      <c r="DY82" s="25"/>
      <c r="DZ82" s="26">
        <f t="shared" si="700"/>
        <v>0</v>
      </c>
      <c r="EA82" s="25">
        <v>0</v>
      </c>
      <c r="EB82" s="26">
        <f t="shared" si="701"/>
        <v>0</v>
      </c>
      <c r="EC82" s="25">
        <v>0</v>
      </c>
      <c r="ED82" s="26">
        <f t="shared" si="702"/>
        <v>0</v>
      </c>
      <c r="EE82" s="25">
        <v>0</v>
      </c>
      <c r="EF82" s="26">
        <f t="shared" si="703"/>
        <v>0</v>
      </c>
      <c r="EG82" s="29">
        <f t="shared" si="704"/>
        <v>331</v>
      </c>
      <c r="EH82" s="29">
        <f t="shared" si="704"/>
        <v>18656088.148273334</v>
      </c>
      <c r="EI82" s="38"/>
      <c r="EJ82" s="38"/>
      <c r="EL82" s="59"/>
    </row>
    <row r="83" spans="1:142" ht="60" x14ac:dyDescent="0.25">
      <c r="A83" s="7"/>
      <c r="B83" s="7">
        <v>53</v>
      </c>
      <c r="C83" s="33" t="s">
        <v>227</v>
      </c>
      <c r="D83" s="22">
        <f t="shared" si="705"/>
        <v>10127</v>
      </c>
      <c r="E83" s="22">
        <v>10127</v>
      </c>
      <c r="F83" s="22">
        <v>9620</v>
      </c>
      <c r="G83" s="23">
        <v>5.0999999999999996</v>
      </c>
      <c r="H83" s="31">
        <v>1</v>
      </c>
      <c r="I83" s="32"/>
      <c r="J83" s="22">
        <v>1.4</v>
      </c>
      <c r="K83" s="22">
        <v>1.68</v>
      </c>
      <c r="L83" s="22">
        <v>2.23</v>
      </c>
      <c r="M83" s="22">
        <v>2.39</v>
      </c>
      <c r="N83" s="24">
        <v>2.57</v>
      </c>
      <c r="O83" s="25"/>
      <c r="P83" s="26">
        <f t="shared" si="643"/>
        <v>0</v>
      </c>
      <c r="Q83" s="25"/>
      <c r="R83" s="26">
        <f t="shared" si="644"/>
        <v>0</v>
      </c>
      <c r="S83" s="27"/>
      <c r="T83" s="26">
        <f t="shared" si="645"/>
        <v>0</v>
      </c>
      <c r="U83" s="25">
        <v>803</v>
      </c>
      <c r="V83" s="26">
        <f t="shared" si="646"/>
        <v>61882732.311399996</v>
      </c>
      <c r="W83" s="25"/>
      <c r="X83" s="26">
        <f t="shared" si="647"/>
        <v>0</v>
      </c>
      <c r="Y83" s="25"/>
      <c r="Z83" s="26">
        <f t="shared" si="648"/>
        <v>0</v>
      </c>
      <c r="AA83" s="25"/>
      <c r="AB83" s="26">
        <f t="shared" si="649"/>
        <v>0</v>
      </c>
      <c r="AC83" s="25"/>
      <c r="AD83" s="26">
        <f t="shared" si="650"/>
        <v>0</v>
      </c>
      <c r="AE83" s="25"/>
      <c r="AF83" s="26">
        <f t="shared" si="651"/>
        <v>0</v>
      </c>
      <c r="AG83" s="25"/>
      <c r="AH83" s="26">
        <f t="shared" si="652"/>
        <v>0</v>
      </c>
      <c r="AI83" s="25"/>
      <c r="AJ83" s="26">
        <f t="shared" si="653"/>
        <v>0</v>
      </c>
      <c r="AK83" s="25"/>
      <c r="AL83" s="26">
        <f t="shared" si="654"/>
        <v>0</v>
      </c>
      <c r="AM83" s="28"/>
      <c r="AN83" s="26">
        <f t="shared" si="655"/>
        <v>0</v>
      </c>
      <c r="AO83" s="25"/>
      <c r="AP83" s="26">
        <f t="shared" si="656"/>
        <v>0</v>
      </c>
      <c r="AQ83" s="25"/>
      <c r="AR83" s="26">
        <f t="shared" si="657"/>
        <v>0</v>
      </c>
      <c r="AS83" s="25"/>
      <c r="AT83" s="26">
        <f t="shared" si="658"/>
        <v>0</v>
      </c>
      <c r="AU83" s="25"/>
      <c r="AV83" s="26">
        <f t="shared" si="659"/>
        <v>0</v>
      </c>
      <c r="AW83" s="25"/>
      <c r="AX83" s="26">
        <f t="shared" si="660"/>
        <v>0</v>
      </c>
      <c r="AY83" s="25"/>
      <c r="AZ83" s="26">
        <f t="shared" si="661"/>
        <v>0</v>
      </c>
      <c r="BA83" s="25"/>
      <c r="BB83" s="26">
        <f t="shared" si="662"/>
        <v>0</v>
      </c>
      <c r="BC83" s="25"/>
      <c r="BD83" s="26">
        <f t="shared" si="663"/>
        <v>0</v>
      </c>
      <c r="BE83" s="25"/>
      <c r="BF83" s="26">
        <f t="shared" si="664"/>
        <v>0</v>
      </c>
      <c r="BG83" s="25"/>
      <c r="BH83" s="26">
        <f t="shared" si="665"/>
        <v>0</v>
      </c>
      <c r="BI83" s="25"/>
      <c r="BJ83" s="26">
        <f t="shared" si="666"/>
        <v>0</v>
      </c>
      <c r="BK83" s="25"/>
      <c r="BL83" s="26">
        <f t="shared" si="667"/>
        <v>0</v>
      </c>
      <c r="BM83" s="25"/>
      <c r="BN83" s="26">
        <f t="shared" si="668"/>
        <v>0</v>
      </c>
      <c r="BO83" s="25"/>
      <c r="BP83" s="26">
        <f t="shared" si="669"/>
        <v>0</v>
      </c>
      <c r="BQ83" s="25"/>
      <c r="BR83" s="26">
        <f t="shared" si="670"/>
        <v>0</v>
      </c>
      <c r="BS83" s="25"/>
      <c r="BT83" s="26">
        <f t="shared" si="671"/>
        <v>0</v>
      </c>
      <c r="BU83" s="25"/>
      <c r="BV83" s="26">
        <f t="shared" si="672"/>
        <v>0</v>
      </c>
      <c r="BW83" s="25"/>
      <c r="BX83" s="26">
        <f t="shared" si="673"/>
        <v>0</v>
      </c>
      <c r="BY83" s="25"/>
      <c r="BZ83" s="26">
        <f t="shared" si="674"/>
        <v>0</v>
      </c>
      <c r="CA83" s="25"/>
      <c r="CB83" s="26">
        <f t="shared" si="675"/>
        <v>0</v>
      </c>
      <c r="CC83" s="25"/>
      <c r="CD83" s="26">
        <f t="shared" si="676"/>
        <v>0</v>
      </c>
      <c r="CE83" s="25"/>
      <c r="CF83" s="26">
        <f t="shared" si="677"/>
        <v>0</v>
      </c>
      <c r="CG83" s="25"/>
      <c r="CH83" s="26">
        <f t="shared" si="678"/>
        <v>0</v>
      </c>
      <c r="CI83" s="25"/>
      <c r="CJ83" s="26">
        <f t="shared" si="679"/>
        <v>0</v>
      </c>
      <c r="CK83" s="25"/>
      <c r="CL83" s="26">
        <f t="shared" si="680"/>
        <v>0</v>
      </c>
      <c r="CM83" s="25"/>
      <c r="CN83" s="26">
        <f t="shared" si="681"/>
        <v>0</v>
      </c>
      <c r="CO83" s="25"/>
      <c r="CP83" s="26">
        <f t="shared" si="682"/>
        <v>0</v>
      </c>
      <c r="CQ83" s="25"/>
      <c r="CR83" s="26">
        <f t="shared" si="683"/>
        <v>0</v>
      </c>
      <c r="CS83" s="25"/>
      <c r="CT83" s="26">
        <f t="shared" si="684"/>
        <v>0</v>
      </c>
      <c r="CU83" s="25"/>
      <c r="CV83" s="26">
        <f t="shared" si="685"/>
        <v>0</v>
      </c>
      <c r="CW83" s="25"/>
      <c r="CX83" s="26">
        <f t="shared" si="686"/>
        <v>0</v>
      </c>
      <c r="CY83" s="25"/>
      <c r="CZ83" s="26">
        <f t="shared" si="687"/>
        <v>0</v>
      </c>
      <c r="DA83" s="25"/>
      <c r="DB83" s="26">
        <f t="shared" si="688"/>
        <v>0</v>
      </c>
      <c r="DC83" s="25"/>
      <c r="DD83" s="26">
        <f t="shared" si="689"/>
        <v>0</v>
      </c>
      <c r="DE83" s="25"/>
      <c r="DF83" s="26">
        <f t="shared" si="690"/>
        <v>0</v>
      </c>
      <c r="DG83" s="25"/>
      <c r="DH83" s="26">
        <f t="shared" si="691"/>
        <v>0</v>
      </c>
      <c r="DI83" s="25"/>
      <c r="DJ83" s="26">
        <f t="shared" si="692"/>
        <v>0</v>
      </c>
      <c r="DK83" s="25"/>
      <c r="DL83" s="26">
        <f t="shared" si="693"/>
        <v>0</v>
      </c>
      <c r="DM83" s="25"/>
      <c r="DN83" s="26">
        <f t="shared" si="694"/>
        <v>0</v>
      </c>
      <c r="DO83" s="25"/>
      <c r="DP83" s="26">
        <f t="shared" si="695"/>
        <v>0</v>
      </c>
      <c r="DQ83" s="25"/>
      <c r="DR83" s="26">
        <f t="shared" si="696"/>
        <v>0</v>
      </c>
      <c r="DS83" s="25"/>
      <c r="DT83" s="26">
        <f t="shared" si="697"/>
        <v>0</v>
      </c>
      <c r="DU83" s="25"/>
      <c r="DV83" s="26">
        <f t="shared" si="698"/>
        <v>0</v>
      </c>
      <c r="DW83" s="25"/>
      <c r="DX83" s="26">
        <f t="shared" si="699"/>
        <v>0</v>
      </c>
      <c r="DY83" s="25"/>
      <c r="DZ83" s="26">
        <f t="shared" si="700"/>
        <v>0</v>
      </c>
      <c r="EA83" s="25"/>
      <c r="EB83" s="26">
        <f t="shared" si="701"/>
        <v>0</v>
      </c>
      <c r="EC83" s="25"/>
      <c r="ED83" s="26">
        <f t="shared" si="702"/>
        <v>0</v>
      </c>
      <c r="EE83" s="25"/>
      <c r="EF83" s="26">
        <f t="shared" si="703"/>
        <v>0</v>
      </c>
      <c r="EG83" s="29">
        <f t="shared" si="704"/>
        <v>803</v>
      </c>
      <c r="EH83" s="29">
        <f t="shared" si="704"/>
        <v>61882732.311399996</v>
      </c>
      <c r="EI83" s="38"/>
      <c r="EJ83" s="38"/>
      <c r="EL83" s="59"/>
    </row>
    <row r="84" spans="1:142" ht="61.5" customHeight="1" x14ac:dyDescent="0.25">
      <c r="A84" s="7"/>
      <c r="B84" s="7">
        <v>54</v>
      </c>
      <c r="C84" s="21" t="s">
        <v>228</v>
      </c>
      <c r="D84" s="22">
        <f t="shared" si="705"/>
        <v>10127</v>
      </c>
      <c r="E84" s="22">
        <v>10127</v>
      </c>
      <c r="F84" s="22">
        <v>9620</v>
      </c>
      <c r="G84" s="23">
        <v>14.41</v>
      </c>
      <c r="H84" s="31">
        <v>1</v>
      </c>
      <c r="I84" s="32"/>
      <c r="J84" s="22">
        <v>1.4</v>
      </c>
      <c r="K84" s="22">
        <v>1.68</v>
      </c>
      <c r="L84" s="22">
        <v>2.23</v>
      </c>
      <c r="M84" s="22">
        <v>2.39</v>
      </c>
      <c r="N84" s="24">
        <v>2.57</v>
      </c>
      <c r="O84" s="25">
        <v>9</v>
      </c>
      <c r="P84" s="26">
        <f t="shared" si="643"/>
        <v>1795756.4324699999</v>
      </c>
      <c r="Q84" s="25"/>
      <c r="R84" s="26">
        <f t="shared" si="644"/>
        <v>0</v>
      </c>
      <c r="S84" s="27"/>
      <c r="T84" s="26">
        <f t="shared" si="645"/>
        <v>0</v>
      </c>
      <c r="U84" s="25"/>
      <c r="V84" s="26">
        <f t="shared" si="646"/>
        <v>0</v>
      </c>
      <c r="W84" s="25"/>
      <c r="X84" s="26">
        <f t="shared" si="647"/>
        <v>0</v>
      </c>
      <c r="Y84" s="25"/>
      <c r="Z84" s="26">
        <f t="shared" si="648"/>
        <v>0</v>
      </c>
      <c r="AA84" s="25"/>
      <c r="AB84" s="26">
        <f t="shared" si="649"/>
        <v>0</v>
      </c>
      <c r="AC84" s="25"/>
      <c r="AD84" s="26">
        <f t="shared" si="650"/>
        <v>0</v>
      </c>
      <c r="AE84" s="25"/>
      <c r="AF84" s="26">
        <f t="shared" si="651"/>
        <v>0</v>
      </c>
      <c r="AG84" s="25"/>
      <c r="AH84" s="26">
        <f t="shared" si="652"/>
        <v>0</v>
      </c>
      <c r="AI84" s="25"/>
      <c r="AJ84" s="26">
        <f t="shared" si="653"/>
        <v>0</v>
      </c>
      <c r="AK84" s="25"/>
      <c r="AL84" s="26">
        <f t="shared" si="654"/>
        <v>0</v>
      </c>
      <c r="AM84" s="28"/>
      <c r="AN84" s="26">
        <f t="shared" si="655"/>
        <v>0</v>
      </c>
      <c r="AO84" s="25"/>
      <c r="AP84" s="26">
        <f t="shared" si="656"/>
        <v>0</v>
      </c>
      <c r="AQ84" s="25"/>
      <c r="AR84" s="26">
        <f t="shared" si="657"/>
        <v>0</v>
      </c>
      <c r="AS84" s="25"/>
      <c r="AT84" s="26">
        <f t="shared" si="658"/>
        <v>0</v>
      </c>
      <c r="AU84" s="25"/>
      <c r="AV84" s="26">
        <f t="shared" si="659"/>
        <v>0</v>
      </c>
      <c r="AW84" s="25"/>
      <c r="AX84" s="26">
        <f t="shared" si="660"/>
        <v>0</v>
      </c>
      <c r="AY84" s="25"/>
      <c r="AZ84" s="26">
        <f t="shared" si="661"/>
        <v>0</v>
      </c>
      <c r="BA84" s="25"/>
      <c r="BB84" s="26">
        <f t="shared" si="662"/>
        <v>0</v>
      </c>
      <c r="BC84" s="25"/>
      <c r="BD84" s="26">
        <f t="shared" si="663"/>
        <v>0</v>
      </c>
      <c r="BE84" s="25"/>
      <c r="BF84" s="26">
        <f t="shared" si="664"/>
        <v>0</v>
      </c>
      <c r="BG84" s="25"/>
      <c r="BH84" s="26">
        <f t="shared" si="665"/>
        <v>0</v>
      </c>
      <c r="BI84" s="25"/>
      <c r="BJ84" s="26">
        <f t="shared" si="666"/>
        <v>0</v>
      </c>
      <c r="BK84" s="25"/>
      <c r="BL84" s="26">
        <f t="shared" si="667"/>
        <v>0</v>
      </c>
      <c r="BM84" s="25"/>
      <c r="BN84" s="26">
        <f t="shared" si="668"/>
        <v>0</v>
      </c>
      <c r="BO84" s="25"/>
      <c r="BP84" s="26">
        <f t="shared" si="669"/>
        <v>0</v>
      </c>
      <c r="BQ84" s="25"/>
      <c r="BR84" s="26">
        <f t="shared" si="670"/>
        <v>0</v>
      </c>
      <c r="BS84" s="25"/>
      <c r="BT84" s="26">
        <f t="shared" si="671"/>
        <v>0</v>
      </c>
      <c r="BU84" s="25"/>
      <c r="BV84" s="26">
        <f t="shared" si="672"/>
        <v>0</v>
      </c>
      <c r="BW84" s="25"/>
      <c r="BX84" s="26">
        <f t="shared" si="673"/>
        <v>0</v>
      </c>
      <c r="BY84" s="25"/>
      <c r="BZ84" s="26">
        <f t="shared" si="674"/>
        <v>0</v>
      </c>
      <c r="CA84" s="25"/>
      <c r="CB84" s="26">
        <f t="shared" si="675"/>
        <v>0</v>
      </c>
      <c r="CC84" s="25"/>
      <c r="CD84" s="26">
        <f t="shared" si="676"/>
        <v>0</v>
      </c>
      <c r="CE84" s="25"/>
      <c r="CF84" s="26">
        <f t="shared" si="677"/>
        <v>0</v>
      </c>
      <c r="CG84" s="25"/>
      <c r="CH84" s="26">
        <f t="shared" si="678"/>
        <v>0</v>
      </c>
      <c r="CI84" s="25"/>
      <c r="CJ84" s="26">
        <f t="shared" si="679"/>
        <v>0</v>
      </c>
      <c r="CK84" s="25"/>
      <c r="CL84" s="26">
        <f t="shared" si="680"/>
        <v>0</v>
      </c>
      <c r="CM84" s="25"/>
      <c r="CN84" s="26">
        <f t="shared" si="681"/>
        <v>0</v>
      </c>
      <c r="CO84" s="25"/>
      <c r="CP84" s="26">
        <f t="shared" si="682"/>
        <v>0</v>
      </c>
      <c r="CQ84" s="25"/>
      <c r="CR84" s="26">
        <f t="shared" si="683"/>
        <v>0</v>
      </c>
      <c r="CS84" s="25"/>
      <c r="CT84" s="26">
        <f t="shared" si="684"/>
        <v>0</v>
      </c>
      <c r="CU84" s="25"/>
      <c r="CV84" s="26">
        <f t="shared" si="685"/>
        <v>0</v>
      </c>
      <c r="CW84" s="25"/>
      <c r="CX84" s="26">
        <f t="shared" si="686"/>
        <v>0</v>
      </c>
      <c r="CY84" s="25"/>
      <c r="CZ84" s="26">
        <f t="shared" si="687"/>
        <v>0</v>
      </c>
      <c r="DA84" s="25"/>
      <c r="DB84" s="26">
        <f t="shared" si="688"/>
        <v>0</v>
      </c>
      <c r="DC84" s="25"/>
      <c r="DD84" s="26">
        <f t="shared" si="689"/>
        <v>0</v>
      </c>
      <c r="DE84" s="25"/>
      <c r="DF84" s="26">
        <f t="shared" si="690"/>
        <v>0</v>
      </c>
      <c r="DG84" s="25"/>
      <c r="DH84" s="26">
        <f t="shared" si="691"/>
        <v>0</v>
      </c>
      <c r="DI84" s="25"/>
      <c r="DJ84" s="26">
        <f t="shared" si="692"/>
        <v>0</v>
      </c>
      <c r="DK84" s="25"/>
      <c r="DL84" s="26">
        <f t="shared" si="693"/>
        <v>0</v>
      </c>
      <c r="DM84" s="25"/>
      <c r="DN84" s="26">
        <f t="shared" si="694"/>
        <v>0</v>
      </c>
      <c r="DO84" s="25"/>
      <c r="DP84" s="26">
        <f t="shared" si="695"/>
        <v>0</v>
      </c>
      <c r="DQ84" s="25"/>
      <c r="DR84" s="26">
        <f t="shared" si="696"/>
        <v>0</v>
      </c>
      <c r="DS84" s="25"/>
      <c r="DT84" s="26">
        <f t="shared" si="697"/>
        <v>0</v>
      </c>
      <c r="DU84" s="25"/>
      <c r="DV84" s="26">
        <f t="shared" si="698"/>
        <v>0</v>
      </c>
      <c r="DW84" s="25"/>
      <c r="DX84" s="26">
        <f t="shared" si="699"/>
        <v>0</v>
      </c>
      <c r="DY84" s="25"/>
      <c r="DZ84" s="26">
        <f t="shared" si="700"/>
        <v>0</v>
      </c>
      <c r="EA84" s="25"/>
      <c r="EB84" s="26">
        <f t="shared" si="701"/>
        <v>0</v>
      </c>
      <c r="EC84" s="25"/>
      <c r="ED84" s="26">
        <f t="shared" si="702"/>
        <v>0</v>
      </c>
      <c r="EE84" s="25"/>
      <c r="EF84" s="26">
        <f t="shared" si="703"/>
        <v>0</v>
      </c>
      <c r="EG84" s="29">
        <f t="shared" si="704"/>
        <v>9</v>
      </c>
      <c r="EH84" s="29">
        <f t="shared" si="704"/>
        <v>1795756.4324699999</v>
      </c>
      <c r="EI84" s="38"/>
      <c r="EJ84" s="38"/>
      <c r="EL84" s="59"/>
    </row>
    <row r="85" spans="1:142" s="60" customFormat="1" x14ac:dyDescent="0.25">
      <c r="A85" s="44">
        <v>20</v>
      </c>
      <c r="B85" s="44"/>
      <c r="C85" s="45" t="s">
        <v>229</v>
      </c>
      <c r="D85" s="22">
        <f t="shared" si="705"/>
        <v>10127</v>
      </c>
      <c r="E85" s="22">
        <v>10127</v>
      </c>
      <c r="F85" s="22">
        <v>9620</v>
      </c>
      <c r="G85" s="51"/>
      <c r="H85" s="49"/>
      <c r="I85" s="50"/>
      <c r="J85" s="47"/>
      <c r="K85" s="47"/>
      <c r="L85" s="47"/>
      <c r="M85" s="47"/>
      <c r="N85" s="24">
        <v>2.57</v>
      </c>
      <c r="O85" s="36">
        <f>SUM(O86:O91)</f>
        <v>3</v>
      </c>
      <c r="P85" s="36">
        <f t="shared" ref="P85:CA85" si="706">SUM(P86:P91)</f>
        <v>30739.295859999998</v>
      </c>
      <c r="Q85" s="36">
        <f t="shared" si="706"/>
        <v>0</v>
      </c>
      <c r="R85" s="36">
        <f t="shared" si="706"/>
        <v>0</v>
      </c>
      <c r="S85" s="36">
        <f t="shared" si="706"/>
        <v>0</v>
      </c>
      <c r="T85" s="36">
        <f t="shared" si="706"/>
        <v>0</v>
      </c>
      <c r="U85" s="36">
        <f t="shared" si="706"/>
        <v>0</v>
      </c>
      <c r="V85" s="36">
        <f t="shared" si="706"/>
        <v>0</v>
      </c>
      <c r="W85" s="36">
        <f t="shared" si="706"/>
        <v>60</v>
      </c>
      <c r="X85" s="36">
        <f t="shared" si="706"/>
        <v>670913.80719999992</v>
      </c>
      <c r="Y85" s="36">
        <f t="shared" si="706"/>
        <v>0</v>
      </c>
      <c r="Z85" s="36">
        <f t="shared" si="706"/>
        <v>0</v>
      </c>
      <c r="AA85" s="36">
        <f t="shared" si="706"/>
        <v>0</v>
      </c>
      <c r="AB85" s="36">
        <f t="shared" si="706"/>
        <v>0</v>
      </c>
      <c r="AC85" s="36">
        <f t="shared" si="706"/>
        <v>0</v>
      </c>
      <c r="AD85" s="36">
        <f t="shared" si="706"/>
        <v>0</v>
      </c>
      <c r="AE85" s="36">
        <f t="shared" si="706"/>
        <v>20</v>
      </c>
      <c r="AF85" s="36">
        <f t="shared" si="706"/>
        <v>247949.65104000003</v>
      </c>
      <c r="AG85" s="36">
        <f t="shared" si="706"/>
        <v>10</v>
      </c>
      <c r="AH85" s="36">
        <f t="shared" si="706"/>
        <v>123974.82552000001</v>
      </c>
      <c r="AI85" s="36">
        <f t="shared" si="706"/>
        <v>0</v>
      </c>
      <c r="AJ85" s="36">
        <f t="shared" si="706"/>
        <v>0</v>
      </c>
      <c r="AK85" s="36">
        <f t="shared" si="706"/>
        <v>80</v>
      </c>
      <c r="AL85" s="36">
        <f t="shared" si="706"/>
        <v>991798.6041600001</v>
      </c>
      <c r="AM85" s="36">
        <f t="shared" si="706"/>
        <v>0</v>
      </c>
      <c r="AN85" s="36">
        <f t="shared" si="706"/>
        <v>0</v>
      </c>
      <c r="AO85" s="36">
        <v>0</v>
      </c>
      <c r="AP85" s="36">
        <f t="shared" si="706"/>
        <v>0</v>
      </c>
      <c r="AQ85" s="36">
        <f t="shared" si="706"/>
        <v>0</v>
      </c>
      <c r="AR85" s="36">
        <f t="shared" si="706"/>
        <v>0</v>
      </c>
      <c r="AS85" s="36">
        <f t="shared" si="706"/>
        <v>0</v>
      </c>
      <c r="AT85" s="36">
        <f t="shared" si="706"/>
        <v>0</v>
      </c>
      <c r="AU85" s="36">
        <f t="shared" si="706"/>
        <v>0</v>
      </c>
      <c r="AV85" s="36">
        <f t="shared" si="706"/>
        <v>0</v>
      </c>
      <c r="AW85" s="36">
        <f t="shared" si="706"/>
        <v>0</v>
      </c>
      <c r="AX85" s="36">
        <f t="shared" si="706"/>
        <v>0</v>
      </c>
      <c r="AY85" s="36">
        <f t="shared" si="706"/>
        <v>12</v>
      </c>
      <c r="AZ85" s="36">
        <f t="shared" si="706"/>
        <v>145408.33944000001</v>
      </c>
      <c r="BA85" s="36">
        <f t="shared" si="706"/>
        <v>50</v>
      </c>
      <c r="BB85" s="36">
        <f t="shared" si="706"/>
        <v>417900.81666666665</v>
      </c>
      <c r="BC85" s="36">
        <f t="shared" si="706"/>
        <v>1</v>
      </c>
      <c r="BD85" s="36">
        <f t="shared" si="706"/>
        <v>8358.016333333333</v>
      </c>
      <c r="BE85" s="36">
        <f t="shared" si="706"/>
        <v>4</v>
      </c>
      <c r="BF85" s="36">
        <f t="shared" si="706"/>
        <v>33432.065333333332</v>
      </c>
      <c r="BG85" s="36">
        <f t="shared" si="706"/>
        <v>0</v>
      </c>
      <c r="BH85" s="36">
        <f t="shared" si="706"/>
        <v>0</v>
      </c>
      <c r="BI85" s="36">
        <v>90</v>
      </c>
      <c r="BJ85" s="36">
        <f t="shared" si="706"/>
        <v>1218199.5583333336</v>
      </c>
      <c r="BK85" s="36">
        <f t="shared" si="706"/>
        <v>0</v>
      </c>
      <c r="BL85" s="36">
        <f t="shared" si="706"/>
        <v>0</v>
      </c>
      <c r="BM85" s="36">
        <f t="shared" si="706"/>
        <v>0</v>
      </c>
      <c r="BN85" s="36">
        <f t="shared" si="706"/>
        <v>0</v>
      </c>
      <c r="BO85" s="36">
        <f t="shared" si="706"/>
        <v>251</v>
      </c>
      <c r="BP85" s="36">
        <f t="shared" si="706"/>
        <v>3117839.9616</v>
      </c>
      <c r="BQ85" s="36">
        <f t="shared" si="706"/>
        <v>2</v>
      </c>
      <c r="BR85" s="36">
        <f t="shared" si="706"/>
        <v>18586.962333333333</v>
      </c>
      <c r="BS85" s="36">
        <f t="shared" si="706"/>
        <v>32</v>
      </c>
      <c r="BT85" s="36">
        <f t="shared" si="706"/>
        <v>278647.53279999999</v>
      </c>
      <c r="BU85" s="36">
        <v>85</v>
      </c>
      <c r="BV85" s="36">
        <f t="shared" si="706"/>
        <v>789945.89916666655</v>
      </c>
      <c r="BW85" s="36">
        <f t="shared" si="706"/>
        <v>3</v>
      </c>
      <c r="BX85" s="36">
        <f t="shared" si="706"/>
        <v>27880.443500000001</v>
      </c>
      <c r="BY85" s="36">
        <f t="shared" si="706"/>
        <v>2</v>
      </c>
      <c r="BZ85" s="36">
        <f t="shared" si="706"/>
        <v>18586.962333333333</v>
      </c>
      <c r="CA85" s="36">
        <f t="shared" si="706"/>
        <v>10</v>
      </c>
      <c r="CB85" s="36">
        <f t="shared" ref="CB85:EJ85" si="707">SUM(CB86:CB91)</f>
        <v>125579.67240000001</v>
      </c>
      <c r="CC85" s="36">
        <f t="shared" si="707"/>
        <v>0</v>
      </c>
      <c r="CD85" s="36">
        <f t="shared" si="707"/>
        <v>0</v>
      </c>
      <c r="CE85" s="36">
        <f t="shared" si="707"/>
        <v>0</v>
      </c>
      <c r="CF85" s="36">
        <f t="shared" si="707"/>
        <v>0</v>
      </c>
      <c r="CG85" s="36">
        <f t="shared" si="707"/>
        <v>2</v>
      </c>
      <c r="CH85" s="36">
        <f t="shared" si="707"/>
        <v>20457.892</v>
      </c>
      <c r="CI85" s="36">
        <f t="shared" si="707"/>
        <v>6</v>
      </c>
      <c r="CJ85" s="36">
        <f t="shared" si="707"/>
        <v>77865.78072000001</v>
      </c>
      <c r="CK85" s="36">
        <f t="shared" si="707"/>
        <v>1</v>
      </c>
      <c r="CL85" s="36">
        <f t="shared" si="707"/>
        <v>12312.504859199998</v>
      </c>
      <c r="CM85" s="36">
        <f t="shared" si="707"/>
        <v>0</v>
      </c>
      <c r="CN85" s="36">
        <f t="shared" si="707"/>
        <v>0</v>
      </c>
      <c r="CO85" s="36">
        <f t="shared" si="707"/>
        <v>10</v>
      </c>
      <c r="CP85" s="36">
        <f t="shared" si="707"/>
        <v>102289.45999999999</v>
      </c>
      <c r="CQ85" s="36">
        <f t="shared" si="707"/>
        <v>0</v>
      </c>
      <c r="CR85" s="36">
        <f t="shared" si="707"/>
        <v>0</v>
      </c>
      <c r="CS85" s="36">
        <f t="shared" si="707"/>
        <v>1</v>
      </c>
      <c r="CT85" s="36">
        <f t="shared" si="707"/>
        <v>10260.420716000001</v>
      </c>
      <c r="CU85" s="36">
        <f t="shared" si="707"/>
        <v>35</v>
      </c>
      <c r="CV85" s="36">
        <f t="shared" si="707"/>
        <v>358013.11</v>
      </c>
      <c r="CW85" s="36">
        <f t="shared" si="707"/>
        <v>33</v>
      </c>
      <c r="CX85" s="36">
        <f t="shared" si="707"/>
        <v>337555.21799999999</v>
      </c>
      <c r="CY85" s="36">
        <f t="shared" si="707"/>
        <v>1</v>
      </c>
      <c r="CZ85" s="36">
        <f t="shared" si="707"/>
        <v>10228.946</v>
      </c>
      <c r="DA85" s="36">
        <f t="shared" si="707"/>
        <v>17</v>
      </c>
      <c r="DB85" s="36">
        <f t="shared" si="707"/>
        <v>153976.72593333333</v>
      </c>
      <c r="DC85" s="36">
        <f t="shared" si="707"/>
        <v>2</v>
      </c>
      <c r="DD85" s="36">
        <f t="shared" si="707"/>
        <v>20457.892</v>
      </c>
      <c r="DE85" s="36">
        <f t="shared" si="707"/>
        <v>0</v>
      </c>
      <c r="DF85" s="36">
        <f t="shared" si="707"/>
        <v>0</v>
      </c>
      <c r="DG85" s="36">
        <f t="shared" si="707"/>
        <v>0</v>
      </c>
      <c r="DH85" s="36">
        <f t="shared" si="707"/>
        <v>0</v>
      </c>
      <c r="DI85" s="36">
        <f t="shared" si="707"/>
        <v>5</v>
      </c>
      <c r="DJ85" s="36">
        <f t="shared" si="707"/>
        <v>55865.769050000003</v>
      </c>
      <c r="DK85" s="36">
        <f t="shared" si="707"/>
        <v>0</v>
      </c>
      <c r="DL85" s="36">
        <f t="shared" si="707"/>
        <v>0</v>
      </c>
      <c r="DM85" s="36">
        <f t="shared" si="707"/>
        <v>5</v>
      </c>
      <c r="DN85" s="36">
        <f t="shared" si="707"/>
        <v>67175.313296000008</v>
      </c>
      <c r="DO85" s="36">
        <f t="shared" si="707"/>
        <v>76</v>
      </c>
      <c r="DP85" s="36">
        <f t="shared" si="707"/>
        <v>1018194.268</v>
      </c>
      <c r="DQ85" s="36">
        <f t="shared" si="707"/>
        <v>0</v>
      </c>
      <c r="DR85" s="36">
        <f t="shared" si="707"/>
        <v>0</v>
      </c>
      <c r="DS85" s="36">
        <f t="shared" si="707"/>
        <v>11</v>
      </c>
      <c r="DT85" s="36">
        <f t="shared" si="707"/>
        <v>247923.22373</v>
      </c>
      <c r="DU85" s="36">
        <f t="shared" si="707"/>
        <v>3</v>
      </c>
      <c r="DV85" s="36">
        <f t="shared" si="707"/>
        <v>33519.461430000003</v>
      </c>
      <c r="DW85" s="36">
        <f t="shared" si="707"/>
        <v>25</v>
      </c>
      <c r="DX85" s="36">
        <f t="shared" si="707"/>
        <v>334932.32499999995</v>
      </c>
      <c r="DY85" s="36">
        <v>0</v>
      </c>
      <c r="DZ85" s="36">
        <f t="shared" ref="DZ85" si="708">SUM(DZ86:DZ91)</f>
        <v>0</v>
      </c>
      <c r="EA85" s="36">
        <v>4</v>
      </c>
      <c r="EB85" s="36">
        <f t="shared" ref="EB85" si="709">SUM(EB86:EB91)</f>
        <v>72809.085439999995</v>
      </c>
      <c r="EC85" s="36">
        <f t="shared" si="707"/>
        <v>0</v>
      </c>
      <c r="ED85" s="36">
        <f t="shared" si="707"/>
        <v>0</v>
      </c>
      <c r="EE85" s="36">
        <f t="shared" si="707"/>
        <v>2</v>
      </c>
      <c r="EF85" s="36">
        <f t="shared" si="707"/>
        <v>54800.996986666665</v>
      </c>
      <c r="EG85" s="36">
        <f t="shared" si="707"/>
        <v>954</v>
      </c>
      <c r="EH85" s="36">
        <f t="shared" si="707"/>
        <v>11254380.8071812</v>
      </c>
      <c r="EI85" s="36">
        <f t="shared" si="707"/>
        <v>0</v>
      </c>
      <c r="EJ85" s="36">
        <f t="shared" si="707"/>
        <v>0</v>
      </c>
      <c r="EL85" s="59"/>
    </row>
    <row r="86" spans="1:142" ht="29.25" customHeight="1" x14ac:dyDescent="0.25">
      <c r="A86" s="7"/>
      <c r="B86" s="7">
        <v>55</v>
      </c>
      <c r="C86" s="21" t="s">
        <v>230</v>
      </c>
      <c r="D86" s="22">
        <f t="shared" si="705"/>
        <v>10127</v>
      </c>
      <c r="E86" s="22">
        <v>10127</v>
      </c>
      <c r="F86" s="22">
        <v>9620</v>
      </c>
      <c r="G86" s="23">
        <v>0.74</v>
      </c>
      <c r="H86" s="31">
        <v>1</v>
      </c>
      <c r="I86" s="32"/>
      <c r="J86" s="22">
        <v>1.4</v>
      </c>
      <c r="K86" s="22">
        <v>1.68</v>
      </c>
      <c r="L86" s="22">
        <v>2.23</v>
      </c>
      <c r="M86" s="22">
        <v>2.39</v>
      </c>
      <c r="N86" s="24">
        <v>2.57</v>
      </c>
      <c r="O86" s="25">
        <v>3</v>
      </c>
      <c r="P86" s="26">
        <f t="shared" ref="P86:P91" si="710">(O86/12*1*$D86*$G86*$H86*$J86*P$10)+(O86/12*5*$E86*$G86*$H86*$J86*P$11)+(O86/12*6*$F86*$G86*$H86*$J86*P$11)</f>
        <v>30739.295859999998</v>
      </c>
      <c r="Q86" s="25"/>
      <c r="R86" s="26">
        <f t="shared" ref="R86:R91" si="711">(Q86/12*1*$D86*$G86*$H86*$J86*R$10)+(Q86/12*5*$E86*$G86*$H86*$J86*R$11)+(Q86/12*6*$F86*$G86*$H86*$J86*R$11)</f>
        <v>0</v>
      </c>
      <c r="S86" s="27"/>
      <c r="T86" s="26">
        <f t="shared" ref="T86:T91" si="712">(S86/12*1*$D86*$G86*$H86*$J86*T$10)+(S86/12*5*$E86*$G86*$H86*$J86*T$11)+(S86/12*6*$F86*$G86*$H86*$J86*T$11)</f>
        <v>0</v>
      </c>
      <c r="U86" s="25"/>
      <c r="V86" s="26">
        <f t="shared" ref="V86:V91" si="713">(U86/12*1*$D86*$G86*$H86*$J86*V$10)+(U86/12*5*$E86*$G86*$H86*$J86*V$11)+(U86/12*6*$F86*$G86*$H86*$J86*V$11)</f>
        <v>0</v>
      </c>
      <c r="W86" s="25">
        <v>60</v>
      </c>
      <c r="X86" s="26">
        <f t="shared" ref="X86:X91" si="714">(W86/12*1*$D86*$G86*$H86*$J86*X$10)+(W86/12*5*$E86*$G86*$H86*$J86*X$11)+(W86/12*6*$F86*$G86*$H86*$J86*X$11)</f>
        <v>670913.80719999992</v>
      </c>
      <c r="Y86" s="25"/>
      <c r="Z86" s="26">
        <f t="shared" ref="Z86:Z91" si="715">(Y86/12*1*$D86*$G86*$H86*$J86*Z$10)+(Y86/12*5*$E86*$G86*$H86*$J86*Z$11)+(Y86/12*6*$F86*$G86*$H86*$J86*Z$11)</f>
        <v>0</v>
      </c>
      <c r="AA86" s="25"/>
      <c r="AB86" s="26">
        <f t="shared" ref="AB86:AB91" si="716">(AA86/12*1*$D86*$G86*$H86*$K86*AB$10)+(AA86/12*5*$E86*$G86*$H86*$K86*AB$11)+(AA86/12*6*$F86*$G86*$H86*$K86*AB$11)</f>
        <v>0</v>
      </c>
      <c r="AC86" s="25"/>
      <c r="AD86" s="26">
        <f t="shared" ref="AD86:AD91" si="717">(AC86/12*1*$D86*$G86*$H86*$J86*AD$10)+(AC86/12*5*$E86*$G86*$H86*$J86*AD$11)+(AC86/12*6*$F86*$G86*$H86*$J86*AD$11)</f>
        <v>0</v>
      </c>
      <c r="AE86" s="25">
        <v>20</v>
      </c>
      <c r="AF86" s="26">
        <f t="shared" ref="AF86:AF91" si="718">(AE86/12*1*$D86*$G86*$H86*$K86*AF$10)+(AE86/12*5*$E86*$G86*$H86*$K86*AF$11)+(AE86/12*6*$F86*$G86*$H86*$K86*AF$11)</f>
        <v>247949.65104000003</v>
      </c>
      <c r="AG86" s="25">
        <v>10</v>
      </c>
      <c r="AH86" s="26">
        <f t="shared" ref="AH86:AH91" si="719">(AG86/12*1*$D86*$G86*$H86*$K86*AH$10)+(AG86/12*5*$E86*$G86*$H86*$K86*AH$11)+(AG86/12*6*$F86*$G86*$H86*$K86*AH$11)</f>
        <v>123974.82552000001</v>
      </c>
      <c r="AI86" s="25"/>
      <c r="AJ86" s="26">
        <f t="shared" ref="AJ86:AJ91" si="720">(AI86/12*1*$D86*$G86*$H86*$K86*AJ$10)+(AI86/12*5*$E86*$G86*$H86*$K86*AJ$11)+(AI86/12*6*$F86*$G86*$H86*$K86*AJ$11)</f>
        <v>0</v>
      </c>
      <c r="AK86" s="25">
        <v>80</v>
      </c>
      <c r="AL86" s="26">
        <f t="shared" ref="AL86:AL91" si="721">(AK86/12*1*$D86*$G86*$H86*$K86*AL$10)+(AK86/12*5*$E86*$G86*$H86*$K86*AL$11)+(AK86/12*6*$F86*$G86*$H86*$K86*AL$11)</f>
        <v>991798.6041600001</v>
      </c>
      <c r="AM86" s="28"/>
      <c r="AN86" s="26">
        <f t="shared" ref="AN86:AN91" si="722">(AM86/12*1*$D86*$G86*$H86*$K86*AN$10)+(AM86/12*5*$E86*$G86*$H86*$K86*AN$11)+(AM86/12*6*$F86*$G86*$H86*$K86*AN$11)</f>
        <v>0</v>
      </c>
      <c r="AO86" s="25"/>
      <c r="AP86" s="26">
        <f t="shared" ref="AP86:AP91" si="723">(AO86/12*1*$D86*$G86*$H86*$K86*AP$10)+(AO86/12*5*$E86*$G86*$H86*$K86*AP$11)+(AO86/12*6*$F86*$G86*$H86*$K86*AP$11)</f>
        <v>0</v>
      </c>
      <c r="AQ86" s="25"/>
      <c r="AR86" s="26">
        <f t="shared" ref="AR86:AR91" si="724">(AQ86/12*1*$D86*$G86*$H86*$J86*AR$10)+(AQ86/12*5*$E86*$G86*$H86*$J86*AR$11)+(AQ86/12*6*$F86*$G86*$H86*$J86*AR$11)</f>
        <v>0</v>
      </c>
      <c r="AS86" s="25"/>
      <c r="AT86" s="26">
        <f t="shared" ref="AT86:AT91" si="725">(AS86/12*1*$D86*$G86*$H86*$J86*AT$10)+(AS86/12*11*$E86*$G86*$H86*$J86*AT$11)</f>
        <v>0</v>
      </c>
      <c r="AU86" s="25"/>
      <c r="AV86" s="26">
        <f t="shared" ref="AV86:AV91" si="726">(AU86/12*1*$D86*$G86*$H86*$J86*AV$10)+(AU86/12*5*$E86*$G86*$H86*$J86*AV$11)+(AU86/12*6*$F86*$G86*$H86*$J86*AV$11)</f>
        <v>0</v>
      </c>
      <c r="AW86" s="25"/>
      <c r="AX86" s="26">
        <f t="shared" ref="AX86:AX91" si="727">(AW86/12*1*$D86*$G86*$H86*$K86*AX$10)+(AW86/12*5*$E86*$G86*$H86*$K86*AX$11)+(AW86/12*6*$F86*$G86*$H86*$K86*AX$11)</f>
        <v>0</v>
      </c>
      <c r="AY86" s="25">
        <v>12</v>
      </c>
      <c r="AZ86" s="26">
        <f t="shared" ref="AZ86:AZ91" si="728">(AY86/12*1*$D86*$G86*$H86*$J86*AZ$10)+(AY86/12*5*$E86*$G86*$H86*$J86*AZ$11)+(AY86/12*6*$F86*$G86*$H86*$J86*AZ$11)</f>
        <v>145408.33944000001</v>
      </c>
      <c r="BA86" s="25">
        <v>50</v>
      </c>
      <c r="BB86" s="26">
        <f t="shared" ref="BB86:BB91" si="729">(BA86/12*1*$D86*$G86*$H86*$J86*BB$10)+(BA86/12*5*$E86*$G86*$H86*$J86*BB$11)+(BA86/12*6*$F86*$G86*$H86*$J86*BB$11)</f>
        <v>417900.81666666665</v>
      </c>
      <c r="BC86" s="25">
        <v>1</v>
      </c>
      <c r="BD86" s="26">
        <f t="shared" ref="BD86:BD91" si="730">(BC86/12*1*$D86*$G86*$H86*$J86*BD$10)+(BC86/12*5*$E86*$G86*$H86*$J86*BD$11)+(BC86/12*6*$F86*$G86*$H86*$J86*BD$11)</f>
        <v>8358.016333333333</v>
      </c>
      <c r="BE86" s="25">
        <v>4</v>
      </c>
      <c r="BF86" s="26">
        <f t="shared" ref="BF86:BF91" si="731">(BE86/12*1*$D86*$G86*$H86*$J86*BF$10)+(BE86/12*5*$E86*$G86*$H86*$J86*BF$11)+(BE86/12*6*$F86*$G86*$H86*$J86*BF$11)</f>
        <v>33432.065333333332</v>
      </c>
      <c r="BG86" s="25"/>
      <c r="BH86" s="26">
        <f t="shared" ref="BH86:BH91" si="732">(BG86/12*1*$D86*$G86*$H86*$J86*BH$10)+(BG86/12*5*$E86*$G86*$H86*$J86*BH$11)+(BG86/12*6*$F86*$G86*$H86*$J86*BH$11)</f>
        <v>0</v>
      </c>
      <c r="BI86" s="25">
        <v>10</v>
      </c>
      <c r="BJ86" s="26">
        <f t="shared" ref="BJ86:BJ91" si="733">(BI86/12*1*$D86*$G86*$H86*$J86*BJ$10)+(BI86/12*5*$E86*$G86*$H86*$J86*BJ$11)+(BI86/12*6*$F86*$G86*$H86*$J86*BJ$11)</f>
        <v>92934.811666666676</v>
      </c>
      <c r="BK86" s="25"/>
      <c r="BL86" s="26">
        <f t="shared" ref="BL86:BL91" si="734">(BK86/12*1*$D86*$G86*$H86*$J86*BL$10)+(BK86/12*4*$E86*$G86*$H86*$J86*BL$11)+(BK86/12*1*$E86*$G86*$H86*$J86*BL$12)+(BK86/12*6*$F86*$G86*$H86*$J86*BL$12)</f>
        <v>0</v>
      </c>
      <c r="BM86" s="25"/>
      <c r="BN86" s="26">
        <f t="shared" ref="BN86:BN91" si="735">(BM86/12*1*$D86*$G86*$H86*$J86*BN$10)+(BM86/12*5*$E86*$G86*$H86*$J86*BN$11)+(BM86/12*6*$F86*$G86*$H86*$J86*BN$11)</f>
        <v>0</v>
      </c>
      <c r="BO86" s="25">
        <v>88</v>
      </c>
      <c r="BP86" s="26">
        <f t="shared" ref="BP86:BP91" si="736">(BO86/12*1*$D86*$G86*$H86*$J86*BP$10)+(BO86/12*4*$E86*$G86*$H86*$J86*BP$11)+(BO86/12*1*$E86*$G86*$H86*$J86*BP$12)+(BO86/12*6*$F86*$G86*$H86*$J86*BP$12)</f>
        <v>766280.71519999998</v>
      </c>
      <c r="BQ86" s="25">
        <v>2</v>
      </c>
      <c r="BR86" s="26">
        <f t="shared" ref="BR86:BR91" si="737">(BQ86/12*1*$D86*$G86*$H86*$J86*BR$10)+(BQ86/12*5*$E86*$G86*$H86*$J86*BR$11)+(BQ86/12*6*$F86*$G86*$H86*$J86*BR$11)</f>
        <v>18586.962333333333</v>
      </c>
      <c r="BS86" s="25">
        <v>32</v>
      </c>
      <c r="BT86" s="26">
        <f t="shared" ref="BT86:BT91" si="738">(BS86/12*1*$D86*$G86*$H86*$J86*BT$10)+(BS86/12*4*$E86*$G86*$H86*$J86*BT$11)+(BS86/12*1*$E86*$G86*$H86*$J86*BT$12)+(BS86/12*6*$F86*$G86*$H86*$J86*BT$12)</f>
        <v>278647.53279999999</v>
      </c>
      <c r="BU86" s="25">
        <v>85</v>
      </c>
      <c r="BV86" s="26">
        <f t="shared" ref="BV86:BV91" si="739">(BU86/12*1*$D86*$G86*$H86*$J86*BV$10)+(BU86/12*5*$E86*$G86*$H86*$J86*BV$11)+(BU86/12*6*$F86*$G86*$H86*$J86*BV$11)</f>
        <v>789945.89916666655</v>
      </c>
      <c r="BW86" s="25">
        <v>3</v>
      </c>
      <c r="BX86" s="26">
        <f t="shared" ref="BX86:BX91" si="740">(BW86/12*1*$D86*$G86*$H86*$J86*BX$10)+(BW86/12*5*$E86*$G86*$H86*$J86*BX$11)+(BW86/12*6*$F86*$G86*$H86*$J86*BX$11)</f>
        <v>27880.443500000001</v>
      </c>
      <c r="BY86" s="25">
        <v>2</v>
      </c>
      <c r="BZ86" s="26">
        <f t="shared" ref="BZ86:BZ91" si="741">(BY86/12*1*$D86*$G86*$H86*$J86*BZ$10)+(BY86/12*5*$E86*$G86*$H86*$J86*BZ$11)+(BY86/12*6*$F86*$G86*$H86*$J86*BZ$11)</f>
        <v>18586.962333333333</v>
      </c>
      <c r="CA86" s="25">
        <v>10</v>
      </c>
      <c r="CB86" s="26">
        <f t="shared" ref="CB86:CB91" si="742">(CA86/12*1*$D86*$G86*$H86*$K86*CB$10)+(CA86/12*4*$E86*$G86*$H86*$K86*CB$11)+(CA86/12*1*$E86*$G86*$H86*$K86*CB$12)+(CA86/12*6*$F86*$G86*$H86*$K86*CB$12)</f>
        <v>125579.67240000001</v>
      </c>
      <c r="CC86" s="25"/>
      <c r="CD86" s="26">
        <f t="shared" ref="CD86:CD91" si="743">(CC86/12*1*$D86*$G86*$H86*$J86*CD$10)+(CC86/12*5*$E86*$G86*$H86*$J86*CD$11)+(CC86/12*6*$F86*$G86*$H86*$J86*CD$11)</f>
        <v>0</v>
      </c>
      <c r="CE86" s="25"/>
      <c r="CF86" s="26">
        <f t="shared" ref="CF86:CF91" si="744">(CE86/12*1*$D86*$G86*$H86*$J86*CF$10)+(CE86/12*5*$E86*$G86*$H86*$J86*CF$11)+(CE86/12*6*$F86*$G86*$H86*$J86*CF$11)</f>
        <v>0</v>
      </c>
      <c r="CG86" s="25">
        <v>2</v>
      </c>
      <c r="CH86" s="26">
        <f t="shared" ref="CH86:CH91" si="745">(CG86/12*1*$D86*$G86*$H86*$J86*CH$10)+(CG86/12*5*$E86*$G86*$H86*$J86*CH$11)+(CG86/12*6*$F86*$G86*$H86*$J86*CH$11)</f>
        <v>20457.892</v>
      </c>
      <c r="CI86" s="25">
        <v>6</v>
      </c>
      <c r="CJ86" s="26">
        <f t="shared" ref="CJ86:CJ91" si="746">(CI86/12*1*$D86*$G86*$H86*$K86*CJ$10)+(CI86/12*4*$E86*$G86*$H86*$K86*CJ$11)+(CI86/12*1*$E86*$G86*$H86*$K86*CJ$12)+(CI86/12*6*$F86*$G86*$H86*$K86*CJ$12)</f>
        <v>77865.78072000001</v>
      </c>
      <c r="CK86" s="25">
        <v>1</v>
      </c>
      <c r="CL86" s="26">
        <f t="shared" ref="CL86:CL91" si="747">(CK86/12*1*$D86*$G86*$H86*$K86*CL$10)+(CK86/12*5*$E86*$G86*$H86*$K86*CL$11)+(CK86/12*6*$F86*$G86*$H86*$K86*CL$11)</f>
        <v>12312.504859199998</v>
      </c>
      <c r="CM86" s="25"/>
      <c r="CN86" s="26">
        <f t="shared" ref="CN86:CN91" si="748">(CM86/12*1*$D86*$G86*$H86*$J86*CN$10)+(CM86/12*5*$E86*$G86*$H86*$J86*CN$11)+(CM86/12*6*$F86*$G86*$H86*$J86*CN$11)</f>
        <v>0</v>
      </c>
      <c r="CO86" s="25">
        <v>10</v>
      </c>
      <c r="CP86" s="26">
        <f t="shared" ref="CP86:CP91" si="749">(CO86/12*1*$D86*$G86*$H86*$J86*CP$10)+(CO86/12*5*$E86*$G86*$H86*$J86*CP$11)+(CO86/12*6*$F86*$G86*$H86*$J86*CP$11)</f>
        <v>102289.45999999999</v>
      </c>
      <c r="CQ86" s="25"/>
      <c r="CR86" s="26">
        <f t="shared" ref="CR86:CR91" si="750">(CQ86/12*1*$D86*$G86*$H86*$J86*CR$10)+(CQ86/12*5*$E86*$G86*$H86*$J86*CR$11)+(CQ86/12*6*$F86*$G86*$H86*$J86*CR$11)</f>
        <v>0</v>
      </c>
      <c r="CS86" s="25">
        <v>1</v>
      </c>
      <c r="CT86" s="26">
        <f t="shared" ref="CT86:CT91" si="751">(CS86/12*1*$D86*$G86*$H86*$J86*CT$10)+(CS86/12*5*$E86*$G86*$H86*$J86*CT$11)+(CS86/12*6*$F86*$G86*$H86*$J86*CT$11)</f>
        <v>10260.420716000001</v>
      </c>
      <c r="CU86" s="25">
        <v>35</v>
      </c>
      <c r="CV86" s="26">
        <f t="shared" ref="CV86:CV91" si="752">(CU86/12*1*$D86*$G86*$H86*$J86*CV$10)+(CU86/12*5*$E86*$G86*$H86*$J86*CV$11)+(CU86/12*6*$F86*$G86*$H86*$J86*CV$11)</f>
        <v>358013.11</v>
      </c>
      <c r="CW86" s="25">
        <v>33</v>
      </c>
      <c r="CX86" s="26">
        <f t="shared" ref="CX86:CX91" si="753">(CW86/12*1*$D86*$G86*$H86*$J86*CX$10)+(CW86/12*5*$E86*$G86*$H86*$J86*CX$11)+(CW86/12*6*$F86*$G86*$H86*$J86*CX$11)</f>
        <v>337555.21799999999</v>
      </c>
      <c r="CY86" s="25">
        <v>1</v>
      </c>
      <c r="CZ86" s="26">
        <f t="shared" ref="CZ86:CZ91" si="754">(CY86/12*1*$D86*$G86*$H86*$J86*CZ$10)+(CY86/12*5*$E86*$G86*$H86*$J86*CZ$11)+(CY86/12*6*$F86*$G86*$H86*$J86*CZ$11)</f>
        <v>10228.946</v>
      </c>
      <c r="DA86" s="25">
        <v>17</v>
      </c>
      <c r="DB86" s="26">
        <f t="shared" ref="DB86:DB91" si="755">(DA86/12*1*$D86*$G86*$H86*$J86*DB$10)+(DA86/12*4*$E86*$G86*$H86*$J86*DB$11)+(DA86/12*1*$E86*$G86*$H86*$J86*DB$12)+(DA86/12*6*$F86*$G86*$H86*$J86*DB$12)</f>
        <v>153976.72593333333</v>
      </c>
      <c r="DC86" s="25">
        <v>2</v>
      </c>
      <c r="DD86" s="26">
        <f t="shared" ref="DD86:DD91" si="756">(DC86/12*1*$D86*$G86*$H86*$J86*DD$10)+(DC86/12*5*$E86*$G86*$H86*$J86*DD$11)+(DC86/12*6*$F86*$G86*$H86*$J86*DD$11)</f>
        <v>20457.892</v>
      </c>
      <c r="DE86" s="25"/>
      <c r="DF86" s="26">
        <f t="shared" ref="DF86:DF91" si="757">(DE86/12*1*$D86*$G86*$H86*$K86*DF$10)+(DE86/12*5*$E86*$G86*$H86*$K86*DF$11)+(DE86/12*6*$F86*$G86*$H86*$K86*DF$11)</f>
        <v>0</v>
      </c>
      <c r="DG86" s="25"/>
      <c r="DH86" s="26">
        <f t="shared" ref="DH86:DH91" si="758">(DG86/12*1*$D86*$G86*$H86*$K86*DH$10)+(DG86/12*5*$E86*$G86*$H86*$K86*DH$11)+(DG86/12*6*$F86*$G86*$H86*$K86*DH$11)</f>
        <v>0</v>
      </c>
      <c r="DI86" s="25">
        <v>5</v>
      </c>
      <c r="DJ86" s="26">
        <f t="shared" ref="DJ86:DJ91" si="759">(DI86/12*1*$D86*$G86*$H86*$J86*DJ$10)+(DI86/12*5*$E86*$G86*$H86*$J86*DJ$11)+(DI86/12*6*$F86*$G86*$H86*$J86*DJ$11)</f>
        <v>55865.769050000003</v>
      </c>
      <c r="DK86" s="25"/>
      <c r="DL86" s="26">
        <f t="shared" ref="DL86:DL91" si="760">(DK86/12*1*$D86*$G86*$H86*$K86*DL$10)+(DK86/12*5*$E86*$G86*$H86*$K86*DL$11)+(DK86/12*6*$F86*$G86*$H86*$K86*DL$11)</f>
        <v>0</v>
      </c>
      <c r="DM86" s="25">
        <v>5</v>
      </c>
      <c r="DN86" s="26">
        <f t="shared" ref="DN86:DN91" si="761">(DM86/12*1*$D86*$G86*$H86*$K86*DN$10)+(DM86/12*5*$E86*$G86*$H86*$K86*DN$11)+(DM86/12*6*$F86*$G86*$H86*$K86*DN$11)</f>
        <v>67175.313296000008</v>
      </c>
      <c r="DO86" s="25">
        <v>76</v>
      </c>
      <c r="DP86" s="26">
        <f t="shared" ref="DP86:DP91" si="762">(DO86/12*1*$D86*$G86*$H86*$K86*DP$10)+(DO86/12*5*$E86*$G86*$H86*$K86*DP$11)+(DO86/12*6*$F86*$G86*$H86*$K86*DP$11)</f>
        <v>1018194.268</v>
      </c>
      <c r="DQ86" s="25"/>
      <c r="DR86" s="26">
        <f t="shared" ref="DR86:DR91" si="763">(DQ86/12*1*$D86*$G86*$H86*$K86*DR$10)+(DQ86/12*5*$E86*$G86*$H86*$K86*DR$11)+(DQ86/12*6*$F86*$G86*$H86*$K86*DR$11)</f>
        <v>0</v>
      </c>
      <c r="DS86" s="25">
        <f>2+3-3</f>
        <v>2</v>
      </c>
      <c r="DT86" s="26">
        <f t="shared" ref="DT86:DT91" si="764">(DS86/12*1*$D86*$G86*$H86*$J86*DT$10)+(DS86/12*5*$E86*$G86*$H86*$J86*DT$11)+(DS86/12*6*$F86*$G86*$H86*$J86*DT$11)</f>
        <v>22346.30762</v>
      </c>
      <c r="DU86" s="25">
        <v>3</v>
      </c>
      <c r="DV86" s="26">
        <f t="shared" ref="DV86:DV91" si="765">(DU86/12*1*$D86*$G86*$H86*$J86*DV$10)+(DU86/12*5*$E86*$G86*$H86*$J86*DV$11)+(DU86/12*6*$F86*$G86*$H86*$J86*DV$11)</f>
        <v>33519.461430000003</v>
      </c>
      <c r="DW86" s="25">
        <v>25</v>
      </c>
      <c r="DX86" s="26">
        <f t="shared" ref="DX86:DX91" si="766">(DW86/12*1*$D86*$G86*$H86*$K86*DX$10)+(DW86/12*5*$E86*$G86*$H86*$K86*DX$11)+(DW86/12*6*$F86*$G86*$H86*$K86*DX$11)</f>
        <v>334932.32499999995</v>
      </c>
      <c r="DY86" s="25"/>
      <c r="DZ86" s="26">
        <f t="shared" ref="DZ86:DZ91" si="767">(DY86/12*1*$D86*$G86*$H86*$K86*DZ$10)+(DY86/12*5*$E86*$G86*$H86*$K86*DZ$11)+(DY86/12*6*$F86*$G86*$H86*$K86*DZ$11)</f>
        <v>0</v>
      </c>
      <c r="EA86" s="25">
        <v>4</v>
      </c>
      <c r="EB86" s="26">
        <f t="shared" ref="EB86:EB91" si="768">(EA86/12*1*$D86*$G86*$H86*$K86*EB$10)+(EA86/12*5*$E86*$G86*$H86*$K86*EB$11)+(EA86/12*6*$F86*$G86*$H86*$K86*EB$11)</f>
        <v>72809.085439999995</v>
      </c>
      <c r="EC86" s="25"/>
      <c r="ED86" s="26">
        <f t="shared" ref="ED86:ED91" si="769">(EC86/12*1*$D86*$G86*$H86*$L86*ED$10)+(EC86/12*5*$E86*$G86*$H86*$L86*ED$11)+(EC86/12*6*$F86*$G86*$H86*$L86*ED$11)</f>
        <v>0</v>
      </c>
      <c r="EE86" s="25">
        <v>2</v>
      </c>
      <c r="EF86" s="26">
        <f t="shared" ref="EF86:EF91" si="770">(EE86/12*1*$D86*$G86*$H86*$M86*EF$10)+(EE86/12*5*$E86*$G86*$H86*$N86*EF$11)+(EE86/12*6*$F86*$G86*$H86*$N86*EF$11)</f>
        <v>54800.996986666665</v>
      </c>
      <c r="EG86" s="29">
        <f t="shared" ref="EG86:EH91" si="771">SUM(S86,Y86,U86,O86,Q86,BW86,CS86,DI86,DU86,BY86,DS86,BI86,AY86,AQ86,AS86,AU86,BK86,CQ86,W86,EA86,DG86,CA86,DY86,CI86,DK86,DO86,DM86,AE86,AG86,AI86,AK86,AA86,AM86,AO86,CK86,EC86,EE86,AW86,DW86,BO86,BA86,BC86,CU86,CW86,CY86,DA86,DC86,BQ86,BE86,BS86,BG86,BU86,CM86,CG86,CO86,AC86,CC86,DE86,,BM86,DQ86,CE86)</f>
        <v>702</v>
      </c>
      <c r="EH86" s="29">
        <f t="shared" si="771"/>
        <v>7551979.8980045347</v>
      </c>
      <c r="EI86" s="38"/>
      <c r="EJ86" s="38"/>
      <c r="EL86" s="59"/>
    </row>
    <row r="87" spans="1:142" ht="45" x14ac:dyDescent="0.25">
      <c r="A87" s="7"/>
      <c r="B87" s="7">
        <v>56</v>
      </c>
      <c r="C87" s="21" t="s">
        <v>231</v>
      </c>
      <c r="D87" s="22">
        <f t="shared" si="705"/>
        <v>10127</v>
      </c>
      <c r="E87" s="22">
        <v>10127</v>
      </c>
      <c r="F87" s="22">
        <v>9620</v>
      </c>
      <c r="G87" s="23">
        <v>1.1200000000000001</v>
      </c>
      <c r="H87" s="31">
        <v>1</v>
      </c>
      <c r="I87" s="32"/>
      <c r="J87" s="22">
        <v>1.4</v>
      </c>
      <c r="K87" s="22">
        <v>1.68</v>
      </c>
      <c r="L87" s="22">
        <v>2.23</v>
      </c>
      <c r="M87" s="22">
        <v>2.39</v>
      </c>
      <c r="N87" s="24">
        <v>2.57</v>
      </c>
      <c r="O87" s="25"/>
      <c r="P87" s="26">
        <f t="shared" si="710"/>
        <v>0</v>
      </c>
      <c r="Q87" s="25"/>
      <c r="R87" s="26">
        <f t="shared" si="711"/>
        <v>0</v>
      </c>
      <c r="S87" s="27"/>
      <c r="T87" s="26">
        <f t="shared" si="712"/>
        <v>0</v>
      </c>
      <c r="U87" s="25"/>
      <c r="V87" s="26">
        <f t="shared" si="713"/>
        <v>0</v>
      </c>
      <c r="W87" s="25"/>
      <c r="X87" s="26">
        <f t="shared" si="714"/>
        <v>0</v>
      </c>
      <c r="Y87" s="25"/>
      <c r="Z87" s="26">
        <f t="shared" si="715"/>
        <v>0</v>
      </c>
      <c r="AA87" s="25"/>
      <c r="AB87" s="26">
        <f t="shared" si="716"/>
        <v>0</v>
      </c>
      <c r="AC87" s="25"/>
      <c r="AD87" s="26">
        <f t="shared" si="717"/>
        <v>0</v>
      </c>
      <c r="AE87" s="25"/>
      <c r="AF87" s="26">
        <f t="shared" si="718"/>
        <v>0</v>
      </c>
      <c r="AG87" s="25"/>
      <c r="AH87" s="26">
        <f t="shared" si="719"/>
        <v>0</v>
      </c>
      <c r="AI87" s="25"/>
      <c r="AJ87" s="26">
        <f t="shared" si="720"/>
        <v>0</v>
      </c>
      <c r="AK87" s="25"/>
      <c r="AL87" s="26">
        <f t="shared" si="721"/>
        <v>0</v>
      </c>
      <c r="AM87" s="28"/>
      <c r="AN87" s="26">
        <f t="shared" si="722"/>
        <v>0</v>
      </c>
      <c r="AO87" s="25"/>
      <c r="AP87" s="26">
        <f t="shared" si="723"/>
        <v>0</v>
      </c>
      <c r="AQ87" s="25"/>
      <c r="AR87" s="26">
        <f t="shared" si="724"/>
        <v>0</v>
      </c>
      <c r="AS87" s="25"/>
      <c r="AT87" s="26">
        <f t="shared" si="725"/>
        <v>0</v>
      </c>
      <c r="AU87" s="25"/>
      <c r="AV87" s="26">
        <f t="shared" si="726"/>
        <v>0</v>
      </c>
      <c r="AW87" s="25"/>
      <c r="AX87" s="26">
        <f t="shared" si="727"/>
        <v>0</v>
      </c>
      <c r="AY87" s="25"/>
      <c r="AZ87" s="26">
        <f t="shared" si="728"/>
        <v>0</v>
      </c>
      <c r="BA87" s="25"/>
      <c r="BB87" s="26">
        <f t="shared" si="729"/>
        <v>0</v>
      </c>
      <c r="BC87" s="25"/>
      <c r="BD87" s="26">
        <f t="shared" si="730"/>
        <v>0</v>
      </c>
      <c r="BE87" s="25"/>
      <c r="BF87" s="26">
        <f t="shared" si="731"/>
        <v>0</v>
      </c>
      <c r="BG87" s="25"/>
      <c r="BH87" s="26">
        <f t="shared" si="732"/>
        <v>0</v>
      </c>
      <c r="BI87" s="25">
        <v>80</v>
      </c>
      <c r="BJ87" s="26">
        <f t="shared" si="733"/>
        <v>1125264.7466666668</v>
      </c>
      <c r="BK87" s="25"/>
      <c r="BL87" s="26">
        <f t="shared" si="734"/>
        <v>0</v>
      </c>
      <c r="BM87" s="25"/>
      <c r="BN87" s="26">
        <f t="shared" si="735"/>
        <v>0</v>
      </c>
      <c r="BO87" s="25">
        <v>131</v>
      </c>
      <c r="BP87" s="26">
        <f t="shared" si="736"/>
        <v>1726485.0512000001</v>
      </c>
      <c r="BQ87" s="25"/>
      <c r="BR87" s="26">
        <f t="shared" si="737"/>
        <v>0</v>
      </c>
      <c r="BS87" s="25"/>
      <c r="BT87" s="26">
        <f t="shared" si="738"/>
        <v>0</v>
      </c>
      <c r="BU87" s="25"/>
      <c r="BV87" s="26">
        <f t="shared" si="739"/>
        <v>0</v>
      </c>
      <c r="BW87" s="25"/>
      <c r="BX87" s="26">
        <f t="shared" si="740"/>
        <v>0</v>
      </c>
      <c r="BY87" s="25"/>
      <c r="BZ87" s="26">
        <f t="shared" si="741"/>
        <v>0</v>
      </c>
      <c r="CA87" s="25"/>
      <c r="CB87" s="26">
        <f t="shared" si="742"/>
        <v>0</v>
      </c>
      <c r="CC87" s="25"/>
      <c r="CD87" s="26">
        <f t="shared" si="743"/>
        <v>0</v>
      </c>
      <c r="CE87" s="25"/>
      <c r="CF87" s="26">
        <f t="shared" si="744"/>
        <v>0</v>
      </c>
      <c r="CG87" s="25"/>
      <c r="CH87" s="26">
        <f t="shared" si="745"/>
        <v>0</v>
      </c>
      <c r="CI87" s="25"/>
      <c r="CJ87" s="26">
        <f t="shared" si="746"/>
        <v>0</v>
      </c>
      <c r="CK87" s="25"/>
      <c r="CL87" s="26">
        <f t="shared" si="747"/>
        <v>0</v>
      </c>
      <c r="CM87" s="25"/>
      <c r="CN87" s="26">
        <f t="shared" si="748"/>
        <v>0</v>
      </c>
      <c r="CO87" s="25"/>
      <c r="CP87" s="26">
        <f t="shared" si="749"/>
        <v>0</v>
      </c>
      <c r="CQ87" s="25"/>
      <c r="CR87" s="26">
        <f t="shared" si="750"/>
        <v>0</v>
      </c>
      <c r="CS87" s="25"/>
      <c r="CT87" s="26">
        <f t="shared" si="751"/>
        <v>0</v>
      </c>
      <c r="CU87" s="25"/>
      <c r="CV87" s="26">
        <f t="shared" si="752"/>
        <v>0</v>
      </c>
      <c r="CW87" s="25"/>
      <c r="CX87" s="26">
        <f t="shared" si="753"/>
        <v>0</v>
      </c>
      <c r="CY87" s="25"/>
      <c r="CZ87" s="26">
        <f t="shared" si="754"/>
        <v>0</v>
      </c>
      <c r="DA87" s="25"/>
      <c r="DB87" s="26">
        <f t="shared" si="755"/>
        <v>0</v>
      </c>
      <c r="DC87" s="25"/>
      <c r="DD87" s="26">
        <f t="shared" si="756"/>
        <v>0</v>
      </c>
      <c r="DE87" s="25"/>
      <c r="DF87" s="26">
        <f t="shared" si="757"/>
        <v>0</v>
      </c>
      <c r="DG87" s="25"/>
      <c r="DH87" s="26">
        <f t="shared" si="758"/>
        <v>0</v>
      </c>
      <c r="DI87" s="25"/>
      <c r="DJ87" s="26">
        <f t="shared" si="759"/>
        <v>0</v>
      </c>
      <c r="DK87" s="25"/>
      <c r="DL87" s="26">
        <f t="shared" si="760"/>
        <v>0</v>
      </c>
      <c r="DM87" s="25"/>
      <c r="DN87" s="26">
        <f t="shared" si="761"/>
        <v>0</v>
      </c>
      <c r="DO87" s="25"/>
      <c r="DP87" s="26">
        <f t="shared" si="762"/>
        <v>0</v>
      </c>
      <c r="DQ87" s="25"/>
      <c r="DR87" s="26">
        <f t="shared" si="763"/>
        <v>0</v>
      </c>
      <c r="DS87" s="25"/>
      <c r="DT87" s="26">
        <f t="shared" si="764"/>
        <v>0</v>
      </c>
      <c r="DU87" s="25"/>
      <c r="DV87" s="26">
        <f t="shared" si="765"/>
        <v>0</v>
      </c>
      <c r="DW87" s="25"/>
      <c r="DX87" s="26">
        <f t="shared" si="766"/>
        <v>0</v>
      </c>
      <c r="DY87" s="25"/>
      <c r="DZ87" s="26">
        <f t="shared" si="767"/>
        <v>0</v>
      </c>
      <c r="EA87" s="25"/>
      <c r="EB87" s="26">
        <f t="shared" si="768"/>
        <v>0</v>
      </c>
      <c r="EC87" s="25"/>
      <c r="ED87" s="26">
        <f t="shared" si="769"/>
        <v>0</v>
      </c>
      <c r="EE87" s="25"/>
      <c r="EF87" s="26">
        <f t="shared" si="770"/>
        <v>0</v>
      </c>
      <c r="EG87" s="29">
        <f t="shared" si="771"/>
        <v>211</v>
      </c>
      <c r="EH87" s="29">
        <f t="shared" si="771"/>
        <v>2851749.7978666667</v>
      </c>
      <c r="EI87" s="38"/>
      <c r="EJ87" s="38"/>
      <c r="EL87" s="59"/>
    </row>
    <row r="88" spans="1:142" ht="45" x14ac:dyDescent="0.25">
      <c r="A88" s="7"/>
      <c r="B88" s="7">
        <v>57</v>
      </c>
      <c r="C88" s="21" t="s">
        <v>232</v>
      </c>
      <c r="D88" s="22">
        <f t="shared" si="705"/>
        <v>10127</v>
      </c>
      <c r="E88" s="22">
        <v>10127</v>
      </c>
      <c r="F88" s="22">
        <v>9620</v>
      </c>
      <c r="G88" s="23">
        <v>1.66</v>
      </c>
      <c r="H88" s="31">
        <v>1</v>
      </c>
      <c r="I88" s="32"/>
      <c r="J88" s="22">
        <v>1.4</v>
      </c>
      <c r="K88" s="22">
        <v>1.68</v>
      </c>
      <c r="L88" s="22">
        <v>2.23</v>
      </c>
      <c r="M88" s="22">
        <v>2.39</v>
      </c>
      <c r="N88" s="24">
        <v>2.57</v>
      </c>
      <c r="O88" s="25"/>
      <c r="P88" s="26">
        <f t="shared" si="710"/>
        <v>0</v>
      </c>
      <c r="Q88" s="25"/>
      <c r="R88" s="26">
        <f t="shared" si="711"/>
        <v>0</v>
      </c>
      <c r="S88" s="27"/>
      <c r="T88" s="26">
        <f t="shared" si="712"/>
        <v>0</v>
      </c>
      <c r="U88" s="25"/>
      <c r="V88" s="26">
        <f t="shared" si="713"/>
        <v>0</v>
      </c>
      <c r="W88" s="25"/>
      <c r="X88" s="26">
        <f t="shared" si="714"/>
        <v>0</v>
      </c>
      <c r="Y88" s="25"/>
      <c r="Z88" s="26">
        <f t="shared" si="715"/>
        <v>0</v>
      </c>
      <c r="AA88" s="25"/>
      <c r="AB88" s="26">
        <f t="shared" si="716"/>
        <v>0</v>
      </c>
      <c r="AC88" s="25"/>
      <c r="AD88" s="26">
        <f t="shared" si="717"/>
        <v>0</v>
      </c>
      <c r="AE88" s="25"/>
      <c r="AF88" s="26">
        <f t="shared" si="718"/>
        <v>0</v>
      </c>
      <c r="AG88" s="25"/>
      <c r="AH88" s="26">
        <f t="shared" si="719"/>
        <v>0</v>
      </c>
      <c r="AI88" s="25"/>
      <c r="AJ88" s="26">
        <f t="shared" si="720"/>
        <v>0</v>
      </c>
      <c r="AK88" s="25"/>
      <c r="AL88" s="26">
        <f t="shared" si="721"/>
        <v>0</v>
      </c>
      <c r="AM88" s="28"/>
      <c r="AN88" s="26">
        <f t="shared" si="722"/>
        <v>0</v>
      </c>
      <c r="AO88" s="25"/>
      <c r="AP88" s="26">
        <f t="shared" si="723"/>
        <v>0</v>
      </c>
      <c r="AQ88" s="25"/>
      <c r="AR88" s="26">
        <f t="shared" si="724"/>
        <v>0</v>
      </c>
      <c r="AS88" s="25"/>
      <c r="AT88" s="26">
        <f t="shared" si="725"/>
        <v>0</v>
      </c>
      <c r="AU88" s="25"/>
      <c r="AV88" s="26">
        <f t="shared" si="726"/>
        <v>0</v>
      </c>
      <c r="AW88" s="25"/>
      <c r="AX88" s="26">
        <f t="shared" si="727"/>
        <v>0</v>
      </c>
      <c r="AY88" s="25"/>
      <c r="AZ88" s="26">
        <f t="shared" si="728"/>
        <v>0</v>
      </c>
      <c r="BA88" s="25"/>
      <c r="BB88" s="26">
        <f t="shared" si="729"/>
        <v>0</v>
      </c>
      <c r="BC88" s="25"/>
      <c r="BD88" s="26">
        <f t="shared" si="730"/>
        <v>0</v>
      </c>
      <c r="BE88" s="25"/>
      <c r="BF88" s="26">
        <f t="shared" si="731"/>
        <v>0</v>
      </c>
      <c r="BG88" s="25"/>
      <c r="BH88" s="26">
        <f t="shared" si="732"/>
        <v>0</v>
      </c>
      <c r="BI88" s="25"/>
      <c r="BJ88" s="26">
        <f t="shared" si="733"/>
        <v>0</v>
      </c>
      <c r="BK88" s="25"/>
      <c r="BL88" s="26">
        <f t="shared" si="734"/>
        <v>0</v>
      </c>
      <c r="BM88" s="25"/>
      <c r="BN88" s="26">
        <f t="shared" si="735"/>
        <v>0</v>
      </c>
      <c r="BO88" s="25">
        <v>32</v>
      </c>
      <c r="BP88" s="26">
        <f t="shared" si="736"/>
        <v>625074.19519999996</v>
      </c>
      <c r="BQ88" s="25"/>
      <c r="BR88" s="26">
        <f t="shared" si="737"/>
        <v>0</v>
      </c>
      <c r="BS88" s="25"/>
      <c r="BT88" s="26">
        <f t="shared" si="738"/>
        <v>0</v>
      </c>
      <c r="BU88" s="25"/>
      <c r="BV88" s="26">
        <f t="shared" si="739"/>
        <v>0</v>
      </c>
      <c r="BW88" s="25"/>
      <c r="BX88" s="26">
        <f t="shared" si="740"/>
        <v>0</v>
      </c>
      <c r="BY88" s="25"/>
      <c r="BZ88" s="26">
        <f t="shared" si="741"/>
        <v>0</v>
      </c>
      <c r="CA88" s="25"/>
      <c r="CB88" s="26">
        <f t="shared" si="742"/>
        <v>0</v>
      </c>
      <c r="CC88" s="25"/>
      <c r="CD88" s="26">
        <f t="shared" si="743"/>
        <v>0</v>
      </c>
      <c r="CE88" s="25"/>
      <c r="CF88" s="26">
        <f t="shared" si="744"/>
        <v>0</v>
      </c>
      <c r="CG88" s="25"/>
      <c r="CH88" s="26">
        <f t="shared" si="745"/>
        <v>0</v>
      </c>
      <c r="CI88" s="25"/>
      <c r="CJ88" s="26">
        <f t="shared" si="746"/>
        <v>0</v>
      </c>
      <c r="CK88" s="25"/>
      <c r="CL88" s="26">
        <f t="shared" si="747"/>
        <v>0</v>
      </c>
      <c r="CM88" s="25"/>
      <c r="CN88" s="26">
        <f t="shared" si="748"/>
        <v>0</v>
      </c>
      <c r="CO88" s="25"/>
      <c r="CP88" s="26">
        <f t="shared" si="749"/>
        <v>0</v>
      </c>
      <c r="CQ88" s="25"/>
      <c r="CR88" s="26">
        <f t="shared" si="750"/>
        <v>0</v>
      </c>
      <c r="CS88" s="25"/>
      <c r="CT88" s="26">
        <f t="shared" si="751"/>
        <v>0</v>
      </c>
      <c r="CU88" s="25"/>
      <c r="CV88" s="26">
        <f t="shared" si="752"/>
        <v>0</v>
      </c>
      <c r="CW88" s="25"/>
      <c r="CX88" s="26">
        <f t="shared" si="753"/>
        <v>0</v>
      </c>
      <c r="CY88" s="25"/>
      <c r="CZ88" s="26">
        <f t="shared" si="754"/>
        <v>0</v>
      </c>
      <c r="DA88" s="25"/>
      <c r="DB88" s="26">
        <f t="shared" si="755"/>
        <v>0</v>
      </c>
      <c r="DC88" s="25"/>
      <c r="DD88" s="26">
        <f t="shared" si="756"/>
        <v>0</v>
      </c>
      <c r="DE88" s="25"/>
      <c r="DF88" s="26">
        <f t="shared" si="757"/>
        <v>0</v>
      </c>
      <c r="DG88" s="25"/>
      <c r="DH88" s="26">
        <f t="shared" si="758"/>
        <v>0</v>
      </c>
      <c r="DI88" s="25"/>
      <c r="DJ88" s="26">
        <f t="shared" si="759"/>
        <v>0</v>
      </c>
      <c r="DK88" s="25"/>
      <c r="DL88" s="26">
        <f t="shared" si="760"/>
        <v>0</v>
      </c>
      <c r="DM88" s="25"/>
      <c r="DN88" s="26">
        <f t="shared" si="761"/>
        <v>0</v>
      </c>
      <c r="DO88" s="25"/>
      <c r="DP88" s="26">
        <f t="shared" si="762"/>
        <v>0</v>
      </c>
      <c r="DQ88" s="25"/>
      <c r="DR88" s="26">
        <f t="shared" si="763"/>
        <v>0</v>
      </c>
      <c r="DS88" s="25">
        <f>3+6</f>
        <v>9</v>
      </c>
      <c r="DT88" s="26">
        <f t="shared" si="764"/>
        <v>225576.91610999999</v>
      </c>
      <c r="DU88" s="25"/>
      <c r="DV88" s="26">
        <f t="shared" si="765"/>
        <v>0</v>
      </c>
      <c r="DW88" s="25"/>
      <c r="DX88" s="26">
        <f t="shared" si="766"/>
        <v>0</v>
      </c>
      <c r="DY88" s="25"/>
      <c r="DZ88" s="26">
        <f t="shared" si="767"/>
        <v>0</v>
      </c>
      <c r="EA88" s="25"/>
      <c r="EB88" s="26">
        <f t="shared" si="768"/>
        <v>0</v>
      </c>
      <c r="EC88" s="25"/>
      <c r="ED88" s="26">
        <f t="shared" si="769"/>
        <v>0</v>
      </c>
      <c r="EE88" s="25"/>
      <c r="EF88" s="26">
        <f t="shared" si="770"/>
        <v>0</v>
      </c>
      <c r="EG88" s="29">
        <f t="shared" si="771"/>
        <v>41</v>
      </c>
      <c r="EH88" s="29">
        <f t="shared" si="771"/>
        <v>850651.11130999995</v>
      </c>
      <c r="EI88" s="38"/>
      <c r="EJ88" s="38"/>
      <c r="EL88" s="59"/>
    </row>
    <row r="89" spans="1:142" ht="45" x14ac:dyDescent="0.25">
      <c r="A89" s="7"/>
      <c r="B89" s="7">
        <v>58</v>
      </c>
      <c r="C89" s="21" t="s">
        <v>233</v>
      </c>
      <c r="D89" s="22">
        <f t="shared" si="705"/>
        <v>10127</v>
      </c>
      <c r="E89" s="22">
        <v>10127</v>
      </c>
      <c r="F89" s="22">
        <v>9620</v>
      </c>
      <c r="G89" s="23">
        <v>2</v>
      </c>
      <c r="H89" s="31">
        <v>1</v>
      </c>
      <c r="I89" s="32"/>
      <c r="J89" s="22">
        <v>1.4</v>
      </c>
      <c r="K89" s="22">
        <v>1.68</v>
      </c>
      <c r="L89" s="22">
        <v>2.23</v>
      </c>
      <c r="M89" s="22">
        <v>2.39</v>
      </c>
      <c r="N89" s="24">
        <v>2.57</v>
      </c>
      <c r="O89" s="25"/>
      <c r="P89" s="26">
        <f t="shared" si="710"/>
        <v>0</v>
      </c>
      <c r="Q89" s="25"/>
      <c r="R89" s="26">
        <f t="shared" si="711"/>
        <v>0</v>
      </c>
      <c r="S89" s="27"/>
      <c r="T89" s="26">
        <f t="shared" si="712"/>
        <v>0</v>
      </c>
      <c r="U89" s="25"/>
      <c r="V89" s="26">
        <f t="shared" si="713"/>
        <v>0</v>
      </c>
      <c r="W89" s="25"/>
      <c r="X89" s="26">
        <f t="shared" si="714"/>
        <v>0</v>
      </c>
      <c r="Y89" s="25"/>
      <c r="Z89" s="26">
        <f t="shared" si="715"/>
        <v>0</v>
      </c>
      <c r="AA89" s="25"/>
      <c r="AB89" s="26">
        <f t="shared" si="716"/>
        <v>0</v>
      </c>
      <c r="AC89" s="25"/>
      <c r="AD89" s="26">
        <f t="shared" si="717"/>
        <v>0</v>
      </c>
      <c r="AE89" s="25"/>
      <c r="AF89" s="26">
        <f t="shared" si="718"/>
        <v>0</v>
      </c>
      <c r="AG89" s="25"/>
      <c r="AH89" s="26">
        <f t="shared" si="719"/>
        <v>0</v>
      </c>
      <c r="AI89" s="25"/>
      <c r="AJ89" s="26">
        <f t="shared" si="720"/>
        <v>0</v>
      </c>
      <c r="AK89" s="25"/>
      <c r="AL89" s="26">
        <f t="shared" si="721"/>
        <v>0</v>
      </c>
      <c r="AM89" s="28"/>
      <c r="AN89" s="26">
        <f t="shared" si="722"/>
        <v>0</v>
      </c>
      <c r="AO89" s="25"/>
      <c r="AP89" s="26">
        <f t="shared" si="723"/>
        <v>0</v>
      </c>
      <c r="AQ89" s="25"/>
      <c r="AR89" s="26">
        <f t="shared" si="724"/>
        <v>0</v>
      </c>
      <c r="AS89" s="25"/>
      <c r="AT89" s="26">
        <f t="shared" si="725"/>
        <v>0</v>
      </c>
      <c r="AU89" s="25"/>
      <c r="AV89" s="26">
        <f t="shared" si="726"/>
        <v>0</v>
      </c>
      <c r="AW89" s="25"/>
      <c r="AX89" s="26">
        <f t="shared" si="727"/>
        <v>0</v>
      </c>
      <c r="AY89" s="25"/>
      <c r="AZ89" s="26">
        <f t="shared" si="728"/>
        <v>0</v>
      </c>
      <c r="BA89" s="25"/>
      <c r="BB89" s="26">
        <f t="shared" si="729"/>
        <v>0</v>
      </c>
      <c r="BC89" s="25"/>
      <c r="BD89" s="26">
        <f t="shared" si="730"/>
        <v>0</v>
      </c>
      <c r="BE89" s="25"/>
      <c r="BF89" s="26">
        <f t="shared" si="731"/>
        <v>0</v>
      </c>
      <c r="BG89" s="25"/>
      <c r="BH89" s="26">
        <f t="shared" si="732"/>
        <v>0</v>
      </c>
      <c r="BI89" s="25"/>
      <c r="BJ89" s="26">
        <f t="shared" si="733"/>
        <v>0</v>
      </c>
      <c r="BK89" s="25"/>
      <c r="BL89" s="26">
        <f t="shared" si="734"/>
        <v>0</v>
      </c>
      <c r="BM89" s="25"/>
      <c r="BN89" s="26">
        <f t="shared" si="735"/>
        <v>0</v>
      </c>
      <c r="BO89" s="25"/>
      <c r="BP89" s="26">
        <f t="shared" si="736"/>
        <v>0</v>
      </c>
      <c r="BQ89" s="25"/>
      <c r="BR89" s="26">
        <f t="shared" si="737"/>
        <v>0</v>
      </c>
      <c r="BS89" s="25"/>
      <c r="BT89" s="26">
        <f t="shared" si="738"/>
        <v>0</v>
      </c>
      <c r="BU89" s="25"/>
      <c r="BV89" s="26">
        <f t="shared" si="739"/>
        <v>0</v>
      </c>
      <c r="BW89" s="25"/>
      <c r="BX89" s="26">
        <f t="shared" si="740"/>
        <v>0</v>
      </c>
      <c r="BY89" s="25"/>
      <c r="BZ89" s="26">
        <f t="shared" si="741"/>
        <v>0</v>
      </c>
      <c r="CA89" s="25"/>
      <c r="CB89" s="26">
        <f t="shared" si="742"/>
        <v>0</v>
      </c>
      <c r="CC89" s="25"/>
      <c r="CD89" s="26">
        <f t="shared" si="743"/>
        <v>0</v>
      </c>
      <c r="CE89" s="25"/>
      <c r="CF89" s="26">
        <f t="shared" si="744"/>
        <v>0</v>
      </c>
      <c r="CG89" s="25"/>
      <c r="CH89" s="26">
        <f t="shared" si="745"/>
        <v>0</v>
      </c>
      <c r="CI89" s="25"/>
      <c r="CJ89" s="26">
        <f t="shared" si="746"/>
        <v>0</v>
      </c>
      <c r="CK89" s="25"/>
      <c r="CL89" s="26">
        <f t="shared" si="747"/>
        <v>0</v>
      </c>
      <c r="CM89" s="25"/>
      <c r="CN89" s="26">
        <f t="shared" si="748"/>
        <v>0</v>
      </c>
      <c r="CO89" s="25"/>
      <c r="CP89" s="26">
        <f t="shared" si="749"/>
        <v>0</v>
      </c>
      <c r="CQ89" s="25"/>
      <c r="CR89" s="26">
        <f t="shared" si="750"/>
        <v>0</v>
      </c>
      <c r="CS89" s="25"/>
      <c r="CT89" s="26">
        <f t="shared" si="751"/>
        <v>0</v>
      </c>
      <c r="CU89" s="25"/>
      <c r="CV89" s="26">
        <f t="shared" si="752"/>
        <v>0</v>
      </c>
      <c r="CW89" s="25"/>
      <c r="CX89" s="26">
        <f t="shared" si="753"/>
        <v>0</v>
      </c>
      <c r="CY89" s="25"/>
      <c r="CZ89" s="26">
        <f t="shared" si="754"/>
        <v>0</v>
      </c>
      <c r="DA89" s="25"/>
      <c r="DB89" s="26">
        <f t="shared" si="755"/>
        <v>0</v>
      </c>
      <c r="DC89" s="25"/>
      <c r="DD89" s="26">
        <f t="shared" si="756"/>
        <v>0</v>
      </c>
      <c r="DE89" s="25"/>
      <c r="DF89" s="26">
        <f t="shared" si="757"/>
        <v>0</v>
      </c>
      <c r="DG89" s="25"/>
      <c r="DH89" s="26">
        <f t="shared" si="758"/>
        <v>0</v>
      </c>
      <c r="DI89" s="25"/>
      <c r="DJ89" s="26">
        <f t="shared" si="759"/>
        <v>0</v>
      </c>
      <c r="DK89" s="25"/>
      <c r="DL89" s="26">
        <f t="shared" si="760"/>
        <v>0</v>
      </c>
      <c r="DM89" s="25"/>
      <c r="DN89" s="26">
        <f t="shared" si="761"/>
        <v>0</v>
      </c>
      <c r="DO89" s="25"/>
      <c r="DP89" s="26">
        <f t="shared" si="762"/>
        <v>0</v>
      </c>
      <c r="DQ89" s="25"/>
      <c r="DR89" s="26">
        <f t="shared" si="763"/>
        <v>0</v>
      </c>
      <c r="DS89" s="25"/>
      <c r="DT89" s="26">
        <f t="shared" si="764"/>
        <v>0</v>
      </c>
      <c r="DU89" s="25"/>
      <c r="DV89" s="26">
        <f t="shared" si="765"/>
        <v>0</v>
      </c>
      <c r="DW89" s="25"/>
      <c r="DX89" s="26">
        <f t="shared" si="766"/>
        <v>0</v>
      </c>
      <c r="DY89" s="25"/>
      <c r="DZ89" s="26">
        <f t="shared" si="767"/>
        <v>0</v>
      </c>
      <c r="EA89" s="25"/>
      <c r="EB89" s="26">
        <f t="shared" si="768"/>
        <v>0</v>
      </c>
      <c r="EC89" s="25"/>
      <c r="ED89" s="26">
        <f t="shared" si="769"/>
        <v>0</v>
      </c>
      <c r="EE89" s="25"/>
      <c r="EF89" s="26">
        <f t="shared" si="770"/>
        <v>0</v>
      </c>
      <c r="EG89" s="29">
        <f t="shared" si="771"/>
        <v>0</v>
      </c>
      <c r="EH89" s="29">
        <f t="shared" si="771"/>
        <v>0</v>
      </c>
      <c r="EI89" s="38"/>
      <c r="EJ89" s="38"/>
      <c r="EL89" s="59"/>
    </row>
    <row r="90" spans="1:142" ht="45" x14ac:dyDescent="0.25">
      <c r="A90" s="7"/>
      <c r="B90" s="7">
        <v>59</v>
      </c>
      <c r="C90" s="21" t="s">
        <v>234</v>
      </c>
      <c r="D90" s="22">
        <f t="shared" si="705"/>
        <v>10127</v>
      </c>
      <c r="E90" s="22">
        <v>10127</v>
      </c>
      <c r="F90" s="22">
        <v>9620</v>
      </c>
      <c r="G90" s="23">
        <v>2.46</v>
      </c>
      <c r="H90" s="31">
        <v>1</v>
      </c>
      <c r="I90" s="32"/>
      <c r="J90" s="22">
        <v>1.4</v>
      </c>
      <c r="K90" s="22">
        <v>1.68</v>
      </c>
      <c r="L90" s="22">
        <v>2.23</v>
      </c>
      <c r="M90" s="22">
        <v>2.39</v>
      </c>
      <c r="N90" s="24">
        <v>2.57</v>
      </c>
      <c r="O90" s="25"/>
      <c r="P90" s="26">
        <f t="shared" si="710"/>
        <v>0</v>
      </c>
      <c r="Q90" s="25"/>
      <c r="R90" s="26">
        <f t="shared" si="711"/>
        <v>0</v>
      </c>
      <c r="S90" s="27"/>
      <c r="T90" s="26">
        <f t="shared" si="712"/>
        <v>0</v>
      </c>
      <c r="U90" s="25"/>
      <c r="V90" s="26">
        <f t="shared" si="713"/>
        <v>0</v>
      </c>
      <c r="W90" s="25"/>
      <c r="X90" s="26">
        <f t="shared" si="714"/>
        <v>0</v>
      </c>
      <c r="Y90" s="25"/>
      <c r="Z90" s="26">
        <f t="shared" si="715"/>
        <v>0</v>
      </c>
      <c r="AA90" s="25"/>
      <c r="AB90" s="26">
        <f t="shared" si="716"/>
        <v>0</v>
      </c>
      <c r="AC90" s="25"/>
      <c r="AD90" s="26">
        <f t="shared" si="717"/>
        <v>0</v>
      </c>
      <c r="AE90" s="25"/>
      <c r="AF90" s="26">
        <f t="shared" si="718"/>
        <v>0</v>
      </c>
      <c r="AG90" s="25"/>
      <c r="AH90" s="26">
        <f t="shared" si="719"/>
        <v>0</v>
      </c>
      <c r="AI90" s="25"/>
      <c r="AJ90" s="26">
        <f t="shared" si="720"/>
        <v>0</v>
      </c>
      <c r="AK90" s="25"/>
      <c r="AL90" s="26">
        <f t="shared" si="721"/>
        <v>0</v>
      </c>
      <c r="AM90" s="28"/>
      <c r="AN90" s="26">
        <f t="shared" si="722"/>
        <v>0</v>
      </c>
      <c r="AO90" s="25"/>
      <c r="AP90" s="26">
        <f t="shared" si="723"/>
        <v>0</v>
      </c>
      <c r="AQ90" s="25"/>
      <c r="AR90" s="26">
        <f t="shared" si="724"/>
        <v>0</v>
      </c>
      <c r="AS90" s="25"/>
      <c r="AT90" s="26">
        <f t="shared" si="725"/>
        <v>0</v>
      </c>
      <c r="AU90" s="25"/>
      <c r="AV90" s="26">
        <f t="shared" si="726"/>
        <v>0</v>
      </c>
      <c r="AW90" s="25"/>
      <c r="AX90" s="26">
        <f t="shared" si="727"/>
        <v>0</v>
      </c>
      <c r="AY90" s="25"/>
      <c r="AZ90" s="26">
        <f t="shared" si="728"/>
        <v>0</v>
      </c>
      <c r="BA90" s="25"/>
      <c r="BB90" s="26">
        <f t="shared" si="729"/>
        <v>0</v>
      </c>
      <c r="BC90" s="25"/>
      <c r="BD90" s="26">
        <f t="shared" si="730"/>
        <v>0</v>
      </c>
      <c r="BE90" s="25"/>
      <c r="BF90" s="26">
        <f t="shared" si="731"/>
        <v>0</v>
      </c>
      <c r="BG90" s="25"/>
      <c r="BH90" s="26">
        <f t="shared" si="732"/>
        <v>0</v>
      </c>
      <c r="BI90" s="25"/>
      <c r="BJ90" s="26">
        <f t="shared" si="733"/>
        <v>0</v>
      </c>
      <c r="BK90" s="25"/>
      <c r="BL90" s="26">
        <f t="shared" si="734"/>
        <v>0</v>
      </c>
      <c r="BM90" s="25"/>
      <c r="BN90" s="26">
        <f t="shared" si="735"/>
        <v>0</v>
      </c>
      <c r="BO90" s="25"/>
      <c r="BP90" s="26">
        <f t="shared" si="736"/>
        <v>0</v>
      </c>
      <c r="BQ90" s="25"/>
      <c r="BR90" s="26">
        <f t="shared" si="737"/>
        <v>0</v>
      </c>
      <c r="BS90" s="25"/>
      <c r="BT90" s="26">
        <f t="shared" si="738"/>
        <v>0</v>
      </c>
      <c r="BU90" s="25"/>
      <c r="BV90" s="26">
        <f t="shared" si="739"/>
        <v>0</v>
      </c>
      <c r="BW90" s="25"/>
      <c r="BX90" s="26">
        <f t="shared" si="740"/>
        <v>0</v>
      </c>
      <c r="BY90" s="25"/>
      <c r="BZ90" s="26">
        <f t="shared" si="741"/>
        <v>0</v>
      </c>
      <c r="CA90" s="25"/>
      <c r="CB90" s="26">
        <f t="shared" si="742"/>
        <v>0</v>
      </c>
      <c r="CC90" s="25"/>
      <c r="CD90" s="26">
        <f t="shared" si="743"/>
        <v>0</v>
      </c>
      <c r="CE90" s="25"/>
      <c r="CF90" s="26">
        <f t="shared" si="744"/>
        <v>0</v>
      </c>
      <c r="CG90" s="25"/>
      <c r="CH90" s="26">
        <f t="shared" si="745"/>
        <v>0</v>
      </c>
      <c r="CI90" s="25"/>
      <c r="CJ90" s="26">
        <f t="shared" si="746"/>
        <v>0</v>
      </c>
      <c r="CK90" s="25"/>
      <c r="CL90" s="26">
        <f t="shared" si="747"/>
        <v>0</v>
      </c>
      <c r="CM90" s="25"/>
      <c r="CN90" s="26">
        <f t="shared" si="748"/>
        <v>0</v>
      </c>
      <c r="CO90" s="25"/>
      <c r="CP90" s="26">
        <f t="shared" si="749"/>
        <v>0</v>
      </c>
      <c r="CQ90" s="25"/>
      <c r="CR90" s="26">
        <f t="shared" si="750"/>
        <v>0</v>
      </c>
      <c r="CS90" s="25"/>
      <c r="CT90" s="26">
        <f t="shared" si="751"/>
        <v>0</v>
      </c>
      <c r="CU90" s="25"/>
      <c r="CV90" s="26">
        <f t="shared" si="752"/>
        <v>0</v>
      </c>
      <c r="CW90" s="25"/>
      <c r="CX90" s="26">
        <f t="shared" si="753"/>
        <v>0</v>
      </c>
      <c r="CY90" s="25"/>
      <c r="CZ90" s="26">
        <f t="shared" si="754"/>
        <v>0</v>
      </c>
      <c r="DA90" s="25"/>
      <c r="DB90" s="26">
        <f t="shared" si="755"/>
        <v>0</v>
      </c>
      <c r="DC90" s="25"/>
      <c r="DD90" s="26">
        <f t="shared" si="756"/>
        <v>0</v>
      </c>
      <c r="DE90" s="25"/>
      <c r="DF90" s="26">
        <f t="shared" si="757"/>
        <v>0</v>
      </c>
      <c r="DG90" s="25"/>
      <c r="DH90" s="26">
        <f t="shared" si="758"/>
        <v>0</v>
      </c>
      <c r="DI90" s="25"/>
      <c r="DJ90" s="26">
        <f t="shared" si="759"/>
        <v>0</v>
      </c>
      <c r="DK90" s="25"/>
      <c r="DL90" s="26">
        <f t="shared" si="760"/>
        <v>0</v>
      </c>
      <c r="DM90" s="25"/>
      <c r="DN90" s="26">
        <f t="shared" si="761"/>
        <v>0</v>
      </c>
      <c r="DO90" s="25"/>
      <c r="DP90" s="26">
        <f t="shared" si="762"/>
        <v>0</v>
      </c>
      <c r="DQ90" s="25"/>
      <c r="DR90" s="26">
        <f t="shared" si="763"/>
        <v>0</v>
      </c>
      <c r="DS90" s="25"/>
      <c r="DT90" s="26">
        <f t="shared" si="764"/>
        <v>0</v>
      </c>
      <c r="DU90" s="25"/>
      <c r="DV90" s="26">
        <f t="shared" si="765"/>
        <v>0</v>
      </c>
      <c r="DW90" s="25"/>
      <c r="DX90" s="26">
        <f t="shared" si="766"/>
        <v>0</v>
      </c>
      <c r="DY90" s="25"/>
      <c r="DZ90" s="26">
        <f t="shared" si="767"/>
        <v>0</v>
      </c>
      <c r="EA90" s="25"/>
      <c r="EB90" s="26">
        <f t="shared" si="768"/>
        <v>0</v>
      </c>
      <c r="EC90" s="25"/>
      <c r="ED90" s="26">
        <f t="shared" si="769"/>
        <v>0</v>
      </c>
      <c r="EE90" s="25"/>
      <c r="EF90" s="26">
        <f t="shared" si="770"/>
        <v>0</v>
      </c>
      <c r="EG90" s="29">
        <f t="shared" si="771"/>
        <v>0</v>
      </c>
      <c r="EH90" s="29">
        <f t="shared" si="771"/>
        <v>0</v>
      </c>
      <c r="EI90" s="38"/>
      <c r="EJ90" s="38"/>
      <c r="EL90" s="59"/>
    </row>
    <row r="91" spans="1:142" x14ac:dyDescent="0.25">
      <c r="A91" s="7"/>
      <c r="B91" s="7">
        <v>60</v>
      </c>
      <c r="C91" s="21" t="s">
        <v>235</v>
      </c>
      <c r="D91" s="22">
        <f t="shared" si="705"/>
        <v>10127</v>
      </c>
      <c r="E91" s="22">
        <v>10127</v>
      </c>
      <c r="F91" s="22">
        <v>9620</v>
      </c>
      <c r="G91" s="23">
        <v>45.5</v>
      </c>
      <c r="H91" s="31">
        <v>1</v>
      </c>
      <c r="I91" s="32"/>
      <c r="J91" s="22">
        <v>1.4</v>
      </c>
      <c r="K91" s="22">
        <v>1.68</v>
      </c>
      <c r="L91" s="22">
        <v>2.23</v>
      </c>
      <c r="M91" s="22">
        <v>2.39</v>
      </c>
      <c r="N91" s="24">
        <v>2.57</v>
      </c>
      <c r="O91" s="25"/>
      <c r="P91" s="26">
        <f t="shared" si="710"/>
        <v>0</v>
      </c>
      <c r="Q91" s="25"/>
      <c r="R91" s="26">
        <f t="shared" si="711"/>
        <v>0</v>
      </c>
      <c r="S91" s="27"/>
      <c r="T91" s="26">
        <f t="shared" si="712"/>
        <v>0</v>
      </c>
      <c r="U91" s="25"/>
      <c r="V91" s="26">
        <f t="shared" si="713"/>
        <v>0</v>
      </c>
      <c r="W91" s="25"/>
      <c r="X91" s="26">
        <f t="shared" si="714"/>
        <v>0</v>
      </c>
      <c r="Y91" s="25"/>
      <c r="Z91" s="26">
        <f t="shared" si="715"/>
        <v>0</v>
      </c>
      <c r="AA91" s="25"/>
      <c r="AB91" s="26">
        <f t="shared" si="716"/>
        <v>0</v>
      </c>
      <c r="AC91" s="25"/>
      <c r="AD91" s="26">
        <f t="shared" si="717"/>
        <v>0</v>
      </c>
      <c r="AE91" s="25"/>
      <c r="AF91" s="26">
        <f t="shared" si="718"/>
        <v>0</v>
      </c>
      <c r="AG91" s="25"/>
      <c r="AH91" s="26">
        <f t="shared" si="719"/>
        <v>0</v>
      </c>
      <c r="AI91" s="25"/>
      <c r="AJ91" s="26">
        <f t="shared" si="720"/>
        <v>0</v>
      </c>
      <c r="AK91" s="25"/>
      <c r="AL91" s="26">
        <f t="shared" si="721"/>
        <v>0</v>
      </c>
      <c r="AM91" s="28"/>
      <c r="AN91" s="26">
        <f t="shared" si="722"/>
        <v>0</v>
      </c>
      <c r="AO91" s="25"/>
      <c r="AP91" s="26">
        <f t="shared" si="723"/>
        <v>0</v>
      </c>
      <c r="AQ91" s="25"/>
      <c r="AR91" s="26">
        <f t="shared" si="724"/>
        <v>0</v>
      </c>
      <c r="AS91" s="25"/>
      <c r="AT91" s="26">
        <f t="shared" si="725"/>
        <v>0</v>
      </c>
      <c r="AU91" s="25"/>
      <c r="AV91" s="26">
        <f t="shared" si="726"/>
        <v>0</v>
      </c>
      <c r="AW91" s="25"/>
      <c r="AX91" s="26">
        <f t="shared" si="727"/>
        <v>0</v>
      </c>
      <c r="AY91" s="25"/>
      <c r="AZ91" s="26">
        <f t="shared" si="728"/>
        <v>0</v>
      </c>
      <c r="BA91" s="25"/>
      <c r="BB91" s="26">
        <f t="shared" si="729"/>
        <v>0</v>
      </c>
      <c r="BC91" s="25"/>
      <c r="BD91" s="26">
        <f t="shared" si="730"/>
        <v>0</v>
      </c>
      <c r="BE91" s="25"/>
      <c r="BF91" s="26">
        <f t="shared" si="731"/>
        <v>0</v>
      </c>
      <c r="BG91" s="25"/>
      <c r="BH91" s="26">
        <f t="shared" si="732"/>
        <v>0</v>
      </c>
      <c r="BI91" s="25"/>
      <c r="BJ91" s="26">
        <f t="shared" si="733"/>
        <v>0</v>
      </c>
      <c r="BK91" s="25"/>
      <c r="BL91" s="26">
        <f t="shared" si="734"/>
        <v>0</v>
      </c>
      <c r="BM91" s="25"/>
      <c r="BN91" s="26">
        <f t="shared" si="735"/>
        <v>0</v>
      </c>
      <c r="BO91" s="25"/>
      <c r="BP91" s="26">
        <f t="shared" si="736"/>
        <v>0</v>
      </c>
      <c r="BQ91" s="25"/>
      <c r="BR91" s="26">
        <f t="shared" si="737"/>
        <v>0</v>
      </c>
      <c r="BS91" s="25"/>
      <c r="BT91" s="26">
        <f t="shared" si="738"/>
        <v>0</v>
      </c>
      <c r="BU91" s="25"/>
      <c r="BV91" s="26">
        <f t="shared" si="739"/>
        <v>0</v>
      </c>
      <c r="BW91" s="25"/>
      <c r="BX91" s="26">
        <f t="shared" si="740"/>
        <v>0</v>
      </c>
      <c r="BY91" s="25"/>
      <c r="BZ91" s="26">
        <f t="shared" si="741"/>
        <v>0</v>
      </c>
      <c r="CA91" s="25"/>
      <c r="CB91" s="26">
        <f t="shared" si="742"/>
        <v>0</v>
      </c>
      <c r="CC91" s="25"/>
      <c r="CD91" s="26">
        <f t="shared" si="743"/>
        <v>0</v>
      </c>
      <c r="CE91" s="25"/>
      <c r="CF91" s="26">
        <f t="shared" si="744"/>
        <v>0</v>
      </c>
      <c r="CG91" s="25"/>
      <c r="CH91" s="26">
        <f t="shared" si="745"/>
        <v>0</v>
      </c>
      <c r="CI91" s="25"/>
      <c r="CJ91" s="26">
        <f t="shared" si="746"/>
        <v>0</v>
      </c>
      <c r="CK91" s="25"/>
      <c r="CL91" s="26">
        <f t="shared" si="747"/>
        <v>0</v>
      </c>
      <c r="CM91" s="25"/>
      <c r="CN91" s="26">
        <f t="shared" si="748"/>
        <v>0</v>
      </c>
      <c r="CO91" s="25"/>
      <c r="CP91" s="26">
        <f t="shared" si="749"/>
        <v>0</v>
      </c>
      <c r="CQ91" s="25"/>
      <c r="CR91" s="26">
        <f t="shared" si="750"/>
        <v>0</v>
      </c>
      <c r="CS91" s="25"/>
      <c r="CT91" s="26">
        <f t="shared" si="751"/>
        <v>0</v>
      </c>
      <c r="CU91" s="25"/>
      <c r="CV91" s="26">
        <f t="shared" si="752"/>
        <v>0</v>
      </c>
      <c r="CW91" s="25"/>
      <c r="CX91" s="26">
        <f t="shared" si="753"/>
        <v>0</v>
      </c>
      <c r="CY91" s="25"/>
      <c r="CZ91" s="26">
        <f t="shared" si="754"/>
        <v>0</v>
      </c>
      <c r="DA91" s="25"/>
      <c r="DB91" s="26">
        <f t="shared" si="755"/>
        <v>0</v>
      </c>
      <c r="DC91" s="25"/>
      <c r="DD91" s="26">
        <f t="shared" si="756"/>
        <v>0</v>
      </c>
      <c r="DE91" s="25"/>
      <c r="DF91" s="26">
        <f t="shared" si="757"/>
        <v>0</v>
      </c>
      <c r="DG91" s="25"/>
      <c r="DH91" s="26">
        <f t="shared" si="758"/>
        <v>0</v>
      </c>
      <c r="DI91" s="25"/>
      <c r="DJ91" s="26">
        <f t="shared" si="759"/>
        <v>0</v>
      </c>
      <c r="DK91" s="25"/>
      <c r="DL91" s="26">
        <f t="shared" si="760"/>
        <v>0</v>
      </c>
      <c r="DM91" s="25"/>
      <c r="DN91" s="26">
        <f t="shared" si="761"/>
        <v>0</v>
      </c>
      <c r="DO91" s="25"/>
      <c r="DP91" s="26">
        <f t="shared" si="762"/>
        <v>0</v>
      </c>
      <c r="DQ91" s="25"/>
      <c r="DR91" s="26">
        <f t="shared" si="763"/>
        <v>0</v>
      </c>
      <c r="DS91" s="25"/>
      <c r="DT91" s="26">
        <f t="shared" si="764"/>
        <v>0</v>
      </c>
      <c r="DU91" s="25"/>
      <c r="DV91" s="26">
        <f t="shared" si="765"/>
        <v>0</v>
      </c>
      <c r="DW91" s="25"/>
      <c r="DX91" s="26">
        <f t="shared" si="766"/>
        <v>0</v>
      </c>
      <c r="DY91" s="25"/>
      <c r="DZ91" s="26">
        <f t="shared" si="767"/>
        <v>0</v>
      </c>
      <c r="EA91" s="25"/>
      <c r="EB91" s="26">
        <f t="shared" si="768"/>
        <v>0</v>
      </c>
      <c r="EC91" s="25"/>
      <c r="ED91" s="26">
        <f t="shared" si="769"/>
        <v>0</v>
      </c>
      <c r="EE91" s="25"/>
      <c r="EF91" s="26">
        <f t="shared" si="770"/>
        <v>0</v>
      </c>
      <c r="EG91" s="29">
        <f t="shared" si="771"/>
        <v>0</v>
      </c>
      <c r="EH91" s="29">
        <f t="shared" si="771"/>
        <v>0</v>
      </c>
      <c r="EI91" s="38"/>
      <c r="EJ91" s="38"/>
      <c r="EL91" s="59"/>
    </row>
    <row r="92" spans="1:142" s="60" customFormat="1" x14ac:dyDescent="0.25">
      <c r="A92" s="44">
        <v>21</v>
      </c>
      <c r="B92" s="44"/>
      <c r="C92" s="45" t="s">
        <v>236</v>
      </c>
      <c r="D92" s="22">
        <f t="shared" si="705"/>
        <v>10127</v>
      </c>
      <c r="E92" s="22">
        <v>10127</v>
      </c>
      <c r="F92" s="22">
        <v>9620</v>
      </c>
      <c r="G92" s="47"/>
      <c r="H92" s="31">
        <v>1</v>
      </c>
      <c r="I92" s="32"/>
      <c r="J92" s="22">
        <v>1.4</v>
      </c>
      <c r="K92" s="22">
        <v>1.68</v>
      </c>
      <c r="L92" s="22">
        <v>2.23</v>
      </c>
      <c r="M92" s="22">
        <v>2.39</v>
      </c>
      <c r="N92" s="24">
        <v>2.57</v>
      </c>
      <c r="O92" s="36">
        <f>SUM(O93:O98)</f>
        <v>0</v>
      </c>
      <c r="P92" s="36">
        <f t="shared" ref="P92:CA92" si="772">SUM(P93:P98)</f>
        <v>0</v>
      </c>
      <c r="Q92" s="36">
        <f t="shared" si="772"/>
        <v>2000</v>
      </c>
      <c r="R92" s="36">
        <f t="shared" si="772"/>
        <v>39566828.458733328</v>
      </c>
      <c r="S92" s="36">
        <f t="shared" si="772"/>
        <v>375</v>
      </c>
      <c r="T92" s="36">
        <f t="shared" si="772"/>
        <v>2056157.5124999997</v>
      </c>
      <c r="U92" s="36">
        <f t="shared" si="772"/>
        <v>0</v>
      </c>
      <c r="V92" s="36">
        <f t="shared" si="772"/>
        <v>0</v>
      </c>
      <c r="W92" s="36">
        <f t="shared" si="772"/>
        <v>0</v>
      </c>
      <c r="X92" s="36">
        <f t="shared" si="772"/>
        <v>0</v>
      </c>
      <c r="Y92" s="36">
        <f t="shared" si="772"/>
        <v>0</v>
      </c>
      <c r="Z92" s="36">
        <f t="shared" si="772"/>
        <v>0</v>
      </c>
      <c r="AA92" s="36">
        <f t="shared" si="772"/>
        <v>51</v>
      </c>
      <c r="AB92" s="36">
        <f t="shared" si="772"/>
        <v>333224.22697199997</v>
      </c>
      <c r="AC92" s="36">
        <f t="shared" si="772"/>
        <v>0</v>
      </c>
      <c r="AD92" s="36">
        <f t="shared" si="772"/>
        <v>0</v>
      </c>
      <c r="AE92" s="36">
        <f t="shared" si="772"/>
        <v>0</v>
      </c>
      <c r="AF92" s="36">
        <f t="shared" si="772"/>
        <v>0</v>
      </c>
      <c r="AG92" s="36">
        <f t="shared" si="772"/>
        <v>40</v>
      </c>
      <c r="AH92" s="36">
        <f t="shared" si="772"/>
        <v>261352.33487999998</v>
      </c>
      <c r="AI92" s="36">
        <f t="shared" si="772"/>
        <v>0</v>
      </c>
      <c r="AJ92" s="36">
        <f t="shared" si="772"/>
        <v>0</v>
      </c>
      <c r="AK92" s="36">
        <f t="shared" si="772"/>
        <v>23</v>
      </c>
      <c r="AL92" s="36">
        <f t="shared" si="772"/>
        <v>150277.59255599999</v>
      </c>
      <c r="AM92" s="36">
        <f t="shared" si="772"/>
        <v>0</v>
      </c>
      <c r="AN92" s="36">
        <f t="shared" si="772"/>
        <v>0</v>
      </c>
      <c r="AO92" s="36">
        <v>0</v>
      </c>
      <c r="AP92" s="36">
        <f t="shared" si="772"/>
        <v>0</v>
      </c>
      <c r="AQ92" s="36">
        <f t="shared" si="772"/>
        <v>0</v>
      </c>
      <c r="AR92" s="36">
        <f t="shared" si="772"/>
        <v>0</v>
      </c>
      <c r="AS92" s="36">
        <f t="shared" si="772"/>
        <v>0</v>
      </c>
      <c r="AT92" s="36">
        <f t="shared" si="772"/>
        <v>0</v>
      </c>
      <c r="AU92" s="36">
        <f t="shared" si="772"/>
        <v>0</v>
      </c>
      <c r="AV92" s="36">
        <f t="shared" si="772"/>
        <v>0</v>
      </c>
      <c r="AW92" s="36">
        <f t="shared" si="772"/>
        <v>0</v>
      </c>
      <c r="AX92" s="36">
        <f t="shared" si="772"/>
        <v>0</v>
      </c>
      <c r="AY92" s="36">
        <f t="shared" si="772"/>
        <v>1</v>
      </c>
      <c r="AZ92" s="36">
        <f t="shared" si="772"/>
        <v>6386.1770699999997</v>
      </c>
      <c r="BA92" s="36">
        <f t="shared" si="772"/>
        <v>0</v>
      </c>
      <c r="BB92" s="36">
        <f t="shared" si="772"/>
        <v>0</v>
      </c>
      <c r="BC92" s="36">
        <f t="shared" si="772"/>
        <v>0</v>
      </c>
      <c r="BD92" s="36">
        <f t="shared" si="772"/>
        <v>0</v>
      </c>
      <c r="BE92" s="36">
        <f t="shared" si="772"/>
        <v>0</v>
      </c>
      <c r="BF92" s="36">
        <f t="shared" si="772"/>
        <v>0</v>
      </c>
      <c r="BG92" s="36">
        <f t="shared" si="772"/>
        <v>0</v>
      </c>
      <c r="BH92" s="36">
        <f t="shared" si="772"/>
        <v>0</v>
      </c>
      <c r="BI92" s="36">
        <v>0</v>
      </c>
      <c r="BJ92" s="36">
        <f t="shared" si="772"/>
        <v>0</v>
      </c>
      <c r="BK92" s="36">
        <f t="shared" si="772"/>
        <v>0</v>
      </c>
      <c r="BL92" s="36">
        <f t="shared" si="772"/>
        <v>0</v>
      </c>
      <c r="BM92" s="36">
        <f t="shared" si="772"/>
        <v>0</v>
      </c>
      <c r="BN92" s="36">
        <f t="shared" si="772"/>
        <v>0</v>
      </c>
      <c r="BO92" s="36">
        <f t="shared" si="772"/>
        <v>18</v>
      </c>
      <c r="BP92" s="36">
        <f t="shared" si="772"/>
        <v>82605.814199999993</v>
      </c>
      <c r="BQ92" s="36">
        <f t="shared" si="772"/>
        <v>1</v>
      </c>
      <c r="BR92" s="36">
        <f t="shared" si="772"/>
        <v>4897.9157500000001</v>
      </c>
      <c r="BS92" s="36">
        <f t="shared" si="772"/>
        <v>70</v>
      </c>
      <c r="BT92" s="36">
        <f t="shared" si="772"/>
        <v>321244.83299999998</v>
      </c>
      <c r="BU92" s="36">
        <v>10</v>
      </c>
      <c r="BV92" s="36">
        <f t="shared" si="772"/>
        <v>48979.157500000001</v>
      </c>
      <c r="BW92" s="36">
        <f t="shared" si="772"/>
        <v>0</v>
      </c>
      <c r="BX92" s="36">
        <f t="shared" si="772"/>
        <v>0</v>
      </c>
      <c r="BY92" s="36">
        <f t="shared" si="772"/>
        <v>0</v>
      </c>
      <c r="BZ92" s="36">
        <f t="shared" si="772"/>
        <v>0</v>
      </c>
      <c r="CA92" s="36">
        <f t="shared" si="772"/>
        <v>5</v>
      </c>
      <c r="CB92" s="36">
        <f t="shared" ref="CB92:EJ92" si="773">SUM(CB93:CB98)</f>
        <v>33091.940700000006</v>
      </c>
      <c r="CC92" s="36">
        <f t="shared" si="773"/>
        <v>0</v>
      </c>
      <c r="CD92" s="36">
        <f t="shared" si="773"/>
        <v>0</v>
      </c>
      <c r="CE92" s="36">
        <f t="shared" si="773"/>
        <v>0</v>
      </c>
      <c r="CF92" s="36">
        <f t="shared" si="773"/>
        <v>0</v>
      </c>
      <c r="CG92" s="36">
        <f t="shared" si="773"/>
        <v>27</v>
      </c>
      <c r="CH92" s="36">
        <f t="shared" si="773"/>
        <v>145555.13699999999</v>
      </c>
      <c r="CI92" s="36">
        <f t="shared" si="773"/>
        <v>5</v>
      </c>
      <c r="CJ92" s="36">
        <f t="shared" si="773"/>
        <v>34197.809100000006</v>
      </c>
      <c r="CK92" s="36">
        <f t="shared" si="773"/>
        <v>4</v>
      </c>
      <c r="CL92" s="36">
        <f t="shared" si="773"/>
        <v>25956.0913248</v>
      </c>
      <c r="CM92" s="36">
        <f t="shared" si="773"/>
        <v>0</v>
      </c>
      <c r="CN92" s="36">
        <f t="shared" si="773"/>
        <v>0</v>
      </c>
      <c r="CO92" s="36">
        <f t="shared" si="773"/>
        <v>200</v>
      </c>
      <c r="CP92" s="36">
        <f t="shared" si="773"/>
        <v>2293219.1099999994</v>
      </c>
      <c r="CQ92" s="36">
        <f t="shared" si="773"/>
        <v>0</v>
      </c>
      <c r="CR92" s="36">
        <f t="shared" si="773"/>
        <v>0</v>
      </c>
      <c r="CS92" s="36">
        <f t="shared" si="773"/>
        <v>0</v>
      </c>
      <c r="CT92" s="36">
        <f t="shared" si="773"/>
        <v>0</v>
      </c>
      <c r="CU92" s="36">
        <f t="shared" si="773"/>
        <v>80</v>
      </c>
      <c r="CV92" s="36">
        <f t="shared" si="773"/>
        <v>431274.48</v>
      </c>
      <c r="CW92" s="36">
        <f t="shared" si="773"/>
        <v>9</v>
      </c>
      <c r="CX92" s="36">
        <f t="shared" si="773"/>
        <v>48518.379000000001</v>
      </c>
      <c r="CY92" s="36">
        <f t="shared" si="773"/>
        <v>30</v>
      </c>
      <c r="CZ92" s="36">
        <f t="shared" si="773"/>
        <v>161727.93</v>
      </c>
      <c r="DA92" s="36">
        <f t="shared" si="773"/>
        <v>6</v>
      </c>
      <c r="DB92" s="36">
        <f t="shared" si="773"/>
        <v>28641.139799999997</v>
      </c>
      <c r="DC92" s="36">
        <f t="shared" si="773"/>
        <v>2</v>
      </c>
      <c r="DD92" s="36">
        <f t="shared" si="773"/>
        <v>10781.861999999999</v>
      </c>
      <c r="DE92" s="36">
        <f t="shared" si="773"/>
        <v>0</v>
      </c>
      <c r="DF92" s="36">
        <f t="shared" si="773"/>
        <v>0</v>
      </c>
      <c r="DG92" s="36">
        <f t="shared" si="773"/>
        <v>0</v>
      </c>
      <c r="DH92" s="36">
        <f t="shared" si="773"/>
        <v>0</v>
      </c>
      <c r="DI92" s="36">
        <f t="shared" si="773"/>
        <v>2</v>
      </c>
      <c r="DJ92" s="36">
        <f t="shared" si="773"/>
        <v>11777.10807</v>
      </c>
      <c r="DK92" s="36">
        <f t="shared" si="773"/>
        <v>0</v>
      </c>
      <c r="DL92" s="36">
        <f t="shared" si="773"/>
        <v>0</v>
      </c>
      <c r="DM92" s="36">
        <f t="shared" si="773"/>
        <v>0</v>
      </c>
      <c r="DN92" s="36">
        <f t="shared" si="773"/>
        <v>0</v>
      </c>
      <c r="DO92" s="36">
        <f t="shared" si="773"/>
        <v>0</v>
      </c>
      <c r="DP92" s="36">
        <f t="shared" si="773"/>
        <v>0</v>
      </c>
      <c r="DQ92" s="36">
        <f t="shared" si="773"/>
        <v>0</v>
      </c>
      <c r="DR92" s="36">
        <f t="shared" si="773"/>
        <v>0</v>
      </c>
      <c r="DS92" s="36">
        <f t="shared" si="773"/>
        <v>330</v>
      </c>
      <c r="DT92" s="36">
        <f t="shared" si="773"/>
        <v>4993946.7873749994</v>
      </c>
      <c r="DU92" s="36">
        <f t="shared" si="773"/>
        <v>8</v>
      </c>
      <c r="DV92" s="36">
        <f t="shared" si="773"/>
        <v>47108.432280000001</v>
      </c>
      <c r="DW92" s="36">
        <f t="shared" si="773"/>
        <v>0</v>
      </c>
      <c r="DX92" s="36">
        <f t="shared" si="773"/>
        <v>0</v>
      </c>
      <c r="DY92" s="36">
        <v>0</v>
      </c>
      <c r="DZ92" s="36">
        <f t="shared" ref="DZ92" si="774">SUM(DZ93:DZ98)</f>
        <v>0</v>
      </c>
      <c r="EA92" s="36">
        <v>0</v>
      </c>
      <c r="EB92" s="36">
        <f t="shared" ref="EB92" si="775">SUM(EB93:EB98)</f>
        <v>0</v>
      </c>
      <c r="EC92" s="36">
        <f t="shared" si="773"/>
        <v>0</v>
      </c>
      <c r="ED92" s="36">
        <f t="shared" si="773"/>
        <v>0</v>
      </c>
      <c r="EE92" s="36">
        <f t="shared" si="773"/>
        <v>2</v>
      </c>
      <c r="EF92" s="36">
        <f t="shared" si="773"/>
        <v>28881.606520000001</v>
      </c>
      <c r="EG92" s="36">
        <f t="shared" si="773"/>
        <v>3299</v>
      </c>
      <c r="EH92" s="36">
        <f t="shared" si="773"/>
        <v>51126631.836331122</v>
      </c>
      <c r="EI92" s="36">
        <f t="shared" si="773"/>
        <v>0</v>
      </c>
      <c r="EJ92" s="36">
        <f t="shared" si="773"/>
        <v>0</v>
      </c>
      <c r="EL92" s="59"/>
    </row>
    <row r="93" spans="1:142" x14ac:dyDescent="0.25">
      <c r="A93" s="7"/>
      <c r="B93" s="7">
        <v>61</v>
      </c>
      <c r="C93" s="21" t="s">
        <v>237</v>
      </c>
      <c r="D93" s="22">
        <f t="shared" si="705"/>
        <v>10127</v>
      </c>
      <c r="E93" s="22">
        <v>10127</v>
      </c>
      <c r="F93" s="22">
        <v>9620</v>
      </c>
      <c r="G93" s="23">
        <v>0.39</v>
      </c>
      <c r="H93" s="31">
        <v>1</v>
      </c>
      <c r="I93" s="32"/>
      <c r="J93" s="22">
        <v>1.4</v>
      </c>
      <c r="K93" s="22">
        <v>1.68</v>
      </c>
      <c r="L93" s="22">
        <v>2.23</v>
      </c>
      <c r="M93" s="22">
        <v>2.39</v>
      </c>
      <c r="N93" s="24">
        <v>2.57</v>
      </c>
      <c r="O93" s="25"/>
      <c r="P93" s="26">
        <f t="shared" ref="P93:P98" si="776">(O93/12*1*$D93*$G93*$H93*$J93*P$10)+(O93/12*5*$E93*$G93*$H93*$J93*P$11)+(O93/12*6*$F93*$G93*$H93*$J93*P$11)</f>
        <v>0</v>
      </c>
      <c r="Q93" s="25">
        <v>100</v>
      </c>
      <c r="R93" s="26">
        <f t="shared" ref="R93:R98" si="777">(Q93/12*1*$D93*$G93*$H93*$J93*R$10)+(Q93/12*5*$E93*$G93*$H93*$J93*R$11)+(Q93/12*6*$F93*$G93*$H93*$J93*R$11)</f>
        <v>548308.67000000004</v>
      </c>
      <c r="S93" s="39">
        <v>375</v>
      </c>
      <c r="T93" s="26">
        <f t="shared" ref="T93:T98" si="778">(S93/12*1*$D93*$G93*$H93*$J93*T$10)+(S93/12*5*$E93*$G93*$H93*$J93*T$11)+(S93/12*6*$F93*$G93*$H93*$J93*T$11)</f>
        <v>2056157.5124999997</v>
      </c>
      <c r="U93" s="25"/>
      <c r="V93" s="26">
        <f t="shared" ref="V93:V98" si="779">(U93/12*1*$D93*$G93*$H93*$J93*V$10)+(U93/12*5*$E93*$G93*$H93*$J93*V$11)+(U93/12*6*$F93*$G93*$H93*$J93*V$11)</f>
        <v>0</v>
      </c>
      <c r="W93" s="25"/>
      <c r="X93" s="26">
        <f t="shared" ref="X93:X98" si="780">(W93/12*1*$D93*$G93*$H93*$J93*X$10)+(W93/12*5*$E93*$G93*$H93*$J93*X$11)+(W93/12*6*$F93*$G93*$H93*$J93*X$11)</f>
        <v>0</v>
      </c>
      <c r="Y93" s="25"/>
      <c r="Z93" s="26">
        <f t="shared" ref="Z93:Z98" si="781">(Y93/12*1*$D93*$G93*$H93*$J93*Z$10)+(Y93/12*5*$E93*$G93*$H93*$J93*Z$11)+(Y93/12*6*$F93*$G93*$H93*$J93*Z$11)</f>
        <v>0</v>
      </c>
      <c r="AA93" s="25">
        <f>24+27</f>
        <v>51</v>
      </c>
      <c r="AB93" s="26">
        <f t="shared" ref="AB93:AB98" si="782">(AA93/12*1*$D93*$G93*$H93*$K93*AB$10)+(AA93/12*5*$E93*$G93*$H93*$K93*AB$11)+(AA93/12*6*$F93*$G93*$H93*$K93*AB$11)</f>
        <v>333224.22697199997</v>
      </c>
      <c r="AC93" s="25"/>
      <c r="AD93" s="26">
        <f t="shared" ref="AD93:AD98" si="783">(AC93/12*1*$D93*$G93*$H93*$J93*AD$10)+(AC93/12*5*$E93*$G93*$H93*$J93*AD$11)+(AC93/12*6*$F93*$G93*$H93*$J93*AD$11)</f>
        <v>0</v>
      </c>
      <c r="AE93" s="25"/>
      <c r="AF93" s="26">
        <f t="shared" ref="AF93:AF98" si="784">(AE93/12*1*$D93*$G93*$H93*$K93*AF$10)+(AE93/12*5*$E93*$G93*$H93*$K93*AF$11)+(AE93/12*6*$F93*$G93*$H93*$K93*AF$11)</f>
        <v>0</v>
      </c>
      <c r="AG93" s="25">
        <v>40</v>
      </c>
      <c r="AH93" s="26">
        <f t="shared" ref="AH93:AH98" si="785">(AG93/12*1*$D93*$G93*$H93*$K93*AH$10)+(AG93/12*5*$E93*$G93*$H93*$K93*AH$11)+(AG93/12*6*$F93*$G93*$H93*$K93*AH$11)</f>
        <v>261352.33487999998</v>
      </c>
      <c r="AI93" s="25"/>
      <c r="AJ93" s="26">
        <f t="shared" ref="AJ93:AJ98" si="786">(AI93/12*1*$D93*$G93*$H93*$K93*AJ$10)+(AI93/12*5*$E93*$G93*$H93*$K93*AJ$11)+(AI93/12*6*$F93*$G93*$H93*$K93*AJ$11)</f>
        <v>0</v>
      </c>
      <c r="AK93" s="25">
        <v>23</v>
      </c>
      <c r="AL93" s="26">
        <f t="shared" ref="AL93:AL98" si="787">(AK93/12*1*$D93*$G93*$H93*$K93*AL$10)+(AK93/12*5*$E93*$G93*$H93*$K93*AL$11)+(AK93/12*6*$F93*$G93*$H93*$K93*AL$11)</f>
        <v>150277.59255599999</v>
      </c>
      <c r="AM93" s="28"/>
      <c r="AN93" s="26">
        <f t="shared" ref="AN93:AN98" si="788">(AM93/12*1*$D93*$G93*$H93*$K93*AN$10)+(AM93/12*5*$E93*$G93*$H93*$K93*AN$11)+(AM93/12*6*$F93*$G93*$H93*$K93*AN$11)</f>
        <v>0</v>
      </c>
      <c r="AO93" s="25"/>
      <c r="AP93" s="26">
        <f t="shared" ref="AP93:AP98" si="789">(AO93/12*1*$D93*$G93*$H93*$K93*AP$10)+(AO93/12*5*$E93*$G93*$H93*$K93*AP$11)+(AO93/12*6*$F93*$G93*$H93*$K93*AP$11)</f>
        <v>0</v>
      </c>
      <c r="AQ93" s="25"/>
      <c r="AR93" s="26">
        <f t="shared" ref="AR93:AR98" si="790">(AQ93/12*1*$D93*$G93*$H93*$J93*AR$10)+(AQ93/12*5*$E93*$G93*$H93*$J93*AR$11)+(AQ93/12*6*$F93*$G93*$H93*$J93*AR$11)</f>
        <v>0</v>
      </c>
      <c r="AS93" s="25"/>
      <c r="AT93" s="26">
        <f t="shared" ref="AT93:AT98" si="791">(AS93/12*1*$D93*$G93*$H93*$J93*AT$10)+(AS93/12*11*$E93*$G93*$H93*$J93*AT$11)</f>
        <v>0</v>
      </c>
      <c r="AU93" s="25"/>
      <c r="AV93" s="26">
        <f t="shared" ref="AV93:AV98" si="792">(AU93/12*1*$D93*$G93*$H93*$J93*AV$10)+(AU93/12*5*$E93*$G93*$H93*$J93*AV$11)+(AU93/12*6*$F93*$G93*$H93*$J93*AV$11)</f>
        <v>0</v>
      </c>
      <c r="AW93" s="25"/>
      <c r="AX93" s="26">
        <f t="shared" ref="AX93:AX98" si="793">(AW93/12*1*$D93*$G93*$H93*$K93*AX$10)+(AW93/12*5*$E93*$G93*$H93*$K93*AX$11)+(AW93/12*6*$F93*$G93*$H93*$K93*AX$11)</f>
        <v>0</v>
      </c>
      <c r="AY93" s="25">
        <v>1</v>
      </c>
      <c r="AZ93" s="26">
        <f t="shared" ref="AZ93:AZ98" si="794">(AY93/12*1*$D93*$G93*$H93*$J93*AZ$10)+(AY93/12*5*$E93*$G93*$H93*$J93*AZ$11)+(AY93/12*6*$F93*$G93*$H93*$J93*AZ$11)</f>
        <v>6386.1770699999997</v>
      </c>
      <c r="BA93" s="25"/>
      <c r="BB93" s="26">
        <f t="shared" ref="BB93:BB98" si="795">(BA93/12*1*$D93*$G93*$H93*$J93*BB$10)+(BA93/12*5*$E93*$G93*$H93*$J93*BB$11)+(BA93/12*6*$F93*$G93*$H93*$J93*BB$11)</f>
        <v>0</v>
      </c>
      <c r="BC93" s="25"/>
      <c r="BD93" s="26">
        <f t="shared" ref="BD93:BD98" si="796">(BC93/12*1*$D93*$G93*$H93*$J93*BD$10)+(BC93/12*5*$E93*$G93*$H93*$J93*BD$11)+(BC93/12*6*$F93*$G93*$H93*$J93*BD$11)</f>
        <v>0</v>
      </c>
      <c r="BE93" s="25"/>
      <c r="BF93" s="26">
        <f t="shared" ref="BF93:BF98" si="797">(BE93/12*1*$D93*$G93*$H93*$J93*BF$10)+(BE93/12*5*$E93*$G93*$H93*$J93*BF$11)+(BE93/12*6*$F93*$G93*$H93*$J93*BF$11)</f>
        <v>0</v>
      </c>
      <c r="BG93" s="25"/>
      <c r="BH93" s="26">
        <f t="shared" ref="BH93:BH98" si="798">(BG93/12*1*$D93*$G93*$H93*$J93*BH$10)+(BG93/12*5*$E93*$G93*$H93*$J93*BH$11)+(BG93/12*6*$F93*$G93*$H93*$J93*BH$11)</f>
        <v>0</v>
      </c>
      <c r="BI93" s="25"/>
      <c r="BJ93" s="26">
        <f t="shared" ref="BJ93:BJ98" si="799">(BI93/12*1*$D93*$G93*$H93*$J93*BJ$10)+(BI93/12*5*$E93*$G93*$H93*$J93*BJ$11)+(BI93/12*6*$F93*$G93*$H93*$J93*BJ$11)</f>
        <v>0</v>
      </c>
      <c r="BK93" s="25"/>
      <c r="BL93" s="26">
        <f t="shared" ref="BL93:BL98" si="800">(BK93/12*1*$D93*$G93*$H93*$J93*BL$10)+(BK93/12*4*$E93*$G93*$H93*$J93*BL$11)+(BK93/12*1*$E93*$G93*$H93*$J93*BL$12)+(BK93/12*6*$F93*$G93*$H93*$J93*BL$12)</f>
        <v>0</v>
      </c>
      <c r="BM93" s="25"/>
      <c r="BN93" s="26">
        <f t="shared" ref="BN93:BN98" si="801">(BM93/12*1*$D93*$G93*$H93*$J93*BN$10)+(BM93/12*5*$E93*$G93*$H93*$J93*BN$11)+(BM93/12*6*$F93*$G93*$H93*$J93*BN$11)</f>
        <v>0</v>
      </c>
      <c r="BO93" s="25">
        <v>18</v>
      </c>
      <c r="BP93" s="26">
        <f t="shared" ref="BP93:BP98" si="802">(BO93/12*1*$D93*$G93*$H93*$J93*BP$10)+(BO93/12*4*$E93*$G93*$H93*$J93*BP$11)+(BO93/12*1*$E93*$G93*$H93*$J93*BP$12)+(BO93/12*6*$F93*$G93*$H93*$J93*BP$12)</f>
        <v>82605.814199999993</v>
      </c>
      <c r="BQ93" s="25">
        <v>1</v>
      </c>
      <c r="BR93" s="26">
        <f t="shared" ref="BR93:BR98" si="803">(BQ93/12*1*$D93*$G93*$H93*$J93*BR$10)+(BQ93/12*5*$E93*$G93*$H93*$J93*BR$11)+(BQ93/12*6*$F93*$G93*$H93*$J93*BR$11)</f>
        <v>4897.9157500000001</v>
      </c>
      <c r="BS93" s="25">
        <v>70</v>
      </c>
      <c r="BT93" s="26">
        <f t="shared" ref="BT93:BT98" si="804">(BS93/12*1*$D93*$G93*$H93*$J93*BT$10)+(BS93/12*4*$E93*$G93*$H93*$J93*BT$11)+(BS93/12*1*$E93*$G93*$H93*$J93*BT$12)+(BS93/12*6*$F93*$G93*$H93*$J93*BT$12)</f>
        <v>321244.83299999998</v>
      </c>
      <c r="BU93" s="25">
        <v>10</v>
      </c>
      <c r="BV93" s="26">
        <f t="shared" ref="BV93:BV98" si="805">(BU93/12*1*$D93*$G93*$H93*$J93*BV$10)+(BU93/12*5*$E93*$G93*$H93*$J93*BV$11)+(BU93/12*6*$F93*$G93*$H93*$J93*BV$11)</f>
        <v>48979.157500000001</v>
      </c>
      <c r="BW93" s="25"/>
      <c r="BX93" s="26">
        <f t="shared" ref="BX93:BX98" si="806">(BW93/12*1*$D93*$G93*$H93*$J93*BX$10)+(BW93/12*5*$E93*$G93*$H93*$J93*BX$11)+(BW93/12*6*$F93*$G93*$H93*$J93*BX$11)</f>
        <v>0</v>
      </c>
      <c r="BY93" s="25"/>
      <c r="BZ93" s="26">
        <f t="shared" ref="BZ93:BZ98" si="807">(BY93/12*1*$D93*$G93*$H93*$J93*BZ$10)+(BY93/12*5*$E93*$G93*$H93*$J93*BZ$11)+(BY93/12*6*$F93*$G93*$H93*$J93*BZ$11)</f>
        <v>0</v>
      </c>
      <c r="CA93" s="25">
        <v>5</v>
      </c>
      <c r="CB93" s="26">
        <f t="shared" ref="CB93:CB98" si="808">(CA93/12*1*$D93*$G93*$H93*$K93*CB$10)+(CA93/12*4*$E93*$G93*$H93*$K93*CB$11)+(CA93/12*1*$E93*$G93*$H93*$K93*CB$12)+(CA93/12*6*$F93*$G93*$H93*$K93*CB$12)</f>
        <v>33091.940700000006</v>
      </c>
      <c r="CC93" s="25"/>
      <c r="CD93" s="26">
        <f t="shared" ref="CD93:CD98" si="809">(CC93/12*1*$D93*$G93*$H93*$J93*CD$10)+(CC93/12*5*$E93*$G93*$H93*$J93*CD$11)+(CC93/12*6*$F93*$G93*$H93*$J93*CD$11)</f>
        <v>0</v>
      </c>
      <c r="CE93" s="25"/>
      <c r="CF93" s="26">
        <f t="shared" ref="CF93:CF98" si="810">(CE93/12*1*$D93*$G93*$H93*$J93*CF$10)+(CE93/12*5*$E93*$G93*$H93*$J93*CF$11)+(CE93/12*6*$F93*$G93*$H93*$J93*CF$11)</f>
        <v>0</v>
      </c>
      <c r="CG93" s="25">
        <v>27</v>
      </c>
      <c r="CH93" s="26">
        <f t="shared" ref="CH93:CH98" si="811">(CG93/12*1*$D93*$G93*$H93*$J93*CH$10)+(CG93/12*5*$E93*$G93*$H93*$J93*CH$11)+(CG93/12*6*$F93*$G93*$H93*$J93*CH$11)</f>
        <v>145555.13699999999</v>
      </c>
      <c r="CI93" s="25">
        <v>5</v>
      </c>
      <c r="CJ93" s="26">
        <f t="shared" ref="CJ93:CJ98" si="812">(CI93/12*1*$D93*$G93*$H93*$K93*CJ$10)+(CI93/12*4*$E93*$G93*$H93*$K93*CJ$11)+(CI93/12*1*$E93*$G93*$H93*$K93*CJ$12)+(CI93/12*6*$F93*$G93*$H93*$K93*CJ$12)</f>
        <v>34197.809100000006</v>
      </c>
      <c r="CK93" s="25">
        <v>4</v>
      </c>
      <c r="CL93" s="26">
        <f t="shared" ref="CL93:CL98" si="813">(CK93/12*1*$D93*$G93*$H93*$K93*CL$10)+(CK93/12*5*$E93*$G93*$H93*$K93*CL$11)+(CK93/12*6*$F93*$G93*$H93*$K93*CL$11)</f>
        <v>25956.0913248</v>
      </c>
      <c r="CM93" s="25"/>
      <c r="CN93" s="26">
        <f t="shared" ref="CN93:CN98" si="814">(CM93/12*1*$D93*$G93*$H93*$J93*CN$10)+(CM93/12*5*$E93*$G93*$H93*$J93*CN$11)+(CM93/12*6*$F93*$G93*$H93*$J93*CN$11)</f>
        <v>0</v>
      </c>
      <c r="CO93" s="25">
        <v>50</v>
      </c>
      <c r="CP93" s="26">
        <f t="shared" ref="CP93:CP98" si="815">(CO93/12*1*$D93*$G93*$H93*$J93*CP$10)+(CO93/12*5*$E93*$G93*$H93*$J93*CP$11)+(CO93/12*6*$F93*$G93*$H93*$J93*CP$11)</f>
        <v>269546.55000000005</v>
      </c>
      <c r="CQ93" s="25"/>
      <c r="CR93" s="26">
        <f t="shared" ref="CR93:CR98" si="816">(CQ93/12*1*$D93*$G93*$H93*$J93*CR$10)+(CQ93/12*5*$E93*$G93*$H93*$J93*CR$11)+(CQ93/12*6*$F93*$G93*$H93*$J93*CR$11)</f>
        <v>0</v>
      </c>
      <c r="CS93" s="25"/>
      <c r="CT93" s="26">
        <f t="shared" ref="CT93:CT98" si="817">(CS93/12*1*$D93*$G93*$H93*$J93*CT$10)+(CS93/12*5*$E93*$G93*$H93*$J93*CT$11)+(CS93/12*6*$F93*$G93*$H93*$J93*CT$11)</f>
        <v>0</v>
      </c>
      <c r="CU93" s="25">
        <v>80</v>
      </c>
      <c r="CV93" s="26">
        <f t="shared" ref="CV93:CV98" si="818">(CU93/12*1*$D93*$G93*$H93*$J93*CV$10)+(CU93/12*5*$E93*$G93*$H93*$J93*CV$11)+(CU93/12*6*$F93*$G93*$H93*$J93*CV$11)</f>
        <v>431274.48</v>
      </c>
      <c r="CW93" s="25">
        <v>9</v>
      </c>
      <c r="CX93" s="26">
        <f t="shared" ref="CX93:CX98" si="819">(CW93/12*1*$D93*$G93*$H93*$J93*CX$10)+(CW93/12*5*$E93*$G93*$H93*$J93*CX$11)+(CW93/12*6*$F93*$G93*$H93*$J93*CX$11)</f>
        <v>48518.379000000001</v>
      </c>
      <c r="CY93" s="25">
        <v>30</v>
      </c>
      <c r="CZ93" s="26">
        <f t="shared" ref="CZ93:CZ98" si="820">(CY93/12*1*$D93*$G93*$H93*$J93*CZ$10)+(CY93/12*5*$E93*$G93*$H93*$J93*CZ$11)+(CY93/12*6*$F93*$G93*$H93*$J93*CZ$11)</f>
        <v>161727.93</v>
      </c>
      <c r="DA93" s="25">
        <v>6</v>
      </c>
      <c r="DB93" s="26">
        <f t="shared" ref="DB93:DB98" si="821">(DA93/12*1*$D93*$G93*$H93*$J93*DB$10)+(DA93/12*4*$E93*$G93*$H93*$J93*DB$11)+(DA93/12*1*$E93*$G93*$H93*$J93*DB$12)+(DA93/12*6*$F93*$G93*$H93*$J93*DB$12)</f>
        <v>28641.139799999997</v>
      </c>
      <c r="DC93" s="25">
        <v>2</v>
      </c>
      <c r="DD93" s="26">
        <f t="shared" ref="DD93:DD98" si="822">(DC93/12*1*$D93*$G93*$H93*$J93*DD$10)+(DC93/12*5*$E93*$G93*$H93*$J93*DD$11)+(DC93/12*6*$F93*$G93*$H93*$J93*DD$11)</f>
        <v>10781.861999999999</v>
      </c>
      <c r="DE93" s="25"/>
      <c r="DF93" s="26">
        <f t="shared" ref="DF93:DF98" si="823">(DE93/12*1*$D93*$G93*$H93*$K93*DF$10)+(DE93/12*5*$E93*$G93*$H93*$K93*DF$11)+(DE93/12*6*$F93*$G93*$H93*$K93*DF$11)</f>
        <v>0</v>
      </c>
      <c r="DG93" s="25"/>
      <c r="DH93" s="26">
        <f t="shared" ref="DH93:DH98" si="824">(DG93/12*1*$D93*$G93*$H93*$K93*DH$10)+(DG93/12*5*$E93*$G93*$H93*$K93*DH$11)+(DG93/12*6*$F93*$G93*$H93*$K93*DH$11)</f>
        <v>0</v>
      </c>
      <c r="DI93" s="25">
        <v>2</v>
      </c>
      <c r="DJ93" s="26">
        <f t="shared" ref="DJ93:DJ98" si="825">(DI93/12*1*$D93*$G93*$H93*$J93*DJ$10)+(DI93/12*5*$E93*$G93*$H93*$J93*DJ$11)+(DI93/12*6*$F93*$G93*$H93*$J93*DJ$11)</f>
        <v>11777.10807</v>
      </c>
      <c r="DK93" s="25"/>
      <c r="DL93" s="26">
        <f t="shared" ref="DL93:DL98" si="826">(DK93/12*1*$D93*$G93*$H93*$K93*DL$10)+(DK93/12*5*$E93*$G93*$H93*$K93*DL$11)+(DK93/12*6*$F93*$G93*$H93*$K93*DL$11)</f>
        <v>0</v>
      </c>
      <c r="DM93" s="25"/>
      <c r="DN93" s="26">
        <f t="shared" ref="DN93:DN98" si="827">(DM93/12*1*$D93*$G93*$H93*$K93*DN$10)+(DM93/12*5*$E93*$G93*$H93*$K93*DN$11)+(DM93/12*6*$F93*$G93*$H93*$K93*DN$11)</f>
        <v>0</v>
      </c>
      <c r="DO93" s="25"/>
      <c r="DP93" s="26">
        <f t="shared" ref="DP93:DP98" si="828">(DO93/12*1*$D93*$G93*$H93*$K93*DP$10)+(DO93/12*5*$E93*$G93*$H93*$K93*DP$11)+(DO93/12*6*$F93*$G93*$H93*$K93*DP$11)</f>
        <v>0</v>
      </c>
      <c r="DQ93" s="25"/>
      <c r="DR93" s="26">
        <f t="shared" ref="DR93:DR98" si="829">(DQ93/12*1*$D93*$G93*$H93*$K93*DR$10)+(DQ93/12*5*$E93*$G93*$H93*$K93*DR$11)+(DQ93/12*6*$F93*$G93*$H93*$K93*DR$11)</f>
        <v>0</v>
      </c>
      <c r="DS93" s="25">
        <v>85</v>
      </c>
      <c r="DT93" s="26">
        <f t="shared" ref="DT93:DT98" si="830">(DS93/12*1*$D93*$G93*$H93*$J93*DT$10)+(DS93/12*5*$E93*$G93*$H93*$J93*DT$11)+(DS93/12*6*$F93*$G93*$H93*$J93*DT$11)</f>
        <v>500527.09297500004</v>
      </c>
      <c r="DU93" s="25">
        <v>8</v>
      </c>
      <c r="DV93" s="26">
        <f t="shared" ref="DV93:DV98" si="831">(DU93/12*1*$D93*$G93*$H93*$J93*DV$10)+(DU93/12*5*$E93*$G93*$H93*$J93*DV$11)+(DU93/12*6*$F93*$G93*$H93*$J93*DV$11)</f>
        <v>47108.432280000001</v>
      </c>
      <c r="DW93" s="25"/>
      <c r="DX93" s="26">
        <f t="shared" ref="DX93:DX98" si="832">(DW93/12*1*$D93*$G93*$H93*$K93*DX$10)+(DW93/12*5*$E93*$G93*$H93*$K93*DX$11)+(DW93/12*6*$F93*$G93*$H93*$K93*DX$11)</f>
        <v>0</v>
      </c>
      <c r="DY93" s="25"/>
      <c r="DZ93" s="26">
        <f t="shared" ref="DZ93:DZ98" si="833">(DY93/12*1*$D93*$G93*$H93*$K93*DZ$10)+(DY93/12*5*$E93*$G93*$H93*$K93*DZ$11)+(DY93/12*6*$F93*$G93*$H93*$K93*DZ$11)</f>
        <v>0</v>
      </c>
      <c r="EA93" s="25"/>
      <c r="EB93" s="26">
        <f t="shared" ref="EB93:EB98" si="834">(EA93/12*1*$D93*$G93*$H93*$K93*EB$10)+(EA93/12*5*$E93*$G93*$H93*$K93*EB$11)+(EA93/12*6*$F93*$G93*$H93*$K93*EB$11)</f>
        <v>0</v>
      </c>
      <c r="EC93" s="25"/>
      <c r="ED93" s="26">
        <f t="shared" ref="ED93:ED98" si="835">(EC93/12*1*$D93*$G93*$H93*$L93*ED$10)+(EC93/12*5*$E93*$G93*$H93*$L93*ED$11)+(EC93/12*6*$F93*$G93*$H93*$L93*ED$11)</f>
        <v>0</v>
      </c>
      <c r="EE93" s="25">
        <v>2</v>
      </c>
      <c r="EF93" s="26">
        <f t="shared" ref="EF93:EF98" si="836">(EE93/12*1*$D93*$G93*$H93*$M93*EF$10)+(EE93/12*5*$E93*$G93*$H93*$N93*EF$11)+(EE93/12*6*$F93*$G93*$H93*$N93*EF$11)</f>
        <v>28881.606520000001</v>
      </c>
      <c r="EG93" s="29">
        <f t="shared" ref="EG93:EH98" si="837">SUM(S93,Y93,U93,O93,Q93,BW93,CS93,DI93,DU93,BY93,DS93,BI93,AY93,AQ93,AS93,AU93,BK93,CQ93,W93,EA93,DG93,CA93,DY93,CI93,DK93,DO93,DM93,AE93,AG93,AI93,AK93,AA93,AM93,AO93,CK93,EC93,EE93,AW93,DW93,BO93,BA93,BC93,CU93,CW93,CY93,DA93,DC93,BQ93,BE93,BS93,BG93,BU93,CM93,CG93,CO93,AC93,CC93,DE93,,BM93,DQ93,CE93)</f>
        <v>1004</v>
      </c>
      <c r="EH93" s="29">
        <f t="shared" si="837"/>
        <v>5591019.7931977976</v>
      </c>
      <c r="EI93" s="38"/>
      <c r="EJ93" s="38"/>
      <c r="EL93" s="59"/>
    </row>
    <row r="94" spans="1:142" ht="30" x14ac:dyDescent="0.25">
      <c r="A94" s="7"/>
      <c r="B94" s="7">
        <v>62</v>
      </c>
      <c r="C94" s="21" t="s">
        <v>238</v>
      </c>
      <c r="D94" s="22">
        <f t="shared" si="705"/>
        <v>10127</v>
      </c>
      <c r="E94" s="22">
        <v>10127</v>
      </c>
      <c r="F94" s="22">
        <v>9620</v>
      </c>
      <c r="G94" s="23">
        <v>0.96</v>
      </c>
      <c r="H94" s="31">
        <v>1</v>
      </c>
      <c r="I94" s="32"/>
      <c r="J94" s="22">
        <v>1.4</v>
      </c>
      <c r="K94" s="22">
        <v>1.68</v>
      </c>
      <c r="L94" s="22">
        <v>2.23</v>
      </c>
      <c r="M94" s="22">
        <v>2.39</v>
      </c>
      <c r="N94" s="24">
        <v>2.57</v>
      </c>
      <c r="O94" s="36"/>
      <c r="P94" s="26">
        <f t="shared" si="776"/>
        <v>0</v>
      </c>
      <c r="Q94" s="25">
        <v>712</v>
      </c>
      <c r="R94" s="26">
        <f t="shared" si="777"/>
        <v>9609742.1055999994</v>
      </c>
      <c r="S94" s="40"/>
      <c r="T94" s="26">
        <f t="shared" si="778"/>
        <v>0</v>
      </c>
      <c r="U94" s="36"/>
      <c r="V94" s="26">
        <f t="shared" si="779"/>
        <v>0</v>
      </c>
      <c r="W94" s="36"/>
      <c r="X94" s="26">
        <f t="shared" si="780"/>
        <v>0</v>
      </c>
      <c r="Y94" s="36"/>
      <c r="Z94" s="26">
        <f t="shared" si="781"/>
        <v>0</v>
      </c>
      <c r="AA94" s="36"/>
      <c r="AB94" s="26">
        <f t="shared" si="782"/>
        <v>0</v>
      </c>
      <c r="AC94" s="36"/>
      <c r="AD94" s="26">
        <f t="shared" si="783"/>
        <v>0</v>
      </c>
      <c r="AE94" s="36"/>
      <c r="AF94" s="26">
        <f t="shared" si="784"/>
        <v>0</v>
      </c>
      <c r="AG94" s="36"/>
      <c r="AH94" s="26">
        <f t="shared" si="785"/>
        <v>0</v>
      </c>
      <c r="AI94" s="36"/>
      <c r="AJ94" s="26">
        <f t="shared" si="786"/>
        <v>0</v>
      </c>
      <c r="AK94" s="36"/>
      <c r="AL94" s="26">
        <f t="shared" si="787"/>
        <v>0</v>
      </c>
      <c r="AM94" s="41"/>
      <c r="AN94" s="26">
        <f t="shared" si="788"/>
        <v>0</v>
      </c>
      <c r="AO94" s="36"/>
      <c r="AP94" s="26">
        <f t="shared" si="789"/>
        <v>0</v>
      </c>
      <c r="AQ94" s="36"/>
      <c r="AR94" s="26">
        <f t="shared" si="790"/>
        <v>0</v>
      </c>
      <c r="AS94" s="36"/>
      <c r="AT94" s="26">
        <f t="shared" si="791"/>
        <v>0</v>
      </c>
      <c r="AU94" s="36"/>
      <c r="AV94" s="26">
        <f t="shared" si="792"/>
        <v>0</v>
      </c>
      <c r="AW94" s="36"/>
      <c r="AX94" s="26">
        <f t="shared" si="793"/>
        <v>0</v>
      </c>
      <c r="AY94" s="36"/>
      <c r="AZ94" s="26">
        <f t="shared" si="794"/>
        <v>0</v>
      </c>
      <c r="BA94" s="36"/>
      <c r="BB94" s="26">
        <f t="shared" si="795"/>
        <v>0</v>
      </c>
      <c r="BC94" s="36"/>
      <c r="BD94" s="26">
        <f t="shared" si="796"/>
        <v>0</v>
      </c>
      <c r="BE94" s="36"/>
      <c r="BF94" s="26">
        <f t="shared" si="797"/>
        <v>0</v>
      </c>
      <c r="BG94" s="36"/>
      <c r="BH94" s="26">
        <f t="shared" si="798"/>
        <v>0</v>
      </c>
      <c r="BI94" s="36"/>
      <c r="BJ94" s="26">
        <f t="shared" si="799"/>
        <v>0</v>
      </c>
      <c r="BK94" s="36"/>
      <c r="BL94" s="26">
        <f t="shared" si="800"/>
        <v>0</v>
      </c>
      <c r="BM94" s="36"/>
      <c r="BN94" s="26">
        <f t="shared" si="801"/>
        <v>0</v>
      </c>
      <c r="BO94" s="36"/>
      <c r="BP94" s="26">
        <f t="shared" si="802"/>
        <v>0</v>
      </c>
      <c r="BQ94" s="36"/>
      <c r="BR94" s="26">
        <f t="shared" si="803"/>
        <v>0</v>
      </c>
      <c r="BS94" s="36"/>
      <c r="BT94" s="26">
        <f t="shared" si="804"/>
        <v>0</v>
      </c>
      <c r="BU94" s="36"/>
      <c r="BV94" s="26">
        <f t="shared" si="805"/>
        <v>0</v>
      </c>
      <c r="BW94" s="36"/>
      <c r="BX94" s="26">
        <f t="shared" si="806"/>
        <v>0</v>
      </c>
      <c r="BY94" s="36"/>
      <c r="BZ94" s="26">
        <f t="shared" si="807"/>
        <v>0</v>
      </c>
      <c r="CA94" s="36"/>
      <c r="CB94" s="26">
        <f t="shared" si="808"/>
        <v>0</v>
      </c>
      <c r="CC94" s="36"/>
      <c r="CD94" s="26">
        <f t="shared" si="809"/>
        <v>0</v>
      </c>
      <c r="CE94" s="25"/>
      <c r="CF94" s="26">
        <f t="shared" si="810"/>
        <v>0</v>
      </c>
      <c r="CG94" s="36"/>
      <c r="CH94" s="26">
        <f t="shared" si="811"/>
        <v>0</v>
      </c>
      <c r="CI94" s="36"/>
      <c r="CJ94" s="26">
        <f t="shared" si="812"/>
        <v>0</v>
      </c>
      <c r="CK94" s="36"/>
      <c r="CL94" s="26">
        <f t="shared" si="813"/>
        <v>0</v>
      </c>
      <c r="CM94" s="36"/>
      <c r="CN94" s="26">
        <f t="shared" si="814"/>
        <v>0</v>
      </c>
      <c r="CO94" s="25">
        <v>145</v>
      </c>
      <c r="CP94" s="26">
        <f t="shared" si="815"/>
        <v>1924147.6799999997</v>
      </c>
      <c r="CQ94" s="36"/>
      <c r="CR94" s="26">
        <f t="shared" si="816"/>
        <v>0</v>
      </c>
      <c r="CS94" s="36"/>
      <c r="CT94" s="26">
        <f t="shared" si="817"/>
        <v>0</v>
      </c>
      <c r="CU94" s="36"/>
      <c r="CV94" s="26">
        <f t="shared" si="818"/>
        <v>0</v>
      </c>
      <c r="CW94" s="36"/>
      <c r="CX94" s="26">
        <f t="shared" si="819"/>
        <v>0</v>
      </c>
      <c r="CY94" s="36"/>
      <c r="CZ94" s="26">
        <f t="shared" si="820"/>
        <v>0</v>
      </c>
      <c r="DA94" s="36"/>
      <c r="DB94" s="26">
        <f t="shared" si="821"/>
        <v>0</v>
      </c>
      <c r="DC94" s="36"/>
      <c r="DD94" s="26">
        <f t="shared" si="822"/>
        <v>0</v>
      </c>
      <c r="DE94" s="36"/>
      <c r="DF94" s="26">
        <f t="shared" si="823"/>
        <v>0</v>
      </c>
      <c r="DG94" s="36"/>
      <c r="DH94" s="26">
        <f t="shared" si="824"/>
        <v>0</v>
      </c>
      <c r="DI94" s="36"/>
      <c r="DJ94" s="26">
        <f t="shared" si="825"/>
        <v>0</v>
      </c>
      <c r="DK94" s="36"/>
      <c r="DL94" s="26">
        <f t="shared" si="826"/>
        <v>0</v>
      </c>
      <c r="DM94" s="36"/>
      <c r="DN94" s="26">
        <f t="shared" si="827"/>
        <v>0</v>
      </c>
      <c r="DO94" s="36"/>
      <c r="DP94" s="26">
        <f t="shared" si="828"/>
        <v>0</v>
      </c>
      <c r="DQ94" s="36"/>
      <c r="DR94" s="26">
        <f t="shared" si="829"/>
        <v>0</v>
      </c>
      <c r="DS94" s="25">
        <v>115</v>
      </c>
      <c r="DT94" s="26">
        <f t="shared" si="830"/>
        <v>1666913.7576000001</v>
      </c>
      <c r="DU94" s="36"/>
      <c r="DV94" s="26">
        <f t="shared" si="831"/>
        <v>0</v>
      </c>
      <c r="DW94" s="36"/>
      <c r="DX94" s="26">
        <f t="shared" si="832"/>
        <v>0</v>
      </c>
      <c r="DY94" s="36"/>
      <c r="DZ94" s="26">
        <f t="shared" si="833"/>
        <v>0</v>
      </c>
      <c r="EA94" s="36"/>
      <c r="EB94" s="26">
        <f t="shared" si="834"/>
        <v>0</v>
      </c>
      <c r="EC94" s="36"/>
      <c r="ED94" s="26">
        <f t="shared" si="835"/>
        <v>0</v>
      </c>
      <c r="EE94" s="36"/>
      <c r="EF94" s="26">
        <f t="shared" si="836"/>
        <v>0</v>
      </c>
      <c r="EG94" s="29">
        <f t="shared" si="837"/>
        <v>972</v>
      </c>
      <c r="EH94" s="29">
        <f t="shared" si="837"/>
        <v>13200803.543199999</v>
      </c>
      <c r="EI94" s="38"/>
      <c r="EJ94" s="38"/>
      <c r="EL94" s="59"/>
    </row>
    <row r="95" spans="1:142" ht="30" x14ac:dyDescent="0.25">
      <c r="A95" s="7"/>
      <c r="B95" s="7">
        <v>63</v>
      </c>
      <c r="C95" s="21" t="s">
        <v>239</v>
      </c>
      <c r="D95" s="22">
        <f t="shared" si="705"/>
        <v>10127</v>
      </c>
      <c r="E95" s="22">
        <v>10127</v>
      </c>
      <c r="F95" s="22">
        <v>9620</v>
      </c>
      <c r="G95" s="23">
        <v>1.44</v>
      </c>
      <c r="H95" s="31">
        <v>1</v>
      </c>
      <c r="I95" s="32"/>
      <c r="J95" s="22">
        <v>1.4</v>
      </c>
      <c r="K95" s="22">
        <v>1.68</v>
      </c>
      <c r="L95" s="22">
        <v>2.23</v>
      </c>
      <c r="M95" s="22">
        <v>2.39</v>
      </c>
      <c r="N95" s="24">
        <v>2.57</v>
      </c>
      <c r="O95" s="36"/>
      <c r="P95" s="26">
        <f t="shared" si="776"/>
        <v>0</v>
      </c>
      <c r="Q95" s="25">
        <v>478</v>
      </c>
      <c r="R95" s="26">
        <f t="shared" si="777"/>
        <v>9677226.2495999988</v>
      </c>
      <c r="S95" s="40"/>
      <c r="T95" s="26">
        <f t="shared" si="778"/>
        <v>0</v>
      </c>
      <c r="U95" s="36"/>
      <c r="V95" s="26">
        <f t="shared" si="779"/>
        <v>0</v>
      </c>
      <c r="W95" s="36"/>
      <c r="X95" s="26">
        <f t="shared" si="780"/>
        <v>0</v>
      </c>
      <c r="Y95" s="36"/>
      <c r="Z95" s="26">
        <f t="shared" si="781"/>
        <v>0</v>
      </c>
      <c r="AA95" s="36"/>
      <c r="AB95" s="26">
        <f t="shared" si="782"/>
        <v>0</v>
      </c>
      <c r="AC95" s="36"/>
      <c r="AD95" s="26">
        <f t="shared" si="783"/>
        <v>0</v>
      </c>
      <c r="AE95" s="36"/>
      <c r="AF95" s="26">
        <f t="shared" si="784"/>
        <v>0</v>
      </c>
      <c r="AG95" s="36"/>
      <c r="AH95" s="26">
        <f t="shared" si="785"/>
        <v>0</v>
      </c>
      <c r="AI95" s="36"/>
      <c r="AJ95" s="26">
        <f t="shared" si="786"/>
        <v>0</v>
      </c>
      <c r="AK95" s="36"/>
      <c r="AL95" s="26">
        <f t="shared" si="787"/>
        <v>0</v>
      </c>
      <c r="AM95" s="41"/>
      <c r="AN95" s="26">
        <f t="shared" si="788"/>
        <v>0</v>
      </c>
      <c r="AO95" s="36"/>
      <c r="AP95" s="26">
        <f t="shared" si="789"/>
        <v>0</v>
      </c>
      <c r="AQ95" s="36"/>
      <c r="AR95" s="26">
        <f t="shared" si="790"/>
        <v>0</v>
      </c>
      <c r="AS95" s="36"/>
      <c r="AT95" s="26">
        <f t="shared" si="791"/>
        <v>0</v>
      </c>
      <c r="AU95" s="36"/>
      <c r="AV95" s="26">
        <f t="shared" si="792"/>
        <v>0</v>
      </c>
      <c r="AW95" s="36"/>
      <c r="AX95" s="26">
        <f t="shared" si="793"/>
        <v>0</v>
      </c>
      <c r="AY95" s="36"/>
      <c r="AZ95" s="26">
        <f t="shared" si="794"/>
        <v>0</v>
      </c>
      <c r="BA95" s="36"/>
      <c r="BB95" s="26">
        <f t="shared" si="795"/>
        <v>0</v>
      </c>
      <c r="BC95" s="36"/>
      <c r="BD95" s="26">
        <f t="shared" si="796"/>
        <v>0</v>
      </c>
      <c r="BE95" s="36"/>
      <c r="BF95" s="26">
        <f t="shared" si="797"/>
        <v>0</v>
      </c>
      <c r="BG95" s="36"/>
      <c r="BH95" s="26">
        <f t="shared" si="798"/>
        <v>0</v>
      </c>
      <c r="BI95" s="36"/>
      <c r="BJ95" s="26">
        <f t="shared" si="799"/>
        <v>0</v>
      </c>
      <c r="BK95" s="36"/>
      <c r="BL95" s="26">
        <f t="shared" si="800"/>
        <v>0</v>
      </c>
      <c r="BM95" s="36"/>
      <c r="BN95" s="26">
        <f t="shared" si="801"/>
        <v>0</v>
      </c>
      <c r="BO95" s="36"/>
      <c r="BP95" s="26">
        <f t="shared" si="802"/>
        <v>0</v>
      </c>
      <c r="BQ95" s="36"/>
      <c r="BR95" s="26">
        <f t="shared" si="803"/>
        <v>0</v>
      </c>
      <c r="BS95" s="36"/>
      <c r="BT95" s="26">
        <f t="shared" si="804"/>
        <v>0</v>
      </c>
      <c r="BU95" s="36"/>
      <c r="BV95" s="26">
        <f t="shared" si="805"/>
        <v>0</v>
      </c>
      <c r="BW95" s="36"/>
      <c r="BX95" s="26">
        <f t="shared" si="806"/>
        <v>0</v>
      </c>
      <c r="BY95" s="36"/>
      <c r="BZ95" s="26">
        <f t="shared" si="807"/>
        <v>0</v>
      </c>
      <c r="CA95" s="36"/>
      <c r="CB95" s="26">
        <f t="shared" si="808"/>
        <v>0</v>
      </c>
      <c r="CC95" s="36"/>
      <c r="CD95" s="26">
        <f t="shared" si="809"/>
        <v>0</v>
      </c>
      <c r="CE95" s="25"/>
      <c r="CF95" s="26">
        <f t="shared" si="810"/>
        <v>0</v>
      </c>
      <c r="CG95" s="36"/>
      <c r="CH95" s="26">
        <f t="shared" si="811"/>
        <v>0</v>
      </c>
      <c r="CI95" s="36"/>
      <c r="CJ95" s="26">
        <f t="shared" si="812"/>
        <v>0</v>
      </c>
      <c r="CK95" s="36"/>
      <c r="CL95" s="26">
        <f t="shared" si="813"/>
        <v>0</v>
      </c>
      <c r="CM95" s="36"/>
      <c r="CN95" s="26">
        <f t="shared" si="814"/>
        <v>0</v>
      </c>
      <c r="CO95" s="25">
        <v>5</v>
      </c>
      <c r="CP95" s="26">
        <f t="shared" si="815"/>
        <v>99524.87999999999</v>
      </c>
      <c r="CQ95" s="36"/>
      <c r="CR95" s="26">
        <f t="shared" si="816"/>
        <v>0</v>
      </c>
      <c r="CS95" s="36"/>
      <c r="CT95" s="26">
        <f t="shared" si="817"/>
        <v>0</v>
      </c>
      <c r="CU95" s="36"/>
      <c r="CV95" s="26">
        <f t="shared" si="818"/>
        <v>0</v>
      </c>
      <c r="CW95" s="36"/>
      <c r="CX95" s="26">
        <f t="shared" si="819"/>
        <v>0</v>
      </c>
      <c r="CY95" s="36"/>
      <c r="CZ95" s="26">
        <f t="shared" si="820"/>
        <v>0</v>
      </c>
      <c r="DA95" s="36"/>
      <c r="DB95" s="26">
        <f t="shared" si="821"/>
        <v>0</v>
      </c>
      <c r="DC95" s="36"/>
      <c r="DD95" s="26">
        <f t="shared" si="822"/>
        <v>0</v>
      </c>
      <c r="DE95" s="36"/>
      <c r="DF95" s="26">
        <f t="shared" si="823"/>
        <v>0</v>
      </c>
      <c r="DG95" s="36"/>
      <c r="DH95" s="26">
        <f t="shared" si="824"/>
        <v>0</v>
      </c>
      <c r="DI95" s="36"/>
      <c r="DJ95" s="26">
        <f t="shared" si="825"/>
        <v>0</v>
      </c>
      <c r="DK95" s="36"/>
      <c r="DL95" s="26">
        <f t="shared" si="826"/>
        <v>0</v>
      </c>
      <c r="DM95" s="36"/>
      <c r="DN95" s="26">
        <f t="shared" si="827"/>
        <v>0</v>
      </c>
      <c r="DO95" s="36"/>
      <c r="DP95" s="26">
        <f t="shared" si="828"/>
        <v>0</v>
      </c>
      <c r="DQ95" s="36"/>
      <c r="DR95" s="26">
        <f t="shared" si="829"/>
        <v>0</v>
      </c>
      <c r="DS95" s="25">
        <f>60+70</f>
        <v>130</v>
      </c>
      <c r="DT95" s="26">
        <f t="shared" si="830"/>
        <v>2826505.9367999998</v>
      </c>
      <c r="DU95" s="36"/>
      <c r="DV95" s="26">
        <f t="shared" si="831"/>
        <v>0</v>
      </c>
      <c r="DW95" s="36"/>
      <c r="DX95" s="26">
        <f t="shared" si="832"/>
        <v>0</v>
      </c>
      <c r="DY95" s="36"/>
      <c r="DZ95" s="26">
        <f t="shared" si="833"/>
        <v>0</v>
      </c>
      <c r="EA95" s="36"/>
      <c r="EB95" s="26">
        <f t="shared" si="834"/>
        <v>0</v>
      </c>
      <c r="EC95" s="36"/>
      <c r="ED95" s="26">
        <f t="shared" si="835"/>
        <v>0</v>
      </c>
      <c r="EE95" s="36"/>
      <c r="EF95" s="26">
        <f t="shared" si="836"/>
        <v>0</v>
      </c>
      <c r="EG95" s="29">
        <f t="shared" si="837"/>
        <v>613</v>
      </c>
      <c r="EH95" s="29">
        <f t="shared" si="837"/>
        <v>12603257.066399999</v>
      </c>
      <c r="EI95" s="38"/>
      <c r="EJ95" s="38"/>
      <c r="EL95" s="59"/>
    </row>
    <row r="96" spans="1:142" ht="30" x14ac:dyDescent="0.25">
      <c r="A96" s="7"/>
      <c r="B96" s="7">
        <v>64</v>
      </c>
      <c r="C96" s="21" t="s">
        <v>240</v>
      </c>
      <c r="D96" s="22">
        <f t="shared" si="705"/>
        <v>10127</v>
      </c>
      <c r="E96" s="22">
        <v>10127</v>
      </c>
      <c r="F96" s="22">
        <v>9620</v>
      </c>
      <c r="G96" s="23">
        <v>1.95</v>
      </c>
      <c r="H96" s="31">
        <v>1</v>
      </c>
      <c r="I96" s="50">
        <v>0.97</v>
      </c>
      <c r="J96" s="22">
        <v>1.4</v>
      </c>
      <c r="K96" s="22">
        <v>1.68</v>
      </c>
      <c r="L96" s="22">
        <v>2.23</v>
      </c>
      <c r="M96" s="22">
        <v>2.39</v>
      </c>
      <c r="N96" s="24">
        <v>2.57</v>
      </c>
      <c r="O96" s="36"/>
      <c r="P96" s="26">
        <f t="shared" si="776"/>
        <v>0</v>
      </c>
      <c r="Q96" s="25">
        <v>688</v>
      </c>
      <c r="R96" s="26">
        <f>(Q96/12*1*$D96*$G96*$H96*$J96*R$10)+(Q96/12*5*$E96*$G96*$H96*$J96*R$11)+(Q96/12*6*$F96*$G96*$I96*$J96*R$11)</f>
        <v>18590788.215999998</v>
      </c>
      <c r="S96" s="40"/>
      <c r="T96" s="26">
        <f t="shared" si="778"/>
        <v>0</v>
      </c>
      <c r="U96" s="36"/>
      <c r="V96" s="26">
        <f t="shared" si="779"/>
        <v>0</v>
      </c>
      <c r="W96" s="36"/>
      <c r="X96" s="26">
        <f t="shared" si="780"/>
        <v>0</v>
      </c>
      <c r="Y96" s="36"/>
      <c r="Z96" s="26">
        <f t="shared" si="781"/>
        <v>0</v>
      </c>
      <c r="AA96" s="36"/>
      <c r="AB96" s="26">
        <f t="shared" si="782"/>
        <v>0</v>
      </c>
      <c r="AC96" s="36"/>
      <c r="AD96" s="26">
        <f t="shared" si="783"/>
        <v>0</v>
      </c>
      <c r="AE96" s="36"/>
      <c r="AF96" s="26">
        <f t="shared" si="784"/>
        <v>0</v>
      </c>
      <c r="AG96" s="36"/>
      <c r="AH96" s="26">
        <f t="shared" si="785"/>
        <v>0</v>
      </c>
      <c r="AI96" s="36"/>
      <c r="AJ96" s="26">
        <f t="shared" si="786"/>
        <v>0</v>
      </c>
      <c r="AK96" s="36"/>
      <c r="AL96" s="26">
        <f t="shared" si="787"/>
        <v>0</v>
      </c>
      <c r="AM96" s="41"/>
      <c r="AN96" s="26">
        <f t="shared" si="788"/>
        <v>0</v>
      </c>
      <c r="AO96" s="36"/>
      <c r="AP96" s="26">
        <f t="shared" si="789"/>
        <v>0</v>
      </c>
      <c r="AQ96" s="36"/>
      <c r="AR96" s="26">
        <f t="shared" si="790"/>
        <v>0</v>
      </c>
      <c r="AS96" s="36"/>
      <c r="AT96" s="26">
        <f t="shared" si="791"/>
        <v>0</v>
      </c>
      <c r="AU96" s="36"/>
      <c r="AV96" s="26">
        <f t="shared" si="792"/>
        <v>0</v>
      </c>
      <c r="AW96" s="36"/>
      <c r="AX96" s="26">
        <f t="shared" si="793"/>
        <v>0</v>
      </c>
      <c r="AY96" s="36"/>
      <c r="AZ96" s="26">
        <f t="shared" si="794"/>
        <v>0</v>
      </c>
      <c r="BA96" s="36"/>
      <c r="BB96" s="26">
        <f t="shared" si="795"/>
        <v>0</v>
      </c>
      <c r="BC96" s="36"/>
      <c r="BD96" s="26">
        <f t="shared" si="796"/>
        <v>0</v>
      </c>
      <c r="BE96" s="36"/>
      <c r="BF96" s="26">
        <f t="shared" si="797"/>
        <v>0</v>
      </c>
      <c r="BG96" s="36"/>
      <c r="BH96" s="26">
        <f t="shared" si="798"/>
        <v>0</v>
      </c>
      <c r="BI96" s="36"/>
      <c r="BJ96" s="26">
        <f t="shared" si="799"/>
        <v>0</v>
      </c>
      <c r="BK96" s="36"/>
      <c r="BL96" s="26">
        <f t="shared" si="800"/>
        <v>0</v>
      </c>
      <c r="BM96" s="36"/>
      <c r="BN96" s="26">
        <f t="shared" si="801"/>
        <v>0</v>
      </c>
      <c r="BO96" s="36"/>
      <c r="BP96" s="26">
        <f t="shared" si="802"/>
        <v>0</v>
      </c>
      <c r="BQ96" s="36"/>
      <c r="BR96" s="26">
        <f t="shared" si="803"/>
        <v>0</v>
      </c>
      <c r="BS96" s="36"/>
      <c r="BT96" s="26">
        <f t="shared" si="804"/>
        <v>0</v>
      </c>
      <c r="BU96" s="36"/>
      <c r="BV96" s="26">
        <f t="shared" si="805"/>
        <v>0</v>
      </c>
      <c r="BW96" s="36"/>
      <c r="BX96" s="26">
        <f t="shared" si="806"/>
        <v>0</v>
      </c>
      <c r="BY96" s="36"/>
      <c r="BZ96" s="26">
        <f t="shared" si="807"/>
        <v>0</v>
      </c>
      <c r="CA96" s="36"/>
      <c r="CB96" s="26">
        <f t="shared" si="808"/>
        <v>0</v>
      </c>
      <c r="CC96" s="36"/>
      <c r="CD96" s="26">
        <f t="shared" si="809"/>
        <v>0</v>
      </c>
      <c r="CE96" s="25"/>
      <c r="CF96" s="26">
        <f t="shared" si="810"/>
        <v>0</v>
      </c>
      <c r="CG96" s="36"/>
      <c r="CH96" s="26">
        <f t="shared" si="811"/>
        <v>0</v>
      </c>
      <c r="CI96" s="36"/>
      <c r="CJ96" s="26">
        <f t="shared" si="812"/>
        <v>0</v>
      </c>
      <c r="CK96" s="36"/>
      <c r="CL96" s="26">
        <f t="shared" si="813"/>
        <v>0</v>
      </c>
      <c r="CM96" s="36"/>
      <c r="CN96" s="26">
        <f t="shared" si="814"/>
        <v>0</v>
      </c>
      <c r="CO96" s="36"/>
      <c r="CP96" s="26">
        <f t="shared" si="815"/>
        <v>0</v>
      </c>
      <c r="CQ96" s="36"/>
      <c r="CR96" s="26">
        <f t="shared" si="816"/>
        <v>0</v>
      </c>
      <c r="CS96" s="36"/>
      <c r="CT96" s="26">
        <f t="shared" si="817"/>
        <v>0</v>
      </c>
      <c r="CU96" s="36"/>
      <c r="CV96" s="26">
        <f t="shared" si="818"/>
        <v>0</v>
      </c>
      <c r="CW96" s="36"/>
      <c r="CX96" s="26">
        <f t="shared" si="819"/>
        <v>0</v>
      </c>
      <c r="CY96" s="36"/>
      <c r="CZ96" s="26">
        <f t="shared" si="820"/>
        <v>0</v>
      </c>
      <c r="DA96" s="36"/>
      <c r="DB96" s="26">
        <f t="shared" si="821"/>
        <v>0</v>
      </c>
      <c r="DC96" s="36"/>
      <c r="DD96" s="26">
        <f t="shared" si="822"/>
        <v>0</v>
      </c>
      <c r="DE96" s="36"/>
      <c r="DF96" s="26">
        <f t="shared" si="823"/>
        <v>0</v>
      </c>
      <c r="DG96" s="36"/>
      <c r="DH96" s="26">
        <f t="shared" si="824"/>
        <v>0</v>
      </c>
      <c r="DI96" s="36"/>
      <c r="DJ96" s="26">
        <f t="shared" si="825"/>
        <v>0</v>
      </c>
      <c r="DK96" s="36"/>
      <c r="DL96" s="26">
        <f t="shared" si="826"/>
        <v>0</v>
      </c>
      <c r="DM96" s="36"/>
      <c r="DN96" s="26">
        <f t="shared" si="827"/>
        <v>0</v>
      </c>
      <c r="DO96" s="36"/>
      <c r="DP96" s="26">
        <f t="shared" si="828"/>
        <v>0</v>
      </c>
      <c r="DQ96" s="36"/>
      <c r="DR96" s="26">
        <f t="shared" si="829"/>
        <v>0</v>
      </c>
      <c r="DS96" s="25"/>
      <c r="DT96" s="26">
        <f t="shared" si="830"/>
        <v>0</v>
      </c>
      <c r="DU96" s="36"/>
      <c r="DV96" s="26">
        <f t="shared" si="831"/>
        <v>0</v>
      </c>
      <c r="DW96" s="36"/>
      <c r="DX96" s="26">
        <f t="shared" si="832"/>
        <v>0</v>
      </c>
      <c r="DY96" s="36"/>
      <c r="DZ96" s="26">
        <f t="shared" si="833"/>
        <v>0</v>
      </c>
      <c r="EA96" s="36"/>
      <c r="EB96" s="26">
        <f t="shared" si="834"/>
        <v>0</v>
      </c>
      <c r="EC96" s="36"/>
      <c r="ED96" s="26">
        <f t="shared" si="835"/>
        <v>0</v>
      </c>
      <c r="EE96" s="36"/>
      <c r="EF96" s="26">
        <f t="shared" si="836"/>
        <v>0</v>
      </c>
      <c r="EG96" s="29">
        <f t="shared" si="837"/>
        <v>688</v>
      </c>
      <c r="EH96" s="29">
        <f t="shared" si="837"/>
        <v>18590788.215999998</v>
      </c>
      <c r="EI96" s="38"/>
      <c r="EJ96" s="38"/>
      <c r="EL96" s="59"/>
    </row>
    <row r="97" spans="1:142" ht="30" x14ac:dyDescent="0.25">
      <c r="A97" s="7"/>
      <c r="B97" s="7">
        <v>65</v>
      </c>
      <c r="C97" s="21" t="s">
        <v>241</v>
      </c>
      <c r="D97" s="22">
        <f t="shared" si="705"/>
        <v>10127</v>
      </c>
      <c r="E97" s="22">
        <v>10127</v>
      </c>
      <c r="F97" s="22">
        <v>9620</v>
      </c>
      <c r="G97" s="23">
        <v>2.17</v>
      </c>
      <c r="H97" s="31">
        <v>1</v>
      </c>
      <c r="I97" s="32"/>
      <c r="J97" s="22">
        <v>1.4</v>
      </c>
      <c r="K97" s="22">
        <v>1.68</v>
      </c>
      <c r="L97" s="22">
        <v>2.23</v>
      </c>
      <c r="M97" s="22">
        <v>2.39</v>
      </c>
      <c r="N97" s="24">
        <v>2.57</v>
      </c>
      <c r="O97" s="36"/>
      <c r="P97" s="26">
        <f t="shared" si="776"/>
        <v>0</v>
      </c>
      <c r="Q97" s="25">
        <v>2</v>
      </c>
      <c r="R97" s="26">
        <f t="shared" si="777"/>
        <v>61016.913533333325</v>
      </c>
      <c r="S97" s="40"/>
      <c r="T97" s="26">
        <f t="shared" si="778"/>
        <v>0</v>
      </c>
      <c r="U97" s="36"/>
      <c r="V97" s="26">
        <f t="shared" si="779"/>
        <v>0</v>
      </c>
      <c r="W97" s="36"/>
      <c r="X97" s="26">
        <f t="shared" si="780"/>
        <v>0</v>
      </c>
      <c r="Y97" s="36"/>
      <c r="Z97" s="26">
        <f t="shared" si="781"/>
        <v>0</v>
      </c>
      <c r="AA97" s="36"/>
      <c r="AB97" s="26">
        <f t="shared" si="782"/>
        <v>0</v>
      </c>
      <c r="AC97" s="36"/>
      <c r="AD97" s="26">
        <f t="shared" si="783"/>
        <v>0</v>
      </c>
      <c r="AE97" s="36"/>
      <c r="AF97" s="26">
        <f t="shared" si="784"/>
        <v>0</v>
      </c>
      <c r="AG97" s="36"/>
      <c r="AH97" s="26">
        <f t="shared" si="785"/>
        <v>0</v>
      </c>
      <c r="AI97" s="36"/>
      <c r="AJ97" s="26">
        <f t="shared" si="786"/>
        <v>0</v>
      </c>
      <c r="AK97" s="36"/>
      <c r="AL97" s="26">
        <f t="shared" si="787"/>
        <v>0</v>
      </c>
      <c r="AM97" s="41"/>
      <c r="AN97" s="26">
        <f t="shared" si="788"/>
        <v>0</v>
      </c>
      <c r="AO97" s="36"/>
      <c r="AP97" s="26">
        <f t="shared" si="789"/>
        <v>0</v>
      </c>
      <c r="AQ97" s="36"/>
      <c r="AR97" s="26">
        <f t="shared" si="790"/>
        <v>0</v>
      </c>
      <c r="AS97" s="36"/>
      <c r="AT97" s="26">
        <f t="shared" si="791"/>
        <v>0</v>
      </c>
      <c r="AU97" s="36"/>
      <c r="AV97" s="26">
        <f t="shared" si="792"/>
        <v>0</v>
      </c>
      <c r="AW97" s="36"/>
      <c r="AX97" s="26">
        <f t="shared" si="793"/>
        <v>0</v>
      </c>
      <c r="AY97" s="36"/>
      <c r="AZ97" s="26">
        <f t="shared" si="794"/>
        <v>0</v>
      </c>
      <c r="BA97" s="36"/>
      <c r="BB97" s="26">
        <f t="shared" si="795"/>
        <v>0</v>
      </c>
      <c r="BC97" s="36"/>
      <c r="BD97" s="26">
        <f t="shared" si="796"/>
        <v>0</v>
      </c>
      <c r="BE97" s="36"/>
      <c r="BF97" s="26">
        <f t="shared" si="797"/>
        <v>0</v>
      </c>
      <c r="BG97" s="36"/>
      <c r="BH97" s="26">
        <f t="shared" si="798"/>
        <v>0</v>
      </c>
      <c r="BI97" s="36"/>
      <c r="BJ97" s="26">
        <f t="shared" si="799"/>
        <v>0</v>
      </c>
      <c r="BK97" s="36"/>
      <c r="BL97" s="26">
        <f t="shared" si="800"/>
        <v>0</v>
      </c>
      <c r="BM97" s="36"/>
      <c r="BN97" s="26">
        <f t="shared" si="801"/>
        <v>0</v>
      </c>
      <c r="BO97" s="36"/>
      <c r="BP97" s="26">
        <f t="shared" si="802"/>
        <v>0</v>
      </c>
      <c r="BQ97" s="36"/>
      <c r="BR97" s="26">
        <f t="shared" si="803"/>
        <v>0</v>
      </c>
      <c r="BS97" s="36"/>
      <c r="BT97" s="26">
        <f t="shared" si="804"/>
        <v>0</v>
      </c>
      <c r="BU97" s="36"/>
      <c r="BV97" s="26">
        <f t="shared" si="805"/>
        <v>0</v>
      </c>
      <c r="BW97" s="36"/>
      <c r="BX97" s="26">
        <f t="shared" si="806"/>
        <v>0</v>
      </c>
      <c r="BY97" s="36"/>
      <c r="BZ97" s="26">
        <f t="shared" si="807"/>
        <v>0</v>
      </c>
      <c r="CA97" s="36"/>
      <c r="CB97" s="26">
        <f t="shared" si="808"/>
        <v>0</v>
      </c>
      <c r="CC97" s="36"/>
      <c r="CD97" s="26">
        <f t="shared" si="809"/>
        <v>0</v>
      </c>
      <c r="CE97" s="25"/>
      <c r="CF97" s="26">
        <f t="shared" si="810"/>
        <v>0</v>
      </c>
      <c r="CG97" s="36"/>
      <c r="CH97" s="26">
        <f t="shared" si="811"/>
        <v>0</v>
      </c>
      <c r="CI97" s="36"/>
      <c r="CJ97" s="26">
        <f t="shared" si="812"/>
        <v>0</v>
      </c>
      <c r="CK97" s="36"/>
      <c r="CL97" s="26">
        <f t="shared" si="813"/>
        <v>0</v>
      </c>
      <c r="CM97" s="36"/>
      <c r="CN97" s="26">
        <f t="shared" si="814"/>
        <v>0</v>
      </c>
      <c r="CO97" s="36"/>
      <c r="CP97" s="26">
        <f t="shared" si="815"/>
        <v>0</v>
      </c>
      <c r="CQ97" s="36"/>
      <c r="CR97" s="26">
        <f t="shared" si="816"/>
        <v>0</v>
      </c>
      <c r="CS97" s="36"/>
      <c r="CT97" s="26">
        <f t="shared" si="817"/>
        <v>0</v>
      </c>
      <c r="CU97" s="36"/>
      <c r="CV97" s="26">
        <f t="shared" si="818"/>
        <v>0</v>
      </c>
      <c r="CW97" s="36"/>
      <c r="CX97" s="26">
        <f t="shared" si="819"/>
        <v>0</v>
      </c>
      <c r="CY97" s="36"/>
      <c r="CZ97" s="26">
        <f t="shared" si="820"/>
        <v>0</v>
      </c>
      <c r="DA97" s="36"/>
      <c r="DB97" s="26">
        <f t="shared" si="821"/>
        <v>0</v>
      </c>
      <c r="DC97" s="36"/>
      <c r="DD97" s="26">
        <f t="shared" si="822"/>
        <v>0</v>
      </c>
      <c r="DE97" s="36"/>
      <c r="DF97" s="26">
        <f t="shared" si="823"/>
        <v>0</v>
      </c>
      <c r="DG97" s="36"/>
      <c r="DH97" s="26">
        <f t="shared" si="824"/>
        <v>0</v>
      </c>
      <c r="DI97" s="36"/>
      <c r="DJ97" s="26">
        <f t="shared" si="825"/>
        <v>0</v>
      </c>
      <c r="DK97" s="36"/>
      <c r="DL97" s="26">
        <f t="shared" si="826"/>
        <v>0</v>
      </c>
      <c r="DM97" s="36"/>
      <c r="DN97" s="26">
        <f t="shared" si="827"/>
        <v>0</v>
      </c>
      <c r="DO97" s="36"/>
      <c r="DP97" s="26">
        <f t="shared" si="828"/>
        <v>0</v>
      </c>
      <c r="DQ97" s="36"/>
      <c r="DR97" s="26">
        <f t="shared" si="829"/>
        <v>0</v>
      </c>
      <c r="DS97" s="36"/>
      <c r="DT97" s="26">
        <f t="shared" si="830"/>
        <v>0</v>
      </c>
      <c r="DU97" s="36"/>
      <c r="DV97" s="26">
        <f t="shared" si="831"/>
        <v>0</v>
      </c>
      <c r="DW97" s="36"/>
      <c r="DX97" s="26">
        <f t="shared" si="832"/>
        <v>0</v>
      </c>
      <c r="DY97" s="36"/>
      <c r="DZ97" s="26">
        <f t="shared" si="833"/>
        <v>0</v>
      </c>
      <c r="EA97" s="36"/>
      <c r="EB97" s="26">
        <f t="shared" si="834"/>
        <v>0</v>
      </c>
      <c r="EC97" s="36"/>
      <c r="ED97" s="26">
        <f t="shared" si="835"/>
        <v>0</v>
      </c>
      <c r="EE97" s="36"/>
      <c r="EF97" s="26">
        <f t="shared" si="836"/>
        <v>0</v>
      </c>
      <c r="EG97" s="29">
        <f t="shared" si="837"/>
        <v>2</v>
      </c>
      <c r="EH97" s="29">
        <f t="shared" si="837"/>
        <v>61016.913533333325</v>
      </c>
      <c r="EI97" s="38"/>
      <c r="EJ97" s="38"/>
      <c r="EL97" s="59"/>
    </row>
    <row r="98" spans="1:142" ht="30" x14ac:dyDescent="0.25">
      <c r="A98" s="7"/>
      <c r="B98" s="7">
        <v>66</v>
      </c>
      <c r="C98" s="21" t="s">
        <v>242</v>
      </c>
      <c r="D98" s="22">
        <f t="shared" si="705"/>
        <v>10127</v>
      </c>
      <c r="E98" s="22">
        <v>10127</v>
      </c>
      <c r="F98" s="22">
        <v>9620</v>
      </c>
      <c r="G98" s="23">
        <v>3.84</v>
      </c>
      <c r="H98" s="31">
        <v>1</v>
      </c>
      <c r="I98" s="32"/>
      <c r="J98" s="22">
        <v>1.4</v>
      </c>
      <c r="K98" s="22">
        <v>1.68</v>
      </c>
      <c r="L98" s="22">
        <v>2.23</v>
      </c>
      <c r="M98" s="22">
        <v>2.39</v>
      </c>
      <c r="N98" s="24">
        <v>2.57</v>
      </c>
      <c r="O98" s="36"/>
      <c r="P98" s="26">
        <f t="shared" si="776"/>
        <v>0</v>
      </c>
      <c r="Q98" s="25">
        <v>20</v>
      </c>
      <c r="R98" s="26">
        <f t="shared" si="777"/>
        <v>1079746.304</v>
      </c>
      <c r="S98" s="40"/>
      <c r="T98" s="26">
        <f t="shared" si="778"/>
        <v>0</v>
      </c>
      <c r="U98" s="36"/>
      <c r="V98" s="26">
        <f t="shared" si="779"/>
        <v>0</v>
      </c>
      <c r="W98" s="36"/>
      <c r="X98" s="26">
        <f t="shared" si="780"/>
        <v>0</v>
      </c>
      <c r="Y98" s="36"/>
      <c r="Z98" s="26">
        <f t="shared" si="781"/>
        <v>0</v>
      </c>
      <c r="AA98" s="36"/>
      <c r="AB98" s="26">
        <f t="shared" si="782"/>
        <v>0</v>
      </c>
      <c r="AC98" s="36"/>
      <c r="AD98" s="26">
        <f t="shared" si="783"/>
        <v>0</v>
      </c>
      <c r="AE98" s="36"/>
      <c r="AF98" s="26">
        <f t="shared" si="784"/>
        <v>0</v>
      </c>
      <c r="AG98" s="36"/>
      <c r="AH98" s="26">
        <f t="shared" si="785"/>
        <v>0</v>
      </c>
      <c r="AI98" s="36"/>
      <c r="AJ98" s="26">
        <f t="shared" si="786"/>
        <v>0</v>
      </c>
      <c r="AK98" s="36"/>
      <c r="AL98" s="26">
        <f t="shared" si="787"/>
        <v>0</v>
      </c>
      <c r="AM98" s="41"/>
      <c r="AN98" s="26">
        <f t="shared" si="788"/>
        <v>0</v>
      </c>
      <c r="AO98" s="36"/>
      <c r="AP98" s="26">
        <f t="shared" si="789"/>
        <v>0</v>
      </c>
      <c r="AQ98" s="36"/>
      <c r="AR98" s="26">
        <f t="shared" si="790"/>
        <v>0</v>
      </c>
      <c r="AS98" s="36"/>
      <c r="AT98" s="26">
        <f t="shared" si="791"/>
        <v>0</v>
      </c>
      <c r="AU98" s="36"/>
      <c r="AV98" s="26">
        <f t="shared" si="792"/>
        <v>0</v>
      </c>
      <c r="AW98" s="36"/>
      <c r="AX98" s="26">
        <f t="shared" si="793"/>
        <v>0</v>
      </c>
      <c r="AY98" s="36"/>
      <c r="AZ98" s="26">
        <f t="shared" si="794"/>
        <v>0</v>
      </c>
      <c r="BA98" s="36"/>
      <c r="BB98" s="26">
        <f t="shared" si="795"/>
        <v>0</v>
      </c>
      <c r="BC98" s="36"/>
      <c r="BD98" s="26">
        <f t="shared" si="796"/>
        <v>0</v>
      </c>
      <c r="BE98" s="36"/>
      <c r="BF98" s="26">
        <f t="shared" si="797"/>
        <v>0</v>
      </c>
      <c r="BG98" s="36"/>
      <c r="BH98" s="26">
        <f t="shared" si="798"/>
        <v>0</v>
      </c>
      <c r="BI98" s="36"/>
      <c r="BJ98" s="26">
        <f t="shared" si="799"/>
        <v>0</v>
      </c>
      <c r="BK98" s="36"/>
      <c r="BL98" s="26">
        <f t="shared" si="800"/>
        <v>0</v>
      </c>
      <c r="BM98" s="36"/>
      <c r="BN98" s="26">
        <f t="shared" si="801"/>
        <v>0</v>
      </c>
      <c r="BO98" s="36"/>
      <c r="BP98" s="26">
        <f t="shared" si="802"/>
        <v>0</v>
      </c>
      <c r="BQ98" s="36"/>
      <c r="BR98" s="26">
        <f t="shared" si="803"/>
        <v>0</v>
      </c>
      <c r="BS98" s="36"/>
      <c r="BT98" s="26">
        <f t="shared" si="804"/>
        <v>0</v>
      </c>
      <c r="BU98" s="36"/>
      <c r="BV98" s="26">
        <f t="shared" si="805"/>
        <v>0</v>
      </c>
      <c r="BW98" s="36"/>
      <c r="BX98" s="26">
        <f t="shared" si="806"/>
        <v>0</v>
      </c>
      <c r="BY98" s="36"/>
      <c r="BZ98" s="26">
        <f t="shared" si="807"/>
        <v>0</v>
      </c>
      <c r="CA98" s="36"/>
      <c r="CB98" s="26">
        <f t="shared" si="808"/>
        <v>0</v>
      </c>
      <c r="CC98" s="36"/>
      <c r="CD98" s="26">
        <f t="shared" si="809"/>
        <v>0</v>
      </c>
      <c r="CE98" s="25"/>
      <c r="CF98" s="26">
        <f t="shared" si="810"/>
        <v>0</v>
      </c>
      <c r="CG98" s="36"/>
      <c r="CH98" s="26">
        <f t="shared" si="811"/>
        <v>0</v>
      </c>
      <c r="CI98" s="36"/>
      <c r="CJ98" s="26">
        <f t="shared" si="812"/>
        <v>0</v>
      </c>
      <c r="CK98" s="36"/>
      <c r="CL98" s="26">
        <f t="shared" si="813"/>
        <v>0</v>
      </c>
      <c r="CM98" s="36"/>
      <c r="CN98" s="26">
        <f t="shared" si="814"/>
        <v>0</v>
      </c>
      <c r="CO98" s="36"/>
      <c r="CP98" s="26">
        <f t="shared" si="815"/>
        <v>0</v>
      </c>
      <c r="CQ98" s="36"/>
      <c r="CR98" s="26">
        <f t="shared" si="816"/>
        <v>0</v>
      </c>
      <c r="CS98" s="36"/>
      <c r="CT98" s="26">
        <f t="shared" si="817"/>
        <v>0</v>
      </c>
      <c r="CU98" s="36"/>
      <c r="CV98" s="26">
        <f t="shared" si="818"/>
        <v>0</v>
      </c>
      <c r="CW98" s="36"/>
      <c r="CX98" s="26">
        <f t="shared" si="819"/>
        <v>0</v>
      </c>
      <c r="CY98" s="36"/>
      <c r="CZ98" s="26">
        <f t="shared" si="820"/>
        <v>0</v>
      </c>
      <c r="DA98" s="36"/>
      <c r="DB98" s="26">
        <f t="shared" si="821"/>
        <v>0</v>
      </c>
      <c r="DC98" s="36"/>
      <c r="DD98" s="26">
        <f t="shared" si="822"/>
        <v>0</v>
      </c>
      <c r="DE98" s="36"/>
      <c r="DF98" s="26">
        <f t="shared" si="823"/>
        <v>0</v>
      </c>
      <c r="DG98" s="36"/>
      <c r="DH98" s="26">
        <f t="shared" si="824"/>
        <v>0</v>
      </c>
      <c r="DI98" s="36"/>
      <c r="DJ98" s="26">
        <f t="shared" si="825"/>
        <v>0</v>
      </c>
      <c r="DK98" s="36"/>
      <c r="DL98" s="26">
        <f t="shared" si="826"/>
        <v>0</v>
      </c>
      <c r="DM98" s="36"/>
      <c r="DN98" s="26">
        <f t="shared" si="827"/>
        <v>0</v>
      </c>
      <c r="DO98" s="36"/>
      <c r="DP98" s="26">
        <f t="shared" si="828"/>
        <v>0</v>
      </c>
      <c r="DQ98" s="36"/>
      <c r="DR98" s="26">
        <f t="shared" si="829"/>
        <v>0</v>
      </c>
      <c r="DS98" s="36"/>
      <c r="DT98" s="26">
        <f t="shared" si="830"/>
        <v>0</v>
      </c>
      <c r="DU98" s="36"/>
      <c r="DV98" s="26">
        <f t="shared" si="831"/>
        <v>0</v>
      </c>
      <c r="DW98" s="36"/>
      <c r="DX98" s="26">
        <f t="shared" si="832"/>
        <v>0</v>
      </c>
      <c r="DY98" s="36"/>
      <c r="DZ98" s="26">
        <f t="shared" si="833"/>
        <v>0</v>
      </c>
      <c r="EA98" s="36"/>
      <c r="EB98" s="26">
        <f t="shared" si="834"/>
        <v>0</v>
      </c>
      <c r="EC98" s="36"/>
      <c r="ED98" s="26">
        <f t="shared" si="835"/>
        <v>0</v>
      </c>
      <c r="EE98" s="36"/>
      <c r="EF98" s="26">
        <f t="shared" si="836"/>
        <v>0</v>
      </c>
      <c r="EG98" s="29">
        <f t="shared" si="837"/>
        <v>20</v>
      </c>
      <c r="EH98" s="29">
        <f t="shared" si="837"/>
        <v>1079746.304</v>
      </c>
      <c r="EI98" s="38"/>
      <c r="EJ98" s="38"/>
      <c r="EL98" s="59"/>
    </row>
    <row r="99" spans="1:142" s="60" customFormat="1" x14ac:dyDescent="0.25">
      <c r="A99" s="44">
        <v>22</v>
      </c>
      <c r="B99" s="44"/>
      <c r="C99" s="45" t="s">
        <v>243</v>
      </c>
      <c r="D99" s="22">
        <f t="shared" si="705"/>
        <v>10127</v>
      </c>
      <c r="E99" s="22">
        <v>10127</v>
      </c>
      <c r="F99" s="22">
        <v>9620</v>
      </c>
      <c r="G99" s="51"/>
      <c r="H99" s="49"/>
      <c r="I99" s="50"/>
      <c r="J99" s="47"/>
      <c r="K99" s="47"/>
      <c r="L99" s="47"/>
      <c r="M99" s="47"/>
      <c r="N99" s="24">
        <v>2.57</v>
      </c>
      <c r="O99" s="36">
        <f>SUM(O100:O101)</f>
        <v>0</v>
      </c>
      <c r="P99" s="36">
        <f t="shared" ref="P99:CA99" si="838">SUM(P100:P101)</f>
        <v>0</v>
      </c>
      <c r="Q99" s="36">
        <f t="shared" si="838"/>
        <v>0</v>
      </c>
      <c r="R99" s="36">
        <f t="shared" si="838"/>
        <v>0</v>
      </c>
      <c r="S99" s="36">
        <f t="shared" si="838"/>
        <v>0</v>
      </c>
      <c r="T99" s="36">
        <f t="shared" si="838"/>
        <v>0</v>
      </c>
      <c r="U99" s="36">
        <f t="shared" si="838"/>
        <v>0</v>
      </c>
      <c r="V99" s="36">
        <f t="shared" si="838"/>
        <v>0</v>
      </c>
      <c r="W99" s="36">
        <f t="shared" si="838"/>
        <v>0</v>
      </c>
      <c r="X99" s="36">
        <f t="shared" si="838"/>
        <v>0</v>
      </c>
      <c r="Y99" s="36">
        <f t="shared" si="838"/>
        <v>0</v>
      </c>
      <c r="Z99" s="36">
        <f t="shared" si="838"/>
        <v>0</v>
      </c>
      <c r="AA99" s="36">
        <f t="shared" si="838"/>
        <v>24</v>
      </c>
      <c r="AB99" s="36">
        <f t="shared" si="838"/>
        <v>453010.71379199997</v>
      </c>
      <c r="AC99" s="36">
        <f t="shared" si="838"/>
        <v>0</v>
      </c>
      <c r="AD99" s="36">
        <f t="shared" si="838"/>
        <v>0</v>
      </c>
      <c r="AE99" s="36">
        <f t="shared" si="838"/>
        <v>0</v>
      </c>
      <c r="AF99" s="36">
        <f t="shared" si="838"/>
        <v>0</v>
      </c>
      <c r="AG99" s="36">
        <f t="shared" si="838"/>
        <v>0</v>
      </c>
      <c r="AH99" s="36">
        <f t="shared" si="838"/>
        <v>0</v>
      </c>
      <c r="AI99" s="36">
        <f t="shared" si="838"/>
        <v>0</v>
      </c>
      <c r="AJ99" s="36">
        <f t="shared" si="838"/>
        <v>0</v>
      </c>
      <c r="AK99" s="36">
        <f t="shared" si="838"/>
        <v>0</v>
      </c>
      <c r="AL99" s="36">
        <f t="shared" si="838"/>
        <v>0</v>
      </c>
      <c r="AM99" s="36">
        <f t="shared" si="838"/>
        <v>0</v>
      </c>
      <c r="AN99" s="36">
        <f t="shared" si="838"/>
        <v>0</v>
      </c>
      <c r="AO99" s="36">
        <v>0</v>
      </c>
      <c r="AP99" s="36">
        <f t="shared" si="838"/>
        <v>0</v>
      </c>
      <c r="AQ99" s="36">
        <f t="shared" si="838"/>
        <v>0</v>
      </c>
      <c r="AR99" s="36">
        <f t="shared" si="838"/>
        <v>0</v>
      </c>
      <c r="AS99" s="36">
        <f t="shared" si="838"/>
        <v>0</v>
      </c>
      <c r="AT99" s="36">
        <f t="shared" si="838"/>
        <v>0</v>
      </c>
      <c r="AU99" s="36">
        <f t="shared" si="838"/>
        <v>0</v>
      </c>
      <c r="AV99" s="36">
        <f t="shared" si="838"/>
        <v>0</v>
      </c>
      <c r="AW99" s="36">
        <f t="shared" si="838"/>
        <v>0</v>
      </c>
      <c r="AX99" s="36">
        <f t="shared" si="838"/>
        <v>0</v>
      </c>
      <c r="AY99" s="36">
        <f t="shared" si="838"/>
        <v>0</v>
      </c>
      <c r="AZ99" s="36">
        <f t="shared" si="838"/>
        <v>0</v>
      </c>
      <c r="BA99" s="36">
        <f t="shared" si="838"/>
        <v>0</v>
      </c>
      <c r="BB99" s="36">
        <f t="shared" si="838"/>
        <v>0</v>
      </c>
      <c r="BC99" s="36">
        <f t="shared" si="838"/>
        <v>300</v>
      </c>
      <c r="BD99" s="36">
        <f t="shared" si="838"/>
        <v>3015662.6500000004</v>
      </c>
      <c r="BE99" s="36">
        <f t="shared" si="838"/>
        <v>22</v>
      </c>
      <c r="BF99" s="36">
        <f t="shared" si="838"/>
        <v>221148.59433333331</v>
      </c>
      <c r="BG99" s="36">
        <f t="shared" si="838"/>
        <v>0</v>
      </c>
      <c r="BH99" s="36">
        <f t="shared" si="838"/>
        <v>0</v>
      </c>
      <c r="BI99" s="36">
        <v>0</v>
      </c>
      <c r="BJ99" s="36">
        <f t="shared" si="838"/>
        <v>0</v>
      </c>
      <c r="BK99" s="36">
        <f t="shared" si="838"/>
        <v>0</v>
      </c>
      <c r="BL99" s="36">
        <f t="shared" si="838"/>
        <v>0</v>
      </c>
      <c r="BM99" s="36">
        <f t="shared" si="838"/>
        <v>0</v>
      </c>
      <c r="BN99" s="36">
        <f t="shared" si="838"/>
        <v>0</v>
      </c>
      <c r="BO99" s="36">
        <f t="shared" si="838"/>
        <v>0</v>
      </c>
      <c r="BP99" s="36">
        <f t="shared" si="838"/>
        <v>0</v>
      </c>
      <c r="BQ99" s="36">
        <f t="shared" si="838"/>
        <v>0</v>
      </c>
      <c r="BR99" s="36">
        <f t="shared" si="838"/>
        <v>0</v>
      </c>
      <c r="BS99" s="36">
        <f t="shared" si="838"/>
        <v>5</v>
      </c>
      <c r="BT99" s="36">
        <f t="shared" si="838"/>
        <v>52364.084500000004</v>
      </c>
      <c r="BU99" s="36">
        <v>0</v>
      </c>
      <c r="BV99" s="36">
        <f t="shared" si="838"/>
        <v>0</v>
      </c>
      <c r="BW99" s="36">
        <f t="shared" si="838"/>
        <v>0</v>
      </c>
      <c r="BX99" s="36">
        <f t="shared" si="838"/>
        <v>0</v>
      </c>
      <c r="BY99" s="36">
        <f t="shared" si="838"/>
        <v>1</v>
      </c>
      <c r="BZ99" s="36">
        <f t="shared" si="838"/>
        <v>11177.294916666666</v>
      </c>
      <c r="CA99" s="36">
        <f t="shared" si="838"/>
        <v>0</v>
      </c>
      <c r="CB99" s="36">
        <f t="shared" ref="CB99:EJ99" si="839">SUM(CB100:CB101)</f>
        <v>0</v>
      </c>
      <c r="CC99" s="36">
        <f t="shared" si="839"/>
        <v>0</v>
      </c>
      <c r="CD99" s="36">
        <f t="shared" si="839"/>
        <v>0</v>
      </c>
      <c r="CE99" s="36">
        <f t="shared" si="839"/>
        <v>0</v>
      </c>
      <c r="CF99" s="36">
        <f t="shared" si="839"/>
        <v>0</v>
      </c>
      <c r="CG99" s="36">
        <f t="shared" si="839"/>
        <v>11</v>
      </c>
      <c r="CH99" s="36">
        <f t="shared" si="839"/>
        <v>135326.19099999999</v>
      </c>
      <c r="CI99" s="36">
        <f t="shared" si="839"/>
        <v>4</v>
      </c>
      <c r="CJ99" s="36">
        <f t="shared" si="839"/>
        <v>162045.00312000001</v>
      </c>
      <c r="CK99" s="36">
        <f t="shared" si="839"/>
        <v>0</v>
      </c>
      <c r="CL99" s="36">
        <f t="shared" si="839"/>
        <v>0</v>
      </c>
      <c r="CM99" s="36">
        <f t="shared" si="839"/>
        <v>0</v>
      </c>
      <c r="CN99" s="36">
        <f t="shared" si="839"/>
        <v>0</v>
      </c>
      <c r="CO99" s="36">
        <f t="shared" si="839"/>
        <v>0</v>
      </c>
      <c r="CP99" s="36">
        <f t="shared" si="839"/>
        <v>0</v>
      </c>
      <c r="CQ99" s="36">
        <f t="shared" si="839"/>
        <v>0</v>
      </c>
      <c r="CR99" s="36">
        <f t="shared" si="839"/>
        <v>0</v>
      </c>
      <c r="CS99" s="36">
        <f t="shared" si="839"/>
        <v>0</v>
      </c>
      <c r="CT99" s="36">
        <f t="shared" si="839"/>
        <v>0</v>
      </c>
      <c r="CU99" s="36">
        <f t="shared" si="839"/>
        <v>0</v>
      </c>
      <c r="CV99" s="36">
        <f t="shared" si="839"/>
        <v>0</v>
      </c>
      <c r="CW99" s="36">
        <f t="shared" si="839"/>
        <v>0</v>
      </c>
      <c r="CX99" s="36">
        <f t="shared" si="839"/>
        <v>0</v>
      </c>
      <c r="CY99" s="36">
        <f t="shared" si="839"/>
        <v>0</v>
      </c>
      <c r="CZ99" s="36">
        <f t="shared" si="839"/>
        <v>0</v>
      </c>
      <c r="DA99" s="36">
        <f t="shared" si="839"/>
        <v>0</v>
      </c>
      <c r="DB99" s="36">
        <f t="shared" si="839"/>
        <v>0</v>
      </c>
      <c r="DC99" s="36">
        <f t="shared" si="839"/>
        <v>0</v>
      </c>
      <c r="DD99" s="36">
        <f t="shared" si="839"/>
        <v>0</v>
      </c>
      <c r="DE99" s="36">
        <f t="shared" si="839"/>
        <v>0</v>
      </c>
      <c r="DF99" s="36">
        <f t="shared" si="839"/>
        <v>0</v>
      </c>
      <c r="DG99" s="36">
        <f t="shared" si="839"/>
        <v>0</v>
      </c>
      <c r="DH99" s="36">
        <f t="shared" si="839"/>
        <v>0</v>
      </c>
      <c r="DI99" s="36">
        <v>0</v>
      </c>
      <c r="DJ99" s="36">
        <f t="shared" si="839"/>
        <v>0</v>
      </c>
      <c r="DK99" s="36">
        <f t="shared" si="839"/>
        <v>0</v>
      </c>
      <c r="DL99" s="36">
        <f t="shared" si="839"/>
        <v>0</v>
      </c>
      <c r="DM99" s="36">
        <f t="shared" si="839"/>
        <v>0</v>
      </c>
      <c r="DN99" s="36">
        <f t="shared" si="839"/>
        <v>0</v>
      </c>
      <c r="DO99" s="36">
        <f t="shared" si="839"/>
        <v>101</v>
      </c>
      <c r="DP99" s="36">
        <f t="shared" si="839"/>
        <v>1653117.3295000002</v>
      </c>
      <c r="DQ99" s="36">
        <f t="shared" si="839"/>
        <v>2</v>
      </c>
      <c r="DR99" s="36">
        <f t="shared" si="839"/>
        <v>83878.364169600012</v>
      </c>
      <c r="DS99" s="36">
        <f t="shared" si="839"/>
        <v>0</v>
      </c>
      <c r="DT99" s="36">
        <f t="shared" si="839"/>
        <v>0</v>
      </c>
      <c r="DU99" s="36">
        <f t="shared" si="839"/>
        <v>0</v>
      </c>
      <c r="DV99" s="36">
        <f t="shared" si="839"/>
        <v>0</v>
      </c>
      <c r="DW99" s="36">
        <f t="shared" si="839"/>
        <v>0</v>
      </c>
      <c r="DX99" s="36">
        <f t="shared" si="839"/>
        <v>0</v>
      </c>
      <c r="DY99" s="36">
        <v>0</v>
      </c>
      <c r="DZ99" s="36">
        <f t="shared" ref="DZ99" si="840">SUM(DZ100:DZ101)</f>
        <v>0</v>
      </c>
      <c r="EA99" s="36">
        <v>0</v>
      </c>
      <c r="EB99" s="36">
        <f t="shared" ref="EB99" si="841">SUM(EB100:EB101)</f>
        <v>0</v>
      </c>
      <c r="EC99" s="36">
        <f t="shared" si="839"/>
        <v>0</v>
      </c>
      <c r="ED99" s="36">
        <f t="shared" si="839"/>
        <v>0</v>
      </c>
      <c r="EE99" s="36">
        <f t="shared" si="839"/>
        <v>0</v>
      </c>
      <c r="EF99" s="36">
        <f t="shared" si="839"/>
        <v>0</v>
      </c>
      <c r="EG99" s="36">
        <f t="shared" si="839"/>
        <v>470</v>
      </c>
      <c r="EH99" s="36">
        <f t="shared" si="839"/>
        <v>5787730.2253315998</v>
      </c>
      <c r="EI99" s="36">
        <f t="shared" si="839"/>
        <v>0</v>
      </c>
      <c r="EJ99" s="36">
        <f t="shared" si="839"/>
        <v>0</v>
      </c>
      <c r="EL99" s="59"/>
    </row>
    <row r="100" spans="1:142" ht="45" x14ac:dyDescent="0.25">
      <c r="A100" s="7"/>
      <c r="B100" s="7">
        <v>67</v>
      </c>
      <c r="C100" s="33" t="s">
        <v>244</v>
      </c>
      <c r="D100" s="22">
        <f t="shared" si="705"/>
        <v>10127</v>
      </c>
      <c r="E100" s="22">
        <v>10127</v>
      </c>
      <c r="F100" s="22">
        <v>9620</v>
      </c>
      <c r="G100" s="23">
        <v>2.31</v>
      </c>
      <c r="H100" s="31">
        <v>1</v>
      </c>
      <c r="I100" s="32"/>
      <c r="J100" s="22">
        <v>1.4</v>
      </c>
      <c r="K100" s="22">
        <v>1.68</v>
      </c>
      <c r="L100" s="22">
        <v>2.23</v>
      </c>
      <c r="M100" s="22">
        <v>2.39</v>
      </c>
      <c r="N100" s="24">
        <v>2.57</v>
      </c>
      <c r="O100" s="25"/>
      <c r="P100" s="26">
        <f t="shared" ref="P100:P101" si="842">(O100/12*1*$D100*$G100*$H100*$J100*P$10)+(O100/12*5*$E100*$G100*$H100*$J100*P$11)+(O100/12*6*$F100*$G100*$H100*$J100*P$11)</f>
        <v>0</v>
      </c>
      <c r="Q100" s="25"/>
      <c r="R100" s="26">
        <f t="shared" ref="R100:R101" si="843">(Q100/12*1*$D100*$G100*$H100*$J100*R$10)+(Q100/12*5*$E100*$G100*$H100*$J100*R$11)+(Q100/12*6*$F100*$G100*$H100*$J100*R$11)</f>
        <v>0</v>
      </c>
      <c r="S100" s="39"/>
      <c r="T100" s="26">
        <f t="shared" ref="T100:T101" si="844">(S100/12*1*$D100*$G100*$H100*$J100*T$10)+(S100/12*5*$E100*$G100*$H100*$J100*T$11)+(S100/12*6*$F100*$G100*$H100*$J100*T$11)</f>
        <v>0</v>
      </c>
      <c r="U100" s="25"/>
      <c r="V100" s="26">
        <f t="shared" ref="V100:V101" si="845">(U100/12*1*$D100*$G100*$H100*$J100*V$10)+(U100/12*5*$E100*$G100*$H100*$J100*V$11)+(U100/12*6*$F100*$G100*$H100*$J100*V$11)</f>
        <v>0</v>
      </c>
      <c r="W100" s="25"/>
      <c r="X100" s="26">
        <f t="shared" ref="X100:X101" si="846">(W100/12*1*$D100*$G100*$H100*$J100*X$10)+(W100/12*5*$E100*$G100*$H100*$J100*X$11)+(W100/12*6*$F100*$G100*$H100*$J100*X$11)</f>
        <v>0</v>
      </c>
      <c r="Y100" s="25"/>
      <c r="Z100" s="26">
        <f t="shared" ref="Z100:Z101" si="847">(Y100/12*1*$D100*$G100*$H100*$J100*Z$10)+(Y100/12*5*$E100*$G100*$H100*$J100*Z$11)+(Y100/12*6*$F100*$G100*$H100*$J100*Z$11)</f>
        <v>0</v>
      </c>
      <c r="AA100" s="25">
        <v>4</v>
      </c>
      <c r="AB100" s="26">
        <f t="shared" ref="AB100:AB101" si="848">(AA100/12*1*$D100*$G100*$H100*$K100*AB$10)+(AA100/12*5*$E100*$G100*$H100*$K100*AB$11)+(AA100/12*6*$F100*$G100*$H100*$K100*AB$11)</f>
        <v>154800.998352</v>
      </c>
      <c r="AC100" s="25"/>
      <c r="AD100" s="26">
        <f t="shared" ref="AD100:AD101" si="849">(AC100/12*1*$D100*$G100*$H100*$J100*AD$10)+(AC100/12*5*$E100*$G100*$H100*$J100*AD$11)+(AC100/12*6*$F100*$G100*$H100*$J100*AD$11)</f>
        <v>0</v>
      </c>
      <c r="AE100" s="25"/>
      <c r="AF100" s="26">
        <f t="shared" ref="AF100:AF101" si="850">(AE100/12*1*$D100*$G100*$H100*$K100*AF$10)+(AE100/12*5*$E100*$G100*$H100*$K100*AF$11)+(AE100/12*6*$F100*$G100*$H100*$K100*AF$11)</f>
        <v>0</v>
      </c>
      <c r="AG100" s="25"/>
      <c r="AH100" s="26">
        <f t="shared" ref="AH100:AH101" si="851">(AG100/12*1*$D100*$G100*$H100*$K100*AH$10)+(AG100/12*5*$E100*$G100*$H100*$K100*AH$11)+(AG100/12*6*$F100*$G100*$H100*$K100*AH$11)</f>
        <v>0</v>
      </c>
      <c r="AI100" s="25"/>
      <c r="AJ100" s="26">
        <f t="shared" ref="AJ100:AJ101" si="852">(AI100/12*1*$D100*$G100*$H100*$K100*AJ$10)+(AI100/12*5*$E100*$G100*$H100*$K100*AJ$11)+(AI100/12*6*$F100*$G100*$H100*$K100*AJ$11)</f>
        <v>0</v>
      </c>
      <c r="AK100" s="25"/>
      <c r="AL100" s="26">
        <f t="shared" ref="AL100:AL101" si="853">(AK100/12*1*$D100*$G100*$H100*$K100*AL$10)+(AK100/12*5*$E100*$G100*$H100*$K100*AL$11)+(AK100/12*6*$F100*$G100*$H100*$K100*AL$11)</f>
        <v>0</v>
      </c>
      <c r="AM100" s="28"/>
      <c r="AN100" s="26">
        <f t="shared" ref="AN100:AN101" si="854">(AM100/12*1*$D100*$G100*$H100*$K100*AN$10)+(AM100/12*5*$E100*$G100*$H100*$K100*AN$11)+(AM100/12*6*$F100*$G100*$H100*$K100*AN$11)</f>
        <v>0</v>
      </c>
      <c r="AO100" s="25"/>
      <c r="AP100" s="26">
        <f t="shared" ref="AP100:AP101" si="855">(AO100/12*1*$D100*$G100*$H100*$K100*AP$10)+(AO100/12*5*$E100*$G100*$H100*$K100*AP$11)+(AO100/12*6*$F100*$G100*$H100*$K100*AP$11)</f>
        <v>0</v>
      </c>
      <c r="AQ100" s="25"/>
      <c r="AR100" s="26">
        <f t="shared" ref="AR100:AR101" si="856">(AQ100/12*1*$D100*$G100*$H100*$J100*AR$10)+(AQ100/12*5*$E100*$G100*$H100*$J100*AR$11)+(AQ100/12*6*$F100*$G100*$H100*$J100*AR$11)</f>
        <v>0</v>
      </c>
      <c r="AS100" s="25"/>
      <c r="AT100" s="26">
        <f t="shared" ref="AT100:AT101" si="857">(AS100/12*1*$D100*$G100*$H100*$J100*AT$10)+(AS100/12*11*$E100*$G100*$H100*$J100*AT$11)</f>
        <v>0</v>
      </c>
      <c r="AU100" s="25"/>
      <c r="AV100" s="26">
        <f t="shared" ref="AV100:AV101" si="858">(AU100/12*1*$D100*$G100*$H100*$J100*AV$10)+(AU100/12*5*$E100*$G100*$H100*$J100*AV$11)+(AU100/12*6*$F100*$G100*$H100*$J100*AV$11)</f>
        <v>0</v>
      </c>
      <c r="AW100" s="25"/>
      <c r="AX100" s="26">
        <f t="shared" ref="AX100:AX101" si="859">(AW100/12*1*$D100*$G100*$H100*$K100*AX$10)+(AW100/12*5*$E100*$G100*$H100*$K100*AX$11)+(AW100/12*6*$F100*$G100*$H100*$K100*AX$11)</f>
        <v>0</v>
      </c>
      <c r="AY100" s="25"/>
      <c r="AZ100" s="26">
        <f t="shared" ref="AZ100:AZ101" si="860">(AY100/12*1*$D100*$G100*$H100*$J100*AZ$10)+(AY100/12*5*$E100*$G100*$H100*$J100*AZ$11)+(AY100/12*6*$F100*$G100*$H100*$J100*AZ$11)</f>
        <v>0</v>
      </c>
      <c r="BA100" s="25"/>
      <c r="BB100" s="26">
        <f t="shared" ref="BB100:BB101" si="861">(BA100/12*1*$D100*$G100*$H100*$J100*BB$10)+(BA100/12*5*$E100*$G100*$H100*$J100*BB$11)+(BA100/12*6*$F100*$G100*$H100*$J100*BB$11)</f>
        <v>0</v>
      </c>
      <c r="BC100" s="25"/>
      <c r="BD100" s="26">
        <f t="shared" ref="BD100:BD101" si="862">(BC100/12*1*$D100*$G100*$H100*$J100*BD$10)+(BC100/12*5*$E100*$G100*$H100*$J100*BD$11)+(BC100/12*6*$F100*$G100*$H100*$J100*BD$11)</f>
        <v>0</v>
      </c>
      <c r="BE100" s="25"/>
      <c r="BF100" s="26">
        <f t="shared" ref="BF100:BF101" si="863">(BE100/12*1*$D100*$G100*$H100*$J100*BF$10)+(BE100/12*5*$E100*$G100*$H100*$J100*BF$11)+(BE100/12*6*$F100*$G100*$H100*$J100*BF$11)</f>
        <v>0</v>
      </c>
      <c r="BG100" s="25"/>
      <c r="BH100" s="26">
        <f t="shared" ref="BH100:BH101" si="864">(BG100/12*1*$D100*$G100*$H100*$J100*BH$10)+(BG100/12*5*$E100*$G100*$H100*$J100*BH$11)+(BG100/12*6*$F100*$G100*$H100*$J100*BH$11)</f>
        <v>0</v>
      </c>
      <c r="BI100" s="25"/>
      <c r="BJ100" s="26">
        <f t="shared" ref="BJ100:BJ101" si="865">(BI100/12*1*$D100*$G100*$H100*$J100*BJ$10)+(BI100/12*5*$E100*$G100*$H100*$J100*BJ$11)+(BI100/12*6*$F100*$G100*$H100*$J100*BJ$11)</f>
        <v>0</v>
      </c>
      <c r="BK100" s="25"/>
      <c r="BL100" s="26">
        <f t="shared" ref="BL100:BL101" si="866">(BK100/12*1*$D100*$G100*$H100*$J100*BL$10)+(BK100/12*4*$E100*$G100*$H100*$J100*BL$11)+(BK100/12*1*$E100*$G100*$H100*$J100*BL$12)+(BK100/12*6*$F100*$G100*$H100*$J100*BL$12)</f>
        <v>0</v>
      </c>
      <c r="BM100" s="25"/>
      <c r="BN100" s="26">
        <f t="shared" ref="BN100:BN101" si="867">(BM100/12*1*$D100*$G100*$H100*$J100*BN$10)+(BM100/12*5*$E100*$G100*$H100*$J100*BN$11)+(BM100/12*6*$F100*$G100*$H100*$J100*BN$11)</f>
        <v>0</v>
      </c>
      <c r="BO100" s="25"/>
      <c r="BP100" s="26">
        <f t="shared" ref="BP100:BP101" si="868">(BO100/12*1*$D100*$G100*$H100*$J100*BP$10)+(BO100/12*4*$E100*$G100*$H100*$J100*BP$11)+(BO100/12*1*$E100*$G100*$H100*$J100*BP$12)+(BO100/12*6*$F100*$G100*$H100*$J100*BP$12)</f>
        <v>0</v>
      </c>
      <c r="BQ100" s="25"/>
      <c r="BR100" s="26">
        <f t="shared" ref="BR100:BR101" si="869">(BQ100/12*1*$D100*$G100*$H100*$J100*BR$10)+(BQ100/12*5*$E100*$G100*$H100*$J100*BR$11)+(BQ100/12*6*$F100*$G100*$H100*$J100*BR$11)</f>
        <v>0</v>
      </c>
      <c r="BS100" s="25"/>
      <c r="BT100" s="26">
        <f t="shared" ref="BT100:BT101" si="870">(BS100/12*1*$D100*$G100*$H100*$J100*BT$10)+(BS100/12*4*$E100*$G100*$H100*$J100*BT$11)+(BS100/12*1*$E100*$G100*$H100*$J100*BT$12)+(BS100/12*6*$F100*$G100*$H100*$J100*BT$12)</f>
        <v>0</v>
      </c>
      <c r="BU100" s="25"/>
      <c r="BV100" s="26">
        <f t="shared" ref="BV100:BV101" si="871">(BU100/12*1*$D100*$G100*$H100*$J100*BV$10)+(BU100/12*5*$E100*$G100*$H100*$J100*BV$11)+(BU100/12*6*$F100*$G100*$H100*$J100*BV$11)</f>
        <v>0</v>
      </c>
      <c r="BW100" s="25"/>
      <c r="BX100" s="26">
        <f t="shared" ref="BX100:BX101" si="872">(BW100/12*1*$D100*$G100*$H100*$J100*BX$10)+(BW100/12*5*$E100*$G100*$H100*$J100*BX$11)+(BW100/12*6*$F100*$G100*$H100*$J100*BX$11)</f>
        <v>0</v>
      </c>
      <c r="BY100" s="25"/>
      <c r="BZ100" s="26">
        <f t="shared" ref="BZ100:BZ101" si="873">(BY100/12*1*$D100*$G100*$H100*$J100*BZ$10)+(BY100/12*5*$E100*$G100*$H100*$J100*BZ$11)+(BY100/12*6*$F100*$G100*$H100*$J100*BZ$11)</f>
        <v>0</v>
      </c>
      <c r="CA100" s="25"/>
      <c r="CB100" s="26">
        <f t="shared" ref="CB100:CB101" si="874">(CA100/12*1*$D100*$G100*$H100*$K100*CB$10)+(CA100/12*4*$E100*$G100*$H100*$K100*CB$11)+(CA100/12*1*$E100*$G100*$H100*$K100*CB$12)+(CA100/12*6*$F100*$G100*$H100*$K100*CB$12)</f>
        <v>0</v>
      </c>
      <c r="CC100" s="25"/>
      <c r="CD100" s="26">
        <f t="shared" ref="CD100:CD101" si="875">(CC100/12*1*$D100*$G100*$H100*$J100*CD$10)+(CC100/12*5*$E100*$G100*$H100*$J100*CD$11)+(CC100/12*6*$F100*$G100*$H100*$J100*CD$11)</f>
        <v>0</v>
      </c>
      <c r="CE100" s="25"/>
      <c r="CF100" s="26">
        <f t="shared" ref="CF100:CF101" si="876">(CE100/12*1*$D100*$G100*$H100*$J100*CF$10)+(CE100/12*5*$E100*$G100*$H100*$J100*CF$11)+(CE100/12*6*$F100*$G100*$H100*$J100*CF$11)</f>
        <v>0</v>
      </c>
      <c r="CG100" s="25"/>
      <c r="CH100" s="26">
        <f t="shared" ref="CH100:CH101" si="877">(CG100/12*1*$D100*$G100*$H100*$J100*CH$10)+(CG100/12*5*$E100*$G100*$H100*$J100*CH$11)+(CG100/12*6*$F100*$G100*$H100*$J100*CH$11)</f>
        <v>0</v>
      </c>
      <c r="CI100" s="25">
        <v>4</v>
      </c>
      <c r="CJ100" s="26">
        <f t="shared" ref="CJ100:CJ101" si="878">(CI100/12*1*$D100*$G100*$H100*$K100*CJ$10)+(CI100/12*4*$E100*$G100*$H100*$K100*CJ$11)+(CI100/12*1*$E100*$G100*$H100*$K100*CJ$12)+(CI100/12*6*$F100*$G100*$H100*$K100*CJ$12)</f>
        <v>162045.00312000001</v>
      </c>
      <c r="CK100" s="25"/>
      <c r="CL100" s="26">
        <f t="shared" ref="CL100:CL101" si="879">(CK100/12*1*$D100*$G100*$H100*$K100*CL$10)+(CK100/12*5*$E100*$G100*$H100*$K100*CL$11)+(CK100/12*6*$F100*$G100*$H100*$K100*CL$11)</f>
        <v>0</v>
      </c>
      <c r="CM100" s="25"/>
      <c r="CN100" s="26">
        <f t="shared" ref="CN100:CN101" si="880">(CM100/12*1*$D100*$G100*$H100*$J100*CN$10)+(CM100/12*5*$E100*$G100*$H100*$J100*CN$11)+(CM100/12*6*$F100*$G100*$H100*$J100*CN$11)</f>
        <v>0</v>
      </c>
      <c r="CO100" s="25"/>
      <c r="CP100" s="26">
        <f t="shared" ref="CP100:CP101" si="881">(CO100/12*1*$D100*$G100*$H100*$J100*CP$10)+(CO100/12*5*$E100*$G100*$H100*$J100*CP$11)+(CO100/12*6*$F100*$G100*$H100*$J100*CP$11)</f>
        <v>0</v>
      </c>
      <c r="CQ100" s="25"/>
      <c r="CR100" s="26">
        <f t="shared" ref="CR100:CR101" si="882">(CQ100/12*1*$D100*$G100*$H100*$J100*CR$10)+(CQ100/12*5*$E100*$G100*$H100*$J100*CR$11)+(CQ100/12*6*$F100*$G100*$H100*$J100*CR$11)</f>
        <v>0</v>
      </c>
      <c r="CS100" s="25"/>
      <c r="CT100" s="26">
        <f>(CS100/12*1*$D100*$G100*$H100*$J100*CT$10)+(CS100/12*5*$E100*$G100*$H100*$J100*CT$11)+(CS100/12*6*$F100*$G100*$H100*$J100*CT$11)</f>
        <v>0</v>
      </c>
      <c r="CU100" s="25"/>
      <c r="CV100" s="26">
        <f>(CU100/12*1*$D100*$G100*$H100*$J100*CV$10)+(CU100/12*5*$E100*$G100*$H100*$J100*CV$11)+(CU100/12*6*$F100*$G100*$H100*$J100*CV$11)</f>
        <v>0</v>
      </c>
      <c r="CW100" s="25"/>
      <c r="CX100" s="26">
        <f t="shared" ref="CX100:CX101" si="883">(CW100/12*1*$D100*$G100*$H100*$J100*CX$10)+(CW100/12*5*$E100*$G100*$H100*$J100*CX$11)+(CW100/12*6*$F100*$G100*$H100*$J100*CX$11)</f>
        <v>0</v>
      </c>
      <c r="CY100" s="25"/>
      <c r="CZ100" s="26">
        <f t="shared" ref="CZ100:CZ101" si="884">(CY100/12*1*$D100*$G100*$H100*$J100*CZ$10)+(CY100/12*5*$E100*$G100*$H100*$J100*CZ$11)+(CY100/12*6*$F100*$G100*$H100*$J100*CZ$11)</f>
        <v>0</v>
      </c>
      <c r="DA100" s="25"/>
      <c r="DB100" s="26">
        <f t="shared" ref="DB100:DB101" si="885">(DA100/12*1*$D100*$G100*$H100*$J100*DB$10)+(DA100/12*4*$E100*$G100*$H100*$J100*DB$11)+(DA100/12*1*$E100*$G100*$H100*$J100*DB$12)+(DA100/12*6*$F100*$G100*$H100*$J100*DB$12)</f>
        <v>0</v>
      </c>
      <c r="DC100" s="25"/>
      <c r="DD100" s="26">
        <f t="shared" ref="DD100:DD101" si="886">(DC100/12*1*$D100*$G100*$H100*$J100*DD$10)+(DC100/12*5*$E100*$G100*$H100*$J100*DD$11)+(DC100/12*6*$F100*$G100*$H100*$J100*DD$11)</f>
        <v>0</v>
      </c>
      <c r="DE100" s="25"/>
      <c r="DF100" s="26">
        <f t="shared" ref="DF100:DF101" si="887">(DE100/12*1*$D100*$G100*$H100*$K100*DF$10)+(DE100/12*5*$E100*$G100*$H100*$K100*DF$11)+(DE100/12*6*$F100*$G100*$H100*$K100*DF$11)</f>
        <v>0</v>
      </c>
      <c r="DG100" s="25"/>
      <c r="DH100" s="26">
        <f t="shared" ref="DH100:DH101" si="888">(DG100/12*1*$D100*$G100*$H100*$K100*DH$10)+(DG100/12*5*$E100*$G100*$H100*$K100*DH$11)+(DG100/12*6*$F100*$G100*$H100*$K100*DH$11)</f>
        <v>0</v>
      </c>
      <c r="DI100" s="25"/>
      <c r="DJ100" s="26">
        <f t="shared" ref="DJ100:DJ101" si="889">(DI100/12*1*$D100*$G100*$H100*$J100*DJ$10)+(DI100/12*5*$E100*$G100*$H100*$J100*DJ$11)+(DI100/12*6*$F100*$G100*$H100*$J100*DJ$11)</f>
        <v>0</v>
      </c>
      <c r="DK100" s="25"/>
      <c r="DL100" s="26">
        <f>(DK100/12*1*$D100*$G100*$H100*$K100*DL$10)+(DK100/12*5*$E100*$G100*$H100*$K100*DL$11)+(DK100/12*6*$F100*$G100*$H100*$K100*DL$11)</f>
        <v>0</v>
      </c>
      <c r="DM100" s="25"/>
      <c r="DN100" s="26">
        <f>(DM100/12*1*$D100*$G100*$H100*$K100*DN$10)+(DM100/12*5*$E100*$G100*$H100*$K100*DN$11)+(DM100/12*6*$F100*$G100*$H100*$K100*DN$11)</f>
        <v>0</v>
      </c>
      <c r="DO100" s="25">
        <v>1</v>
      </c>
      <c r="DP100" s="26">
        <f t="shared" ref="DP100:DP101" si="890">(DO100/12*1*$D100*$G100*$H100*$K100*DP$10)+(DO100/12*5*$E100*$G100*$H100*$K100*DP$11)+(DO100/12*6*$F100*$G100*$H100*$K100*DP$11)</f>
        <v>41821.279500000004</v>
      </c>
      <c r="DQ100" s="25">
        <v>2</v>
      </c>
      <c r="DR100" s="26">
        <f t="shared" ref="DR100:DR101" si="891">(DQ100/12*1*$D100*$G100*$H100*$K100*DR$10)+(DQ100/12*5*$E100*$G100*$H100*$K100*DR$11)+(DQ100/12*6*$F100*$G100*$H100*$K100*DR$11)</f>
        <v>83878.364169600012</v>
      </c>
      <c r="DS100" s="25"/>
      <c r="DT100" s="26">
        <f t="shared" ref="DT100:DT101" si="892">(DS100/12*1*$D100*$G100*$H100*$J100*DT$10)+(DS100/12*5*$E100*$G100*$H100*$J100*DT$11)+(DS100/12*6*$F100*$G100*$H100*$J100*DT$11)</f>
        <v>0</v>
      </c>
      <c r="DU100" s="25"/>
      <c r="DV100" s="26">
        <f t="shared" ref="DV100:DV101" si="893">(DU100/12*1*$D100*$G100*$H100*$J100*DV$10)+(DU100/12*5*$E100*$G100*$H100*$J100*DV$11)+(DU100/12*6*$F100*$G100*$H100*$J100*DV$11)</f>
        <v>0</v>
      </c>
      <c r="DW100" s="25"/>
      <c r="DX100" s="26">
        <f t="shared" ref="DX100:DX101" si="894">(DW100/12*1*$D100*$G100*$H100*$K100*DX$10)+(DW100/12*5*$E100*$G100*$H100*$K100*DX$11)+(DW100/12*6*$F100*$G100*$H100*$K100*DX$11)</f>
        <v>0</v>
      </c>
      <c r="DY100" s="25"/>
      <c r="DZ100" s="26">
        <f t="shared" ref="DZ100:DZ101" si="895">(DY100/12*1*$D100*$G100*$H100*$K100*DZ$10)+(DY100/12*5*$E100*$G100*$H100*$K100*DZ$11)+(DY100/12*6*$F100*$G100*$H100*$K100*DZ$11)</f>
        <v>0</v>
      </c>
      <c r="EA100" s="25"/>
      <c r="EB100" s="26">
        <f t="shared" ref="EB100:EB101" si="896">(EA100/12*1*$D100*$G100*$H100*$K100*EB$10)+(EA100/12*5*$E100*$G100*$H100*$K100*EB$11)+(EA100/12*6*$F100*$G100*$H100*$K100*EB$11)</f>
        <v>0</v>
      </c>
      <c r="EC100" s="25"/>
      <c r="ED100" s="26">
        <f t="shared" ref="ED100:ED101" si="897">(EC100/12*1*$D100*$G100*$H100*$L100*ED$10)+(EC100/12*5*$E100*$G100*$H100*$L100*ED$11)+(EC100/12*6*$F100*$G100*$H100*$L100*ED$11)</f>
        <v>0</v>
      </c>
      <c r="EE100" s="25"/>
      <c r="EF100" s="26">
        <f t="shared" ref="EF100:EF101" si="898">(EE100/12*1*$D100*$G100*$H100*$M100*EF$10)+(EE100/12*5*$E100*$G100*$H100*$N100*EF$11)+(EE100/12*6*$F100*$G100*$H100*$N100*EF$11)</f>
        <v>0</v>
      </c>
      <c r="EG100" s="29">
        <f>SUM(S100,Y100,U100,O100,Q100,BW100,CS100,DI100,DU100,BY100,DS100,BI100,AY100,AQ100,AS100,AU100,BK100,CQ100,W100,EA100,DG100,CA100,DY100,CI100,DK100,DO100,DM100,AE100,AG100,AI100,AK100,AA100,AM100,AO100,CK100,EC100,EE100,AW100,DW100,BO100,BA100,BC100,CU100,CW100,CY100,DA100,DC100,BQ100,BE100,BS100,BG100,BU100,CM100,CG100,CO100,AC100,CC100,DE100,,BM100,DQ100,CE100)</f>
        <v>11</v>
      </c>
      <c r="EH100" s="29">
        <f>SUM(T100,Z100,V100,P100,R100,BX100,CT100,DJ100,DV100,BZ100,DT100,BJ100,AZ100,AR100,AT100,AV100,BL100,CR100,X100,EB100,DH100,CB100,DZ100,CJ100,DL100,DP100,DN100,AF100,AH100,AJ100,AL100,AB100,AN100,AP100,CL100,ED100,EF100,AX100,DX100,BP100,BB100,BD100,CV100,CX100,CZ100,DB100,DD100,BR100,BF100,BT100,BH100,BV100,CN100,CH100,CP100,AD100,CD100,DF100,,BN100,DR100,CF100)</f>
        <v>442545.64514159999</v>
      </c>
      <c r="EI100" s="38"/>
      <c r="EJ100" s="38"/>
      <c r="EL100" s="59"/>
    </row>
    <row r="101" spans="1:142" ht="30" x14ac:dyDescent="0.25">
      <c r="A101" s="7"/>
      <c r="B101" s="7">
        <v>68</v>
      </c>
      <c r="C101" s="33" t="s">
        <v>245</v>
      </c>
      <c r="D101" s="22">
        <f t="shared" si="705"/>
        <v>10127</v>
      </c>
      <c r="E101" s="22">
        <v>10127</v>
      </c>
      <c r="F101" s="22">
        <v>9620</v>
      </c>
      <c r="G101" s="30">
        <v>0.89</v>
      </c>
      <c r="H101" s="31">
        <v>1</v>
      </c>
      <c r="I101" s="32"/>
      <c r="J101" s="22">
        <v>1.4</v>
      </c>
      <c r="K101" s="22">
        <v>1.68</v>
      </c>
      <c r="L101" s="22">
        <v>2.23</v>
      </c>
      <c r="M101" s="22">
        <v>2.39</v>
      </c>
      <c r="N101" s="24">
        <v>2.57</v>
      </c>
      <c r="O101" s="25"/>
      <c r="P101" s="26">
        <f t="shared" si="842"/>
        <v>0</v>
      </c>
      <c r="Q101" s="25"/>
      <c r="R101" s="26">
        <f t="shared" si="843"/>
        <v>0</v>
      </c>
      <c r="S101" s="27"/>
      <c r="T101" s="26">
        <f t="shared" si="844"/>
        <v>0</v>
      </c>
      <c r="U101" s="25"/>
      <c r="V101" s="26">
        <f t="shared" si="845"/>
        <v>0</v>
      </c>
      <c r="W101" s="25"/>
      <c r="X101" s="26">
        <f t="shared" si="846"/>
        <v>0</v>
      </c>
      <c r="Y101" s="25"/>
      <c r="Z101" s="26">
        <f t="shared" si="847"/>
        <v>0</v>
      </c>
      <c r="AA101" s="25">
        <v>20</v>
      </c>
      <c r="AB101" s="26">
        <f t="shared" si="848"/>
        <v>298209.71544</v>
      </c>
      <c r="AC101" s="25"/>
      <c r="AD101" s="26">
        <f t="shared" si="849"/>
        <v>0</v>
      </c>
      <c r="AE101" s="25"/>
      <c r="AF101" s="26">
        <f t="shared" si="850"/>
        <v>0</v>
      </c>
      <c r="AG101" s="25"/>
      <c r="AH101" s="26">
        <f t="shared" si="851"/>
        <v>0</v>
      </c>
      <c r="AI101" s="25"/>
      <c r="AJ101" s="26">
        <f t="shared" si="852"/>
        <v>0</v>
      </c>
      <c r="AK101" s="25"/>
      <c r="AL101" s="26">
        <f t="shared" si="853"/>
        <v>0</v>
      </c>
      <c r="AM101" s="28"/>
      <c r="AN101" s="26">
        <f t="shared" si="854"/>
        <v>0</v>
      </c>
      <c r="AO101" s="25"/>
      <c r="AP101" s="26">
        <f t="shared" si="855"/>
        <v>0</v>
      </c>
      <c r="AQ101" s="25"/>
      <c r="AR101" s="26">
        <f t="shared" si="856"/>
        <v>0</v>
      </c>
      <c r="AS101" s="25"/>
      <c r="AT101" s="26">
        <f t="shared" si="857"/>
        <v>0</v>
      </c>
      <c r="AU101" s="25"/>
      <c r="AV101" s="26">
        <f t="shared" si="858"/>
        <v>0</v>
      </c>
      <c r="AW101" s="25"/>
      <c r="AX101" s="26">
        <f t="shared" si="859"/>
        <v>0</v>
      </c>
      <c r="AY101" s="25"/>
      <c r="AZ101" s="26">
        <f t="shared" si="860"/>
        <v>0</v>
      </c>
      <c r="BA101" s="25"/>
      <c r="BB101" s="26">
        <f t="shared" si="861"/>
        <v>0</v>
      </c>
      <c r="BC101" s="25">
        <v>300</v>
      </c>
      <c r="BD101" s="26">
        <f t="shared" si="862"/>
        <v>3015662.6500000004</v>
      </c>
      <c r="BE101" s="25">
        <v>22</v>
      </c>
      <c r="BF101" s="26">
        <f t="shared" si="863"/>
        <v>221148.59433333331</v>
      </c>
      <c r="BG101" s="25"/>
      <c r="BH101" s="26">
        <f t="shared" si="864"/>
        <v>0</v>
      </c>
      <c r="BI101" s="25"/>
      <c r="BJ101" s="26">
        <f t="shared" si="865"/>
        <v>0</v>
      </c>
      <c r="BK101" s="25"/>
      <c r="BL101" s="26">
        <f t="shared" si="866"/>
        <v>0</v>
      </c>
      <c r="BM101" s="25"/>
      <c r="BN101" s="26">
        <f t="shared" si="867"/>
        <v>0</v>
      </c>
      <c r="BO101" s="25"/>
      <c r="BP101" s="26">
        <f t="shared" si="868"/>
        <v>0</v>
      </c>
      <c r="BQ101" s="25"/>
      <c r="BR101" s="26">
        <f t="shared" si="869"/>
        <v>0</v>
      </c>
      <c r="BS101" s="25">
        <v>5</v>
      </c>
      <c r="BT101" s="26">
        <f t="shared" si="870"/>
        <v>52364.084500000004</v>
      </c>
      <c r="BU101" s="25"/>
      <c r="BV101" s="26">
        <f t="shared" si="871"/>
        <v>0</v>
      </c>
      <c r="BW101" s="25"/>
      <c r="BX101" s="26">
        <f t="shared" si="872"/>
        <v>0</v>
      </c>
      <c r="BY101" s="25">
        <v>1</v>
      </c>
      <c r="BZ101" s="26">
        <f t="shared" si="873"/>
        <v>11177.294916666666</v>
      </c>
      <c r="CA101" s="25"/>
      <c r="CB101" s="26">
        <f t="shared" si="874"/>
        <v>0</v>
      </c>
      <c r="CC101" s="25"/>
      <c r="CD101" s="26">
        <f t="shared" si="875"/>
        <v>0</v>
      </c>
      <c r="CE101" s="25"/>
      <c r="CF101" s="26">
        <f t="shared" si="876"/>
        <v>0</v>
      </c>
      <c r="CG101" s="25">
        <v>11</v>
      </c>
      <c r="CH101" s="26">
        <f t="shared" si="877"/>
        <v>135326.19099999999</v>
      </c>
      <c r="CI101" s="25"/>
      <c r="CJ101" s="26">
        <f t="shared" si="878"/>
        <v>0</v>
      </c>
      <c r="CK101" s="25"/>
      <c r="CL101" s="26">
        <f t="shared" si="879"/>
        <v>0</v>
      </c>
      <c r="CM101" s="25"/>
      <c r="CN101" s="26">
        <f t="shared" si="880"/>
        <v>0</v>
      </c>
      <c r="CO101" s="25"/>
      <c r="CP101" s="26">
        <f t="shared" si="881"/>
        <v>0</v>
      </c>
      <c r="CQ101" s="25"/>
      <c r="CR101" s="26">
        <f t="shared" si="882"/>
        <v>0</v>
      </c>
      <c r="CS101" s="25"/>
      <c r="CT101" s="26">
        <f>(CS101/12*1*$D101*$G101*$H101*$J101*CT$10)+(CS101/12*5*$E101*$G101*$H101*$J101*CT$11)+(CS101/12*6*$F101*$G101*$H101*$J101*CT$11)</f>
        <v>0</v>
      </c>
      <c r="CU101" s="25"/>
      <c r="CV101" s="26">
        <f>(CU101/12*1*$D101*$G101*$H101*$J101*CV$10)+(CU101/12*5*$E101*$G101*$H101*$J101*CV$11)+(CU101/12*6*$F101*$G101*$H101*$J101*CV$11)</f>
        <v>0</v>
      </c>
      <c r="CW101" s="25"/>
      <c r="CX101" s="26">
        <f t="shared" si="883"/>
        <v>0</v>
      </c>
      <c r="CY101" s="25"/>
      <c r="CZ101" s="26">
        <f t="shared" si="884"/>
        <v>0</v>
      </c>
      <c r="DA101" s="25"/>
      <c r="DB101" s="26">
        <f t="shared" si="885"/>
        <v>0</v>
      </c>
      <c r="DC101" s="25"/>
      <c r="DD101" s="26">
        <f t="shared" si="886"/>
        <v>0</v>
      </c>
      <c r="DE101" s="25"/>
      <c r="DF101" s="26">
        <f t="shared" si="887"/>
        <v>0</v>
      </c>
      <c r="DG101" s="25"/>
      <c r="DH101" s="26">
        <f t="shared" si="888"/>
        <v>0</v>
      </c>
      <c r="DI101" s="25"/>
      <c r="DJ101" s="26">
        <f t="shared" si="889"/>
        <v>0</v>
      </c>
      <c r="DK101" s="25"/>
      <c r="DL101" s="26">
        <f>(DK101/12*1*$D101*$G101*$H101*$K101*DL$10)+(DK101/12*5*$E101*$G101*$H101*$K101*DL$11)+(DK101/12*6*$F101*$G101*$H101*$K101*DL$11)</f>
        <v>0</v>
      </c>
      <c r="DM101" s="25"/>
      <c r="DN101" s="26">
        <f>(DM101/12*1*$D101*$G101*$H101*$K101*DN$10)+(DM101/12*5*$E101*$G101*$H101*$K101*DN$11)+(DM101/12*6*$F101*$G101*$H101*$K101*DN$11)</f>
        <v>0</v>
      </c>
      <c r="DO101" s="25">
        <v>100</v>
      </c>
      <c r="DP101" s="26">
        <f t="shared" si="890"/>
        <v>1611296.0500000003</v>
      </c>
      <c r="DQ101" s="25"/>
      <c r="DR101" s="26">
        <f t="shared" si="891"/>
        <v>0</v>
      </c>
      <c r="DS101" s="36"/>
      <c r="DT101" s="26">
        <f t="shared" si="892"/>
        <v>0</v>
      </c>
      <c r="DU101" s="25"/>
      <c r="DV101" s="26">
        <f t="shared" si="893"/>
        <v>0</v>
      </c>
      <c r="DW101" s="25"/>
      <c r="DX101" s="26">
        <f t="shared" si="894"/>
        <v>0</v>
      </c>
      <c r="DY101" s="25"/>
      <c r="DZ101" s="26">
        <f t="shared" si="895"/>
        <v>0</v>
      </c>
      <c r="EA101" s="25"/>
      <c r="EB101" s="26">
        <f t="shared" si="896"/>
        <v>0</v>
      </c>
      <c r="EC101" s="25"/>
      <c r="ED101" s="26">
        <f t="shared" si="897"/>
        <v>0</v>
      </c>
      <c r="EE101" s="25"/>
      <c r="EF101" s="26">
        <f t="shared" si="898"/>
        <v>0</v>
      </c>
      <c r="EG101" s="29">
        <f>SUM(S101,Y101,U101,O101,Q101,BW101,CS101,DI101,DU101,BY101,DS101,BI101,AY101,AQ101,AS101,AU101,BK101,CQ101,W101,EA101,DG101,CA101,DY101,CI101,DK101,DO101,DM101,AE101,AG101,AI101,AK101,AA101,AM101,AO101,CK101,EC101,EE101,AW101,DW101,BO101,BA101,BC101,CU101,CW101,CY101,DA101,DC101,BQ101,BE101,BS101,BG101,BU101,CM101,CG101,CO101,AC101,CC101,DE101,,BM101,DQ101,CE101)</f>
        <v>459</v>
      </c>
      <c r="EH101" s="29">
        <f>SUM(T101,Z101,V101,P101,R101,BX101,CT101,DJ101,DV101,BZ101,DT101,BJ101,AZ101,AR101,AT101,AV101,BL101,CR101,X101,EB101,DH101,CB101,DZ101,CJ101,DL101,DP101,DN101,AF101,AH101,AJ101,AL101,AB101,AN101,AP101,CL101,ED101,EF101,AX101,DX101,BP101,BB101,BD101,CV101,CX101,CZ101,DB101,DD101,BR101,BF101,BT101,BH101,BV101,CN101,CH101,CP101,AD101,CD101,DF101,,BN101,DR101,CF101)</f>
        <v>5345184.5801900001</v>
      </c>
      <c r="EI101" s="38"/>
      <c r="EJ101" s="38"/>
      <c r="EL101" s="59"/>
    </row>
    <row r="102" spans="1:142" s="60" customFormat="1" x14ac:dyDescent="0.25">
      <c r="A102" s="44">
        <v>23</v>
      </c>
      <c r="B102" s="44"/>
      <c r="C102" s="45" t="s">
        <v>246</v>
      </c>
      <c r="D102" s="22">
        <f t="shared" si="705"/>
        <v>10127</v>
      </c>
      <c r="E102" s="22">
        <v>10127</v>
      </c>
      <c r="F102" s="22">
        <v>9620</v>
      </c>
      <c r="G102" s="51"/>
      <c r="H102" s="49"/>
      <c r="I102" s="50"/>
      <c r="J102" s="47"/>
      <c r="K102" s="47"/>
      <c r="L102" s="47"/>
      <c r="M102" s="47"/>
      <c r="N102" s="24">
        <v>2.57</v>
      </c>
      <c r="O102" s="36">
        <f>SUM(O103)</f>
        <v>0</v>
      </c>
      <c r="P102" s="36">
        <f t="shared" ref="P102:CA102" si="899">SUM(P103)</f>
        <v>0</v>
      </c>
      <c r="Q102" s="36">
        <f t="shared" si="899"/>
        <v>0</v>
      </c>
      <c r="R102" s="36">
        <f t="shared" si="899"/>
        <v>0</v>
      </c>
      <c r="S102" s="36">
        <f t="shared" si="899"/>
        <v>0</v>
      </c>
      <c r="T102" s="36">
        <f t="shared" si="899"/>
        <v>0</v>
      </c>
      <c r="U102" s="36">
        <f t="shared" si="899"/>
        <v>0</v>
      </c>
      <c r="V102" s="36">
        <f t="shared" si="899"/>
        <v>0</v>
      </c>
      <c r="W102" s="36">
        <f t="shared" si="899"/>
        <v>0</v>
      </c>
      <c r="X102" s="36">
        <f t="shared" si="899"/>
        <v>0</v>
      </c>
      <c r="Y102" s="36">
        <f t="shared" si="899"/>
        <v>0</v>
      </c>
      <c r="Z102" s="36">
        <f t="shared" si="899"/>
        <v>0</v>
      </c>
      <c r="AA102" s="36">
        <f t="shared" si="899"/>
        <v>130</v>
      </c>
      <c r="AB102" s="36">
        <f t="shared" si="899"/>
        <v>1960142.5115999999</v>
      </c>
      <c r="AC102" s="36">
        <f t="shared" si="899"/>
        <v>0</v>
      </c>
      <c r="AD102" s="36">
        <f t="shared" si="899"/>
        <v>0</v>
      </c>
      <c r="AE102" s="36">
        <f t="shared" si="899"/>
        <v>10</v>
      </c>
      <c r="AF102" s="36">
        <f t="shared" si="899"/>
        <v>150780.19319999998</v>
      </c>
      <c r="AG102" s="36">
        <f t="shared" si="899"/>
        <v>7</v>
      </c>
      <c r="AH102" s="36">
        <f t="shared" si="899"/>
        <v>105546.13524</v>
      </c>
      <c r="AI102" s="36">
        <f t="shared" si="899"/>
        <v>1</v>
      </c>
      <c r="AJ102" s="36">
        <f t="shared" si="899"/>
        <v>15078.019319999999</v>
      </c>
      <c r="AK102" s="36">
        <f t="shared" si="899"/>
        <v>62</v>
      </c>
      <c r="AL102" s="36">
        <f t="shared" si="899"/>
        <v>934837.19784000004</v>
      </c>
      <c r="AM102" s="36">
        <f t="shared" si="899"/>
        <v>0</v>
      </c>
      <c r="AN102" s="36">
        <f t="shared" si="899"/>
        <v>0</v>
      </c>
      <c r="AO102" s="36">
        <v>0</v>
      </c>
      <c r="AP102" s="36">
        <f t="shared" si="899"/>
        <v>0</v>
      </c>
      <c r="AQ102" s="36">
        <f t="shared" si="899"/>
        <v>0</v>
      </c>
      <c r="AR102" s="36">
        <f t="shared" si="899"/>
        <v>0</v>
      </c>
      <c r="AS102" s="36">
        <f t="shared" si="899"/>
        <v>0</v>
      </c>
      <c r="AT102" s="36">
        <f t="shared" si="899"/>
        <v>0</v>
      </c>
      <c r="AU102" s="36">
        <f t="shared" si="899"/>
        <v>0</v>
      </c>
      <c r="AV102" s="36">
        <f t="shared" si="899"/>
        <v>0</v>
      </c>
      <c r="AW102" s="36">
        <f t="shared" si="899"/>
        <v>0</v>
      </c>
      <c r="AX102" s="36">
        <f t="shared" si="899"/>
        <v>0</v>
      </c>
      <c r="AY102" s="36">
        <f t="shared" si="899"/>
        <v>70</v>
      </c>
      <c r="AZ102" s="36">
        <f t="shared" si="899"/>
        <v>1031613.219</v>
      </c>
      <c r="BA102" s="36">
        <f t="shared" si="899"/>
        <v>260</v>
      </c>
      <c r="BB102" s="36">
        <f t="shared" si="899"/>
        <v>2642940.2999999998</v>
      </c>
      <c r="BC102" s="36">
        <f t="shared" si="899"/>
        <v>200</v>
      </c>
      <c r="BD102" s="36">
        <f t="shared" si="899"/>
        <v>2033031</v>
      </c>
      <c r="BE102" s="36">
        <f t="shared" si="899"/>
        <v>120</v>
      </c>
      <c r="BF102" s="36">
        <f t="shared" si="899"/>
        <v>1219818.6000000001</v>
      </c>
      <c r="BG102" s="36">
        <f t="shared" si="899"/>
        <v>0</v>
      </c>
      <c r="BH102" s="36">
        <f t="shared" si="899"/>
        <v>0</v>
      </c>
      <c r="BI102" s="36">
        <v>4</v>
      </c>
      <c r="BJ102" s="36">
        <f t="shared" si="899"/>
        <v>45211.53</v>
      </c>
      <c r="BK102" s="36">
        <f t="shared" si="899"/>
        <v>200</v>
      </c>
      <c r="BL102" s="36">
        <f t="shared" si="899"/>
        <v>2118097.7999999998</v>
      </c>
      <c r="BM102" s="36">
        <f t="shared" si="899"/>
        <v>0</v>
      </c>
      <c r="BN102" s="36">
        <f t="shared" si="899"/>
        <v>0</v>
      </c>
      <c r="BO102" s="36">
        <f t="shared" si="899"/>
        <v>43</v>
      </c>
      <c r="BP102" s="36">
        <f t="shared" si="899"/>
        <v>455391.02700000006</v>
      </c>
      <c r="BQ102" s="36">
        <f t="shared" si="899"/>
        <v>71</v>
      </c>
      <c r="BR102" s="36">
        <f t="shared" si="899"/>
        <v>802504.65749999997</v>
      </c>
      <c r="BS102" s="36">
        <f t="shared" si="899"/>
        <v>521</v>
      </c>
      <c r="BT102" s="36">
        <f t="shared" si="899"/>
        <v>5517644.7689999994</v>
      </c>
      <c r="BU102" s="36">
        <v>6</v>
      </c>
      <c r="BV102" s="36">
        <f t="shared" si="899"/>
        <v>67817.294999999998</v>
      </c>
      <c r="BW102" s="36">
        <f t="shared" si="899"/>
        <v>38</v>
      </c>
      <c r="BX102" s="36">
        <f t="shared" si="899"/>
        <v>429509.53500000003</v>
      </c>
      <c r="BY102" s="36">
        <f t="shared" si="899"/>
        <v>194</v>
      </c>
      <c r="BZ102" s="36">
        <f t="shared" si="899"/>
        <v>2192759.2050000001</v>
      </c>
      <c r="CA102" s="36">
        <f t="shared" si="899"/>
        <v>38</v>
      </c>
      <c r="CB102" s="36">
        <f t="shared" ref="CB102:EJ102" si="900">SUM(CB103)</f>
        <v>580381.72919999994</v>
      </c>
      <c r="CC102" s="36">
        <f t="shared" si="900"/>
        <v>0</v>
      </c>
      <c r="CD102" s="36">
        <f t="shared" si="900"/>
        <v>0</v>
      </c>
      <c r="CE102" s="36">
        <f t="shared" si="900"/>
        <v>0</v>
      </c>
      <c r="CF102" s="36">
        <f t="shared" si="900"/>
        <v>0</v>
      </c>
      <c r="CG102" s="36">
        <f t="shared" si="900"/>
        <v>2</v>
      </c>
      <c r="CH102" s="36">
        <f t="shared" si="900"/>
        <v>24881.219999999998</v>
      </c>
      <c r="CI102" s="36">
        <f t="shared" si="900"/>
        <v>57</v>
      </c>
      <c r="CJ102" s="36">
        <f t="shared" si="900"/>
        <v>899665.43940000003</v>
      </c>
      <c r="CK102" s="36">
        <f t="shared" si="900"/>
        <v>3</v>
      </c>
      <c r="CL102" s="36">
        <f t="shared" si="900"/>
        <v>44924.004216000001</v>
      </c>
      <c r="CM102" s="36">
        <f t="shared" si="900"/>
        <v>6</v>
      </c>
      <c r="CN102" s="36">
        <f t="shared" si="900"/>
        <v>74643.66</v>
      </c>
      <c r="CO102" s="36">
        <f t="shared" si="900"/>
        <v>0</v>
      </c>
      <c r="CP102" s="36">
        <f t="shared" si="900"/>
        <v>0</v>
      </c>
      <c r="CQ102" s="36">
        <f t="shared" si="900"/>
        <v>0</v>
      </c>
      <c r="CR102" s="36">
        <f t="shared" si="900"/>
        <v>0</v>
      </c>
      <c r="CS102" s="36">
        <f t="shared" si="900"/>
        <v>74</v>
      </c>
      <c r="CT102" s="36">
        <f t="shared" si="900"/>
        <v>923437.86443999992</v>
      </c>
      <c r="CU102" s="36">
        <f t="shared" si="900"/>
        <v>15</v>
      </c>
      <c r="CV102" s="36">
        <f t="shared" si="900"/>
        <v>186609.15</v>
      </c>
      <c r="CW102" s="36">
        <f t="shared" si="900"/>
        <v>26</v>
      </c>
      <c r="CX102" s="36">
        <f t="shared" si="900"/>
        <v>323455.86</v>
      </c>
      <c r="CY102" s="36">
        <f t="shared" si="900"/>
        <v>63</v>
      </c>
      <c r="CZ102" s="36">
        <f t="shared" si="900"/>
        <v>783758.42999999993</v>
      </c>
      <c r="DA102" s="36">
        <f t="shared" si="900"/>
        <v>17</v>
      </c>
      <c r="DB102" s="36">
        <f t="shared" si="900"/>
        <v>187268.99100000001</v>
      </c>
      <c r="DC102" s="36">
        <f t="shared" si="900"/>
        <v>37</v>
      </c>
      <c r="DD102" s="36">
        <f t="shared" si="900"/>
        <v>460302.56999999995</v>
      </c>
      <c r="DE102" s="36">
        <f t="shared" si="900"/>
        <v>27</v>
      </c>
      <c r="DF102" s="36">
        <f t="shared" si="900"/>
        <v>403075.76399999997</v>
      </c>
      <c r="DG102" s="36">
        <f t="shared" si="900"/>
        <v>15</v>
      </c>
      <c r="DH102" s="36">
        <f t="shared" si="900"/>
        <v>245099.11608000001</v>
      </c>
      <c r="DI102" s="36">
        <f t="shared" si="900"/>
        <v>17</v>
      </c>
      <c r="DJ102" s="36">
        <f t="shared" si="900"/>
        <v>231012.50445000001</v>
      </c>
      <c r="DK102" s="36">
        <f t="shared" si="900"/>
        <v>147</v>
      </c>
      <c r="DL102" s="36">
        <f t="shared" si="900"/>
        <v>2401971.3375840001</v>
      </c>
      <c r="DM102" s="36">
        <f t="shared" si="900"/>
        <v>7</v>
      </c>
      <c r="DN102" s="36">
        <f t="shared" si="900"/>
        <v>114379.58750400002</v>
      </c>
      <c r="DO102" s="36">
        <f t="shared" si="900"/>
        <v>40</v>
      </c>
      <c r="DP102" s="36">
        <f t="shared" si="900"/>
        <v>651760.19999999995</v>
      </c>
      <c r="DQ102" s="36">
        <f t="shared" si="900"/>
        <v>10</v>
      </c>
      <c r="DR102" s="36">
        <f t="shared" si="900"/>
        <v>163399.41071999999</v>
      </c>
      <c r="DS102" s="36">
        <f t="shared" si="900"/>
        <v>12</v>
      </c>
      <c r="DT102" s="36">
        <f t="shared" si="900"/>
        <v>163067.6502</v>
      </c>
      <c r="DU102" s="36">
        <f t="shared" si="900"/>
        <v>12</v>
      </c>
      <c r="DV102" s="36">
        <f t="shared" si="900"/>
        <v>163067.6502</v>
      </c>
      <c r="DW102" s="36">
        <f t="shared" si="900"/>
        <v>0</v>
      </c>
      <c r="DX102" s="36">
        <f t="shared" si="900"/>
        <v>0</v>
      </c>
      <c r="DY102" s="36">
        <v>12</v>
      </c>
      <c r="DZ102" s="36">
        <f t="shared" si="900"/>
        <v>262592.3664</v>
      </c>
      <c r="EA102" s="36">
        <v>5</v>
      </c>
      <c r="EB102" s="36">
        <f t="shared" si="900"/>
        <v>110689.48799999998</v>
      </c>
      <c r="EC102" s="36">
        <f t="shared" si="900"/>
        <v>2</v>
      </c>
      <c r="ED102" s="36">
        <f t="shared" si="900"/>
        <v>58770.847200000004</v>
      </c>
      <c r="EE102" s="36">
        <f t="shared" si="900"/>
        <v>10</v>
      </c>
      <c r="EF102" s="36">
        <f t="shared" si="900"/>
        <v>333249.30599999998</v>
      </c>
      <c r="EG102" s="36">
        <f t="shared" si="900"/>
        <v>2591</v>
      </c>
      <c r="EH102" s="36">
        <f t="shared" si="900"/>
        <v>31514187.141293991</v>
      </c>
      <c r="EI102" s="36">
        <f t="shared" si="900"/>
        <v>0</v>
      </c>
      <c r="EJ102" s="36">
        <f t="shared" si="900"/>
        <v>0</v>
      </c>
      <c r="EL102" s="59"/>
    </row>
    <row r="103" spans="1:142" x14ac:dyDescent="0.25">
      <c r="A103" s="7"/>
      <c r="B103" s="7">
        <v>69</v>
      </c>
      <c r="C103" s="21" t="s">
        <v>247</v>
      </c>
      <c r="D103" s="22">
        <f t="shared" si="705"/>
        <v>10127</v>
      </c>
      <c r="E103" s="22">
        <v>10127</v>
      </c>
      <c r="F103" s="22">
        <v>9620</v>
      </c>
      <c r="G103" s="23">
        <v>0.9</v>
      </c>
      <c r="H103" s="31">
        <v>1</v>
      </c>
      <c r="I103" s="32"/>
      <c r="J103" s="22">
        <v>1.4</v>
      </c>
      <c r="K103" s="22">
        <v>1.68</v>
      </c>
      <c r="L103" s="22">
        <v>2.23</v>
      </c>
      <c r="M103" s="22">
        <v>2.39</v>
      </c>
      <c r="N103" s="24">
        <v>2.57</v>
      </c>
      <c r="O103" s="25"/>
      <c r="P103" s="26">
        <f>(O103/12*1*$D103*$G103*$H103*$J103*P$10)+(O103/12*5*$E103*$G103*$H103*$J103*P$11)+(O103/12*6*$F103*$G103*$H103*$J103*P$11)</f>
        <v>0</v>
      </c>
      <c r="Q103" s="25"/>
      <c r="R103" s="26">
        <f>(Q103/12*1*$D103*$G103*$H103*$J103*R$10)+(Q103/12*5*$E103*$G103*$H103*$J103*R$11)+(Q103/12*6*$F103*$G103*$H103*$J103*R$11)</f>
        <v>0</v>
      </c>
      <c r="S103" s="27"/>
      <c r="T103" s="26">
        <f>(S103/12*1*$D103*$G103*$H103*$J103*T$10)+(S103/12*5*$E103*$G103*$H103*$J103*T$11)+(S103/12*6*$F103*$G103*$H103*$J103*T$11)</f>
        <v>0</v>
      </c>
      <c r="U103" s="25"/>
      <c r="V103" s="26">
        <f>(U103/12*1*$D103*$G103*$H103*$J103*V$10)+(U103/12*5*$E103*$G103*$H103*$J103*V$11)+(U103/12*6*$F103*$G103*$H103*$J103*V$11)</f>
        <v>0</v>
      </c>
      <c r="W103" s="25"/>
      <c r="X103" s="26">
        <f>(W103/12*1*$D103*$G103*$H103*$J103*X$10)+(W103/12*5*$E103*$G103*$H103*$J103*X$11)+(W103/12*6*$F103*$G103*$H103*$J103*X$11)</f>
        <v>0</v>
      </c>
      <c r="Y103" s="25"/>
      <c r="Z103" s="26">
        <f>(Y103/12*1*$D103*$G103*$H103*$J103*Z$10)+(Y103/12*5*$E103*$G103*$H103*$J103*Z$11)+(Y103/12*6*$F103*$G103*$H103*$J103*Z$11)</f>
        <v>0</v>
      </c>
      <c r="AA103" s="25">
        <f>150-20</f>
        <v>130</v>
      </c>
      <c r="AB103" s="26">
        <f>(AA103/12*1*$D103*$G103*$H103*$K103*AB$10)+(AA103/12*5*$E103*$G103*$H103*$K103*AB$11)+(AA103/12*6*$F103*$G103*$H103*$K103*AB$11)</f>
        <v>1960142.5115999999</v>
      </c>
      <c r="AC103" s="25"/>
      <c r="AD103" s="26">
        <f>(AC103/12*1*$D103*$G103*$H103*$J103*AD$10)+(AC103/12*5*$E103*$G103*$H103*$J103*AD$11)+(AC103/12*6*$F103*$G103*$H103*$J103*AD$11)</f>
        <v>0</v>
      </c>
      <c r="AE103" s="25">
        <v>10</v>
      </c>
      <c r="AF103" s="26">
        <f>(AE103/12*1*$D103*$G103*$H103*$K103*AF$10)+(AE103/12*5*$E103*$G103*$H103*$K103*AF$11)+(AE103/12*6*$F103*$G103*$H103*$K103*AF$11)</f>
        <v>150780.19319999998</v>
      </c>
      <c r="AG103" s="25">
        <v>7</v>
      </c>
      <c r="AH103" s="26">
        <f>(AG103/12*1*$D103*$G103*$H103*$K103*AH$10)+(AG103/12*5*$E103*$G103*$H103*$K103*AH$11)+(AG103/12*6*$F103*$G103*$H103*$K103*AH$11)</f>
        <v>105546.13524</v>
      </c>
      <c r="AI103" s="25">
        <v>1</v>
      </c>
      <c r="AJ103" s="26">
        <f>(AI103/12*1*$D103*$G103*$H103*$K103*AJ$10)+(AI103/12*5*$E103*$G103*$H103*$K103*AJ$11)+(AI103/12*6*$F103*$G103*$H103*$K103*AJ$11)</f>
        <v>15078.019319999999</v>
      </c>
      <c r="AK103" s="25">
        <v>62</v>
      </c>
      <c r="AL103" s="26">
        <f>(AK103/12*1*$D103*$G103*$H103*$K103*AL$10)+(AK103/12*5*$E103*$G103*$H103*$K103*AL$11)+(AK103/12*6*$F103*$G103*$H103*$K103*AL$11)</f>
        <v>934837.19784000004</v>
      </c>
      <c r="AM103" s="28"/>
      <c r="AN103" s="26">
        <f>(AM103/12*1*$D103*$G103*$H103*$K103*AN$10)+(AM103/12*5*$E103*$G103*$H103*$K103*AN$11)+(AM103/12*6*$F103*$G103*$H103*$K103*AN$11)</f>
        <v>0</v>
      </c>
      <c r="AO103" s="25"/>
      <c r="AP103" s="26">
        <f>(AO103/12*1*$D103*$G103*$H103*$K103*AP$10)+(AO103/12*5*$E103*$G103*$H103*$K103*AP$11)+(AO103/12*6*$F103*$G103*$H103*$K103*AP$11)</f>
        <v>0</v>
      </c>
      <c r="AQ103" s="25"/>
      <c r="AR103" s="26">
        <f>(AQ103/12*1*$D103*$G103*$H103*$J103*AR$10)+(AQ103/12*5*$E103*$G103*$H103*$J103*AR$11)+(AQ103/12*6*$F103*$G103*$H103*$J103*AR$11)</f>
        <v>0</v>
      </c>
      <c r="AS103" s="25"/>
      <c r="AT103" s="26">
        <f>(AS103/12*1*$D103*$G103*$H103*$J103*AT$10)+(AS103/12*11*$E103*$G103*$H103*$J103*AT$11)</f>
        <v>0</v>
      </c>
      <c r="AU103" s="25"/>
      <c r="AV103" s="26">
        <f>(AU103/12*1*$D103*$G103*$H103*$J103*AV$10)+(AU103/12*5*$E103*$G103*$H103*$J103*AV$11)+(AU103/12*6*$F103*$G103*$H103*$J103*AV$11)</f>
        <v>0</v>
      </c>
      <c r="AW103" s="25"/>
      <c r="AX103" s="26">
        <f>(AW103/12*1*$D103*$G103*$H103*$K103*AX$10)+(AW103/12*5*$E103*$G103*$H103*$K103*AX$11)+(AW103/12*6*$F103*$G103*$H103*$K103*AX$11)</f>
        <v>0</v>
      </c>
      <c r="AY103" s="25">
        <v>70</v>
      </c>
      <c r="AZ103" s="26">
        <f>(AY103/12*1*$D103*$G103*$H103*$J103*AZ$10)+(AY103/12*5*$E103*$G103*$H103*$J103*AZ$11)+(AY103/12*6*$F103*$G103*$H103*$J103*AZ$11)</f>
        <v>1031613.219</v>
      </c>
      <c r="BA103" s="25">
        <v>260</v>
      </c>
      <c r="BB103" s="26">
        <f>(BA103/12*1*$D103*$G103*$H103*$J103*BB$10)+(BA103/12*5*$E103*$G103*$H103*$J103*BB$11)+(BA103/12*6*$F103*$G103*$H103*$J103*BB$11)</f>
        <v>2642940.2999999998</v>
      </c>
      <c r="BC103" s="25">
        <v>200</v>
      </c>
      <c r="BD103" s="26">
        <f>(BC103/12*1*$D103*$G103*$H103*$J103*BD$10)+(BC103/12*5*$E103*$G103*$H103*$J103*BD$11)+(BC103/12*6*$F103*$G103*$H103*$J103*BD$11)</f>
        <v>2033031</v>
      </c>
      <c r="BE103" s="25">
        <v>120</v>
      </c>
      <c r="BF103" s="26">
        <f>(BE103/12*1*$D103*$G103*$H103*$J103*BF$10)+(BE103/12*5*$E103*$G103*$H103*$J103*BF$11)+(BE103/12*6*$F103*$G103*$H103*$J103*BF$11)</f>
        <v>1219818.6000000001</v>
      </c>
      <c r="BG103" s="25"/>
      <c r="BH103" s="26">
        <f>(BG103/12*1*$D103*$G103*$H103*$J103*BH$10)+(BG103/12*5*$E103*$G103*$H103*$J103*BH$11)+(BG103/12*6*$F103*$G103*$H103*$J103*BH$11)</f>
        <v>0</v>
      </c>
      <c r="BI103" s="25">
        <v>4</v>
      </c>
      <c r="BJ103" s="26">
        <f>(BI103/12*1*$D103*$G103*$H103*$J103*BJ$10)+(BI103/12*5*$E103*$G103*$H103*$J103*BJ$11)+(BI103/12*6*$F103*$G103*$H103*$J103*BJ$11)</f>
        <v>45211.53</v>
      </c>
      <c r="BK103" s="25">
        <v>200</v>
      </c>
      <c r="BL103" s="26">
        <f>(BK103/12*1*$D103*$G103*$H103*$J103*BL$10)+(BK103/12*4*$E103*$G103*$H103*$J103*BL$11)+(BK103/12*1*$E103*$G103*$H103*$J103*BL$12)+(BK103/12*6*$F103*$G103*$H103*$J103*BL$12)</f>
        <v>2118097.7999999998</v>
      </c>
      <c r="BM103" s="25"/>
      <c r="BN103" s="26">
        <f>(BM103/12*1*$D103*$G103*$H103*$J103*BN$10)+(BM103/12*5*$E103*$G103*$H103*$J103*BN$11)+(BM103/12*6*$F103*$G103*$H103*$J103*BN$11)</f>
        <v>0</v>
      </c>
      <c r="BO103" s="25">
        <v>43</v>
      </c>
      <c r="BP103" s="26">
        <f>(BO103/12*1*$D103*$G103*$H103*$J103*BP$10)+(BO103/12*4*$E103*$G103*$H103*$J103*BP$11)+(BO103/12*1*$E103*$G103*$H103*$J103*BP$12)+(BO103/12*6*$F103*$G103*$H103*$J103*BP$12)</f>
        <v>455391.02700000006</v>
      </c>
      <c r="BQ103" s="25">
        <v>71</v>
      </c>
      <c r="BR103" s="26">
        <f>(BQ103/12*1*$D103*$G103*$H103*$J103*BR$10)+(BQ103/12*5*$E103*$G103*$H103*$J103*BR$11)+(BQ103/12*6*$F103*$G103*$H103*$J103*BR$11)</f>
        <v>802504.65749999997</v>
      </c>
      <c r="BS103" s="25">
        <v>521</v>
      </c>
      <c r="BT103" s="26">
        <f>(BS103/12*1*$D103*$G103*$H103*$J103*BT$10)+(BS103/12*4*$E103*$G103*$H103*$J103*BT$11)+(BS103/12*1*$E103*$G103*$H103*$J103*BT$12)+(BS103/12*6*$F103*$G103*$H103*$J103*BT$12)</f>
        <v>5517644.7689999994</v>
      </c>
      <c r="BU103" s="25">
        <v>6</v>
      </c>
      <c r="BV103" s="26">
        <f>(BU103/12*1*$D103*$G103*$H103*$J103*BV$10)+(BU103/12*5*$E103*$G103*$H103*$J103*BV$11)+(BU103/12*6*$F103*$G103*$H103*$J103*BV$11)</f>
        <v>67817.294999999998</v>
      </c>
      <c r="BW103" s="25">
        <v>38</v>
      </c>
      <c r="BX103" s="26">
        <f>(BW103/12*1*$D103*$G103*$H103*$J103*BX$10)+(BW103/12*5*$E103*$G103*$H103*$J103*BX$11)+(BW103/12*6*$F103*$G103*$H103*$J103*BX$11)</f>
        <v>429509.53500000003</v>
      </c>
      <c r="BY103" s="25">
        <v>194</v>
      </c>
      <c r="BZ103" s="26">
        <f>(BY103/12*1*$D103*$G103*$H103*$J103*BZ$10)+(BY103/12*5*$E103*$G103*$H103*$J103*BZ$11)+(BY103/12*6*$F103*$G103*$H103*$J103*BZ$11)</f>
        <v>2192759.2050000001</v>
      </c>
      <c r="CA103" s="25">
        <v>38</v>
      </c>
      <c r="CB103" s="26">
        <f>(CA103/12*1*$D103*$G103*$H103*$K103*CB$10)+(CA103/12*4*$E103*$G103*$H103*$K103*CB$11)+(CA103/12*1*$E103*$G103*$H103*$K103*CB$12)+(CA103/12*6*$F103*$G103*$H103*$K103*CB$12)</f>
        <v>580381.72919999994</v>
      </c>
      <c r="CC103" s="25"/>
      <c r="CD103" s="26">
        <f>(CC103/12*1*$D103*$G103*$H103*$J103*CD$10)+(CC103/12*5*$E103*$G103*$H103*$J103*CD$11)+(CC103/12*6*$F103*$G103*$H103*$J103*CD$11)</f>
        <v>0</v>
      </c>
      <c r="CE103" s="25"/>
      <c r="CF103" s="26">
        <f>(CE103/12*1*$D103*$G103*$H103*$J103*CF$10)+(CE103/12*5*$E103*$G103*$H103*$J103*CF$11)+(CE103/12*6*$F103*$G103*$H103*$J103*CF$11)</f>
        <v>0</v>
      </c>
      <c r="CG103" s="25">
        <v>2</v>
      </c>
      <c r="CH103" s="26">
        <f>(CG103/12*1*$D103*$G103*$H103*$J103*CH$10)+(CG103/12*5*$E103*$G103*$H103*$J103*CH$11)+(CG103/12*6*$F103*$G103*$H103*$J103*CH$11)</f>
        <v>24881.219999999998</v>
      </c>
      <c r="CI103" s="25">
        <v>57</v>
      </c>
      <c r="CJ103" s="26">
        <f>(CI103/12*1*$D103*$G103*$H103*$K103*CJ$10)+(CI103/12*4*$E103*$G103*$H103*$K103*CJ$11)+(CI103/12*1*$E103*$G103*$H103*$K103*CJ$12)+(CI103/12*6*$F103*$G103*$H103*$K103*CJ$12)</f>
        <v>899665.43940000003</v>
      </c>
      <c r="CK103" s="25">
        <v>3</v>
      </c>
      <c r="CL103" s="26">
        <f>(CK103/12*1*$D103*$G103*$H103*$K103*CL$10)+(CK103/12*5*$E103*$G103*$H103*$K103*CL$11)+(CK103/12*6*$F103*$G103*$H103*$K103*CL$11)</f>
        <v>44924.004216000001</v>
      </c>
      <c r="CM103" s="25">
        <v>6</v>
      </c>
      <c r="CN103" s="26">
        <f>(CM103/12*1*$D103*$G103*$H103*$J103*CN$10)+(CM103/12*5*$E103*$G103*$H103*$J103*CN$11)+(CM103/12*6*$F103*$G103*$H103*$J103*CN$11)</f>
        <v>74643.66</v>
      </c>
      <c r="CO103" s="25"/>
      <c r="CP103" s="26">
        <f>(CO103/12*1*$D103*$G103*$H103*$J103*CP$10)+(CO103/12*5*$E103*$G103*$H103*$J103*CP$11)+(CO103/12*6*$F103*$G103*$H103*$J103*CP$11)</f>
        <v>0</v>
      </c>
      <c r="CQ103" s="25"/>
      <c r="CR103" s="26">
        <f>(CQ103/12*1*$D103*$G103*$H103*$J103*CR$10)+(CQ103/12*5*$E103*$G103*$H103*$J103*CR$11)+(CQ103/12*6*$F103*$G103*$H103*$J103*CR$11)</f>
        <v>0</v>
      </c>
      <c r="CS103" s="25">
        <v>74</v>
      </c>
      <c r="CT103" s="26">
        <f>(CS103/12*1*$D103*$G103*$H103*$J103*CT$10)+(CS103/12*5*$E103*$G103*$H103*$J103*CT$11)+(CS103/12*6*$F103*$G103*$H103*$J103*CT$11)</f>
        <v>923437.86443999992</v>
      </c>
      <c r="CU103" s="25">
        <v>15</v>
      </c>
      <c r="CV103" s="26">
        <f>(CU103/12*1*$D103*$G103*$H103*$J103*CV$10)+(CU103/12*5*$E103*$G103*$H103*$J103*CV$11)+(CU103/12*6*$F103*$G103*$H103*$J103*CV$11)</f>
        <v>186609.15</v>
      </c>
      <c r="CW103" s="25">
        <v>26</v>
      </c>
      <c r="CX103" s="26">
        <f>(CW103/12*1*$D103*$G103*$H103*$J103*CX$10)+(CW103/12*5*$E103*$G103*$H103*$J103*CX$11)+(CW103/12*6*$F103*$G103*$H103*$J103*CX$11)</f>
        <v>323455.86</v>
      </c>
      <c r="CY103" s="25">
        <v>63</v>
      </c>
      <c r="CZ103" s="26">
        <f>(CY103/12*1*$D103*$G103*$H103*$J103*CZ$10)+(CY103/12*5*$E103*$G103*$H103*$J103*CZ$11)+(CY103/12*6*$F103*$G103*$H103*$J103*CZ$11)</f>
        <v>783758.42999999993</v>
      </c>
      <c r="DA103" s="25">
        <v>17</v>
      </c>
      <c r="DB103" s="26">
        <f>(DA103/12*1*$D103*$G103*$H103*$J103*DB$10)+(DA103/12*4*$E103*$G103*$H103*$J103*DB$11)+(DA103/12*1*$E103*$G103*$H103*$J103*DB$12)+(DA103/12*6*$F103*$G103*$H103*$J103*DB$12)</f>
        <v>187268.99100000001</v>
      </c>
      <c r="DC103" s="25">
        <v>37</v>
      </c>
      <c r="DD103" s="26">
        <f>(DC103/12*1*$D103*$G103*$H103*$J103*DD$10)+(DC103/12*5*$E103*$G103*$H103*$J103*DD$11)+(DC103/12*6*$F103*$G103*$H103*$J103*DD$11)</f>
        <v>460302.56999999995</v>
      </c>
      <c r="DE103" s="25">
        <v>27</v>
      </c>
      <c r="DF103" s="26">
        <f>(DE103/12*1*$D103*$G103*$H103*$K103*DF$10)+(DE103/12*5*$E103*$G103*$H103*$K103*DF$11)+(DE103/12*6*$F103*$G103*$H103*$K103*DF$11)</f>
        <v>403075.76399999997</v>
      </c>
      <c r="DG103" s="25">
        <v>15</v>
      </c>
      <c r="DH103" s="26">
        <f>(DG103/12*1*$D103*$G103*$H103*$K103*DH$10)+(DG103/12*5*$E103*$G103*$H103*$K103*DH$11)+(DG103/12*6*$F103*$G103*$H103*$K103*DH$11)</f>
        <v>245099.11608000001</v>
      </c>
      <c r="DI103" s="25">
        <v>17</v>
      </c>
      <c r="DJ103" s="26">
        <f>(DI103/12*1*$D103*$G103*$H103*$J103*DJ$10)+(DI103/12*5*$E103*$G103*$H103*$J103*DJ$11)+(DI103/12*6*$F103*$G103*$H103*$J103*DJ$11)</f>
        <v>231012.50445000001</v>
      </c>
      <c r="DK103" s="25">
        <v>147</v>
      </c>
      <c r="DL103" s="26">
        <f>(DK103/12*1*$D103*$G103*$H103*$K103*DL$10)+(DK103/12*5*$E103*$G103*$H103*$K103*DL$11)+(DK103/12*6*$F103*$G103*$H103*$K103*DL$11)</f>
        <v>2401971.3375840001</v>
      </c>
      <c r="DM103" s="25">
        <v>7</v>
      </c>
      <c r="DN103" s="26">
        <f>(DM103/12*1*$D103*$G103*$H103*$K103*DN$10)+(DM103/12*5*$E103*$G103*$H103*$K103*DN$11)+(DM103/12*6*$F103*$G103*$H103*$K103*DN$11)</f>
        <v>114379.58750400002</v>
      </c>
      <c r="DO103" s="25">
        <v>40</v>
      </c>
      <c r="DP103" s="26">
        <f>(DO103/12*1*$D103*$G103*$H103*$K103*DP$10)+(DO103/12*5*$E103*$G103*$H103*$K103*DP$11)+(DO103/12*6*$F103*$G103*$H103*$K103*DP$11)</f>
        <v>651760.19999999995</v>
      </c>
      <c r="DQ103" s="25">
        <v>10</v>
      </c>
      <c r="DR103" s="26">
        <f>(DQ103/12*1*$D103*$G103*$H103*$K103*DR$10)+(DQ103/12*5*$E103*$G103*$H103*$K103*DR$11)+(DQ103/12*6*$F103*$G103*$H103*$K103*DR$11)</f>
        <v>163399.41071999999</v>
      </c>
      <c r="DS103" s="25">
        <f>16-4</f>
        <v>12</v>
      </c>
      <c r="DT103" s="26">
        <f>(DS103/12*1*$D103*$G103*$H103*$J103*DT$10)+(DS103/12*5*$E103*$G103*$H103*$J103*DT$11)+(DS103/12*6*$F103*$G103*$H103*$J103*DT$11)</f>
        <v>163067.6502</v>
      </c>
      <c r="DU103" s="25">
        <v>12</v>
      </c>
      <c r="DV103" s="26">
        <f>(DU103/12*1*$D103*$G103*$H103*$J103*DV$10)+(DU103/12*5*$E103*$G103*$H103*$J103*DV$11)+(DU103/12*6*$F103*$G103*$H103*$J103*DV$11)</f>
        <v>163067.6502</v>
      </c>
      <c r="DW103" s="25"/>
      <c r="DX103" s="26">
        <f>(DW103/12*1*$D103*$G103*$H103*$K103*DX$10)+(DW103/12*5*$E103*$G103*$H103*$K103*DX$11)+(DW103/12*6*$F103*$G103*$H103*$K103*DX$11)</f>
        <v>0</v>
      </c>
      <c r="DY103" s="25">
        <v>12</v>
      </c>
      <c r="DZ103" s="26">
        <f>(DY103/12*1*$D103*$G103*$H103*$K103*DZ$10)+(DY103/12*5*$E103*$G103*$H103*$K103*DZ$11)+(DY103/12*6*$F103*$G103*$H103*$K103*DZ$11)</f>
        <v>262592.3664</v>
      </c>
      <c r="EA103" s="25">
        <v>5</v>
      </c>
      <c r="EB103" s="26">
        <f>(EA103/12*1*$D103*$G103*$H103*$K103*EB$10)+(EA103/12*5*$E103*$G103*$H103*$K103*EB$11)+(EA103/12*6*$F103*$G103*$H103*$K103*EB$11)</f>
        <v>110689.48799999998</v>
      </c>
      <c r="EC103" s="25">
        <v>2</v>
      </c>
      <c r="ED103" s="26">
        <f>(EC103/12*1*$D103*$G103*$H103*$L103*ED$10)+(EC103/12*5*$E103*$G103*$H103*$L103*ED$11)+(EC103/12*6*$F103*$G103*$H103*$L103*ED$11)</f>
        <v>58770.847200000004</v>
      </c>
      <c r="EE103" s="25">
        <v>10</v>
      </c>
      <c r="EF103" s="26">
        <f>(EE103/12*1*$D103*$G103*$H103*$M103*EF$10)+(EE103/12*5*$E103*$G103*$H103*$N103*EF$11)+(EE103/12*6*$F103*$G103*$H103*$N103*EF$11)</f>
        <v>333249.30599999998</v>
      </c>
      <c r="EG103" s="29">
        <f>SUM(S103,Y103,U103,O103,Q103,BW103,CS103,DI103,DU103,BY103,DS103,BI103,AY103,AQ103,AS103,AU103,BK103,CQ103,W103,EA103,DG103,CA103,DY103,CI103,DK103,DO103,DM103,AE103,AG103,AI103,AK103,AA103,AM103,AO103,CK103,EC103,EE103,AW103,DW103,BO103,BA103,BC103,CU103,CW103,CY103,DA103,DC103,BQ103,BE103,BS103,BG103,BU103,CM103,CG103,CO103,AC103,CC103,DE103,,BM103,DQ103,CE103)</f>
        <v>2591</v>
      </c>
      <c r="EH103" s="29">
        <f>SUM(T103,Z103,V103,P103,R103,BX103,CT103,DJ103,DV103,BZ103,DT103,BJ103,AZ103,AR103,AT103,AV103,BL103,CR103,X103,EB103,DH103,CB103,DZ103,CJ103,DL103,DP103,DN103,AF103,AH103,AJ103,AL103,AB103,AN103,AP103,CL103,ED103,EF103,AX103,DX103,BP103,BB103,BD103,CV103,CX103,CZ103,DB103,DD103,BR103,BF103,BT103,BH103,BV103,CN103,CH103,CP103,AD103,CD103,DF103,,BN103,DR103,CF103)</f>
        <v>31514187.141293991</v>
      </c>
      <c r="EI103" s="38"/>
      <c r="EJ103" s="38"/>
      <c r="EL103" s="59"/>
    </row>
    <row r="104" spans="1:142" s="60" customFormat="1" x14ac:dyDescent="0.25">
      <c r="A104" s="44">
        <v>24</v>
      </c>
      <c r="B104" s="44"/>
      <c r="C104" s="45" t="s">
        <v>248</v>
      </c>
      <c r="D104" s="22">
        <f t="shared" si="705"/>
        <v>10127</v>
      </c>
      <c r="E104" s="22">
        <v>10127</v>
      </c>
      <c r="F104" s="22">
        <v>9620</v>
      </c>
      <c r="G104" s="51"/>
      <c r="H104" s="49"/>
      <c r="I104" s="50"/>
      <c r="J104" s="47"/>
      <c r="K104" s="47"/>
      <c r="L104" s="47"/>
      <c r="M104" s="47"/>
      <c r="N104" s="24">
        <v>2.57</v>
      </c>
      <c r="O104" s="36">
        <f>SUM(O105)</f>
        <v>90</v>
      </c>
      <c r="P104" s="36">
        <f t="shared" ref="P104:CA104" si="901">SUM(P105)</f>
        <v>1819433.9981999998</v>
      </c>
      <c r="Q104" s="36">
        <f t="shared" si="901"/>
        <v>0</v>
      </c>
      <c r="R104" s="36">
        <f t="shared" si="901"/>
        <v>0</v>
      </c>
      <c r="S104" s="36">
        <f t="shared" si="901"/>
        <v>0</v>
      </c>
      <c r="T104" s="36">
        <f t="shared" si="901"/>
        <v>0</v>
      </c>
      <c r="U104" s="36">
        <f t="shared" si="901"/>
        <v>0</v>
      </c>
      <c r="V104" s="36">
        <f t="shared" si="901"/>
        <v>0</v>
      </c>
      <c r="W104" s="36">
        <f t="shared" si="901"/>
        <v>0</v>
      </c>
      <c r="X104" s="36">
        <f t="shared" si="901"/>
        <v>0</v>
      </c>
      <c r="Y104" s="36">
        <f t="shared" si="901"/>
        <v>0</v>
      </c>
      <c r="Z104" s="36">
        <f t="shared" si="901"/>
        <v>0</v>
      </c>
      <c r="AA104" s="36">
        <f t="shared" si="901"/>
        <v>0</v>
      </c>
      <c r="AB104" s="36">
        <f t="shared" si="901"/>
        <v>0</v>
      </c>
      <c r="AC104" s="36">
        <f t="shared" si="901"/>
        <v>0</v>
      </c>
      <c r="AD104" s="36">
        <f t="shared" si="901"/>
        <v>0</v>
      </c>
      <c r="AE104" s="36">
        <f t="shared" si="901"/>
        <v>4</v>
      </c>
      <c r="AF104" s="36">
        <f t="shared" si="901"/>
        <v>97839.592031999986</v>
      </c>
      <c r="AG104" s="36">
        <f t="shared" si="901"/>
        <v>3</v>
      </c>
      <c r="AH104" s="36">
        <f t="shared" si="901"/>
        <v>73379.694023999997</v>
      </c>
      <c r="AI104" s="36">
        <f t="shared" si="901"/>
        <v>3</v>
      </c>
      <c r="AJ104" s="36">
        <f t="shared" si="901"/>
        <v>73379.694023999997</v>
      </c>
      <c r="AK104" s="36">
        <f t="shared" si="901"/>
        <v>24</v>
      </c>
      <c r="AL104" s="36">
        <f t="shared" si="901"/>
        <v>587037.55219199997</v>
      </c>
      <c r="AM104" s="36">
        <f t="shared" si="901"/>
        <v>0</v>
      </c>
      <c r="AN104" s="36">
        <f t="shared" si="901"/>
        <v>0</v>
      </c>
      <c r="AO104" s="36">
        <v>6</v>
      </c>
      <c r="AP104" s="36">
        <f t="shared" si="901"/>
        <v>146759.38804799999</v>
      </c>
      <c r="AQ104" s="36">
        <f t="shared" si="901"/>
        <v>0</v>
      </c>
      <c r="AR104" s="36">
        <f t="shared" si="901"/>
        <v>0</v>
      </c>
      <c r="AS104" s="36">
        <f t="shared" si="901"/>
        <v>0</v>
      </c>
      <c r="AT104" s="36">
        <f t="shared" si="901"/>
        <v>0</v>
      </c>
      <c r="AU104" s="36">
        <f t="shared" si="901"/>
        <v>0</v>
      </c>
      <c r="AV104" s="36">
        <f t="shared" si="901"/>
        <v>0</v>
      </c>
      <c r="AW104" s="36">
        <f t="shared" si="901"/>
        <v>0</v>
      </c>
      <c r="AX104" s="36">
        <f t="shared" si="901"/>
        <v>0</v>
      </c>
      <c r="AY104" s="36">
        <f t="shared" si="901"/>
        <v>30</v>
      </c>
      <c r="AZ104" s="36">
        <f t="shared" si="901"/>
        <v>717216.80939999991</v>
      </c>
      <c r="BA104" s="36">
        <f t="shared" si="901"/>
        <v>0</v>
      </c>
      <c r="BB104" s="36">
        <f t="shared" si="901"/>
        <v>0</v>
      </c>
      <c r="BC104" s="36">
        <f t="shared" si="901"/>
        <v>0</v>
      </c>
      <c r="BD104" s="36">
        <f t="shared" si="901"/>
        <v>0</v>
      </c>
      <c r="BE104" s="36">
        <f t="shared" si="901"/>
        <v>0</v>
      </c>
      <c r="BF104" s="36">
        <f t="shared" si="901"/>
        <v>0</v>
      </c>
      <c r="BG104" s="36">
        <f t="shared" si="901"/>
        <v>0</v>
      </c>
      <c r="BH104" s="36">
        <f t="shared" si="901"/>
        <v>0</v>
      </c>
      <c r="BI104" s="36">
        <v>20</v>
      </c>
      <c r="BJ104" s="36">
        <f t="shared" si="901"/>
        <v>366715.74333333329</v>
      </c>
      <c r="BK104" s="36">
        <f t="shared" si="901"/>
        <v>0</v>
      </c>
      <c r="BL104" s="36">
        <f t="shared" si="901"/>
        <v>0</v>
      </c>
      <c r="BM104" s="36">
        <f t="shared" si="901"/>
        <v>0</v>
      </c>
      <c r="BN104" s="36">
        <f t="shared" si="901"/>
        <v>0</v>
      </c>
      <c r="BO104" s="36">
        <f t="shared" si="901"/>
        <v>15</v>
      </c>
      <c r="BP104" s="36">
        <f t="shared" si="901"/>
        <v>257701.89899999998</v>
      </c>
      <c r="BQ104" s="36">
        <f t="shared" si="901"/>
        <v>11</v>
      </c>
      <c r="BR104" s="36">
        <f t="shared" si="901"/>
        <v>201693.65883333332</v>
      </c>
      <c r="BS104" s="36">
        <f t="shared" si="901"/>
        <v>0</v>
      </c>
      <c r="BT104" s="36">
        <f t="shared" si="901"/>
        <v>0</v>
      </c>
      <c r="BU104" s="36">
        <v>6</v>
      </c>
      <c r="BV104" s="36">
        <f t="shared" si="901"/>
        <v>110014.723</v>
      </c>
      <c r="BW104" s="36">
        <f t="shared" si="901"/>
        <v>6</v>
      </c>
      <c r="BX104" s="36">
        <f t="shared" si="901"/>
        <v>110014.723</v>
      </c>
      <c r="BY104" s="36">
        <f t="shared" si="901"/>
        <v>2</v>
      </c>
      <c r="BZ104" s="36">
        <f t="shared" si="901"/>
        <v>36671.574333333338</v>
      </c>
      <c r="CA104" s="36">
        <f t="shared" si="901"/>
        <v>23</v>
      </c>
      <c r="CB104" s="36">
        <f t="shared" ref="CB104:EJ104" si="902">SUM(CB105)</f>
        <v>569860.18908000004</v>
      </c>
      <c r="CC104" s="36">
        <f t="shared" si="902"/>
        <v>0</v>
      </c>
      <c r="CD104" s="36">
        <f t="shared" si="902"/>
        <v>0</v>
      </c>
      <c r="CE104" s="36">
        <f t="shared" si="902"/>
        <v>0</v>
      </c>
      <c r="CF104" s="36">
        <f t="shared" si="902"/>
        <v>0</v>
      </c>
      <c r="CG104" s="36">
        <f t="shared" si="902"/>
        <v>3</v>
      </c>
      <c r="CH104" s="36">
        <f t="shared" si="902"/>
        <v>60544.301999999996</v>
      </c>
      <c r="CI104" s="36">
        <f t="shared" si="902"/>
        <v>6</v>
      </c>
      <c r="CJ104" s="36">
        <f t="shared" si="902"/>
        <v>153627.08087999999</v>
      </c>
      <c r="CK104" s="36">
        <f t="shared" si="902"/>
        <v>1</v>
      </c>
      <c r="CL104" s="36">
        <f t="shared" si="902"/>
        <v>24292.239316799998</v>
      </c>
      <c r="CM104" s="36">
        <f t="shared" si="902"/>
        <v>0</v>
      </c>
      <c r="CN104" s="36">
        <f t="shared" si="902"/>
        <v>0</v>
      </c>
      <c r="CO104" s="36">
        <f t="shared" si="902"/>
        <v>15</v>
      </c>
      <c r="CP104" s="36">
        <f t="shared" si="902"/>
        <v>302721.50999999995</v>
      </c>
      <c r="CQ104" s="36">
        <f t="shared" si="902"/>
        <v>0</v>
      </c>
      <c r="CR104" s="36">
        <f t="shared" si="902"/>
        <v>0</v>
      </c>
      <c r="CS104" s="36">
        <f t="shared" si="902"/>
        <v>0</v>
      </c>
      <c r="CT104" s="36">
        <f t="shared" si="902"/>
        <v>0</v>
      </c>
      <c r="CU104" s="36">
        <f t="shared" si="902"/>
        <v>2</v>
      </c>
      <c r="CV104" s="36">
        <f t="shared" si="902"/>
        <v>40362.868000000002</v>
      </c>
      <c r="CW104" s="36">
        <f t="shared" si="902"/>
        <v>2</v>
      </c>
      <c r="CX104" s="36">
        <f t="shared" si="902"/>
        <v>40362.868000000002</v>
      </c>
      <c r="CY104" s="36">
        <f t="shared" si="902"/>
        <v>8</v>
      </c>
      <c r="CZ104" s="36">
        <f t="shared" si="902"/>
        <v>161451.47200000001</v>
      </c>
      <c r="DA104" s="36">
        <f t="shared" si="902"/>
        <v>12</v>
      </c>
      <c r="DB104" s="36">
        <f t="shared" si="902"/>
        <v>214441.35440000001</v>
      </c>
      <c r="DC104" s="36">
        <f t="shared" si="902"/>
        <v>5</v>
      </c>
      <c r="DD104" s="36">
        <f t="shared" si="902"/>
        <v>100907.17</v>
      </c>
      <c r="DE104" s="36">
        <f t="shared" si="902"/>
        <v>3</v>
      </c>
      <c r="DF104" s="36">
        <f t="shared" si="902"/>
        <v>72653.162399999987</v>
      </c>
      <c r="DG104" s="36">
        <f t="shared" si="902"/>
        <v>42</v>
      </c>
      <c r="DH104" s="36">
        <f t="shared" si="902"/>
        <v>1113294.6517056001</v>
      </c>
      <c r="DI104" s="36">
        <v>0</v>
      </c>
      <c r="DJ104" s="36">
        <f t="shared" si="902"/>
        <v>0</v>
      </c>
      <c r="DK104" s="36">
        <f t="shared" si="902"/>
        <v>4</v>
      </c>
      <c r="DL104" s="36">
        <f t="shared" si="902"/>
        <v>106028.06206719999</v>
      </c>
      <c r="DM104" s="36">
        <f t="shared" si="902"/>
        <v>4</v>
      </c>
      <c r="DN104" s="36">
        <f t="shared" si="902"/>
        <v>106028.06206719999</v>
      </c>
      <c r="DO104" s="36">
        <f t="shared" si="902"/>
        <v>26</v>
      </c>
      <c r="DP104" s="36">
        <f t="shared" si="902"/>
        <v>687244.92200000002</v>
      </c>
      <c r="DQ104" s="36">
        <f t="shared" si="902"/>
        <v>4</v>
      </c>
      <c r="DR104" s="36">
        <f t="shared" si="902"/>
        <v>106028.06206719999</v>
      </c>
      <c r="DS104" s="36">
        <f t="shared" si="902"/>
        <v>34</v>
      </c>
      <c r="DT104" s="36">
        <f t="shared" si="902"/>
        <v>749507.23665999994</v>
      </c>
      <c r="DU104" s="36">
        <f t="shared" si="902"/>
        <v>12</v>
      </c>
      <c r="DV104" s="36">
        <f t="shared" si="902"/>
        <v>264531.96587999997</v>
      </c>
      <c r="DW104" s="36">
        <f t="shared" si="902"/>
        <v>0</v>
      </c>
      <c r="DX104" s="36">
        <f t="shared" si="902"/>
        <v>0</v>
      </c>
      <c r="DY104" s="36">
        <v>11</v>
      </c>
      <c r="DZ104" s="36">
        <f t="shared" si="902"/>
        <v>390484.57447999995</v>
      </c>
      <c r="EA104" s="36">
        <v>1</v>
      </c>
      <c r="EB104" s="36">
        <f t="shared" si="902"/>
        <v>35912.589439999996</v>
      </c>
      <c r="EC104" s="36">
        <f t="shared" si="902"/>
        <v>2</v>
      </c>
      <c r="ED104" s="36">
        <f t="shared" si="902"/>
        <v>95339.374346666649</v>
      </c>
      <c r="EE104" s="36">
        <f t="shared" si="902"/>
        <v>5</v>
      </c>
      <c r="EF104" s="36">
        <f t="shared" si="902"/>
        <v>270302.21486666671</v>
      </c>
      <c r="EG104" s="36">
        <f t="shared" si="902"/>
        <v>445</v>
      </c>
      <c r="EH104" s="36">
        <f t="shared" si="902"/>
        <v>10263784.981077332</v>
      </c>
      <c r="EI104" s="36">
        <f t="shared" si="902"/>
        <v>0</v>
      </c>
      <c r="EJ104" s="36">
        <f t="shared" si="902"/>
        <v>0</v>
      </c>
      <c r="EL104" s="59"/>
    </row>
    <row r="105" spans="1:142" ht="45" x14ac:dyDescent="0.25">
      <c r="A105" s="7"/>
      <c r="B105" s="7">
        <v>70</v>
      </c>
      <c r="C105" s="21" t="s">
        <v>249</v>
      </c>
      <c r="D105" s="22">
        <f t="shared" si="705"/>
        <v>10127</v>
      </c>
      <c r="E105" s="22">
        <v>10127</v>
      </c>
      <c r="F105" s="22">
        <v>9620</v>
      </c>
      <c r="G105" s="23">
        <v>1.46</v>
      </c>
      <c r="H105" s="31">
        <v>1</v>
      </c>
      <c r="I105" s="32"/>
      <c r="J105" s="22">
        <v>1.4</v>
      </c>
      <c r="K105" s="22">
        <v>1.68</v>
      </c>
      <c r="L105" s="22">
        <v>2.23</v>
      </c>
      <c r="M105" s="22">
        <v>2.39</v>
      </c>
      <c r="N105" s="24">
        <v>2.57</v>
      </c>
      <c r="O105" s="25">
        <v>90</v>
      </c>
      <c r="P105" s="26">
        <f>(O105/12*1*$D105*$G105*$H105*$J105*P$10)+(O105/12*5*$E105*$G105*$H105*$J105*P$11)+(O105/12*6*$F105*$G105*$H105*$J105*P$11)</f>
        <v>1819433.9981999998</v>
      </c>
      <c r="Q105" s="25"/>
      <c r="R105" s="26">
        <f>(Q105/12*1*$D105*$G105*$H105*$J105*R$10)+(Q105/12*5*$E105*$G105*$H105*$J105*R$11)+(Q105/12*6*$F105*$G105*$H105*$J105*R$11)</f>
        <v>0</v>
      </c>
      <c r="S105" s="27"/>
      <c r="T105" s="26">
        <f>(S105/12*1*$D105*$G105*$H105*$J105*T$10)+(S105/12*5*$E105*$G105*$H105*$J105*T$11)+(S105/12*6*$F105*$G105*$H105*$J105*T$11)</f>
        <v>0</v>
      </c>
      <c r="U105" s="25"/>
      <c r="V105" s="26">
        <f>(U105/12*1*$D105*$G105*$H105*$J105*V$10)+(U105/12*5*$E105*$G105*$H105*$J105*V$11)+(U105/12*6*$F105*$G105*$H105*$J105*V$11)</f>
        <v>0</v>
      </c>
      <c r="W105" s="25"/>
      <c r="X105" s="26">
        <f>(W105/12*1*$D105*$G105*$H105*$J105*X$10)+(W105/12*5*$E105*$G105*$H105*$J105*X$11)+(W105/12*6*$F105*$G105*$H105*$J105*X$11)</f>
        <v>0</v>
      </c>
      <c r="Y105" s="25"/>
      <c r="Z105" s="26">
        <f>(Y105/12*1*$D105*$G105*$H105*$J105*Z$10)+(Y105/12*5*$E105*$G105*$H105*$J105*Z$11)+(Y105/12*6*$F105*$G105*$H105*$J105*Z$11)</f>
        <v>0</v>
      </c>
      <c r="AA105" s="25"/>
      <c r="AB105" s="26">
        <f>(AA105/12*1*$D105*$G105*$H105*$K105*AB$10)+(AA105/12*5*$E105*$G105*$H105*$K105*AB$11)+(AA105/12*6*$F105*$G105*$H105*$K105*AB$11)</f>
        <v>0</v>
      </c>
      <c r="AC105" s="25"/>
      <c r="AD105" s="26">
        <f>(AC105/12*1*$D105*$G105*$H105*$J105*AD$10)+(AC105/12*5*$E105*$G105*$H105*$J105*AD$11)+(AC105/12*6*$F105*$G105*$H105*$J105*AD$11)</f>
        <v>0</v>
      </c>
      <c r="AE105" s="25">
        <v>4</v>
      </c>
      <c r="AF105" s="26">
        <f>(AE105/12*1*$D105*$G105*$H105*$K105*AF$10)+(AE105/12*5*$E105*$G105*$H105*$K105*AF$11)+(AE105/12*6*$F105*$G105*$H105*$K105*AF$11)</f>
        <v>97839.592031999986</v>
      </c>
      <c r="AG105" s="25">
        <v>3</v>
      </c>
      <c r="AH105" s="26">
        <f>(AG105/12*1*$D105*$G105*$H105*$K105*AH$10)+(AG105/12*5*$E105*$G105*$H105*$K105*AH$11)+(AG105/12*6*$F105*$G105*$H105*$K105*AH$11)</f>
        <v>73379.694023999997</v>
      </c>
      <c r="AI105" s="25">
        <v>3</v>
      </c>
      <c r="AJ105" s="26">
        <f>(AI105/12*1*$D105*$G105*$H105*$K105*AJ$10)+(AI105/12*5*$E105*$G105*$H105*$K105*AJ$11)+(AI105/12*6*$F105*$G105*$H105*$K105*AJ$11)</f>
        <v>73379.694023999997</v>
      </c>
      <c r="AK105" s="25">
        <v>24</v>
      </c>
      <c r="AL105" s="26">
        <f>(AK105/12*1*$D105*$G105*$H105*$K105*AL$10)+(AK105/12*5*$E105*$G105*$H105*$K105*AL$11)+(AK105/12*6*$F105*$G105*$H105*$K105*AL$11)</f>
        <v>587037.55219199997</v>
      </c>
      <c r="AM105" s="28"/>
      <c r="AN105" s="26">
        <f>(AM105/12*1*$D105*$G105*$H105*$K105*AN$10)+(AM105/12*5*$E105*$G105*$H105*$K105*AN$11)+(AM105/12*6*$F105*$G105*$H105*$K105*AN$11)</f>
        <v>0</v>
      </c>
      <c r="AO105" s="25">
        <v>6</v>
      </c>
      <c r="AP105" s="26">
        <f>(AO105/12*1*$D105*$G105*$H105*$K105*AP$10)+(AO105/12*5*$E105*$G105*$H105*$K105*AP$11)+(AO105/12*6*$F105*$G105*$H105*$K105*AP$11)</f>
        <v>146759.38804799999</v>
      </c>
      <c r="AQ105" s="25"/>
      <c r="AR105" s="26">
        <f>(AQ105/12*1*$D105*$G105*$H105*$J105*AR$10)+(AQ105/12*5*$E105*$G105*$H105*$J105*AR$11)+(AQ105/12*6*$F105*$G105*$H105*$J105*AR$11)</f>
        <v>0</v>
      </c>
      <c r="AS105" s="25"/>
      <c r="AT105" s="26">
        <f>(AS105/12*1*$D105*$G105*$H105*$J105*AT$10)+(AS105/12*11*$E105*$G105*$H105*$J105*AT$11)</f>
        <v>0</v>
      </c>
      <c r="AU105" s="25"/>
      <c r="AV105" s="26">
        <f>(AU105/12*1*$D105*$G105*$H105*$J105*AV$10)+(AU105/12*5*$E105*$G105*$H105*$J105*AV$11)+(AU105/12*6*$F105*$G105*$H105*$J105*AV$11)</f>
        <v>0</v>
      </c>
      <c r="AW105" s="25"/>
      <c r="AX105" s="26">
        <f>(AW105/12*1*$D105*$G105*$H105*$K105*AX$10)+(AW105/12*5*$E105*$G105*$H105*$K105*AX$11)+(AW105/12*6*$F105*$G105*$H105*$K105*AX$11)</f>
        <v>0</v>
      </c>
      <c r="AY105" s="25">
        <v>30</v>
      </c>
      <c r="AZ105" s="26">
        <f>(AY105/12*1*$D105*$G105*$H105*$J105*AZ$10)+(AY105/12*5*$E105*$G105*$H105*$J105*AZ$11)+(AY105/12*6*$F105*$G105*$H105*$J105*AZ$11)</f>
        <v>717216.80939999991</v>
      </c>
      <c r="BA105" s="25"/>
      <c r="BB105" s="26">
        <f>(BA105/12*1*$D105*$G105*$H105*$J105*BB$10)+(BA105/12*5*$E105*$G105*$H105*$J105*BB$11)+(BA105/12*6*$F105*$G105*$H105*$J105*BB$11)</f>
        <v>0</v>
      </c>
      <c r="BC105" s="25"/>
      <c r="BD105" s="26">
        <f>(BC105/12*1*$D105*$G105*$H105*$J105*BD$10)+(BC105/12*5*$E105*$G105*$H105*$J105*BD$11)+(BC105/12*6*$F105*$G105*$H105*$J105*BD$11)</f>
        <v>0</v>
      </c>
      <c r="BE105" s="25"/>
      <c r="BF105" s="26">
        <f>(BE105/12*1*$D105*$G105*$H105*$J105*BF$10)+(BE105/12*5*$E105*$G105*$H105*$J105*BF$11)+(BE105/12*6*$F105*$G105*$H105*$J105*BF$11)</f>
        <v>0</v>
      </c>
      <c r="BG105" s="25"/>
      <c r="BH105" s="26">
        <f>(BG105/12*1*$D105*$G105*$H105*$J105*BH$10)+(BG105/12*5*$E105*$G105*$H105*$J105*BH$11)+(BG105/12*6*$F105*$G105*$H105*$J105*BH$11)</f>
        <v>0</v>
      </c>
      <c r="BI105" s="25">
        <v>20</v>
      </c>
      <c r="BJ105" s="26">
        <f>(BI105/12*1*$D105*$G105*$H105*$J105*BJ$10)+(BI105/12*5*$E105*$G105*$H105*$J105*BJ$11)+(BI105/12*6*$F105*$G105*$H105*$J105*BJ$11)</f>
        <v>366715.74333333329</v>
      </c>
      <c r="BK105" s="25"/>
      <c r="BL105" s="26">
        <f>(BK105/12*1*$D105*$G105*$H105*$J105*BL$10)+(BK105/12*4*$E105*$G105*$H105*$J105*BL$11)+(BK105/12*1*$E105*$G105*$H105*$J105*BL$12)+(BK105/12*6*$F105*$G105*$H105*$J105*BL$12)</f>
        <v>0</v>
      </c>
      <c r="BM105" s="25"/>
      <c r="BN105" s="26">
        <f>(BM105/12*1*$D105*$G105*$H105*$J105*BN$10)+(BM105/12*5*$E105*$G105*$H105*$J105*BN$11)+(BM105/12*6*$F105*$G105*$H105*$J105*BN$11)</f>
        <v>0</v>
      </c>
      <c r="BO105" s="25">
        <v>15</v>
      </c>
      <c r="BP105" s="26">
        <f>(BO105/12*1*$D105*$G105*$H105*$J105*BP$10)+(BO105/12*4*$E105*$G105*$H105*$J105*BP$11)+(BO105/12*1*$E105*$G105*$H105*$J105*BP$12)+(BO105/12*6*$F105*$G105*$H105*$J105*BP$12)</f>
        <v>257701.89899999998</v>
      </c>
      <c r="BQ105" s="25">
        <v>11</v>
      </c>
      <c r="BR105" s="26">
        <f>(BQ105/12*1*$D105*$G105*$H105*$J105*BR$10)+(BQ105/12*5*$E105*$G105*$H105*$J105*BR$11)+(BQ105/12*6*$F105*$G105*$H105*$J105*BR$11)</f>
        <v>201693.65883333332</v>
      </c>
      <c r="BS105" s="25"/>
      <c r="BT105" s="26">
        <f>(BS105/12*1*$D105*$G105*$H105*$J105*BT$10)+(BS105/12*4*$E105*$G105*$H105*$J105*BT$11)+(BS105/12*1*$E105*$G105*$H105*$J105*BT$12)+(BS105/12*6*$F105*$G105*$H105*$J105*BT$12)</f>
        <v>0</v>
      </c>
      <c r="BU105" s="25">
        <v>6</v>
      </c>
      <c r="BV105" s="26">
        <f>(BU105/12*1*$D105*$G105*$H105*$J105*BV$10)+(BU105/12*5*$E105*$G105*$H105*$J105*BV$11)+(BU105/12*6*$F105*$G105*$H105*$J105*BV$11)</f>
        <v>110014.723</v>
      </c>
      <c r="BW105" s="25">
        <v>6</v>
      </c>
      <c r="BX105" s="26">
        <f>(BW105/12*1*$D105*$G105*$H105*$J105*BX$10)+(BW105/12*5*$E105*$G105*$H105*$J105*BX$11)+(BW105/12*6*$F105*$G105*$H105*$J105*BX$11)</f>
        <v>110014.723</v>
      </c>
      <c r="BY105" s="25">
        <v>2</v>
      </c>
      <c r="BZ105" s="26">
        <f>(BY105/12*1*$D105*$G105*$H105*$J105*BZ$10)+(BY105/12*5*$E105*$G105*$H105*$J105*BZ$11)+(BY105/12*6*$F105*$G105*$H105*$J105*BZ$11)</f>
        <v>36671.574333333338</v>
      </c>
      <c r="CA105" s="25">
        <v>23</v>
      </c>
      <c r="CB105" s="26">
        <f>(CA105/12*1*$D105*$G105*$H105*$K105*CB$10)+(CA105/12*4*$E105*$G105*$H105*$K105*CB$11)+(CA105/12*1*$E105*$G105*$H105*$K105*CB$12)+(CA105/12*6*$F105*$G105*$H105*$K105*CB$12)</f>
        <v>569860.18908000004</v>
      </c>
      <c r="CC105" s="25"/>
      <c r="CD105" s="26">
        <f>(CC105/12*1*$D105*$G105*$H105*$J105*CD$10)+(CC105/12*5*$E105*$G105*$H105*$J105*CD$11)+(CC105/12*6*$F105*$G105*$H105*$J105*CD$11)</f>
        <v>0</v>
      </c>
      <c r="CE105" s="25"/>
      <c r="CF105" s="26">
        <f>(CE105/12*1*$D105*$G105*$H105*$J105*CF$10)+(CE105/12*5*$E105*$G105*$H105*$J105*CF$11)+(CE105/12*6*$F105*$G105*$H105*$J105*CF$11)</f>
        <v>0</v>
      </c>
      <c r="CG105" s="25">
        <v>3</v>
      </c>
      <c r="CH105" s="26">
        <f>(CG105/12*1*$D105*$G105*$H105*$J105*CH$10)+(CG105/12*5*$E105*$G105*$H105*$J105*CH$11)+(CG105/12*6*$F105*$G105*$H105*$J105*CH$11)</f>
        <v>60544.301999999996</v>
      </c>
      <c r="CI105" s="25">
        <v>6</v>
      </c>
      <c r="CJ105" s="26">
        <f>(CI105/12*1*$D105*$G105*$H105*$K105*CJ$10)+(CI105/12*4*$E105*$G105*$H105*$K105*CJ$11)+(CI105/12*1*$E105*$G105*$H105*$K105*CJ$12)+(CI105/12*6*$F105*$G105*$H105*$K105*CJ$12)</f>
        <v>153627.08087999999</v>
      </c>
      <c r="CK105" s="25">
        <v>1</v>
      </c>
      <c r="CL105" s="26">
        <f>(CK105/12*1*$D105*$G105*$H105*$K105*CL$10)+(CK105/12*5*$E105*$G105*$H105*$K105*CL$11)+(CK105/12*6*$F105*$G105*$H105*$K105*CL$11)</f>
        <v>24292.239316799998</v>
      </c>
      <c r="CM105" s="25"/>
      <c r="CN105" s="26">
        <f>(CM105/12*1*$D105*$G105*$H105*$J105*CN$10)+(CM105/12*5*$E105*$G105*$H105*$J105*CN$11)+(CM105/12*6*$F105*$G105*$H105*$J105*CN$11)</f>
        <v>0</v>
      </c>
      <c r="CO105" s="25">
        <v>15</v>
      </c>
      <c r="CP105" s="26">
        <f>(CO105/12*1*$D105*$G105*$H105*$J105*CP$10)+(CO105/12*5*$E105*$G105*$H105*$J105*CP$11)+(CO105/12*6*$F105*$G105*$H105*$J105*CP$11)</f>
        <v>302721.50999999995</v>
      </c>
      <c r="CQ105" s="25"/>
      <c r="CR105" s="26">
        <f>(CQ105/12*1*$D105*$G105*$H105*$J105*CR$10)+(CQ105/12*5*$E105*$G105*$H105*$J105*CR$11)+(CQ105/12*6*$F105*$G105*$H105*$J105*CR$11)</f>
        <v>0</v>
      </c>
      <c r="CS105" s="25"/>
      <c r="CT105" s="26">
        <f>(CS105/12*1*$D105*$G105*$H105*$J105*CT$10)+(CS105/12*5*$E105*$G105*$H105*$J105*CT$11)+(CS105/12*6*$F105*$G105*$H105*$J105*CT$11)</f>
        <v>0</v>
      </c>
      <c r="CU105" s="25">
        <v>2</v>
      </c>
      <c r="CV105" s="26">
        <f>(CU105/12*1*$D105*$G105*$H105*$J105*CV$10)+(CU105/12*5*$E105*$G105*$H105*$J105*CV$11)+(CU105/12*6*$F105*$G105*$H105*$J105*CV$11)</f>
        <v>40362.868000000002</v>
      </c>
      <c r="CW105" s="25">
        <v>2</v>
      </c>
      <c r="CX105" s="26">
        <f>(CW105/12*1*$D105*$G105*$H105*$J105*CX$10)+(CW105/12*5*$E105*$G105*$H105*$J105*CX$11)+(CW105/12*6*$F105*$G105*$H105*$J105*CX$11)</f>
        <v>40362.868000000002</v>
      </c>
      <c r="CY105" s="25">
        <v>8</v>
      </c>
      <c r="CZ105" s="26">
        <f>(CY105/12*1*$D105*$G105*$H105*$J105*CZ$10)+(CY105/12*5*$E105*$G105*$H105*$J105*CZ$11)+(CY105/12*6*$F105*$G105*$H105*$J105*CZ$11)</f>
        <v>161451.47200000001</v>
      </c>
      <c r="DA105" s="25">
        <v>12</v>
      </c>
      <c r="DB105" s="26">
        <f>(DA105/12*1*$D105*$G105*$H105*$J105*DB$10)+(DA105/12*4*$E105*$G105*$H105*$J105*DB$11)+(DA105/12*1*$E105*$G105*$H105*$J105*DB$12)+(DA105/12*6*$F105*$G105*$H105*$J105*DB$12)</f>
        <v>214441.35440000001</v>
      </c>
      <c r="DC105" s="25">
        <v>5</v>
      </c>
      <c r="DD105" s="26">
        <f>(DC105/12*1*$D105*$G105*$H105*$J105*DD$10)+(DC105/12*5*$E105*$G105*$H105*$J105*DD$11)+(DC105/12*6*$F105*$G105*$H105*$J105*DD$11)</f>
        <v>100907.17</v>
      </c>
      <c r="DE105" s="25">
        <v>3</v>
      </c>
      <c r="DF105" s="26">
        <f>(DE105/12*1*$D105*$G105*$H105*$K105*DF$10)+(DE105/12*5*$E105*$G105*$H105*$K105*DF$11)+(DE105/12*6*$F105*$G105*$H105*$K105*DF$11)</f>
        <v>72653.162399999987</v>
      </c>
      <c r="DG105" s="25">
        <f>40+2</f>
        <v>42</v>
      </c>
      <c r="DH105" s="26">
        <f>(DG105/12*1*$D105*$G105*$H105*$K105*DH$10)+(DG105/12*5*$E105*$G105*$H105*$K105*DH$11)+(DG105/12*6*$F105*$G105*$H105*$K105*DH$11)</f>
        <v>1113294.6517056001</v>
      </c>
      <c r="DI105" s="25"/>
      <c r="DJ105" s="26">
        <f>(DI105/12*1*$D105*$G105*$H105*$J105*DJ$10)+(DI105/12*5*$E105*$G105*$H105*$J105*DJ$11)+(DI105/12*6*$F105*$G105*$H105*$J105*DJ$11)</f>
        <v>0</v>
      </c>
      <c r="DK105" s="25">
        <v>4</v>
      </c>
      <c r="DL105" s="26">
        <f>(DK105/12*1*$D105*$G105*$H105*$K105*DL$10)+(DK105/12*5*$E105*$G105*$H105*$K105*DL$11)+(DK105/12*6*$F105*$G105*$H105*$K105*DL$11)</f>
        <v>106028.06206719999</v>
      </c>
      <c r="DM105" s="25">
        <v>4</v>
      </c>
      <c r="DN105" s="26">
        <f>(DM105/12*1*$D105*$G105*$H105*$K105*DN$10)+(DM105/12*5*$E105*$G105*$H105*$K105*DN$11)+(DM105/12*6*$F105*$G105*$H105*$K105*DN$11)</f>
        <v>106028.06206719999</v>
      </c>
      <c r="DO105" s="25">
        <v>26</v>
      </c>
      <c r="DP105" s="26">
        <f>(DO105/12*1*$D105*$G105*$H105*$K105*DP$10)+(DO105/12*5*$E105*$G105*$H105*$K105*DP$11)+(DO105/12*6*$F105*$G105*$H105*$K105*DP$11)</f>
        <v>687244.92200000002</v>
      </c>
      <c r="DQ105" s="25">
        <v>4</v>
      </c>
      <c r="DR105" s="26">
        <f>(DQ105/12*1*$D105*$G105*$H105*$K105*DR$10)+(DQ105/12*5*$E105*$G105*$H105*$K105*DR$11)+(DQ105/12*6*$F105*$G105*$H105*$K105*DR$11)</f>
        <v>106028.06206719999</v>
      </c>
      <c r="DS105" s="25">
        <f>14+20</f>
        <v>34</v>
      </c>
      <c r="DT105" s="26">
        <f>(DS105/12*1*$D105*$G105*$H105*$J105*DT$10)+(DS105/12*5*$E105*$G105*$H105*$J105*DT$11)+(DS105/12*6*$F105*$G105*$H105*$J105*DT$11)</f>
        <v>749507.23665999994</v>
      </c>
      <c r="DU105" s="25">
        <v>12</v>
      </c>
      <c r="DV105" s="26">
        <f>(DU105/12*1*$D105*$G105*$H105*$J105*DV$10)+(DU105/12*5*$E105*$G105*$H105*$J105*DV$11)+(DU105/12*6*$F105*$G105*$H105*$J105*DV$11)</f>
        <v>264531.96587999997</v>
      </c>
      <c r="DW105" s="25"/>
      <c r="DX105" s="26">
        <f>(DW105/12*1*$D105*$G105*$H105*$K105*DX$10)+(DW105/12*5*$E105*$G105*$H105*$K105*DX$11)+(DW105/12*6*$F105*$G105*$H105*$K105*DX$11)</f>
        <v>0</v>
      </c>
      <c r="DY105" s="25">
        <v>11</v>
      </c>
      <c r="DZ105" s="26">
        <f>(DY105/12*1*$D105*$G105*$H105*$K105*DZ$10)+(DY105/12*5*$E105*$G105*$H105*$K105*DZ$11)+(DY105/12*6*$F105*$G105*$H105*$K105*DZ$11)</f>
        <v>390484.57447999995</v>
      </c>
      <c r="EA105" s="25">
        <v>1</v>
      </c>
      <c r="EB105" s="26">
        <f>(EA105/12*1*$D105*$G105*$H105*$K105*EB$10)+(EA105/12*5*$E105*$G105*$H105*$K105*EB$11)+(EA105/12*6*$F105*$G105*$H105*$K105*EB$11)</f>
        <v>35912.589439999996</v>
      </c>
      <c r="EC105" s="25">
        <v>2</v>
      </c>
      <c r="ED105" s="26">
        <f>(EC105/12*1*$D105*$G105*$H105*$L105*ED$10)+(EC105/12*5*$E105*$G105*$H105*$L105*ED$11)+(EC105/12*6*$F105*$G105*$H105*$L105*ED$11)</f>
        <v>95339.374346666649</v>
      </c>
      <c r="EE105" s="25">
        <v>5</v>
      </c>
      <c r="EF105" s="26">
        <f>(EE105/12*1*$D105*$G105*$H105*$M105*EF$10)+(EE105/12*5*$E105*$G105*$H105*$N105*EF$11)+(EE105/12*6*$F105*$G105*$H105*$N105*EF$11)</f>
        <v>270302.21486666671</v>
      </c>
      <c r="EG105" s="29">
        <f>SUM(S105,Y105,U105,O105,Q105,BW105,CS105,DI105,DU105,BY105,DS105,BI105,AY105,AQ105,AS105,AU105,BK105,CQ105,W105,EA105,DG105,CA105,DY105,CI105,DK105,DO105,DM105,AE105,AG105,AI105,AK105,AA105,AM105,AO105,CK105,EC105,EE105,AW105,DW105,BO105,BA105,BC105,CU105,CW105,CY105,DA105,DC105,BQ105,BE105,BS105,BG105,BU105,CM105,CG105,CO105,AC105,CC105,DE105,,BM105,DQ105,CE105)</f>
        <v>445</v>
      </c>
      <c r="EH105" s="29">
        <f>SUM(T105,Z105,V105,P105,R105,BX105,CT105,DJ105,DV105,BZ105,DT105,BJ105,AZ105,AR105,AT105,AV105,BL105,CR105,X105,EB105,DH105,CB105,DZ105,CJ105,DL105,DP105,DN105,AF105,AH105,AJ105,AL105,AB105,AN105,AP105,CL105,ED105,EF105,AX105,DX105,BP105,BB105,BD105,CV105,CX105,CZ105,DB105,DD105,BR105,BF105,BT105,BH105,BV105,CN105,CH105,CP105,AD105,CD105,DF105,,BN105,DR105,CF105)</f>
        <v>10263784.981077332</v>
      </c>
      <c r="EI105" s="38"/>
      <c r="EJ105" s="38"/>
      <c r="EL105" s="59"/>
    </row>
    <row r="106" spans="1:142" s="60" customFormat="1" x14ac:dyDescent="0.25">
      <c r="A106" s="44">
        <v>25</v>
      </c>
      <c r="B106" s="44"/>
      <c r="C106" s="45" t="s">
        <v>250</v>
      </c>
      <c r="D106" s="22">
        <f t="shared" si="705"/>
        <v>10127</v>
      </c>
      <c r="E106" s="22">
        <v>10127</v>
      </c>
      <c r="F106" s="22">
        <v>9620</v>
      </c>
      <c r="G106" s="51"/>
      <c r="H106" s="49"/>
      <c r="I106" s="50"/>
      <c r="J106" s="47"/>
      <c r="K106" s="47"/>
      <c r="L106" s="47"/>
      <c r="M106" s="47"/>
      <c r="N106" s="24">
        <v>2.57</v>
      </c>
      <c r="O106" s="36">
        <f>SUM(O107:O109)</f>
        <v>0</v>
      </c>
      <c r="P106" s="36">
        <f t="shared" ref="P106:CA106" si="903">SUM(P107:P109)</f>
        <v>0</v>
      </c>
      <c r="Q106" s="36">
        <f t="shared" si="903"/>
        <v>0</v>
      </c>
      <c r="R106" s="36">
        <f t="shared" si="903"/>
        <v>0</v>
      </c>
      <c r="S106" s="36">
        <f t="shared" si="903"/>
        <v>0</v>
      </c>
      <c r="T106" s="36">
        <f t="shared" si="903"/>
        <v>0</v>
      </c>
      <c r="U106" s="36">
        <f t="shared" si="903"/>
        <v>0</v>
      </c>
      <c r="V106" s="36">
        <f t="shared" si="903"/>
        <v>0</v>
      </c>
      <c r="W106" s="36">
        <f t="shared" si="903"/>
        <v>0</v>
      </c>
      <c r="X106" s="36">
        <f t="shared" si="903"/>
        <v>0</v>
      </c>
      <c r="Y106" s="36">
        <f t="shared" si="903"/>
        <v>0</v>
      </c>
      <c r="Z106" s="36">
        <f t="shared" si="903"/>
        <v>0</v>
      </c>
      <c r="AA106" s="36">
        <f t="shared" si="903"/>
        <v>0</v>
      </c>
      <c r="AB106" s="36">
        <f t="shared" si="903"/>
        <v>0</v>
      </c>
      <c r="AC106" s="36">
        <f t="shared" si="903"/>
        <v>0</v>
      </c>
      <c r="AD106" s="36">
        <f t="shared" si="903"/>
        <v>0</v>
      </c>
      <c r="AE106" s="36">
        <f t="shared" si="903"/>
        <v>0</v>
      </c>
      <c r="AF106" s="36">
        <f t="shared" si="903"/>
        <v>0</v>
      </c>
      <c r="AG106" s="36">
        <f t="shared" si="903"/>
        <v>0</v>
      </c>
      <c r="AH106" s="36">
        <f t="shared" si="903"/>
        <v>0</v>
      </c>
      <c r="AI106" s="36">
        <f t="shared" si="903"/>
        <v>0</v>
      </c>
      <c r="AJ106" s="36">
        <f t="shared" si="903"/>
        <v>0</v>
      </c>
      <c r="AK106" s="36">
        <f t="shared" si="903"/>
        <v>0</v>
      </c>
      <c r="AL106" s="36">
        <f t="shared" si="903"/>
        <v>0</v>
      </c>
      <c r="AM106" s="36">
        <f t="shared" si="903"/>
        <v>0</v>
      </c>
      <c r="AN106" s="36">
        <f t="shared" si="903"/>
        <v>0</v>
      </c>
      <c r="AO106" s="36">
        <v>0</v>
      </c>
      <c r="AP106" s="36">
        <f t="shared" si="903"/>
        <v>0</v>
      </c>
      <c r="AQ106" s="36">
        <f t="shared" si="903"/>
        <v>0</v>
      </c>
      <c r="AR106" s="36">
        <f t="shared" si="903"/>
        <v>0</v>
      </c>
      <c r="AS106" s="36">
        <f t="shared" si="903"/>
        <v>0</v>
      </c>
      <c r="AT106" s="36">
        <f t="shared" si="903"/>
        <v>0</v>
      </c>
      <c r="AU106" s="36">
        <f t="shared" si="903"/>
        <v>0</v>
      </c>
      <c r="AV106" s="36">
        <f t="shared" si="903"/>
        <v>0</v>
      </c>
      <c r="AW106" s="36">
        <f t="shared" si="903"/>
        <v>0</v>
      </c>
      <c r="AX106" s="36">
        <f t="shared" si="903"/>
        <v>0</v>
      </c>
      <c r="AY106" s="36">
        <f t="shared" si="903"/>
        <v>0</v>
      </c>
      <c r="AZ106" s="36">
        <f t="shared" si="903"/>
        <v>0</v>
      </c>
      <c r="BA106" s="36">
        <f t="shared" si="903"/>
        <v>0</v>
      </c>
      <c r="BB106" s="36">
        <f t="shared" si="903"/>
        <v>0</v>
      </c>
      <c r="BC106" s="36">
        <f t="shared" si="903"/>
        <v>0</v>
      </c>
      <c r="BD106" s="36">
        <f t="shared" si="903"/>
        <v>0</v>
      </c>
      <c r="BE106" s="36">
        <f t="shared" si="903"/>
        <v>0</v>
      </c>
      <c r="BF106" s="36">
        <f t="shared" si="903"/>
        <v>0</v>
      </c>
      <c r="BG106" s="36">
        <f t="shared" si="903"/>
        <v>0</v>
      </c>
      <c r="BH106" s="36">
        <f t="shared" si="903"/>
        <v>0</v>
      </c>
      <c r="BI106" s="36">
        <v>0</v>
      </c>
      <c r="BJ106" s="36">
        <f t="shared" si="903"/>
        <v>0</v>
      </c>
      <c r="BK106" s="36">
        <f t="shared" si="903"/>
        <v>0</v>
      </c>
      <c r="BL106" s="36">
        <f t="shared" si="903"/>
        <v>0</v>
      </c>
      <c r="BM106" s="36">
        <f t="shared" si="903"/>
        <v>0</v>
      </c>
      <c r="BN106" s="36">
        <f t="shared" si="903"/>
        <v>0</v>
      </c>
      <c r="BO106" s="36">
        <f t="shared" si="903"/>
        <v>0</v>
      </c>
      <c r="BP106" s="36">
        <f t="shared" si="903"/>
        <v>0</v>
      </c>
      <c r="BQ106" s="36">
        <f t="shared" si="903"/>
        <v>0</v>
      </c>
      <c r="BR106" s="36">
        <f t="shared" si="903"/>
        <v>0</v>
      </c>
      <c r="BS106" s="36">
        <f t="shared" si="903"/>
        <v>0</v>
      </c>
      <c r="BT106" s="36">
        <f t="shared" si="903"/>
        <v>0</v>
      </c>
      <c r="BU106" s="36">
        <v>0</v>
      </c>
      <c r="BV106" s="36">
        <f t="shared" si="903"/>
        <v>0</v>
      </c>
      <c r="BW106" s="36">
        <f t="shared" si="903"/>
        <v>0</v>
      </c>
      <c r="BX106" s="36">
        <f t="shared" si="903"/>
        <v>0</v>
      </c>
      <c r="BY106" s="36">
        <f t="shared" si="903"/>
        <v>0</v>
      </c>
      <c r="BZ106" s="36">
        <f t="shared" si="903"/>
        <v>0</v>
      </c>
      <c r="CA106" s="36">
        <f t="shared" si="903"/>
        <v>0</v>
      </c>
      <c r="CB106" s="36">
        <f t="shared" ref="CB106:EJ106" si="904">SUM(CB107:CB109)</f>
        <v>0</v>
      </c>
      <c r="CC106" s="36">
        <f t="shared" si="904"/>
        <v>0</v>
      </c>
      <c r="CD106" s="36">
        <f t="shared" si="904"/>
        <v>0</v>
      </c>
      <c r="CE106" s="36">
        <f t="shared" si="904"/>
        <v>0</v>
      </c>
      <c r="CF106" s="36">
        <f t="shared" si="904"/>
        <v>0</v>
      </c>
      <c r="CG106" s="36">
        <f t="shared" si="904"/>
        <v>0</v>
      </c>
      <c r="CH106" s="36">
        <f t="shared" si="904"/>
        <v>0</v>
      </c>
      <c r="CI106" s="36">
        <f t="shared" si="904"/>
        <v>0</v>
      </c>
      <c r="CJ106" s="36">
        <f t="shared" si="904"/>
        <v>0</v>
      </c>
      <c r="CK106" s="36">
        <f t="shared" si="904"/>
        <v>0</v>
      </c>
      <c r="CL106" s="36">
        <f t="shared" si="904"/>
        <v>0</v>
      </c>
      <c r="CM106" s="36">
        <f t="shared" si="904"/>
        <v>0</v>
      </c>
      <c r="CN106" s="36">
        <f t="shared" si="904"/>
        <v>0</v>
      </c>
      <c r="CO106" s="36">
        <f t="shared" si="904"/>
        <v>106</v>
      </c>
      <c r="CP106" s="36">
        <f t="shared" si="904"/>
        <v>6315130.0939999986</v>
      </c>
      <c r="CQ106" s="36">
        <f t="shared" si="904"/>
        <v>0</v>
      </c>
      <c r="CR106" s="36">
        <f t="shared" si="904"/>
        <v>0</v>
      </c>
      <c r="CS106" s="36">
        <f t="shared" si="904"/>
        <v>0</v>
      </c>
      <c r="CT106" s="36">
        <f t="shared" si="904"/>
        <v>0</v>
      </c>
      <c r="CU106" s="36">
        <f t="shared" si="904"/>
        <v>0</v>
      </c>
      <c r="CV106" s="36">
        <f t="shared" si="904"/>
        <v>0</v>
      </c>
      <c r="CW106" s="36">
        <f t="shared" si="904"/>
        <v>0</v>
      </c>
      <c r="CX106" s="36">
        <f t="shared" si="904"/>
        <v>0</v>
      </c>
      <c r="CY106" s="36">
        <f t="shared" si="904"/>
        <v>0</v>
      </c>
      <c r="CZ106" s="36">
        <f t="shared" si="904"/>
        <v>0</v>
      </c>
      <c r="DA106" s="36">
        <f t="shared" si="904"/>
        <v>0</v>
      </c>
      <c r="DB106" s="36">
        <f t="shared" si="904"/>
        <v>0</v>
      </c>
      <c r="DC106" s="36">
        <f t="shared" si="904"/>
        <v>0</v>
      </c>
      <c r="DD106" s="36">
        <f t="shared" si="904"/>
        <v>0</v>
      </c>
      <c r="DE106" s="36">
        <f t="shared" si="904"/>
        <v>0</v>
      </c>
      <c r="DF106" s="36">
        <f t="shared" si="904"/>
        <v>0</v>
      </c>
      <c r="DG106" s="36">
        <f t="shared" si="904"/>
        <v>0</v>
      </c>
      <c r="DH106" s="36">
        <f t="shared" si="904"/>
        <v>0</v>
      </c>
      <c r="DI106" s="36">
        <v>0</v>
      </c>
      <c r="DJ106" s="36">
        <f t="shared" si="904"/>
        <v>0</v>
      </c>
      <c r="DK106" s="36">
        <f t="shared" si="904"/>
        <v>0</v>
      </c>
      <c r="DL106" s="36">
        <f t="shared" si="904"/>
        <v>0</v>
      </c>
      <c r="DM106" s="36">
        <f t="shared" si="904"/>
        <v>0</v>
      </c>
      <c r="DN106" s="36">
        <f t="shared" si="904"/>
        <v>0</v>
      </c>
      <c r="DO106" s="36">
        <f t="shared" si="904"/>
        <v>0</v>
      </c>
      <c r="DP106" s="36">
        <f t="shared" si="904"/>
        <v>0</v>
      </c>
      <c r="DQ106" s="36">
        <f t="shared" si="904"/>
        <v>0</v>
      </c>
      <c r="DR106" s="36">
        <f t="shared" si="904"/>
        <v>0</v>
      </c>
      <c r="DS106" s="36">
        <f t="shared" si="904"/>
        <v>0</v>
      </c>
      <c r="DT106" s="36">
        <f t="shared" si="904"/>
        <v>0</v>
      </c>
      <c r="DU106" s="36">
        <f t="shared" si="904"/>
        <v>0</v>
      </c>
      <c r="DV106" s="36">
        <f t="shared" si="904"/>
        <v>0</v>
      </c>
      <c r="DW106" s="36">
        <f t="shared" si="904"/>
        <v>0</v>
      </c>
      <c r="DX106" s="36">
        <f t="shared" si="904"/>
        <v>0</v>
      </c>
      <c r="DY106" s="36">
        <v>0</v>
      </c>
      <c r="DZ106" s="36">
        <f t="shared" ref="DZ106" si="905">SUM(DZ107:DZ109)</f>
        <v>0</v>
      </c>
      <c r="EA106" s="36">
        <v>0</v>
      </c>
      <c r="EB106" s="36">
        <f t="shared" ref="EB106" si="906">SUM(EB107:EB109)</f>
        <v>0</v>
      </c>
      <c r="EC106" s="36">
        <f t="shared" si="904"/>
        <v>0</v>
      </c>
      <c r="ED106" s="36">
        <f t="shared" si="904"/>
        <v>0</v>
      </c>
      <c r="EE106" s="36">
        <f t="shared" si="904"/>
        <v>0</v>
      </c>
      <c r="EF106" s="36">
        <f t="shared" si="904"/>
        <v>0</v>
      </c>
      <c r="EG106" s="36">
        <f t="shared" si="904"/>
        <v>106</v>
      </c>
      <c r="EH106" s="36">
        <f t="shared" si="904"/>
        <v>6315130.0939999986</v>
      </c>
      <c r="EI106" s="36">
        <f t="shared" si="904"/>
        <v>0</v>
      </c>
      <c r="EJ106" s="36">
        <f t="shared" si="904"/>
        <v>0</v>
      </c>
      <c r="EL106" s="59"/>
    </row>
    <row r="107" spans="1:142" ht="30" x14ac:dyDescent="0.25">
      <c r="A107" s="7"/>
      <c r="B107" s="7">
        <v>71</v>
      </c>
      <c r="C107" s="33" t="s">
        <v>251</v>
      </c>
      <c r="D107" s="22">
        <f t="shared" si="705"/>
        <v>10127</v>
      </c>
      <c r="E107" s="22">
        <v>10127</v>
      </c>
      <c r="F107" s="22">
        <v>9620</v>
      </c>
      <c r="G107" s="23">
        <v>1.84</v>
      </c>
      <c r="H107" s="31">
        <v>1</v>
      </c>
      <c r="I107" s="32"/>
      <c r="J107" s="22">
        <v>1.4</v>
      </c>
      <c r="K107" s="22">
        <v>1.68</v>
      </c>
      <c r="L107" s="22">
        <v>2.23</v>
      </c>
      <c r="M107" s="22">
        <v>2.39</v>
      </c>
      <c r="N107" s="24">
        <v>2.57</v>
      </c>
      <c r="O107" s="25"/>
      <c r="P107" s="26">
        <f t="shared" ref="P107:P109" si="907">(O107/12*1*$D107*$G107*$H107*$J107*P$10)+(O107/12*5*$E107*$G107*$H107*$J107*P$11)+(O107/12*6*$F107*$G107*$H107*$J107*P$11)</f>
        <v>0</v>
      </c>
      <c r="Q107" s="25"/>
      <c r="R107" s="26">
        <f t="shared" ref="R107:R109" si="908">(Q107/12*1*$D107*$G107*$H107*$J107*R$10)+(Q107/12*5*$E107*$G107*$H107*$J107*R$11)+(Q107/12*6*$F107*$G107*$H107*$J107*R$11)</f>
        <v>0</v>
      </c>
      <c r="S107" s="27"/>
      <c r="T107" s="26">
        <f t="shared" ref="T107:T109" si="909">(S107/12*1*$D107*$G107*$H107*$J107*T$10)+(S107/12*5*$E107*$G107*$H107*$J107*T$11)+(S107/12*6*$F107*$G107*$H107*$J107*T$11)</f>
        <v>0</v>
      </c>
      <c r="U107" s="25"/>
      <c r="V107" s="26">
        <f t="shared" ref="V107:V109" si="910">(U107/12*1*$D107*$G107*$H107*$J107*V$10)+(U107/12*5*$E107*$G107*$H107*$J107*V$11)+(U107/12*6*$F107*$G107*$H107*$J107*V$11)</f>
        <v>0</v>
      </c>
      <c r="W107" s="25"/>
      <c r="X107" s="26">
        <f t="shared" ref="X107:X109" si="911">(W107/12*1*$D107*$G107*$H107*$J107*X$10)+(W107/12*5*$E107*$G107*$H107*$J107*X$11)+(W107/12*6*$F107*$G107*$H107*$J107*X$11)</f>
        <v>0</v>
      </c>
      <c r="Y107" s="25"/>
      <c r="Z107" s="26">
        <f t="shared" ref="Z107:Z109" si="912">(Y107/12*1*$D107*$G107*$H107*$J107*Z$10)+(Y107/12*5*$E107*$G107*$H107*$J107*Z$11)+(Y107/12*6*$F107*$G107*$H107*$J107*Z$11)</f>
        <v>0</v>
      </c>
      <c r="AA107" s="25"/>
      <c r="AB107" s="26">
        <f t="shared" ref="AB107:AB109" si="913">(AA107/12*1*$D107*$G107*$H107*$K107*AB$10)+(AA107/12*5*$E107*$G107*$H107*$K107*AB$11)+(AA107/12*6*$F107*$G107*$H107*$K107*AB$11)</f>
        <v>0</v>
      </c>
      <c r="AC107" s="25"/>
      <c r="AD107" s="26">
        <f t="shared" ref="AD107:AD109" si="914">(AC107/12*1*$D107*$G107*$H107*$J107*AD$10)+(AC107/12*5*$E107*$G107*$H107*$J107*AD$11)+(AC107/12*6*$F107*$G107*$H107*$J107*AD$11)</f>
        <v>0</v>
      </c>
      <c r="AE107" s="25"/>
      <c r="AF107" s="26">
        <f t="shared" ref="AF107:AF109" si="915">(AE107/12*1*$D107*$G107*$H107*$K107*AF$10)+(AE107/12*5*$E107*$G107*$H107*$K107*AF$11)+(AE107/12*6*$F107*$G107*$H107*$K107*AF$11)</f>
        <v>0</v>
      </c>
      <c r="AG107" s="25"/>
      <c r="AH107" s="26">
        <f t="shared" ref="AH107:AH109" si="916">(AG107/12*1*$D107*$G107*$H107*$K107*AH$10)+(AG107/12*5*$E107*$G107*$H107*$K107*AH$11)+(AG107/12*6*$F107*$G107*$H107*$K107*AH$11)</f>
        <v>0</v>
      </c>
      <c r="AI107" s="25"/>
      <c r="AJ107" s="26">
        <f t="shared" ref="AJ107:AJ109" si="917">(AI107/12*1*$D107*$G107*$H107*$K107*AJ$10)+(AI107/12*5*$E107*$G107*$H107*$K107*AJ$11)+(AI107/12*6*$F107*$G107*$H107*$K107*AJ$11)</f>
        <v>0</v>
      </c>
      <c r="AK107" s="25"/>
      <c r="AL107" s="26">
        <f t="shared" ref="AL107:AL109" si="918">(AK107/12*1*$D107*$G107*$H107*$K107*AL$10)+(AK107/12*5*$E107*$G107*$H107*$K107*AL$11)+(AK107/12*6*$F107*$G107*$H107*$K107*AL$11)</f>
        <v>0</v>
      </c>
      <c r="AM107" s="28"/>
      <c r="AN107" s="26">
        <f t="shared" ref="AN107:AN109" si="919">(AM107/12*1*$D107*$G107*$H107*$K107*AN$10)+(AM107/12*5*$E107*$G107*$H107*$K107*AN$11)+(AM107/12*6*$F107*$G107*$H107*$K107*AN$11)</f>
        <v>0</v>
      </c>
      <c r="AO107" s="25"/>
      <c r="AP107" s="26">
        <f t="shared" ref="AP107:AP109" si="920">(AO107/12*1*$D107*$G107*$H107*$K107*AP$10)+(AO107/12*5*$E107*$G107*$H107*$K107*AP$11)+(AO107/12*6*$F107*$G107*$H107*$K107*AP$11)</f>
        <v>0</v>
      </c>
      <c r="AQ107" s="25"/>
      <c r="AR107" s="26">
        <f t="shared" ref="AR107:AR109" si="921">(AQ107/12*1*$D107*$G107*$H107*$J107*AR$10)+(AQ107/12*5*$E107*$G107*$H107*$J107*AR$11)+(AQ107/12*6*$F107*$G107*$H107*$J107*AR$11)</f>
        <v>0</v>
      </c>
      <c r="AS107" s="25"/>
      <c r="AT107" s="26">
        <f t="shared" ref="AT107:AT109" si="922">(AS107/12*1*$D107*$G107*$H107*$J107*AT$10)+(AS107/12*11*$E107*$G107*$H107*$J107*AT$11)</f>
        <v>0</v>
      </c>
      <c r="AU107" s="25"/>
      <c r="AV107" s="26">
        <f t="shared" ref="AV107:AV109" si="923">(AU107/12*1*$D107*$G107*$H107*$J107*AV$10)+(AU107/12*5*$E107*$G107*$H107*$J107*AV$11)+(AU107/12*6*$F107*$G107*$H107*$J107*AV$11)</f>
        <v>0</v>
      </c>
      <c r="AW107" s="25"/>
      <c r="AX107" s="26">
        <f t="shared" ref="AX107:AX109" si="924">(AW107/12*1*$D107*$G107*$H107*$K107*AX$10)+(AW107/12*5*$E107*$G107*$H107*$K107*AX$11)+(AW107/12*6*$F107*$G107*$H107*$K107*AX$11)</f>
        <v>0</v>
      </c>
      <c r="AY107" s="25"/>
      <c r="AZ107" s="26">
        <f t="shared" ref="AZ107:AZ109" si="925">(AY107/12*1*$D107*$G107*$H107*$J107*AZ$10)+(AY107/12*5*$E107*$G107*$H107*$J107*AZ$11)+(AY107/12*6*$F107*$G107*$H107*$J107*AZ$11)</f>
        <v>0</v>
      </c>
      <c r="BA107" s="25"/>
      <c r="BB107" s="26">
        <f t="shared" ref="BB107:BB109" si="926">(BA107/12*1*$D107*$G107*$H107*$J107*BB$10)+(BA107/12*5*$E107*$G107*$H107*$J107*BB$11)+(BA107/12*6*$F107*$G107*$H107*$J107*BB$11)</f>
        <v>0</v>
      </c>
      <c r="BC107" s="25"/>
      <c r="BD107" s="26">
        <f t="shared" ref="BD107:BD109" si="927">(BC107/12*1*$D107*$G107*$H107*$J107*BD$10)+(BC107/12*5*$E107*$G107*$H107*$J107*BD$11)+(BC107/12*6*$F107*$G107*$H107*$J107*BD$11)</f>
        <v>0</v>
      </c>
      <c r="BE107" s="25"/>
      <c r="BF107" s="26">
        <f t="shared" ref="BF107:BF109" si="928">(BE107/12*1*$D107*$G107*$H107*$J107*BF$10)+(BE107/12*5*$E107*$G107*$H107*$J107*BF$11)+(BE107/12*6*$F107*$G107*$H107*$J107*BF$11)</f>
        <v>0</v>
      </c>
      <c r="BG107" s="25"/>
      <c r="BH107" s="26">
        <f t="shared" ref="BH107:BH109" si="929">(BG107/12*1*$D107*$G107*$H107*$J107*BH$10)+(BG107/12*5*$E107*$G107*$H107*$J107*BH$11)+(BG107/12*6*$F107*$G107*$H107*$J107*BH$11)</f>
        <v>0</v>
      </c>
      <c r="BI107" s="25"/>
      <c r="BJ107" s="26">
        <f t="shared" ref="BJ107:BJ109" si="930">(BI107/12*1*$D107*$G107*$H107*$J107*BJ$10)+(BI107/12*5*$E107*$G107*$H107*$J107*BJ$11)+(BI107/12*6*$F107*$G107*$H107*$J107*BJ$11)</f>
        <v>0</v>
      </c>
      <c r="BK107" s="25"/>
      <c r="BL107" s="26">
        <f t="shared" ref="BL107:BL109" si="931">(BK107/12*1*$D107*$G107*$H107*$J107*BL$10)+(BK107/12*4*$E107*$G107*$H107*$J107*BL$11)+(BK107/12*1*$E107*$G107*$H107*$J107*BL$12)+(BK107/12*6*$F107*$G107*$H107*$J107*BL$12)</f>
        <v>0</v>
      </c>
      <c r="BM107" s="25"/>
      <c r="BN107" s="26">
        <f t="shared" ref="BN107:BN109" si="932">(BM107/12*1*$D107*$G107*$H107*$J107*BN$10)+(BM107/12*5*$E107*$G107*$H107*$J107*BN$11)+(BM107/12*6*$F107*$G107*$H107*$J107*BN$11)</f>
        <v>0</v>
      </c>
      <c r="BO107" s="25"/>
      <c r="BP107" s="26">
        <f t="shared" ref="BP107:BP109" si="933">(BO107/12*1*$D107*$G107*$H107*$J107*BP$10)+(BO107/12*4*$E107*$G107*$H107*$J107*BP$11)+(BO107/12*1*$E107*$G107*$H107*$J107*BP$12)+(BO107/12*6*$F107*$G107*$H107*$J107*BP$12)</f>
        <v>0</v>
      </c>
      <c r="BQ107" s="25"/>
      <c r="BR107" s="26">
        <f t="shared" ref="BR107:BR109" si="934">(BQ107/12*1*$D107*$G107*$H107*$J107*BR$10)+(BQ107/12*5*$E107*$G107*$H107*$J107*BR$11)+(BQ107/12*6*$F107*$G107*$H107*$J107*BR$11)</f>
        <v>0</v>
      </c>
      <c r="BS107" s="25"/>
      <c r="BT107" s="26">
        <f t="shared" ref="BT107:BT109" si="935">(BS107/12*1*$D107*$G107*$H107*$J107*BT$10)+(BS107/12*4*$E107*$G107*$H107*$J107*BT$11)+(BS107/12*1*$E107*$G107*$H107*$J107*BT$12)+(BS107/12*6*$F107*$G107*$H107*$J107*BT$12)</f>
        <v>0</v>
      </c>
      <c r="BU107" s="25"/>
      <c r="BV107" s="26">
        <f t="shared" ref="BV107:BV109" si="936">(BU107/12*1*$D107*$G107*$H107*$J107*BV$10)+(BU107/12*5*$E107*$G107*$H107*$J107*BV$11)+(BU107/12*6*$F107*$G107*$H107*$J107*BV$11)</f>
        <v>0</v>
      </c>
      <c r="BW107" s="25"/>
      <c r="BX107" s="26">
        <f t="shared" ref="BX107:BX109" si="937">(BW107/12*1*$D107*$G107*$H107*$J107*BX$10)+(BW107/12*5*$E107*$G107*$H107*$J107*BX$11)+(BW107/12*6*$F107*$G107*$H107*$J107*BX$11)</f>
        <v>0</v>
      </c>
      <c r="BY107" s="25"/>
      <c r="BZ107" s="26">
        <f t="shared" ref="BZ107:BZ109" si="938">(BY107/12*1*$D107*$G107*$H107*$J107*BZ$10)+(BY107/12*5*$E107*$G107*$H107*$J107*BZ$11)+(BY107/12*6*$F107*$G107*$H107*$J107*BZ$11)</f>
        <v>0</v>
      </c>
      <c r="CA107" s="25"/>
      <c r="CB107" s="26">
        <f t="shared" ref="CB107:CB109" si="939">(CA107/12*1*$D107*$G107*$H107*$K107*CB$10)+(CA107/12*4*$E107*$G107*$H107*$K107*CB$11)+(CA107/12*1*$E107*$G107*$H107*$K107*CB$12)+(CA107/12*6*$F107*$G107*$H107*$K107*CB$12)</f>
        <v>0</v>
      </c>
      <c r="CC107" s="25"/>
      <c r="CD107" s="26">
        <f t="shared" ref="CD107:CD109" si="940">(CC107/12*1*$D107*$G107*$H107*$J107*CD$10)+(CC107/12*5*$E107*$G107*$H107*$J107*CD$11)+(CC107/12*6*$F107*$G107*$H107*$J107*CD$11)</f>
        <v>0</v>
      </c>
      <c r="CE107" s="25"/>
      <c r="CF107" s="26">
        <f t="shared" ref="CF107:CF109" si="941">(CE107/12*1*$D107*$G107*$H107*$J107*CF$10)+(CE107/12*5*$E107*$G107*$H107*$J107*CF$11)+(CE107/12*6*$F107*$G107*$H107*$J107*CF$11)</f>
        <v>0</v>
      </c>
      <c r="CG107" s="25"/>
      <c r="CH107" s="26">
        <f t="shared" ref="CH107:CH109" si="942">(CG107/12*1*$D107*$G107*$H107*$J107*CH$10)+(CG107/12*5*$E107*$G107*$H107*$J107*CH$11)+(CG107/12*6*$F107*$G107*$H107*$J107*CH$11)</f>
        <v>0</v>
      </c>
      <c r="CI107" s="25"/>
      <c r="CJ107" s="26">
        <f t="shared" ref="CJ107:CJ109" si="943">(CI107/12*1*$D107*$G107*$H107*$K107*CJ$10)+(CI107/12*4*$E107*$G107*$H107*$K107*CJ$11)+(CI107/12*1*$E107*$G107*$H107*$K107*CJ$12)+(CI107/12*6*$F107*$G107*$H107*$K107*CJ$12)</f>
        <v>0</v>
      </c>
      <c r="CK107" s="25"/>
      <c r="CL107" s="26">
        <f t="shared" ref="CL107:CL109" si="944">(CK107/12*1*$D107*$G107*$H107*$K107*CL$10)+(CK107/12*5*$E107*$G107*$H107*$K107*CL$11)+(CK107/12*6*$F107*$G107*$H107*$K107*CL$11)</f>
        <v>0</v>
      </c>
      <c r="CM107" s="25"/>
      <c r="CN107" s="26">
        <f t="shared" ref="CN107:CN109" si="945">(CM107/12*1*$D107*$G107*$H107*$J107*CN$10)+(CM107/12*5*$E107*$G107*$H107*$J107*CN$11)+(CM107/12*6*$F107*$G107*$H107*$J107*CN$11)</f>
        <v>0</v>
      </c>
      <c r="CO107" s="25"/>
      <c r="CP107" s="26">
        <f t="shared" ref="CP107:CP109" si="946">(CO107/12*1*$D107*$G107*$H107*$J107*CP$10)+(CO107/12*5*$E107*$G107*$H107*$J107*CP$11)+(CO107/12*6*$F107*$G107*$H107*$J107*CP$11)</f>
        <v>0</v>
      </c>
      <c r="CQ107" s="25"/>
      <c r="CR107" s="26">
        <f t="shared" ref="CR107:CR109" si="947">(CQ107/12*1*$D107*$G107*$H107*$J107*CR$10)+(CQ107/12*5*$E107*$G107*$H107*$J107*CR$11)+(CQ107/12*6*$F107*$G107*$H107*$J107*CR$11)</f>
        <v>0</v>
      </c>
      <c r="CS107" s="25"/>
      <c r="CT107" s="26">
        <f>(CS107/12*1*$D107*$G107*$H107*$J107*CT$10)+(CS107/12*5*$E107*$G107*$H107*$J107*CT$11)+(CS107/12*6*$F107*$G107*$H107*$J107*CT$11)</f>
        <v>0</v>
      </c>
      <c r="CU107" s="25"/>
      <c r="CV107" s="26">
        <f>(CU107/12*1*$D107*$G107*$H107*$J107*CV$10)+(CU107/12*5*$E107*$G107*$H107*$J107*CV$11)+(CU107/12*6*$F107*$G107*$H107*$J107*CV$11)</f>
        <v>0</v>
      </c>
      <c r="CW107" s="25"/>
      <c r="CX107" s="26">
        <f t="shared" ref="CX107:CX109" si="948">(CW107/12*1*$D107*$G107*$H107*$J107*CX$10)+(CW107/12*5*$E107*$G107*$H107*$J107*CX$11)+(CW107/12*6*$F107*$G107*$H107*$J107*CX$11)</f>
        <v>0</v>
      </c>
      <c r="CY107" s="25"/>
      <c r="CZ107" s="26">
        <f t="shared" ref="CZ107:CZ109" si="949">(CY107/12*1*$D107*$G107*$H107*$J107*CZ$10)+(CY107/12*5*$E107*$G107*$H107*$J107*CZ$11)+(CY107/12*6*$F107*$G107*$H107*$J107*CZ$11)</f>
        <v>0</v>
      </c>
      <c r="DA107" s="25"/>
      <c r="DB107" s="26">
        <f t="shared" ref="DB107:DB109" si="950">(DA107/12*1*$D107*$G107*$H107*$J107*DB$10)+(DA107/12*4*$E107*$G107*$H107*$J107*DB$11)+(DA107/12*1*$E107*$G107*$H107*$J107*DB$12)+(DA107/12*6*$F107*$G107*$H107*$J107*DB$12)</f>
        <v>0</v>
      </c>
      <c r="DC107" s="25"/>
      <c r="DD107" s="26">
        <f t="shared" ref="DD107:DD109" si="951">(DC107/12*1*$D107*$G107*$H107*$J107*DD$10)+(DC107/12*5*$E107*$G107*$H107*$J107*DD$11)+(DC107/12*6*$F107*$G107*$H107*$J107*DD$11)</f>
        <v>0</v>
      </c>
      <c r="DE107" s="25"/>
      <c r="DF107" s="26">
        <f t="shared" ref="DF107:DF109" si="952">(DE107/12*1*$D107*$G107*$H107*$K107*DF$10)+(DE107/12*5*$E107*$G107*$H107*$K107*DF$11)+(DE107/12*6*$F107*$G107*$H107*$K107*DF$11)</f>
        <v>0</v>
      </c>
      <c r="DG107" s="25"/>
      <c r="DH107" s="26">
        <f t="shared" ref="DH107:DH109" si="953">(DG107/12*1*$D107*$G107*$H107*$K107*DH$10)+(DG107/12*5*$E107*$G107*$H107*$K107*DH$11)+(DG107/12*6*$F107*$G107*$H107*$K107*DH$11)</f>
        <v>0</v>
      </c>
      <c r="DI107" s="25"/>
      <c r="DJ107" s="26">
        <f t="shared" ref="DJ107:DJ109" si="954">(DI107/12*1*$D107*$G107*$H107*$J107*DJ$10)+(DI107/12*5*$E107*$G107*$H107*$J107*DJ$11)+(DI107/12*6*$F107*$G107*$H107*$J107*DJ$11)</f>
        <v>0</v>
      </c>
      <c r="DK107" s="25"/>
      <c r="DL107" s="26">
        <f>(DK107/12*1*$D107*$G107*$H107*$K107*DL$10)+(DK107/12*5*$E107*$G107*$H107*$K107*DL$11)+(DK107/12*6*$F107*$G107*$H107*$K107*DL$11)</f>
        <v>0</v>
      </c>
      <c r="DM107" s="25"/>
      <c r="DN107" s="26">
        <f>(DM107/12*1*$D107*$G107*$H107*$K107*DN$10)+(DM107/12*5*$E107*$G107*$H107*$K107*DN$11)+(DM107/12*6*$F107*$G107*$H107*$K107*DN$11)</f>
        <v>0</v>
      </c>
      <c r="DO107" s="25"/>
      <c r="DP107" s="26">
        <f t="shared" ref="DP107:DP109" si="955">(DO107/12*1*$D107*$G107*$H107*$K107*DP$10)+(DO107/12*5*$E107*$G107*$H107*$K107*DP$11)+(DO107/12*6*$F107*$G107*$H107*$K107*DP$11)</f>
        <v>0</v>
      </c>
      <c r="DQ107" s="25"/>
      <c r="DR107" s="26">
        <f t="shared" ref="DR107:DR109" si="956">(DQ107/12*1*$D107*$G107*$H107*$K107*DR$10)+(DQ107/12*5*$E107*$G107*$H107*$K107*DR$11)+(DQ107/12*6*$F107*$G107*$H107*$K107*DR$11)</f>
        <v>0</v>
      </c>
      <c r="DS107" s="25"/>
      <c r="DT107" s="26">
        <f t="shared" ref="DT107:DT109" si="957">(DS107/12*1*$D107*$G107*$H107*$J107*DT$10)+(DS107/12*5*$E107*$G107*$H107*$J107*DT$11)+(DS107/12*6*$F107*$G107*$H107*$J107*DT$11)</f>
        <v>0</v>
      </c>
      <c r="DU107" s="25"/>
      <c r="DV107" s="26">
        <f t="shared" ref="DV107:DV109" si="958">(DU107/12*1*$D107*$G107*$H107*$J107*DV$10)+(DU107/12*5*$E107*$G107*$H107*$J107*DV$11)+(DU107/12*6*$F107*$G107*$H107*$J107*DV$11)</f>
        <v>0</v>
      </c>
      <c r="DW107" s="25"/>
      <c r="DX107" s="26">
        <f t="shared" ref="DX107:DX109" si="959">(DW107/12*1*$D107*$G107*$H107*$K107*DX$10)+(DW107/12*5*$E107*$G107*$H107*$K107*DX$11)+(DW107/12*6*$F107*$G107*$H107*$K107*DX$11)</f>
        <v>0</v>
      </c>
      <c r="DY107" s="25"/>
      <c r="DZ107" s="26">
        <f t="shared" ref="DZ107:DZ109" si="960">(DY107/12*1*$D107*$G107*$H107*$K107*DZ$10)+(DY107/12*5*$E107*$G107*$H107*$K107*DZ$11)+(DY107/12*6*$F107*$G107*$H107*$K107*DZ$11)</f>
        <v>0</v>
      </c>
      <c r="EA107" s="25"/>
      <c r="EB107" s="26">
        <f t="shared" ref="EB107:EB109" si="961">(EA107/12*1*$D107*$G107*$H107*$K107*EB$10)+(EA107/12*5*$E107*$G107*$H107*$K107*EB$11)+(EA107/12*6*$F107*$G107*$H107*$K107*EB$11)</f>
        <v>0</v>
      </c>
      <c r="EC107" s="25"/>
      <c r="ED107" s="26">
        <f t="shared" ref="ED107:ED109" si="962">(EC107/12*1*$D107*$G107*$H107*$L107*ED$10)+(EC107/12*5*$E107*$G107*$H107*$L107*ED$11)+(EC107/12*6*$F107*$G107*$H107*$L107*ED$11)</f>
        <v>0</v>
      </c>
      <c r="EE107" s="25"/>
      <c r="EF107" s="26">
        <f t="shared" ref="EF107:EF109" si="963">(EE107/12*1*$D107*$G107*$H107*$M107*EF$10)+(EE107/12*5*$E107*$G107*$H107*$N107*EF$11)+(EE107/12*6*$F107*$G107*$H107*$N107*EF$11)</f>
        <v>0</v>
      </c>
      <c r="EG107" s="29">
        <f t="shared" ref="EG107:EH109" si="964">SUM(S107,Y107,U107,O107,Q107,BW107,CS107,DI107,DU107,BY107,DS107,BI107,AY107,AQ107,AS107,AU107,BK107,CQ107,W107,EA107,DG107,CA107,DY107,CI107,DK107,DO107,DM107,AE107,AG107,AI107,AK107,AA107,AM107,AO107,CK107,EC107,EE107,AW107,DW107,BO107,BA107,BC107,CU107,CW107,CY107,DA107,DC107,BQ107,BE107,BS107,BG107,BU107,CM107,CG107,CO107,AC107,CC107,DE107,,BM107,DQ107,CE107)</f>
        <v>0</v>
      </c>
      <c r="EH107" s="29">
        <f t="shared" si="964"/>
        <v>0</v>
      </c>
      <c r="EI107" s="38"/>
      <c r="EJ107" s="38"/>
      <c r="EL107" s="59"/>
    </row>
    <row r="108" spans="1:142" x14ac:dyDescent="0.25">
      <c r="A108" s="7"/>
      <c r="B108" s="7">
        <v>72</v>
      </c>
      <c r="C108" s="21" t="s">
        <v>252</v>
      </c>
      <c r="D108" s="22">
        <f t="shared" si="705"/>
        <v>10127</v>
      </c>
      <c r="E108" s="22">
        <v>10127</v>
      </c>
      <c r="F108" s="22">
        <v>9620</v>
      </c>
      <c r="G108" s="23">
        <v>2.1800000000000002</v>
      </c>
      <c r="H108" s="31">
        <v>1</v>
      </c>
      <c r="I108" s="32"/>
      <c r="J108" s="22">
        <v>1.4</v>
      </c>
      <c r="K108" s="22">
        <v>1.68</v>
      </c>
      <c r="L108" s="22">
        <v>2.23</v>
      </c>
      <c r="M108" s="22">
        <v>2.39</v>
      </c>
      <c r="N108" s="24">
        <v>2.57</v>
      </c>
      <c r="O108" s="25"/>
      <c r="P108" s="26">
        <f t="shared" si="907"/>
        <v>0</v>
      </c>
      <c r="Q108" s="25"/>
      <c r="R108" s="26">
        <f t="shared" si="908"/>
        <v>0</v>
      </c>
      <c r="S108" s="27"/>
      <c r="T108" s="26">
        <f t="shared" si="909"/>
        <v>0</v>
      </c>
      <c r="U108" s="25"/>
      <c r="V108" s="26">
        <f t="shared" si="910"/>
        <v>0</v>
      </c>
      <c r="W108" s="25"/>
      <c r="X108" s="26">
        <f t="shared" si="911"/>
        <v>0</v>
      </c>
      <c r="Y108" s="25"/>
      <c r="Z108" s="26">
        <f t="shared" si="912"/>
        <v>0</v>
      </c>
      <c r="AA108" s="25"/>
      <c r="AB108" s="26">
        <f t="shared" si="913"/>
        <v>0</v>
      </c>
      <c r="AC108" s="25"/>
      <c r="AD108" s="26">
        <f t="shared" si="914"/>
        <v>0</v>
      </c>
      <c r="AE108" s="25"/>
      <c r="AF108" s="26">
        <f t="shared" si="915"/>
        <v>0</v>
      </c>
      <c r="AG108" s="25"/>
      <c r="AH108" s="26">
        <f t="shared" si="916"/>
        <v>0</v>
      </c>
      <c r="AI108" s="25"/>
      <c r="AJ108" s="26">
        <f t="shared" si="917"/>
        <v>0</v>
      </c>
      <c r="AK108" s="25"/>
      <c r="AL108" s="26">
        <f t="shared" si="918"/>
        <v>0</v>
      </c>
      <c r="AM108" s="28"/>
      <c r="AN108" s="26">
        <f t="shared" si="919"/>
        <v>0</v>
      </c>
      <c r="AO108" s="25"/>
      <c r="AP108" s="26">
        <f t="shared" si="920"/>
        <v>0</v>
      </c>
      <c r="AQ108" s="25"/>
      <c r="AR108" s="26">
        <f t="shared" si="921"/>
        <v>0</v>
      </c>
      <c r="AS108" s="25"/>
      <c r="AT108" s="26">
        <f t="shared" si="922"/>
        <v>0</v>
      </c>
      <c r="AU108" s="25"/>
      <c r="AV108" s="26">
        <f t="shared" si="923"/>
        <v>0</v>
      </c>
      <c r="AW108" s="25"/>
      <c r="AX108" s="26">
        <f t="shared" si="924"/>
        <v>0</v>
      </c>
      <c r="AY108" s="25"/>
      <c r="AZ108" s="26">
        <f t="shared" si="925"/>
        <v>0</v>
      </c>
      <c r="BA108" s="25"/>
      <c r="BB108" s="26">
        <f t="shared" si="926"/>
        <v>0</v>
      </c>
      <c r="BC108" s="25"/>
      <c r="BD108" s="26">
        <f t="shared" si="927"/>
        <v>0</v>
      </c>
      <c r="BE108" s="25"/>
      <c r="BF108" s="26">
        <f t="shared" si="928"/>
        <v>0</v>
      </c>
      <c r="BG108" s="25"/>
      <c r="BH108" s="26">
        <f t="shared" si="929"/>
        <v>0</v>
      </c>
      <c r="BI108" s="25"/>
      <c r="BJ108" s="26">
        <f t="shared" si="930"/>
        <v>0</v>
      </c>
      <c r="BK108" s="25"/>
      <c r="BL108" s="26">
        <f t="shared" si="931"/>
        <v>0</v>
      </c>
      <c r="BM108" s="25"/>
      <c r="BN108" s="26">
        <f t="shared" si="932"/>
        <v>0</v>
      </c>
      <c r="BO108" s="25"/>
      <c r="BP108" s="26">
        <f t="shared" si="933"/>
        <v>0</v>
      </c>
      <c r="BQ108" s="25"/>
      <c r="BR108" s="26">
        <f t="shared" si="934"/>
        <v>0</v>
      </c>
      <c r="BS108" s="25"/>
      <c r="BT108" s="26">
        <f t="shared" si="935"/>
        <v>0</v>
      </c>
      <c r="BU108" s="25"/>
      <c r="BV108" s="26">
        <f t="shared" si="936"/>
        <v>0</v>
      </c>
      <c r="BW108" s="25"/>
      <c r="BX108" s="26">
        <f t="shared" si="937"/>
        <v>0</v>
      </c>
      <c r="BY108" s="25"/>
      <c r="BZ108" s="26">
        <f t="shared" si="938"/>
        <v>0</v>
      </c>
      <c r="CA108" s="25"/>
      <c r="CB108" s="26">
        <f t="shared" si="939"/>
        <v>0</v>
      </c>
      <c r="CC108" s="25"/>
      <c r="CD108" s="26">
        <f t="shared" si="940"/>
        <v>0</v>
      </c>
      <c r="CE108" s="25"/>
      <c r="CF108" s="26">
        <f t="shared" si="941"/>
        <v>0</v>
      </c>
      <c r="CG108" s="25"/>
      <c r="CH108" s="26">
        <f t="shared" si="942"/>
        <v>0</v>
      </c>
      <c r="CI108" s="25"/>
      <c r="CJ108" s="26">
        <f t="shared" si="943"/>
        <v>0</v>
      </c>
      <c r="CK108" s="25"/>
      <c r="CL108" s="26">
        <f t="shared" si="944"/>
        <v>0</v>
      </c>
      <c r="CM108" s="25"/>
      <c r="CN108" s="26">
        <f t="shared" si="945"/>
        <v>0</v>
      </c>
      <c r="CO108" s="25"/>
      <c r="CP108" s="26">
        <f t="shared" si="946"/>
        <v>0</v>
      </c>
      <c r="CQ108" s="25"/>
      <c r="CR108" s="26">
        <f t="shared" si="947"/>
        <v>0</v>
      </c>
      <c r="CS108" s="25"/>
      <c r="CT108" s="26">
        <f>(CS108/12*1*$D108*$G108*$H108*$J108*CT$10)+(CS108/12*5*$E108*$G108*$H108*$J108*CT$11)+(CS108/12*6*$F108*$G108*$H108*$J108*CT$11)</f>
        <v>0</v>
      </c>
      <c r="CU108" s="25"/>
      <c r="CV108" s="26">
        <f>(CU108/12*1*$D108*$G108*$H108*$J108*CV$10)+(CU108/12*5*$E108*$G108*$H108*$J108*CV$11)+(CU108/12*6*$F108*$G108*$H108*$J108*CV$11)</f>
        <v>0</v>
      </c>
      <c r="CW108" s="25"/>
      <c r="CX108" s="26">
        <f t="shared" si="948"/>
        <v>0</v>
      </c>
      <c r="CY108" s="25"/>
      <c r="CZ108" s="26">
        <f t="shared" si="949"/>
        <v>0</v>
      </c>
      <c r="DA108" s="25"/>
      <c r="DB108" s="26">
        <f t="shared" si="950"/>
        <v>0</v>
      </c>
      <c r="DC108" s="25"/>
      <c r="DD108" s="26">
        <f t="shared" si="951"/>
        <v>0</v>
      </c>
      <c r="DE108" s="25"/>
      <c r="DF108" s="26">
        <f t="shared" si="952"/>
        <v>0</v>
      </c>
      <c r="DG108" s="25"/>
      <c r="DH108" s="26">
        <f t="shared" si="953"/>
        <v>0</v>
      </c>
      <c r="DI108" s="25"/>
      <c r="DJ108" s="26">
        <f t="shared" si="954"/>
        <v>0</v>
      </c>
      <c r="DK108" s="25"/>
      <c r="DL108" s="26">
        <f>(DK108/12*1*$D108*$G108*$H108*$K108*DL$10)+(DK108/12*5*$E108*$G108*$H108*$K108*DL$11)+(DK108/12*6*$F108*$G108*$H108*$K108*DL$11)</f>
        <v>0</v>
      </c>
      <c r="DM108" s="25"/>
      <c r="DN108" s="26">
        <f>(DM108/12*1*$D108*$G108*$H108*$K108*DN$10)+(DM108/12*5*$E108*$G108*$H108*$K108*DN$11)+(DM108/12*6*$F108*$G108*$H108*$K108*DN$11)</f>
        <v>0</v>
      </c>
      <c r="DO108" s="25"/>
      <c r="DP108" s="26">
        <f t="shared" si="955"/>
        <v>0</v>
      </c>
      <c r="DQ108" s="25"/>
      <c r="DR108" s="26">
        <f t="shared" si="956"/>
        <v>0</v>
      </c>
      <c r="DS108" s="36"/>
      <c r="DT108" s="26">
        <f t="shared" si="957"/>
        <v>0</v>
      </c>
      <c r="DU108" s="25"/>
      <c r="DV108" s="26">
        <f t="shared" si="958"/>
        <v>0</v>
      </c>
      <c r="DW108" s="25"/>
      <c r="DX108" s="26">
        <f t="shared" si="959"/>
        <v>0</v>
      </c>
      <c r="DY108" s="25"/>
      <c r="DZ108" s="26">
        <f t="shared" si="960"/>
        <v>0</v>
      </c>
      <c r="EA108" s="25"/>
      <c r="EB108" s="26">
        <f t="shared" si="961"/>
        <v>0</v>
      </c>
      <c r="EC108" s="25"/>
      <c r="ED108" s="26">
        <f t="shared" si="962"/>
        <v>0</v>
      </c>
      <c r="EE108" s="25"/>
      <c r="EF108" s="26">
        <f t="shared" si="963"/>
        <v>0</v>
      </c>
      <c r="EG108" s="29">
        <f t="shared" si="964"/>
        <v>0</v>
      </c>
      <c r="EH108" s="29">
        <f t="shared" si="964"/>
        <v>0</v>
      </c>
      <c r="EI108" s="38"/>
      <c r="EJ108" s="38"/>
      <c r="EL108" s="59"/>
    </row>
    <row r="109" spans="1:142" x14ac:dyDescent="0.25">
      <c r="A109" s="7"/>
      <c r="B109" s="7">
        <v>73</v>
      </c>
      <c r="C109" s="21" t="s">
        <v>253</v>
      </c>
      <c r="D109" s="22">
        <f t="shared" si="705"/>
        <v>10127</v>
      </c>
      <c r="E109" s="22">
        <v>10127</v>
      </c>
      <c r="F109" s="22">
        <v>9620</v>
      </c>
      <c r="G109" s="23">
        <v>4.3099999999999996</v>
      </c>
      <c r="H109" s="31">
        <v>1</v>
      </c>
      <c r="I109" s="32"/>
      <c r="J109" s="22">
        <v>1.4</v>
      </c>
      <c r="K109" s="22">
        <v>1.68</v>
      </c>
      <c r="L109" s="22">
        <v>2.23</v>
      </c>
      <c r="M109" s="22">
        <v>2.39</v>
      </c>
      <c r="N109" s="24">
        <v>2.57</v>
      </c>
      <c r="O109" s="25"/>
      <c r="P109" s="26">
        <f t="shared" si="907"/>
        <v>0</v>
      </c>
      <c r="Q109" s="25"/>
      <c r="R109" s="26">
        <f t="shared" si="908"/>
        <v>0</v>
      </c>
      <c r="S109" s="27"/>
      <c r="T109" s="26">
        <f t="shared" si="909"/>
        <v>0</v>
      </c>
      <c r="U109" s="25"/>
      <c r="V109" s="26">
        <f t="shared" si="910"/>
        <v>0</v>
      </c>
      <c r="W109" s="25"/>
      <c r="X109" s="26">
        <f t="shared" si="911"/>
        <v>0</v>
      </c>
      <c r="Y109" s="25"/>
      <c r="Z109" s="26">
        <f t="shared" si="912"/>
        <v>0</v>
      </c>
      <c r="AA109" s="25"/>
      <c r="AB109" s="26">
        <f t="shared" si="913"/>
        <v>0</v>
      </c>
      <c r="AC109" s="25"/>
      <c r="AD109" s="26">
        <f t="shared" si="914"/>
        <v>0</v>
      </c>
      <c r="AE109" s="25"/>
      <c r="AF109" s="26">
        <f t="shared" si="915"/>
        <v>0</v>
      </c>
      <c r="AG109" s="25"/>
      <c r="AH109" s="26">
        <f t="shared" si="916"/>
        <v>0</v>
      </c>
      <c r="AI109" s="25"/>
      <c r="AJ109" s="26">
        <f t="shared" si="917"/>
        <v>0</v>
      </c>
      <c r="AK109" s="25"/>
      <c r="AL109" s="26">
        <f t="shared" si="918"/>
        <v>0</v>
      </c>
      <c r="AM109" s="28"/>
      <c r="AN109" s="26">
        <f t="shared" si="919"/>
        <v>0</v>
      </c>
      <c r="AO109" s="25"/>
      <c r="AP109" s="26">
        <f t="shared" si="920"/>
        <v>0</v>
      </c>
      <c r="AQ109" s="25"/>
      <c r="AR109" s="26">
        <f t="shared" si="921"/>
        <v>0</v>
      </c>
      <c r="AS109" s="25"/>
      <c r="AT109" s="26">
        <f t="shared" si="922"/>
        <v>0</v>
      </c>
      <c r="AU109" s="25"/>
      <c r="AV109" s="26">
        <f t="shared" si="923"/>
        <v>0</v>
      </c>
      <c r="AW109" s="25"/>
      <c r="AX109" s="26">
        <f t="shared" si="924"/>
        <v>0</v>
      </c>
      <c r="AY109" s="25"/>
      <c r="AZ109" s="26">
        <f t="shared" si="925"/>
        <v>0</v>
      </c>
      <c r="BA109" s="25"/>
      <c r="BB109" s="26">
        <f t="shared" si="926"/>
        <v>0</v>
      </c>
      <c r="BC109" s="25"/>
      <c r="BD109" s="26">
        <f t="shared" si="927"/>
        <v>0</v>
      </c>
      <c r="BE109" s="25"/>
      <c r="BF109" s="26">
        <f t="shared" si="928"/>
        <v>0</v>
      </c>
      <c r="BG109" s="25"/>
      <c r="BH109" s="26">
        <f t="shared" si="929"/>
        <v>0</v>
      </c>
      <c r="BI109" s="25"/>
      <c r="BJ109" s="26">
        <f t="shared" si="930"/>
        <v>0</v>
      </c>
      <c r="BK109" s="25"/>
      <c r="BL109" s="26">
        <f t="shared" si="931"/>
        <v>0</v>
      </c>
      <c r="BM109" s="25"/>
      <c r="BN109" s="26">
        <f t="shared" si="932"/>
        <v>0</v>
      </c>
      <c r="BO109" s="25"/>
      <c r="BP109" s="26">
        <f t="shared" si="933"/>
        <v>0</v>
      </c>
      <c r="BQ109" s="25"/>
      <c r="BR109" s="26">
        <f t="shared" si="934"/>
        <v>0</v>
      </c>
      <c r="BS109" s="25"/>
      <c r="BT109" s="26">
        <f t="shared" si="935"/>
        <v>0</v>
      </c>
      <c r="BU109" s="25"/>
      <c r="BV109" s="26">
        <f t="shared" si="936"/>
        <v>0</v>
      </c>
      <c r="BW109" s="25"/>
      <c r="BX109" s="26">
        <f t="shared" si="937"/>
        <v>0</v>
      </c>
      <c r="BY109" s="25"/>
      <c r="BZ109" s="26">
        <f t="shared" si="938"/>
        <v>0</v>
      </c>
      <c r="CA109" s="25"/>
      <c r="CB109" s="26">
        <f t="shared" si="939"/>
        <v>0</v>
      </c>
      <c r="CC109" s="25"/>
      <c r="CD109" s="26">
        <f t="shared" si="940"/>
        <v>0</v>
      </c>
      <c r="CE109" s="25"/>
      <c r="CF109" s="26">
        <f t="shared" si="941"/>
        <v>0</v>
      </c>
      <c r="CG109" s="25"/>
      <c r="CH109" s="26">
        <f t="shared" si="942"/>
        <v>0</v>
      </c>
      <c r="CI109" s="25"/>
      <c r="CJ109" s="26">
        <f t="shared" si="943"/>
        <v>0</v>
      </c>
      <c r="CK109" s="25"/>
      <c r="CL109" s="26">
        <f t="shared" si="944"/>
        <v>0</v>
      </c>
      <c r="CM109" s="25"/>
      <c r="CN109" s="26">
        <f t="shared" si="945"/>
        <v>0</v>
      </c>
      <c r="CO109" s="25">
        <v>106</v>
      </c>
      <c r="CP109" s="26">
        <f t="shared" si="946"/>
        <v>6315130.0939999986</v>
      </c>
      <c r="CQ109" s="25"/>
      <c r="CR109" s="26">
        <f t="shared" si="947"/>
        <v>0</v>
      </c>
      <c r="CS109" s="25"/>
      <c r="CT109" s="26">
        <f>(CS109/12*1*$D109*$G109*$H109*$J109*CT$10)+(CS109/12*5*$E109*$G109*$H109*$J109*CT$11)+(CS109/12*6*$F109*$G109*$H109*$J109*CT$11)</f>
        <v>0</v>
      </c>
      <c r="CU109" s="25"/>
      <c r="CV109" s="26">
        <f>(CU109/12*1*$D109*$G109*$H109*$J109*CV$10)+(CU109/12*5*$E109*$G109*$H109*$J109*CV$11)+(CU109/12*6*$F109*$G109*$H109*$J109*CV$11)</f>
        <v>0</v>
      </c>
      <c r="CW109" s="25"/>
      <c r="CX109" s="26">
        <f t="shared" si="948"/>
        <v>0</v>
      </c>
      <c r="CY109" s="25"/>
      <c r="CZ109" s="26">
        <f t="shared" si="949"/>
        <v>0</v>
      </c>
      <c r="DA109" s="25"/>
      <c r="DB109" s="26">
        <f t="shared" si="950"/>
        <v>0</v>
      </c>
      <c r="DC109" s="25"/>
      <c r="DD109" s="26">
        <f t="shared" si="951"/>
        <v>0</v>
      </c>
      <c r="DE109" s="25"/>
      <c r="DF109" s="26">
        <f t="shared" si="952"/>
        <v>0</v>
      </c>
      <c r="DG109" s="25"/>
      <c r="DH109" s="26">
        <f t="shared" si="953"/>
        <v>0</v>
      </c>
      <c r="DI109" s="25"/>
      <c r="DJ109" s="26">
        <f t="shared" si="954"/>
        <v>0</v>
      </c>
      <c r="DK109" s="25"/>
      <c r="DL109" s="26">
        <f>(DK109/12*1*$D109*$G109*$H109*$K109*DL$10)+(DK109/12*5*$E109*$G109*$H109*$K109*DL$11)+(DK109/12*6*$F109*$G109*$H109*$K109*DL$11)</f>
        <v>0</v>
      </c>
      <c r="DM109" s="25"/>
      <c r="DN109" s="26">
        <f>(DM109/12*1*$D109*$G109*$H109*$K109*DN$10)+(DM109/12*5*$E109*$G109*$H109*$K109*DN$11)+(DM109/12*6*$F109*$G109*$H109*$K109*DN$11)</f>
        <v>0</v>
      </c>
      <c r="DO109" s="25"/>
      <c r="DP109" s="26">
        <f t="shared" si="955"/>
        <v>0</v>
      </c>
      <c r="DQ109" s="25"/>
      <c r="DR109" s="26">
        <f t="shared" si="956"/>
        <v>0</v>
      </c>
      <c r="DS109" s="36"/>
      <c r="DT109" s="26">
        <f t="shared" si="957"/>
        <v>0</v>
      </c>
      <c r="DU109" s="25"/>
      <c r="DV109" s="26">
        <f t="shared" si="958"/>
        <v>0</v>
      </c>
      <c r="DW109" s="25"/>
      <c r="DX109" s="26">
        <f t="shared" si="959"/>
        <v>0</v>
      </c>
      <c r="DY109" s="25"/>
      <c r="DZ109" s="26">
        <f t="shared" si="960"/>
        <v>0</v>
      </c>
      <c r="EA109" s="25"/>
      <c r="EB109" s="26">
        <f t="shared" si="961"/>
        <v>0</v>
      </c>
      <c r="EC109" s="25"/>
      <c r="ED109" s="26">
        <f t="shared" si="962"/>
        <v>0</v>
      </c>
      <c r="EE109" s="25"/>
      <c r="EF109" s="26">
        <f t="shared" si="963"/>
        <v>0</v>
      </c>
      <c r="EG109" s="29">
        <f t="shared" si="964"/>
        <v>106</v>
      </c>
      <c r="EH109" s="29">
        <f t="shared" si="964"/>
        <v>6315130.0939999986</v>
      </c>
      <c r="EI109" s="38"/>
      <c r="EJ109" s="38"/>
      <c r="EL109" s="59"/>
    </row>
    <row r="110" spans="1:142" s="60" customFormat="1" x14ac:dyDescent="0.25">
      <c r="A110" s="44">
        <v>26</v>
      </c>
      <c r="B110" s="44"/>
      <c r="C110" s="45" t="s">
        <v>254</v>
      </c>
      <c r="D110" s="22">
        <f t="shared" si="705"/>
        <v>10127</v>
      </c>
      <c r="E110" s="22">
        <v>10127</v>
      </c>
      <c r="F110" s="22">
        <v>9620</v>
      </c>
      <c r="G110" s="51"/>
      <c r="H110" s="49"/>
      <c r="I110" s="50"/>
      <c r="J110" s="47"/>
      <c r="K110" s="47"/>
      <c r="L110" s="47"/>
      <c r="M110" s="47"/>
      <c r="N110" s="24">
        <v>2.57</v>
      </c>
      <c r="O110" s="36">
        <f>SUM(O111)</f>
        <v>0</v>
      </c>
      <c r="P110" s="36">
        <f t="shared" ref="P110:CA110" si="965">SUM(P111)</f>
        <v>0</v>
      </c>
      <c r="Q110" s="36">
        <f t="shared" si="965"/>
        <v>0</v>
      </c>
      <c r="R110" s="36">
        <f t="shared" si="965"/>
        <v>0</v>
      </c>
      <c r="S110" s="36">
        <f t="shared" si="965"/>
        <v>0</v>
      </c>
      <c r="T110" s="36">
        <f t="shared" si="965"/>
        <v>0</v>
      </c>
      <c r="U110" s="36">
        <f t="shared" si="965"/>
        <v>0</v>
      </c>
      <c r="V110" s="36">
        <f t="shared" si="965"/>
        <v>0</v>
      </c>
      <c r="W110" s="36">
        <f t="shared" si="965"/>
        <v>0</v>
      </c>
      <c r="X110" s="36">
        <f t="shared" si="965"/>
        <v>0</v>
      </c>
      <c r="Y110" s="36">
        <f t="shared" si="965"/>
        <v>0</v>
      </c>
      <c r="Z110" s="36">
        <f t="shared" si="965"/>
        <v>0</v>
      </c>
      <c r="AA110" s="36">
        <f t="shared" si="965"/>
        <v>0</v>
      </c>
      <c r="AB110" s="36">
        <f t="shared" si="965"/>
        <v>0</v>
      </c>
      <c r="AC110" s="36">
        <f t="shared" si="965"/>
        <v>0</v>
      </c>
      <c r="AD110" s="36">
        <f t="shared" si="965"/>
        <v>0</v>
      </c>
      <c r="AE110" s="36">
        <f t="shared" si="965"/>
        <v>0</v>
      </c>
      <c r="AF110" s="36">
        <f t="shared" si="965"/>
        <v>0</v>
      </c>
      <c r="AG110" s="36">
        <f t="shared" si="965"/>
        <v>0</v>
      </c>
      <c r="AH110" s="36">
        <f t="shared" si="965"/>
        <v>0</v>
      </c>
      <c r="AI110" s="36">
        <f t="shared" si="965"/>
        <v>0</v>
      </c>
      <c r="AJ110" s="36">
        <f t="shared" si="965"/>
        <v>0</v>
      </c>
      <c r="AK110" s="36">
        <f t="shared" si="965"/>
        <v>0</v>
      </c>
      <c r="AL110" s="36">
        <f t="shared" si="965"/>
        <v>0</v>
      </c>
      <c r="AM110" s="36">
        <f t="shared" si="965"/>
        <v>0</v>
      </c>
      <c r="AN110" s="36">
        <f t="shared" si="965"/>
        <v>0</v>
      </c>
      <c r="AO110" s="36">
        <v>0</v>
      </c>
      <c r="AP110" s="36">
        <f t="shared" si="965"/>
        <v>0</v>
      </c>
      <c r="AQ110" s="36">
        <f t="shared" si="965"/>
        <v>0</v>
      </c>
      <c r="AR110" s="36">
        <f t="shared" si="965"/>
        <v>0</v>
      </c>
      <c r="AS110" s="36">
        <f t="shared" si="965"/>
        <v>0</v>
      </c>
      <c r="AT110" s="36">
        <f t="shared" si="965"/>
        <v>0</v>
      </c>
      <c r="AU110" s="36">
        <f t="shared" si="965"/>
        <v>0</v>
      </c>
      <c r="AV110" s="36">
        <f t="shared" si="965"/>
        <v>0</v>
      </c>
      <c r="AW110" s="36">
        <f t="shared" si="965"/>
        <v>0</v>
      </c>
      <c r="AX110" s="36">
        <f t="shared" si="965"/>
        <v>0</v>
      </c>
      <c r="AY110" s="36">
        <f t="shared" si="965"/>
        <v>0</v>
      </c>
      <c r="AZ110" s="36">
        <f t="shared" si="965"/>
        <v>0</v>
      </c>
      <c r="BA110" s="36">
        <f t="shared" si="965"/>
        <v>0</v>
      </c>
      <c r="BB110" s="36">
        <f t="shared" si="965"/>
        <v>0</v>
      </c>
      <c r="BC110" s="36">
        <f t="shared" si="965"/>
        <v>0</v>
      </c>
      <c r="BD110" s="36">
        <f t="shared" si="965"/>
        <v>0</v>
      </c>
      <c r="BE110" s="36">
        <f t="shared" si="965"/>
        <v>0</v>
      </c>
      <c r="BF110" s="36">
        <f t="shared" si="965"/>
        <v>0</v>
      </c>
      <c r="BG110" s="36">
        <f t="shared" si="965"/>
        <v>0</v>
      </c>
      <c r="BH110" s="36">
        <f t="shared" si="965"/>
        <v>0</v>
      </c>
      <c r="BI110" s="36">
        <v>0</v>
      </c>
      <c r="BJ110" s="36">
        <f t="shared" si="965"/>
        <v>0</v>
      </c>
      <c r="BK110" s="36">
        <f t="shared" si="965"/>
        <v>0</v>
      </c>
      <c r="BL110" s="36">
        <f t="shared" si="965"/>
        <v>0</v>
      </c>
      <c r="BM110" s="36">
        <f t="shared" si="965"/>
        <v>0</v>
      </c>
      <c r="BN110" s="36">
        <f t="shared" si="965"/>
        <v>0</v>
      </c>
      <c r="BO110" s="36">
        <f t="shared" si="965"/>
        <v>0</v>
      </c>
      <c r="BP110" s="36">
        <f t="shared" si="965"/>
        <v>0</v>
      </c>
      <c r="BQ110" s="36">
        <f t="shared" si="965"/>
        <v>0</v>
      </c>
      <c r="BR110" s="36">
        <f t="shared" si="965"/>
        <v>0</v>
      </c>
      <c r="BS110" s="36">
        <f t="shared" si="965"/>
        <v>0</v>
      </c>
      <c r="BT110" s="36">
        <f t="shared" si="965"/>
        <v>0</v>
      </c>
      <c r="BU110" s="36">
        <v>0</v>
      </c>
      <c r="BV110" s="36">
        <f t="shared" si="965"/>
        <v>0</v>
      </c>
      <c r="BW110" s="36">
        <f t="shared" si="965"/>
        <v>0</v>
      </c>
      <c r="BX110" s="36">
        <f t="shared" si="965"/>
        <v>0</v>
      </c>
      <c r="BY110" s="36">
        <f t="shared" si="965"/>
        <v>0</v>
      </c>
      <c r="BZ110" s="36">
        <f t="shared" si="965"/>
        <v>0</v>
      </c>
      <c r="CA110" s="36">
        <f t="shared" si="965"/>
        <v>0</v>
      </c>
      <c r="CB110" s="36">
        <f t="shared" ref="CB110:EJ110" si="966">SUM(CB111)</f>
        <v>0</v>
      </c>
      <c r="CC110" s="36">
        <f t="shared" si="966"/>
        <v>0</v>
      </c>
      <c r="CD110" s="36">
        <f t="shared" si="966"/>
        <v>0</v>
      </c>
      <c r="CE110" s="36">
        <f t="shared" si="966"/>
        <v>0</v>
      </c>
      <c r="CF110" s="36">
        <f t="shared" si="966"/>
        <v>0</v>
      </c>
      <c r="CG110" s="36">
        <f t="shared" si="966"/>
        <v>0</v>
      </c>
      <c r="CH110" s="36">
        <f t="shared" si="966"/>
        <v>0</v>
      </c>
      <c r="CI110" s="36">
        <f t="shared" si="966"/>
        <v>0</v>
      </c>
      <c r="CJ110" s="36">
        <f t="shared" si="966"/>
        <v>0</v>
      </c>
      <c r="CK110" s="36">
        <f t="shared" si="966"/>
        <v>0</v>
      </c>
      <c r="CL110" s="36">
        <f t="shared" si="966"/>
        <v>0</v>
      </c>
      <c r="CM110" s="36">
        <f t="shared" si="966"/>
        <v>0</v>
      </c>
      <c r="CN110" s="36">
        <f t="shared" si="966"/>
        <v>0</v>
      </c>
      <c r="CO110" s="36">
        <f t="shared" si="966"/>
        <v>0</v>
      </c>
      <c r="CP110" s="36">
        <f t="shared" si="966"/>
        <v>0</v>
      </c>
      <c r="CQ110" s="36">
        <f t="shared" si="966"/>
        <v>0</v>
      </c>
      <c r="CR110" s="36">
        <f t="shared" si="966"/>
        <v>0</v>
      </c>
      <c r="CS110" s="36">
        <f t="shared" si="966"/>
        <v>0</v>
      </c>
      <c r="CT110" s="36">
        <f t="shared" si="966"/>
        <v>0</v>
      </c>
      <c r="CU110" s="36">
        <f t="shared" si="966"/>
        <v>0</v>
      </c>
      <c r="CV110" s="36">
        <f t="shared" si="966"/>
        <v>0</v>
      </c>
      <c r="CW110" s="36">
        <f t="shared" si="966"/>
        <v>0</v>
      </c>
      <c r="CX110" s="36">
        <f t="shared" si="966"/>
        <v>0</v>
      </c>
      <c r="CY110" s="36">
        <f t="shared" si="966"/>
        <v>0</v>
      </c>
      <c r="CZ110" s="36">
        <f t="shared" si="966"/>
        <v>0</v>
      </c>
      <c r="DA110" s="36">
        <f t="shared" si="966"/>
        <v>0</v>
      </c>
      <c r="DB110" s="36">
        <f t="shared" si="966"/>
        <v>0</v>
      </c>
      <c r="DC110" s="36">
        <f t="shared" si="966"/>
        <v>0</v>
      </c>
      <c r="DD110" s="36">
        <f t="shared" si="966"/>
        <v>0</v>
      </c>
      <c r="DE110" s="36">
        <f t="shared" si="966"/>
        <v>0</v>
      </c>
      <c r="DF110" s="36">
        <f t="shared" si="966"/>
        <v>0</v>
      </c>
      <c r="DG110" s="36">
        <f t="shared" si="966"/>
        <v>0</v>
      </c>
      <c r="DH110" s="36">
        <f t="shared" si="966"/>
        <v>0</v>
      </c>
      <c r="DI110" s="36">
        <v>0</v>
      </c>
      <c r="DJ110" s="36">
        <f t="shared" si="966"/>
        <v>0</v>
      </c>
      <c r="DK110" s="36">
        <f t="shared" si="966"/>
        <v>0</v>
      </c>
      <c r="DL110" s="36">
        <f t="shared" si="966"/>
        <v>0</v>
      </c>
      <c r="DM110" s="36">
        <f t="shared" si="966"/>
        <v>0</v>
      </c>
      <c r="DN110" s="36">
        <f t="shared" si="966"/>
        <v>0</v>
      </c>
      <c r="DO110" s="36">
        <f t="shared" si="966"/>
        <v>0</v>
      </c>
      <c r="DP110" s="36">
        <f t="shared" si="966"/>
        <v>0</v>
      </c>
      <c r="DQ110" s="36">
        <f t="shared" si="966"/>
        <v>0</v>
      </c>
      <c r="DR110" s="36">
        <f t="shared" si="966"/>
        <v>0</v>
      </c>
      <c r="DS110" s="36">
        <f t="shared" si="966"/>
        <v>0</v>
      </c>
      <c r="DT110" s="36">
        <f t="shared" si="966"/>
        <v>0</v>
      </c>
      <c r="DU110" s="36">
        <f t="shared" si="966"/>
        <v>0</v>
      </c>
      <c r="DV110" s="36">
        <f t="shared" si="966"/>
        <v>0</v>
      </c>
      <c r="DW110" s="36">
        <f t="shared" si="966"/>
        <v>0</v>
      </c>
      <c r="DX110" s="36">
        <f t="shared" si="966"/>
        <v>0</v>
      </c>
      <c r="DY110" s="36">
        <v>0</v>
      </c>
      <c r="DZ110" s="36">
        <f t="shared" si="966"/>
        <v>0</v>
      </c>
      <c r="EA110" s="36">
        <v>0</v>
      </c>
      <c r="EB110" s="36">
        <f t="shared" si="966"/>
        <v>0</v>
      </c>
      <c r="EC110" s="36">
        <f t="shared" si="966"/>
        <v>0</v>
      </c>
      <c r="ED110" s="36">
        <f t="shared" si="966"/>
        <v>0</v>
      </c>
      <c r="EE110" s="36">
        <f t="shared" si="966"/>
        <v>0</v>
      </c>
      <c r="EF110" s="36">
        <f t="shared" si="966"/>
        <v>0</v>
      </c>
      <c r="EG110" s="36">
        <f t="shared" si="966"/>
        <v>0</v>
      </c>
      <c r="EH110" s="36">
        <f t="shared" si="966"/>
        <v>0</v>
      </c>
      <c r="EI110" s="36">
        <f t="shared" si="966"/>
        <v>0</v>
      </c>
      <c r="EJ110" s="36">
        <f t="shared" si="966"/>
        <v>0</v>
      </c>
      <c r="EL110" s="59"/>
    </row>
    <row r="111" spans="1:142" ht="45" x14ac:dyDescent="0.25">
      <c r="A111" s="7"/>
      <c r="B111" s="7">
        <v>74</v>
      </c>
      <c r="C111" s="21" t="s">
        <v>255</v>
      </c>
      <c r="D111" s="22">
        <f t="shared" si="705"/>
        <v>10127</v>
      </c>
      <c r="E111" s="22">
        <v>10127</v>
      </c>
      <c r="F111" s="22">
        <v>9620</v>
      </c>
      <c r="G111" s="23">
        <v>0.98</v>
      </c>
      <c r="H111" s="31">
        <v>1</v>
      </c>
      <c r="I111" s="32"/>
      <c r="J111" s="22">
        <v>1.4</v>
      </c>
      <c r="K111" s="22">
        <v>1.68</v>
      </c>
      <c r="L111" s="22">
        <v>2.23</v>
      </c>
      <c r="M111" s="22">
        <v>2.39</v>
      </c>
      <c r="N111" s="24">
        <v>2.57</v>
      </c>
      <c r="O111" s="25"/>
      <c r="P111" s="26">
        <f>(O111/12*1*$D111*$G111*$H111*$J111*P$10)+(O111/12*5*$E111*$G111*$H111*$J111*P$11)+(O111/12*6*$F111*$G111*$H111*$J111*P$11)</f>
        <v>0</v>
      </c>
      <c r="Q111" s="25"/>
      <c r="R111" s="26">
        <f>(Q111/12*1*$D111*$G111*$H111*$J111*R$10)+(Q111/12*5*$E111*$G111*$H111*$J111*R$11)+(Q111/12*6*$F111*$G111*$H111*$J111*R$11)</f>
        <v>0</v>
      </c>
      <c r="S111" s="27"/>
      <c r="T111" s="26">
        <f>(S111/12*1*$D111*$G111*$H111*$J111*T$10)+(S111/12*5*$E111*$G111*$H111*$J111*T$11)+(S111/12*6*$F111*$G111*$H111*$J111*T$11)</f>
        <v>0</v>
      </c>
      <c r="U111" s="25"/>
      <c r="V111" s="26">
        <f>(U111/12*1*$D111*$G111*$H111*$J111*V$10)+(U111/12*5*$E111*$G111*$H111*$J111*V$11)+(U111/12*6*$F111*$G111*$H111*$J111*V$11)</f>
        <v>0</v>
      </c>
      <c r="W111" s="25"/>
      <c r="X111" s="26">
        <f>(W111/12*1*$D111*$G111*$H111*$J111*X$10)+(W111/12*5*$E111*$G111*$H111*$J111*X$11)+(W111/12*6*$F111*$G111*$H111*$J111*X$11)</f>
        <v>0</v>
      </c>
      <c r="Y111" s="25"/>
      <c r="Z111" s="26">
        <f>(Y111/12*1*$D111*$G111*$H111*$J111*Z$10)+(Y111/12*5*$E111*$G111*$H111*$J111*Z$11)+(Y111/12*6*$F111*$G111*$H111*$J111*Z$11)</f>
        <v>0</v>
      </c>
      <c r="AA111" s="25"/>
      <c r="AB111" s="26">
        <f>(AA111/12*1*$D111*$G111*$H111*$K111*AB$10)+(AA111/12*5*$E111*$G111*$H111*$K111*AB$11)+(AA111/12*6*$F111*$G111*$H111*$K111*AB$11)</f>
        <v>0</v>
      </c>
      <c r="AC111" s="25"/>
      <c r="AD111" s="26">
        <f>(AC111/12*1*$D111*$G111*$H111*$J111*AD$10)+(AC111/12*5*$E111*$G111*$H111*$J111*AD$11)+(AC111/12*6*$F111*$G111*$H111*$J111*AD$11)</f>
        <v>0</v>
      </c>
      <c r="AE111" s="25"/>
      <c r="AF111" s="26">
        <f>(AE111/12*1*$D111*$G111*$H111*$K111*AF$10)+(AE111/12*5*$E111*$G111*$H111*$K111*AF$11)+(AE111/12*6*$F111*$G111*$H111*$K111*AF$11)</f>
        <v>0</v>
      </c>
      <c r="AG111" s="25"/>
      <c r="AH111" s="26">
        <f>(AG111/12*1*$D111*$G111*$H111*$K111*AH$10)+(AG111/12*5*$E111*$G111*$H111*$K111*AH$11)+(AG111/12*6*$F111*$G111*$H111*$K111*AH$11)</f>
        <v>0</v>
      </c>
      <c r="AI111" s="25"/>
      <c r="AJ111" s="26">
        <f>(AI111/12*1*$D111*$G111*$H111*$K111*AJ$10)+(AI111/12*5*$E111*$G111*$H111*$K111*AJ$11)+(AI111/12*6*$F111*$G111*$H111*$K111*AJ$11)</f>
        <v>0</v>
      </c>
      <c r="AK111" s="25"/>
      <c r="AL111" s="26">
        <f>(AK111/12*1*$D111*$G111*$H111*$K111*AL$10)+(AK111/12*5*$E111*$G111*$H111*$K111*AL$11)+(AK111/12*6*$F111*$G111*$H111*$K111*AL$11)</f>
        <v>0</v>
      </c>
      <c r="AM111" s="28"/>
      <c r="AN111" s="26">
        <f>(AM111/12*1*$D111*$G111*$H111*$K111*AN$10)+(AM111/12*5*$E111*$G111*$H111*$K111*AN$11)+(AM111/12*6*$F111*$G111*$H111*$K111*AN$11)</f>
        <v>0</v>
      </c>
      <c r="AO111" s="25"/>
      <c r="AP111" s="26">
        <f>(AO111/12*1*$D111*$G111*$H111*$K111*AP$10)+(AO111/12*5*$E111*$G111*$H111*$K111*AP$11)+(AO111/12*6*$F111*$G111*$H111*$K111*AP$11)</f>
        <v>0</v>
      </c>
      <c r="AQ111" s="25"/>
      <c r="AR111" s="26">
        <f>(AQ111/12*1*$D111*$G111*$H111*$J111*AR$10)+(AQ111/12*5*$E111*$G111*$H111*$J111*AR$11)+(AQ111/12*6*$F111*$G111*$H111*$J111*AR$11)</f>
        <v>0</v>
      </c>
      <c r="AS111" s="25"/>
      <c r="AT111" s="26">
        <f>(AS111/12*1*$D111*$G111*$H111*$J111*AT$10)+(AS111/12*11*$E111*$G111*$H111*$J111*AT$11)</f>
        <v>0</v>
      </c>
      <c r="AU111" s="25"/>
      <c r="AV111" s="26">
        <f>(AU111/12*1*$D111*$G111*$H111*$J111*AV$10)+(AU111/12*5*$E111*$G111*$H111*$J111*AV$11)+(AU111/12*6*$F111*$G111*$H111*$J111*AV$11)</f>
        <v>0</v>
      </c>
      <c r="AW111" s="25"/>
      <c r="AX111" s="26">
        <f>(AW111/12*1*$D111*$G111*$H111*$K111*AX$10)+(AW111/12*5*$E111*$G111*$H111*$K111*AX$11)+(AW111/12*6*$F111*$G111*$H111*$K111*AX$11)</f>
        <v>0</v>
      </c>
      <c r="AY111" s="25"/>
      <c r="AZ111" s="26">
        <f>(AY111/12*1*$D111*$G111*$H111*$J111*AZ$10)+(AY111/12*5*$E111*$G111*$H111*$J111*AZ$11)+(AY111/12*6*$F111*$G111*$H111*$J111*AZ$11)</f>
        <v>0</v>
      </c>
      <c r="BA111" s="25"/>
      <c r="BB111" s="26">
        <f>(BA111/12*1*$D111*$G111*$H111*$J111*BB$10)+(BA111/12*5*$E111*$G111*$H111*$J111*BB$11)+(BA111/12*6*$F111*$G111*$H111*$J111*BB$11)</f>
        <v>0</v>
      </c>
      <c r="BC111" s="25"/>
      <c r="BD111" s="26">
        <f>(BC111/12*1*$D111*$G111*$H111*$J111*BD$10)+(BC111/12*5*$E111*$G111*$H111*$J111*BD$11)+(BC111/12*6*$F111*$G111*$H111*$J111*BD$11)</f>
        <v>0</v>
      </c>
      <c r="BE111" s="25"/>
      <c r="BF111" s="26">
        <f>(BE111/12*1*$D111*$G111*$H111*$J111*BF$10)+(BE111/12*5*$E111*$G111*$H111*$J111*BF$11)+(BE111/12*6*$F111*$G111*$H111*$J111*BF$11)</f>
        <v>0</v>
      </c>
      <c r="BG111" s="25"/>
      <c r="BH111" s="26">
        <f>(BG111/12*1*$D111*$G111*$H111*$J111*BH$10)+(BG111/12*5*$E111*$G111*$H111*$J111*BH$11)+(BG111/12*6*$F111*$G111*$H111*$J111*BH$11)</f>
        <v>0</v>
      </c>
      <c r="BI111" s="25"/>
      <c r="BJ111" s="26">
        <f>(BI111/12*1*$D111*$G111*$H111*$J111*BJ$10)+(BI111/12*5*$E111*$G111*$H111*$J111*BJ$11)+(BI111/12*6*$F111*$G111*$H111*$J111*BJ$11)</f>
        <v>0</v>
      </c>
      <c r="BK111" s="25"/>
      <c r="BL111" s="26">
        <f>(BK111/12*1*$D111*$G111*$H111*$J111*BL$10)+(BK111/12*4*$E111*$G111*$H111*$J111*BL$11)+(BK111/12*1*$E111*$G111*$H111*$J111*BL$12)+(BK111/12*6*$F111*$G111*$H111*$J111*BL$12)</f>
        <v>0</v>
      </c>
      <c r="BM111" s="25"/>
      <c r="BN111" s="26">
        <f>(BM111/12*1*$D111*$G111*$H111*$J111*BN$10)+(BM111/12*5*$E111*$G111*$H111*$J111*BN$11)+(BM111/12*6*$F111*$G111*$H111*$J111*BN$11)</f>
        <v>0</v>
      </c>
      <c r="BO111" s="25"/>
      <c r="BP111" s="26">
        <f>(BO111/12*1*$D111*$G111*$H111*$J111*BP$10)+(BO111/12*4*$E111*$G111*$H111*$J111*BP$11)+(BO111/12*1*$E111*$G111*$H111*$J111*BP$12)+(BO111/12*6*$F111*$G111*$H111*$J111*BP$12)</f>
        <v>0</v>
      </c>
      <c r="BQ111" s="25"/>
      <c r="BR111" s="26">
        <f>(BQ111/12*1*$D111*$G111*$H111*$J111*BR$10)+(BQ111/12*5*$E111*$G111*$H111*$J111*BR$11)+(BQ111/12*6*$F111*$G111*$H111*$J111*BR$11)</f>
        <v>0</v>
      </c>
      <c r="BS111" s="25"/>
      <c r="BT111" s="26">
        <f>(BS111/12*1*$D111*$G111*$H111*$J111*BT$10)+(BS111/12*4*$E111*$G111*$H111*$J111*BT$11)+(BS111/12*1*$E111*$G111*$H111*$J111*BT$12)+(BS111/12*6*$F111*$G111*$H111*$J111*BT$12)</f>
        <v>0</v>
      </c>
      <c r="BU111" s="25"/>
      <c r="BV111" s="26">
        <f>(BU111/12*1*$D111*$G111*$H111*$J111*BV$10)+(BU111/12*5*$E111*$G111*$H111*$J111*BV$11)+(BU111/12*6*$F111*$G111*$H111*$J111*BV$11)</f>
        <v>0</v>
      </c>
      <c r="BW111" s="25"/>
      <c r="BX111" s="26">
        <f>(BW111/12*1*$D111*$G111*$H111*$J111*BX$10)+(BW111/12*5*$E111*$G111*$H111*$J111*BX$11)+(BW111/12*6*$F111*$G111*$H111*$J111*BX$11)</f>
        <v>0</v>
      </c>
      <c r="BY111" s="25"/>
      <c r="BZ111" s="26">
        <f>(BY111/12*1*$D111*$G111*$H111*$J111*BZ$10)+(BY111/12*5*$E111*$G111*$H111*$J111*BZ$11)+(BY111/12*6*$F111*$G111*$H111*$J111*BZ$11)</f>
        <v>0</v>
      </c>
      <c r="CA111" s="25"/>
      <c r="CB111" s="26">
        <f>(CA111/12*1*$D111*$G111*$H111*$K111*CB$10)+(CA111/12*4*$E111*$G111*$H111*$K111*CB$11)+(CA111/12*1*$E111*$G111*$H111*$K111*CB$12)+(CA111/12*6*$F111*$G111*$H111*$K111*CB$12)</f>
        <v>0</v>
      </c>
      <c r="CC111" s="25"/>
      <c r="CD111" s="26">
        <f>(CC111/12*1*$D111*$G111*$H111*$J111*CD$10)+(CC111/12*5*$E111*$G111*$H111*$J111*CD$11)+(CC111/12*6*$F111*$G111*$H111*$J111*CD$11)</f>
        <v>0</v>
      </c>
      <c r="CE111" s="25"/>
      <c r="CF111" s="26">
        <f>(CE111/12*1*$D111*$G111*$H111*$J111*CF$10)+(CE111/12*5*$E111*$G111*$H111*$J111*CF$11)+(CE111/12*6*$F111*$G111*$H111*$J111*CF$11)</f>
        <v>0</v>
      </c>
      <c r="CG111" s="25"/>
      <c r="CH111" s="26">
        <f>(CG111/12*1*$D111*$G111*$H111*$J111*CH$10)+(CG111/12*5*$E111*$G111*$H111*$J111*CH$11)+(CG111/12*6*$F111*$G111*$H111*$J111*CH$11)</f>
        <v>0</v>
      </c>
      <c r="CI111" s="25"/>
      <c r="CJ111" s="26">
        <f>(CI111/12*1*$D111*$G111*$H111*$K111*CJ$10)+(CI111/12*4*$E111*$G111*$H111*$K111*CJ$11)+(CI111/12*1*$E111*$G111*$H111*$K111*CJ$12)+(CI111/12*6*$F111*$G111*$H111*$K111*CJ$12)</f>
        <v>0</v>
      </c>
      <c r="CK111" s="25"/>
      <c r="CL111" s="26">
        <f>(CK111/12*1*$D111*$G111*$H111*$K111*CL$10)+(CK111/12*5*$E111*$G111*$H111*$K111*CL$11)+(CK111/12*6*$F111*$G111*$H111*$K111*CL$11)</f>
        <v>0</v>
      </c>
      <c r="CM111" s="25"/>
      <c r="CN111" s="26">
        <f>(CM111/12*1*$D111*$G111*$H111*$J111*CN$10)+(CM111/12*5*$E111*$G111*$H111*$J111*CN$11)+(CM111/12*6*$F111*$G111*$H111*$J111*CN$11)</f>
        <v>0</v>
      </c>
      <c r="CO111" s="25"/>
      <c r="CP111" s="26">
        <f>(CO111/12*1*$D111*$G111*$H111*$J111*CP$10)+(CO111/12*5*$E111*$G111*$H111*$J111*CP$11)+(CO111/12*6*$F111*$G111*$H111*$J111*CP$11)</f>
        <v>0</v>
      </c>
      <c r="CQ111" s="25"/>
      <c r="CR111" s="26">
        <f>(CQ111/12*1*$D111*$G111*$H111*$J111*CR$10)+(CQ111/12*5*$E111*$G111*$H111*$J111*CR$11)+(CQ111/12*6*$F111*$G111*$H111*$J111*CR$11)</f>
        <v>0</v>
      </c>
      <c r="CS111" s="25"/>
      <c r="CT111" s="26">
        <f>(CS111/12*1*$D111*$G111*$H111*$J111*CT$10)+(CS111/12*5*$E111*$G111*$H111*$J111*CT$11)+(CS111/12*6*$F111*$G111*$H111*$J111*CT$11)</f>
        <v>0</v>
      </c>
      <c r="CU111" s="25"/>
      <c r="CV111" s="26">
        <f>(CU111/12*1*$D111*$G111*$H111*$J111*CV$10)+(CU111/12*5*$E111*$G111*$H111*$J111*CV$11)+(CU111/12*6*$F111*$G111*$H111*$J111*CV$11)</f>
        <v>0</v>
      </c>
      <c r="CW111" s="25"/>
      <c r="CX111" s="26">
        <f>(CW111/12*1*$D111*$G111*$H111*$J111*CX$10)+(CW111/12*5*$E111*$G111*$H111*$J111*CX$11)+(CW111/12*6*$F111*$G111*$H111*$J111*CX$11)</f>
        <v>0</v>
      </c>
      <c r="CY111" s="25"/>
      <c r="CZ111" s="26">
        <f>(CY111/12*1*$D111*$G111*$H111*$J111*CZ$10)+(CY111/12*5*$E111*$G111*$H111*$J111*CZ$11)+(CY111/12*6*$F111*$G111*$H111*$J111*CZ$11)</f>
        <v>0</v>
      </c>
      <c r="DA111" s="25"/>
      <c r="DB111" s="26">
        <f>(DA111/12*1*$D111*$G111*$H111*$J111*DB$10)+(DA111/12*4*$E111*$G111*$H111*$J111*DB$11)+(DA111/12*1*$E111*$G111*$H111*$J111*DB$12)+(DA111/12*6*$F111*$G111*$H111*$J111*DB$12)</f>
        <v>0</v>
      </c>
      <c r="DC111" s="25"/>
      <c r="DD111" s="26">
        <f>(DC111/12*1*$D111*$G111*$H111*$J111*DD$10)+(DC111/12*5*$E111*$G111*$H111*$J111*DD$11)+(DC111/12*6*$F111*$G111*$H111*$J111*DD$11)</f>
        <v>0</v>
      </c>
      <c r="DE111" s="25"/>
      <c r="DF111" s="26">
        <f>(DE111/12*1*$D111*$G111*$H111*$K111*DF$10)+(DE111/12*5*$E111*$G111*$H111*$K111*DF$11)+(DE111/12*6*$F111*$G111*$H111*$K111*DF$11)</f>
        <v>0</v>
      </c>
      <c r="DG111" s="25"/>
      <c r="DH111" s="26">
        <f>(DG111/12*1*$D111*$G111*$H111*$K111*DH$10)+(DG111/12*5*$E111*$G111*$H111*$K111*DH$11)+(DG111/12*6*$F111*$G111*$H111*$K111*DH$11)</f>
        <v>0</v>
      </c>
      <c r="DI111" s="25"/>
      <c r="DJ111" s="26">
        <f>(DI111/12*1*$D111*$G111*$H111*$J111*DJ$10)+(DI111/12*5*$E111*$G111*$H111*$J111*DJ$11)+(DI111/12*6*$F111*$G111*$H111*$J111*DJ$11)</f>
        <v>0</v>
      </c>
      <c r="DK111" s="25"/>
      <c r="DL111" s="26">
        <f>(DK111/12*1*$D111*$G111*$H111*$K111*DL$10)+(DK111/12*5*$E111*$G111*$H111*$K111*DL$11)+(DK111/12*6*$F111*$G111*$H111*$K111*DL$11)</f>
        <v>0</v>
      </c>
      <c r="DM111" s="25"/>
      <c r="DN111" s="26">
        <f>(DM111/12*1*$D111*$G111*$H111*$K111*DN$10)+(DM111/12*5*$E111*$G111*$H111*$K111*DN$11)+(DM111/12*6*$F111*$G111*$H111*$K111*DN$11)</f>
        <v>0</v>
      </c>
      <c r="DO111" s="25"/>
      <c r="DP111" s="26">
        <f>(DO111/12*1*$D111*$G111*$H111*$K111*DP$10)+(DO111/12*5*$E111*$G111*$H111*$K111*DP$11)+(DO111/12*6*$F111*$G111*$H111*$K111*DP$11)</f>
        <v>0</v>
      </c>
      <c r="DQ111" s="25"/>
      <c r="DR111" s="26">
        <f>(DQ111/12*1*$D111*$G111*$H111*$K111*DR$10)+(DQ111/12*5*$E111*$G111*$H111*$K111*DR$11)+(DQ111/12*6*$F111*$G111*$H111*$K111*DR$11)</f>
        <v>0</v>
      </c>
      <c r="DS111" s="41"/>
      <c r="DT111" s="26">
        <f>(DS111/12*1*$D111*$G111*$H111*$J111*DT$10)+(DS111/12*5*$E111*$G111*$H111*$J111*DT$11)+(DS111/12*6*$F111*$G111*$H111*$J111*DT$11)</f>
        <v>0</v>
      </c>
      <c r="DU111" s="25"/>
      <c r="DV111" s="26">
        <f>(DU111/12*1*$D111*$G111*$H111*$J111*DV$10)+(DU111/12*5*$E111*$G111*$H111*$J111*DV$11)+(DU111/12*6*$F111*$G111*$H111*$J111*DV$11)</f>
        <v>0</v>
      </c>
      <c r="DW111" s="25"/>
      <c r="DX111" s="26">
        <f>(DW111/12*1*$D111*$G111*$H111*$K111*DX$10)+(DW111/12*5*$E111*$G111*$H111*$K111*DX$11)+(DW111/12*6*$F111*$G111*$H111*$K111*DX$11)</f>
        <v>0</v>
      </c>
      <c r="DY111" s="25"/>
      <c r="DZ111" s="26">
        <f>(DY111/12*1*$D111*$G111*$H111*$K111*DZ$10)+(DY111/12*5*$E111*$G111*$H111*$K111*DZ$11)+(DY111/12*6*$F111*$G111*$H111*$K111*DZ$11)</f>
        <v>0</v>
      </c>
      <c r="EA111" s="25"/>
      <c r="EB111" s="26">
        <f>(EA111/12*1*$D111*$G111*$H111*$K111*EB$10)+(EA111/12*5*$E111*$G111*$H111*$K111*EB$11)+(EA111/12*6*$F111*$G111*$H111*$K111*EB$11)</f>
        <v>0</v>
      </c>
      <c r="EC111" s="25"/>
      <c r="ED111" s="26">
        <f>(EC111/12*1*$D111*$G111*$H111*$L111*ED$10)+(EC111/12*5*$E111*$G111*$H111*$L111*ED$11)+(EC111/12*6*$F111*$G111*$H111*$L111*ED$11)</f>
        <v>0</v>
      </c>
      <c r="EE111" s="25"/>
      <c r="EF111" s="26">
        <f>(EE111/12*1*$D111*$G111*$H111*$M111*EF$10)+(EE111/12*5*$E111*$G111*$H111*$N111*EF$11)+(EE111/12*6*$F111*$G111*$H111*$N111*EF$11)</f>
        <v>0</v>
      </c>
      <c r="EG111" s="29">
        <f>SUM(S111,Y111,U111,O111,Q111,BW111,CS111,DI111,DU111,BY111,DS111,BI111,AY111,AQ111,AS111,AU111,BK111,CQ111,W111,EA111,DG111,CA111,DY111,CI111,DK111,DO111,DM111,AE111,AG111,AI111,AK111,AA111,AM111,AO111,CK111,EC111,EE111,AW111,DW111,BO111,BA111,BC111,CU111,CW111,CY111,DA111,DC111,BQ111,BE111,BS111,BG111,BU111,CM111,CG111,CO111,AC111,CC111,DE111,,BM111,DQ111,CE111)</f>
        <v>0</v>
      </c>
      <c r="EH111" s="29">
        <f>SUM(T111,Z111,V111,P111,R111,BX111,CT111,DJ111,DV111,BZ111,DT111,BJ111,AZ111,AR111,AT111,AV111,BL111,CR111,X111,EB111,DH111,CB111,DZ111,CJ111,DL111,DP111,DN111,AF111,AH111,AJ111,AL111,AB111,AN111,AP111,CL111,ED111,EF111,AX111,DX111,BP111,BB111,BD111,CV111,CX111,CZ111,DB111,DD111,BR111,BF111,BT111,BH111,BV111,CN111,CH111,CP111,AD111,CD111,DF111,,BN111,DR111,CF111)</f>
        <v>0</v>
      </c>
      <c r="EI111" s="38"/>
      <c r="EJ111" s="38"/>
      <c r="EL111" s="59"/>
    </row>
    <row r="112" spans="1:142" s="60" customFormat="1" x14ac:dyDescent="0.25">
      <c r="A112" s="44">
        <v>27</v>
      </c>
      <c r="B112" s="44"/>
      <c r="C112" s="45" t="s">
        <v>256</v>
      </c>
      <c r="D112" s="22">
        <f t="shared" si="705"/>
        <v>10127</v>
      </c>
      <c r="E112" s="22">
        <v>10127</v>
      </c>
      <c r="F112" s="22">
        <v>9620</v>
      </c>
      <c r="G112" s="51"/>
      <c r="H112" s="49"/>
      <c r="I112" s="50"/>
      <c r="J112" s="47"/>
      <c r="K112" s="47"/>
      <c r="L112" s="47"/>
      <c r="M112" s="47"/>
      <c r="N112" s="24">
        <v>2.57</v>
      </c>
      <c r="O112" s="36">
        <f>SUM(O113)</f>
        <v>0</v>
      </c>
      <c r="P112" s="36">
        <f t="shared" ref="P112:CA112" si="967">SUM(P113)</f>
        <v>0</v>
      </c>
      <c r="Q112" s="36">
        <f t="shared" si="967"/>
        <v>0</v>
      </c>
      <c r="R112" s="36">
        <f t="shared" si="967"/>
        <v>0</v>
      </c>
      <c r="S112" s="36">
        <f t="shared" si="967"/>
        <v>0</v>
      </c>
      <c r="T112" s="36">
        <f t="shared" si="967"/>
        <v>0</v>
      </c>
      <c r="U112" s="36">
        <f t="shared" si="967"/>
        <v>0</v>
      </c>
      <c r="V112" s="36">
        <f t="shared" si="967"/>
        <v>0</v>
      </c>
      <c r="W112" s="36">
        <f t="shared" si="967"/>
        <v>0</v>
      </c>
      <c r="X112" s="36">
        <f t="shared" si="967"/>
        <v>0</v>
      </c>
      <c r="Y112" s="36">
        <f t="shared" si="967"/>
        <v>0</v>
      </c>
      <c r="Z112" s="36">
        <f t="shared" si="967"/>
        <v>0</v>
      </c>
      <c r="AA112" s="36">
        <f t="shared" si="967"/>
        <v>0</v>
      </c>
      <c r="AB112" s="36">
        <f t="shared" si="967"/>
        <v>0</v>
      </c>
      <c r="AC112" s="36">
        <f t="shared" si="967"/>
        <v>0</v>
      </c>
      <c r="AD112" s="36">
        <f t="shared" si="967"/>
        <v>0</v>
      </c>
      <c r="AE112" s="36">
        <f t="shared" si="967"/>
        <v>0</v>
      </c>
      <c r="AF112" s="36">
        <f t="shared" si="967"/>
        <v>0</v>
      </c>
      <c r="AG112" s="36">
        <f t="shared" si="967"/>
        <v>0</v>
      </c>
      <c r="AH112" s="36">
        <f t="shared" si="967"/>
        <v>0</v>
      </c>
      <c r="AI112" s="36">
        <f t="shared" si="967"/>
        <v>0</v>
      </c>
      <c r="AJ112" s="36">
        <f t="shared" si="967"/>
        <v>0</v>
      </c>
      <c r="AK112" s="36">
        <f t="shared" si="967"/>
        <v>0</v>
      </c>
      <c r="AL112" s="36">
        <f t="shared" si="967"/>
        <v>0</v>
      </c>
      <c r="AM112" s="36">
        <f t="shared" si="967"/>
        <v>0</v>
      </c>
      <c r="AN112" s="36">
        <f t="shared" si="967"/>
        <v>0</v>
      </c>
      <c r="AO112" s="36">
        <v>0</v>
      </c>
      <c r="AP112" s="36">
        <f t="shared" si="967"/>
        <v>0</v>
      </c>
      <c r="AQ112" s="36">
        <f t="shared" si="967"/>
        <v>0</v>
      </c>
      <c r="AR112" s="36">
        <f t="shared" si="967"/>
        <v>0</v>
      </c>
      <c r="AS112" s="36">
        <f t="shared" si="967"/>
        <v>0</v>
      </c>
      <c r="AT112" s="36">
        <f t="shared" si="967"/>
        <v>0</v>
      </c>
      <c r="AU112" s="36">
        <f t="shared" si="967"/>
        <v>0</v>
      </c>
      <c r="AV112" s="36">
        <f t="shared" si="967"/>
        <v>0</v>
      </c>
      <c r="AW112" s="36">
        <f t="shared" si="967"/>
        <v>0</v>
      </c>
      <c r="AX112" s="36">
        <f t="shared" si="967"/>
        <v>0</v>
      </c>
      <c r="AY112" s="36">
        <f t="shared" si="967"/>
        <v>0</v>
      </c>
      <c r="AZ112" s="36">
        <f t="shared" si="967"/>
        <v>0</v>
      </c>
      <c r="BA112" s="36">
        <f t="shared" si="967"/>
        <v>0</v>
      </c>
      <c r="BB112" s="36">
        <f t="shared" si="967"/>
        <v>0</v>
      </c>
      <c r="BC112" s="36">
        <f t="shared" si="967"/>
        <v>0</v>
      </c>
      <c r="BD112" s="36">
        <f t="shared" si="967"/>
        <v>0</v>
      </c>
      <c r="BE112" s="36">
        <f t="shared" si="967"/>
        <v>0</v>
      </c>
      <c r="BF112" s="36">
        <f t="shared" si="967"/>
        <v>0</v>
      </c>
      <c r="BG112" s="36">
        <f t="shared" si="967"/>
        <v>0</v>
      </c>
      <c r="BH112" s="36">
        <f t="shared" si="967"/>
        <v>0</v>
      </c>
      <c r="BI112" s="36">
        <v>0</v>
      </c>
      <c r="BJ112" s="36">
        <f t="shared" si="967"/>
        <v>0</v>
      </c>
      <c r="BK112" s="36">
        <f t="shared" si="967"/>
        <v>0</v>
      </c>
      <c r="BL112" s="36">
        <f t="shared" si="967"/>
        <v>0</v>
      </c>
      <c r="BM112" s="36">
        <f t="shared" si="967"/>
        <v>0</v>
      </c>
      <c r="BN112" s="36">
        <f t="shared" si="967"/>
        <v>0</v>
      </c>
      <c r="BO112" s="36">
        <f t="shared" si="967"/>
        <v>1</v>
      </c>
      <c r="BP112" s="36">
        <f t="shared" si="967"/>
        <v>8707.7353999999996</v>
      </c>
      <c r="BQ112" s="36">
        <f t="shared" si="967"/>
        <v>0</v>
      </c>
      <c r="BR112" s="36">
        <f t="shared" si="967"/>
        <v>0</v>
      </c>
      <c r="BS112" s="36">
        <f t="shared" si="967"/>
        <v>0</v>
      </c>
      <c r="BT112" s="36">
        <f t="shared" si="967"/>
        <v>0</v>
      </c>
      <c r="BU112" s="36">
        <v>0</v>
      </c>
      <c r="BV112" s="36">
        <f t="shared" si="967"/>
        <v>0</v>
      </c>
      <c r="BW112" s="36">
        <f t="shared" si="967"/>
        <v>0</v>
      </c>
      <c r="BX112" s="36">
        <f t="shared" si="967"/>
        <v>0</v>
      </c>
      <c r="BY112" s="36">
        <f t="shared" si="967"/>
        <v>0</v>
      </c>
      <c r="BZ112" s="36">
        <f t="shared" si="967"/>
        <v>0</v>
      </c>
      <c r="CA112" s="36">
        <f t="shared" si="967"/>
        <v>0</v>
      </c>
      <c r="CB112" s="36">
        <f t="shared" ref="CB112:EJ112" si="968">SUM(CB113)</f>
        <v>0</v>
      </c>
      <c r="CC112" s="36">
        <f t="shared" si="968"/>
        <v>0</v>
      </c>
      <c r="CD112" s="36">
        <f t="shared" si="968"/>
        <v>0</v>
      </c>
      <c r="CE112" s="36">
        <f t="shared" si="968"/>
        <v>0</v>
      </c>
      <c r="CF112" s="36">
        <f t="shared" si="968"/>
        <v>0</v>
      </c>
      <c r="CG112" s="36">
        <f t="shared" si="968"/>
        <v>0</v>
      </c>
      <c r="CH112" s="36">
        <f t="shared" si="968"/>
        <v>0</v>
      </c>
      <c r="CI112" s="36">
        <f t="shared" si="968"/>
        <v>0</v>
      </c>
      <c r="CJ112" s="36">
        <f t="shared" si="968"/>
        <v>0</v>
      </c>
      <c r="CK112" s="36">
        <f t="shared" si="968"/>
        <v>0</v>
      </c>
      <c r="CL112" s="36">
        <f t="shared" si="968"/>
        <v>0</v>
      </c>
      <c r="CM112" s="36">
        <f t="shared" si="968"/>
        <v>0</v>
      </c>
      <c r="CN112" s="36">
        <f t="shared" si="968"/>
        <v>0</v>
      </c>
      <c r="CO112" s="36">
        <f t="shared" si="968"/>
        <v>0</v>
      </c>
      <c r="CP112" s="36">
        <f t="shared" si="968"/>
        <v>0</v>
      </c>
      <c r="CQ112" s="36">
        <f t="shared" si="968"/>
        <v>0</v>
      </c>
      <c r="CR112" s="36">
        <f t="shared" si="968"/>
        <v>0</v>
      </c>
      <c r="CS112" s="36">
        <f t="shared" si="968"/>
        <v>0</v>
      </c>
      <c r="CT112" s="36">
        <f t="shared" si="968"/>
        <v>0</v>
      </c>
      <c r="CU112" s="36">
        <f t="shared" si="968"/>
        <v>0</v>
      </c>
      <c r="CV112" s="36">
        <f t="shared" si="968"/>
        <v>0</v>
      </c>
      <c r="CW112" s="36">
        <f t="shared" si="968"/>
        <v>0</v>
      </c>
      <c r="CX112" s="36">
        <f t="shared" si="968"/>
        <v>0</v>
      </c>
      <c r="CY112" s="36">
        <f t="shared" si="968"/>
        <v>0</v>
      </c>
      <c r="CZ112" s="36">
        <f t="shared" si="968"/>
        <v>0</v>
      </c>
      <c r="DA112" s="36">
        <f t="shared" si="968"/>
        <v>8</v>
      </c>
      <c r="DB112" s="36">
        <f t="shared" si="968"/>
        <v>72459.635733333329</v>
      </c>
      <c r="DC112" s="36">
        <f t="shared" si="968"/>
        <v>0</v>
      </c>
      <c r="DD112" s="36">
        <f t="shared" si="968"/>
        <v>0</v>
      </c>
      <c r="DE112" s="36">
        <f t="shared" si="968"/>
        <v>0</v>
      </c>
      <c r="DF112" s="36">
        <f t="shared" si="968"/>
        <v>0</v>
      </c>
      <c r="DG112" s="36">
        <f t="shared" si="968"/>
        <v>0</v>
      </c>
      <c r="DH112" s="36">
        <f t="shared" si="968"/>
        <v>0</v>
      </c>
      <c r="DI112" s="36">
        <v>0</v>
      </c>
      <c r="DJ112" s="36">
        <f t="shared" si="968"/>
        <v>0</v>
      </c>
      <c r="DK112" s="36">
        <f t="shared" si="968"/>
        <v>0</v>
      </c>
      <c r="DL112" s="36">
        <f t="shared" si="968"/>
        <v>0</v>
      </c>
      <c r="DM112" s="36">
        <f t="shared" si="968"/>
        <v>0</v>
      </c>
      <c r="DN112" s="36">
        <f t="shared" si="968"/>
        <v>0</v>
      </c>
      <c r="DO112" s="36">
        <f t="shared" si="968"/>
        <v>0</v>
      </c>
      <c r="DP112" s="36">
        <f t="shared" si="968"/>
        <v>0</v>
      </c>
      <c r="DQ112" s="36">
        <f t="shared" si="968"/>
        <v>0</v>
      </c>
      <c r="DR112" s="36">
        <f t="shared" si="968"/>
        <v>0</v>
      </c>
      <c r="DS112" s="36">
        <f t="shared" si="968"/>
        <v>0</v>
      </c>
      <c r="DT112" s="36">
        <f t="shared" si="968"/>
        <v>0</v>
      </c>
      <c r="DU112" s="36">
        <f t="shared" si="968"/>
        <v>0</v>
      </c>
      <c r="DV112" s="36">
        <f t="shared" si="968"/>
        <v>0</v>
      </c>
      <c r="DW112" s="36">
        <f t="shared" si="968"/>
        <v>0</v>
      </c>
      <c r="DX112" s="36">
        <f t="shared" si="968"/>
        <v>0</v>
      </c>
      <c r="DY112" s="36">
        <v>0</v>
      </c>
      <c r="DZ112" s="36">
        <f t="shared" si="968"/>
        <v>0</v>
      </c>
      <c r="EA112" s="36">
        <v>0</v>
      </c>
      <c r="EB112" s="36">
        <f t="shared" si="968"/>
        <v>0</v>
      </c>
      <c r="EC112" s="36">
        <f t="shared" si="968"/>
        <v>0</v>
      </c>
      <c r="ED112" s="36">
        <f t="shared" si="968"/>
        <v>0</v>
      </c>
      <c r="EE112" s="36">
        <f t="shared" si="968"/>
        <v>0</v>
      </c>
      <c r="EF112" s="36">
        <f t="shared" si="968"/>
        <v>0</v>
      </c>
      <c r="EG112" s="36">
        <f t="shared" si="968"/>
        <v>9</v>
      </c>
      <c r="EH112" s="36">
        <f t="shared" si="968"/>
        <v>81167.371133333334</v>
      </c>
      <c r="EI112" s="36">
        <f t="shared" si="968"/>
        <v>0</v>
      </c>
      <c r="EJ112" s="36">
        <f t="shared" si="968"/>
        <v>0</v>
      </c>
      <c r="EL112" s="59"/>
    </row>
    <row r="113" spans="1:142" ht="30" x14ac:dyDescent="0.25">
      <c r="A113" s="7"/>
      <c r="B113" s="7">
        <v>75</v>
      </c>
      <c r="C113" s="33" t="s">
        <v>257</v>
      </c>
      <c r="D113" s="22">
        <f t="shared" si="705"/>
        <v>10127</v>
      </c>
      <c r="E113" s="22">
        <v>10127</v>
      </c>
      <c r="F113" s="22">
        <v>9620</v>
      </c>
      <c r="G113" s="30">
        <v>0.74</v>
      </c>
      <c r="H113" s="31">
        <v>1</v>
      </c>
      <c r="I113" s="32"/>
      <c r="J113" s="22">
        <v>1.4</v>
      </c>
      <c r="K113" s="22">
        <v>1.68</v>
      </c>
      <c r="L113" s="22">
        <v>2.23</v>
      </c>
      <c r="M113" s="22">
        <v>2.39</v>
      </c>
      <c r="N113" s="24">
        <v>2.57</v>
      </c>
      <c r="O113" s="25"/>
      <c r="P113" s="26">
        <f>(O113/12*1*$D113*$G113*$H113*$J113*P$10)+(O113/12*5*$E113*$G113*$H113*$J113*P$11)+(O113/12*6*$F113*$G113*$H113*$J113*P$11)</f>
        <v>0</v>
      </c>
      <c r="Q113" s="25"/>
      <c r="R113" s="26">
        <f>(Q113/12*1*$D113*$G113*$H113*$J113*R$10)+(Q113/12*5*$E113*$G113*$H113*$J113*R$11)+(Q113/12*6*$F113*$G113*$H113*$J113*R$11)</f>
        <v>0</v>
      </c>
      <c r="S113" s="27"/>
      <c r="T113" s="26">
        <f>(S113/12*1*$D113*$G113*$H113*$J113*T$10)+(S113/12*5*$E113*$G113*$H113*$J113*T$11)+(S113/12*6*$F113*$G113*$H113*$J113*T$11)</f>
        <v>0</v>
      </c>
      <c r="U113" s="25"/>
      <c r="V113" s="26">
        <f>(U113/12*1*$D113*$G113*$H113*$J113*V$10)+(U113/12*5*$E113*$G113*$H113*$J113*V$11)+(U113/12*6*$F113*$G113*$H113*$J113*V$11)</f>
        <v>0</v>
      </c>
      <c r="W113" s="25"/>
      <c r="X113" s="26">
        <f>(W113/12*1*$D113*$G113*$H113*$J113*X$10)+(W113/12*5*$E113*$G113*$H113*$J113*X$11)+(W113/12*6*$F113*$G113*$H113*$J113*X$11)</f>
        <v>0</v>
      </c>
      <c r="Y113" s="25"/>
      <c r="Z113" s="26">
        <f>(Y113/12*1*$D113*$G113*$H113*$J113*Z$10)+(Y113/12*5*$E113*$G113*$H113*$J113*Z$11)+(Y113/12*6*$F113*$G113*$H113*$J113*Z$11)</f>
        <v>0</v>
      </c>
      <c r="AA113" s="25"/>
      <c r="AB113" s="26">
        <f>(AA113/12*1*$D113*$G113*$H113*$K113*AB$10)+(AA113/12*5*$E113*$G113*$H113*$K113*AB$11)+(AA113/12*6*$F113*$G113*$H113*$K113*AB$11)</f>
        <v>0</v>
      </c>
      <c r="AC113" s="25"/>
      <c r="AD113" s="26">
        <f>(AC113/12*1*$D113*$G113*$H113*$J113*AD$10)+(AC113/12*5*$E113*$G113*$H113*$J113*AD$11)+(AC113/12*6*$F113*$G113*$H113*$J113*AD$11)</f>
        <v>0</v>
      </c>
      <c r="AE113" s="25"/>
      <c r="AF113" s="26">
        <f>(AE113/12*1*$D113*$G113*$H113*$K113*AF$10)+(AE113/12*5*$E113*$G113*$H113*$K113*AF$11)+(AE113/12*6*$F113*$G113*$H113*$K113*AF$11)</f>
        <v>0</v>
      </c>
      <c r="AG113" s="25"/>
      <c r="AH113" s="26">
        <f>(AG113/12*1*$D113*$G113*$H113*$K113*AH$10)+(AG113/12*5*$E113*$G113*$H113*$K113*AH$11)+(AG113/12*6*$F113*$G113*$H113*$K113*AH$11)</f>
        <v>0</v>
      </c>
      <c r="AI113" s="25"/>
      <c r="AJ113" s="26">
        <f>(AI113/12*1*$D113*$G113*$H113*$K113*AJ$10)+(AI113/12*5*$E113*$G113*$H113*$K113*AJ$11)+(AI113/12*6*$F113*$G113*$H113*$K113*AJ$11)</f>
        <v>0</v>
      </c>
      <c r="AK113" s="25"/>
      <c r="AL113" s="26">
        <f>(AK113/12*1*$D113*$G113*$H113*$K113*AL$10)+(AK113/12*5*$E113*$G113*$H113*$K113*AL$11)+(AK113/12*6*$F113*$G113*$H113*$K113*AL$11)</f>
        <v>0</v>
      </c>
      <c r="AM113" s="28"/>
      <c r="AN113" s="26">
        <f>(AM113/12*1*$D113*$G113*$H113*$K113*AN$10)+(AM113/12*5*$E113*$G113*$H113*$K113*AN$11)+(AM113/12*6*$F113*$G113*$H113*$K113*AN$11)</f>
        <v>0</v>
      </c>
      <c r="AO113" s="25"/>
      <c r="AP113" s="26">
        <f>(AO113/12*1*$D113*$G113*$H113*$K113*AP$10)+(AO113/12*5*$E113*$G113*$H113*$K113*AP$11)+(AO113/12*6*$F113*$G113*$H113*$K113*AP$11)</f>
        <v>0</v>
      </c>
      <c r="AQ113" s="25"/>
      <c r="AR113" s="26">
        <f>(AQ113/12*1*$D113*$G113*$H113*$J113*AR$10)+(AQ113/12*5*$E113*$G113*$H113*$J113*AR$11)+(AQ113/12*6*$F113*$G113*$H113*$J113*AR$11)</f>
        <v>0</v>
      </c>
      <c r="AS113" s="25"/>
      <c r="AT113" s="26">
        <f>(AS113/12*1*$D113*$G113*$H113*$J113*AT$10)+(AS113/12*11*$E113*$G113*$H113*$J113*AT$11)</f>
        <v>0</v>
      </c>
      <c r="AU113" s="25"/>
      <c r="AV113" s="26">
        <f>(AU113/12*1*$D113*$G113*$H113*$J113*AV$10)+(AU113/12*5*$E113*$G113*$H113*$J113*AV$11)+(AU113/12*6*$F113*$G113*$H113*$J113*AV$11)</f>
        <v>0</v>
      </c>
      <c r="AW113" s="25"/>
      <c r="AX113" s="26">
        <f>(AW113/12*1*$D113*$G113*$H113*$K113*AX$10)+(AW113/12*5*$E113*$G113*$H113*$K113*AX$11)+(AW113/12*6*$F113*$G113*$H113*$K113*AX$11)</f>
        <v>0</v>
      </c>
      <c r="AY113" s="25"/>
      <c r="AZ113" s="26">
        <f>(AY113/12*1*$D113*$G113*$H113*$J113*AZ$10)+(AY113/12*5*$E113*$G113*$H113*$J113*AZ$11)+(AY113/12*6*$F113*$G113*$H113*$J113*AZ$11)</f>
        <v>0</v>
      </c>
      <c r="BA113" s="25"/>
      <c r="BB113" s="26">
        <f>(BA113/12*1*$D113*$G113*$H113*$J113*BB$10)+(BA113/12*5*$E113*$G113*$H113*$J113*BB$11)+(BA113/12*6*$F113*$G113*$H113*$J113*BB$11)</f>
        <v>0</v>
      </c>
      <c r="BC113" s="25"/>
      <c r="BD113" s="26">
        <f>(BC113/12*1*$D113*$G113*$H113*$J113*BD$10)+(BC113/12*5*$E113*$G113*$H113*$J113*BD$11)+(BC113/12*6*$F113*$G113*$H113*$J113*BD$11)</f>
        <v>0</v>
      </c>
      <c r="BE113" s="25"/>
      <c r="BF113" s="26">
        <f>(BE113/12*1*$D113*$G113*$H113*$J113*BF$10)+(BE113/12*5*$E113*$G113*$H113*$J113*BF$11)+(BE113/12*6*$F113*$G113*$H113*$J113*BF$11)</f>
        <v>0</v>
      </c>
      <c r="BG113" s="25"/>
      <c r="BH113" s="26">
        <f>(BG113/12*1*$D113*$G113*$H113*$J113*BH$10)+(BG113/12*5*$E113*$G113*$H113*$J113*BH$11)+(BG113/12*6*$F113*$G113*$H113*$J113*BH$11)</f>
        <v>0</v>
      </c>
      <c r="BI113" s="25"/>
      <c r="BJ113" s="26">
        <f>(BI113/12*1*$D113*$G113*$H113*$J113*BJ$10)+(BI113/12*5*$E113*$G113*$H113*$J113*BJ$11)+(BI113/12*6*$F113*$G113*$H113*$J113*BJ$11)</f>
        <v>0</v>
      </c>
      <c r="BK113" s="25"/>
      <c r="BL113" s="26">
        <f>(BK113/12*1*$D113*$G113*$H113*$J113*BL$10)+(BK113/12*4*$E113*$G113*$H113*$J113*BL$11)+(BK113/12*1*$E113*$G113*$H113*$J113*BL$12)+(BK113/12*6*$F113*$G113*$H113*$J113*BL$12)</f>
        <v>0</v>
      </c>
      <c r="BM113" s="25"/>
      <c r="BN113" s="26">
        <f>(BM113/12*1*$D113*$G113*$H113*$J113*BN$10)+(BM113/12*5*$E113*$G113*$H113*$J113*BN$11)+(BM113/12*6*$F113*$G113*$H113*$J113*BN$11)</f>
        <v>0</v>
      </c>
      <c r="BO113" s="25">
        <v>1</v>
      </c>
      <c r="BP113" s="26">
        <f>(BO113/12*1*$D113*$G113*$H113*$J113*BP$10)+(BO113/12*4*$E113*$G113*$H113*$J113*BP$11)+(BO113/12*1*$E113*$G113*$H113*$J113*BP$12)+(BO113/12*6*$F113*$G113*$H113*$J113*BP$12)</f>
        <v>8707.7353999999996</v>
      </c>
      <c r="BQ113" s="25"/>
      <c r="BR113" s="26">
        <f>(BQ113/12*1*$D113*$G113*$H113*$J113*BR$10)+(BQ113/12*5*$E113*$G113*$H113*$J113*BR$11)+(BQ113/12*6*$F113*$G113*$H113*$J113*BR$11)</f>
        <v>0</v>
      </c>
      <c r="BS113" s="25"/>
      <c r="BT113" s="26">
        <f>(BS113/12*1*$D113*$G113*$H113*$J113*BT$10)+(BS113/12*4*$E113*$G113*$H113*$J113*BT$11)+(BS113/12*1*$E113*$G113*$H113*$J113*BT$12)+(BS113/12*6*$F113*$G113*$H113*$J113*BT$12)</f>
        <v>0</v>
      </c>
      <c r="BU113" s="25"/>
      <c r="BV113" s="26">
        <f>(BU113/12*1*$D113*$G113*$H113*$J113*BV$10)+(BU113/12*5*$E113*$G113*$H113*$J113*BV$11)+(BU113/12*6*$F113*$G113*$H113*$J113*BV$11)</f>
        <v>0</v>
      </c>
      <c r="BW113" s="25"/>
      <c r="BX113" s="26">
        <f>(BW113/12*1*$D113*$G113*$H113*$J113*BX$10)+(BW113/12*5*$E113*$G113*$H113*$J113*BX$11)+(BW113/12*6*$F113*$G113*$H113*$J113*BX$11)</f>
        <v>0</v>
      </c>
      <c r="BY113" s="25"/>
      <c r="BZ113" s="26">
        <f>(BY113/12*1*$D113*$G113*$H113*$J113*BZ$10)+(BY113/12*5*$E113*$G113*$H113*$J113*BZ$11)+(BY113/12*6*$F113*$G113*$H113*$J113*BZ$11)</f>
        <v>0</v>
      </c>
      <c r="CA113" s="25"/>
      <c r="CB113" s="26">
        <f>(CA113/12*1*$D113*$G113*$H113*$K113*CB$10)+(CA113/12*4*$E113*$G113*$H113*$K113*CB$11)+(CA113/12*1*$E113*$G113*$H113*$K113*CB$12)+(CA113/12*6*$F113*$G113*$H113*$K113*CB$12)</f>
        <v>0</v>
      </c>
      <c r="CC113" s="25"/>
      <c r="CD113" s="26">
        <f>(CC113/12*1*$D113*$G113*$H113*$J113*CD$10)+(CC113/12*5*$E113*$G113*$H113*$J113*CD$11)+(CC113/12*6*$F113*$G113*$H113*$J113*CD$11)</f>
        <v>0</v>
      </c>
      <c r="CE113" s="25"/>
      <c r="CF113" s="26">
        <f>(CE113/12*1*$D113*$G113*$H113*$J113*CF$10)+(CE113/12*5*$E113*$G113*$H113*$J113*CF$11)+(CE113/12*6*$F113*$G113*$H113*$J113*CF$11)</f>
        <v>0</v>
      </c>
      <c r="CG113" s="25"/>
      <c r="CH113" s="26">
        <f>(CG113/12*1*$D113*$G113*$H113*$J113*CH$10)+(CG113/12*5*$E113*$G113*$H113*$J113*CH$11)+(CG113/12*6*$F113*$G113*$H113*$J113*CH$11)</f>
        <v>0</v>
      </c>
      <c r="CI113" s="25"/>
      <c r="CJ113" s="26">
        <f>(CI113/12*1*$D113*$G113*$H113*$K113*CJ$10)+(CI113/12*4*$E113*$G113*$H113*$K113*CJ$11)+(CI113/12*1*$E113*$G113*$H113*$K113*CJ$12)+(CI113/12*6*$F113*$G113*$H113*$K113*CJ$12)</f>
        <v>0</v>
      </c>
      <c r="CK113" s="25"/>
      <c r="CL113" s="26">
        <f>(CK113/12*1*$D113*$G113*$H113*$K113*CL$10)+(CK113/12*5*$E113*$G113*$H113*$K113*CL$11)+(CK113/12*6*$F113*$G113*$H113*$K113*CL$11)</f>
        <v>0</v>
      </c>
      <c r="CM113" s="25"/>
      <c r="CN113" s="26">
        <f>(CM113/12*1*$D113*$G113*$H113*$J113*CN$10)+(CM113/12*5*$E113*$G113*$H113*$J113*CN$11)+(CM113/12*6*$F113*$G113*$H113*$J113*CN$11)</f>
        <v>0</v>
      </c>
      <c r="CO113" s="25"/>
      <c r="CP113" s="26">
        <f>(CO113/12*1*$D113*$G113*$H113*$J113*CP$10)+(CO113/12*5*$E113*$G113*$H113*$J113*CP$11)+(CO113/12*6*$F113*$G113*$H113*$J113*CP$11)</f>
        <v>0</v>
      </c>
      <c r="CQ113" s="25"/>
      <c r="CR113" s="26">
        <f>(CQ113/12*1*$D113*$G113*$H113*$J113*CR$10)+(CQ113/12*5*$E113*$G113*$H113*$J113*CR$11)+(CQ113/12*6*$F113*$G113*$H113*$J113*CR$11)</f>
        <v>0</v>
      </c>
      <c r="CS113" s="25"/>
      <c r="CT113" s="26">
        <f>(CS113/12*1*$D113*$G113*$H113*$J113*CT$10)+(CS113/12*5*$E113*$G113*$H113*$J113*CT$11)+(CS113/12*6*$F113*$G113*$H113*$J113*CT$11)</f>
        <v>0</v>
      </c>
      <c r="CU113" s="25"/>
      <c r="CV113" s="26">
        <f>(CU113/12*1*$D113*$G113*$H113*$J113*CV$10)+(CU113/12*5*$E113*$G113*$H113*$J113*CV$11)+(CU113/12*6*$F113*$G113*$H113*$J113*CV$11)</f>
        <v>0</v>
      </c>
      <c r="CW113" s="25"/>
      <c r="CX113" s="26">
        <f>(CW113/12*1*$D113*$G113*$H113*$J113*CX$10)+(CW113/12*5*$E113*$G113*$H113*$J113*CX$11)+(CW113/12*6*$F113*$G113*$H113*$J113*CX$11)</f>
        <v>0</v>
      </c>
      <c r="CY113" s="25"/>
      <c r="CZ113" s="26">
        <f>(CY113/12*1*$D113*$G113*$H113*$J113*CZ$10)+(CY113/12*5*$E113*$G113*$H113*$J113*CZ$11)+(CY113/12*6*$F113*$G113*$H113*$J113*CZ$11)</f>
        <v>0</v>
      </c>
      <c r="DA113" s="25">
        <v>8</v>
      </c>
      <c r="DB113" s="26">
        <f>(DA113/12*1*$D113*$G113*$H113*$J113*DB$10)+(DA113/12*4*$E113*$G113*$H113*$J113*DB$11)+(DA113/12*1*$E113*$G113*$H113*$J113*DB$12)+(DA113/12*6*$F113*$G113*$H113*$J113*DB$12)</f>
        <v>72459.635733333329</v>
      </c>
      <c r="DC113" s="25"/>
      <c r="DD113" s="26">
        <f>(DC113/12*1*$D113*$G113*$H113*$J113*DD$10)+(DC113/12*5*$E113*$G113*$H113*$J113*DD$11)+(DC113/12*6*$F113*$G113*$H113*$J113*DD$11)</f>
        <v>0</v>
      </c>
      <c r="DE113" s="25"/>
      <c r="DF113" s="26">
        <f>(DE113/12*1*$D113*$G113*$H113*$K113*DF$10)+(DE113/12*5*$E113*$G113*$H113*$K113*DF$11)+(DE113/12*6*$F113*$G113*$H113*$K113*DF$11)</f>
        <v>0</v>
      </c>
      <c r="DG113" s="25"/>
      <c r="DH113" s="26">
        <f>(DG113/12*1*$D113*$G113*$H113*$K113*DH$10)+(DG113/12*5*$E113*$G113*$H113*$K113*DH$11)+(DG113/12*6*$F113*$G113*$H113*$K113*DH$11)</f>
        <v>0</v>
      </c>
      <c r="DI113" s="25"/>
      <c r="DJ113" s="26">
        <f>(DI113/12*1*$D113*$G113*$H113*$J113*DJ$10)+(DI113/12*5*$E113*$G113*$H113*$J113*DJ$11)+(DI113/12*6*$F113*$G113*$H113*$J113*DJ$11)</f>
        <v>0</v>
      </c>
      <c r="DK113" s="25"/>
      <c r="DL113" s="26">
        <f>(DK113/12*1*$D113*$G113*$H113*$K113*DL$10)+(DK113/12*5*$E113*$G113*$H113*$K113*DL$11)+(DK113/12*6*$F113*$G113*$H113*$K113*DL$11)</f>
        <v>0</v>
      </c>
      <c r="DM113" s="25"/>
      <c r="DN113" s="26">
        <f>(DM113/12*1*$D113*$G113*$H113*$K113*DN$10)+(DM113/12*5*$E113*$G113*$H113*$K113*DN$11)+(DM113/12*6*$F113*$G113*$H113*$K113*DN$11)</f>
        <v>0</v>
      </c>
      <c r="DO113" s="25"/>
      <c r="DP113" s="26">
        <f>(DO113/12*1*$D113*$G113*$H113*$K113*DP$10)+(DO113/12*5*$E113*$G113*$H113*$K113*DP$11)+(DO113/12*6*$F113*$G113*$H113*$K113*DP$11)</f>
        <v>0</v>
      </c>
      <c r="DQ113" s="25"/>
      <c r="DR113" s="26">
        <f>(DQ113/12*1*$D113*$G113*$H113*$K113*DR$10)+(DQ113/12*5*$E113*$G113*$H113*$K113*DR$11)+(DQ113/12*6*$F113*$G113*$H113*$K113*DR$11)</f>
        <v>0</v>
      </c>
      <c r="DS113" s="25"/>
      <c r="DT113" s="26">
        <f>(DS113/12*1*$D113*$G113*$H113*$J113*DT$10)+(DS113/12*5*$E113*$G113*$H113*$J113*DT$11)+(DS113/12*6*$F113*$G113*$H113*$J113*DT$11)</f>
        <v>0</v>
      </c>
      <c r="DU113" s="25"/>
      <c r="DV113" s="26">
        <f>(DU113/12*1*$D113*$G113*$H113*$J113*DV$10)+(DU113/12*5*$E113*$G113*$H113*$J113*DV$11)+(DU113/12*6*$F113*$G113*$H113*$J113*DV$11)</f>
        <v>0</v>
      </c>
      <c r="DW113" s="25"/>
      <c r="DX113" s="26">
        <f>(DW113/12*1*$D113*$G113*$H113*$K113*DX$10)+(DW113/12*5*$E113*$G113*$H113*$K113*DX$11)+(DW113/12*6*$F113*$G113*$H113*$K113*DX$11)</f>
        <v>0</v>
      </c>
      <c r="DY113" s="25"/>
      <c r="DZ113" s="26">
        <f>(DY113/12*1*$D113*$G113*$H113*$K113*DZ$10)+(DY113/12*5*$E113*$G113*$H113*$K113*DZ$11)+(DY113/12*6*$F113*$G113*$H113*$K113*DZ$11)</f>
        <v>0</v>
      </c>
      <c r="EA113" s="25"/>
      <c r="EB113" s="26">
        <f>(EA113/12*1*$D113*$G113*$H113*$K113*EB$10)+(EA113/12*5*$E113*$G113*$H113*$K113*EB$11)+(EA113/12*6*$F113*$G113*$H113*$K113*EB$11)</f>
        <v>0</v>
      </c>
      <c r="EC113" s="25"/>
      <c r="ED113" s="26">
        <f>(EC113/12*1*$D113*$G113*$H113*$L113*ED$10)+(EC113/12*5*$E113*$G113*$H113*$L113*ED$11)+(EC113/12*6*$F113*$G113*$H113*$L113*ED$11)</f>
        <v>0</v>
      </c>
      <c r="EE113" s="25"/>
      <c r="EF113" s="26">
        <f>(EE113/12*1*$D113*$G113*$H113*$M113*EF$10)+(EE113/12*5*$E113*$G113*$H113*$N113*EF$11)+(EE113/12*6*$F113*$G113*$H113*$N113*EF$11)</f>
        <v>0</v>
      </c>
      <c r="EG113" s="29">
        <f>SUM(S113,Y113,U113,O113,Q113,BW113,CS113,DI113,DU113,BY113,DS113,BI113,AY113,AQ113,AS113,AU113,BK113,CQ113,W113,EA113,DG113,CA113,DY113,CI113,DK113,DO113,DM113,AE113,AG113,AI113,AK113,AA113,AM113,AO113,CK113,EC113,EE113,AW113,DW113,BO113,BA113,BC113,CU113,CW113,CY113,DA113,DC113,BQ113,BE113,BS113,BG113,BU113,CM113,CG113,CO113,AC113,CC113,DE113,,BM113,DQ113,CE113)</f>
        <v>9</v>
      </c>
      <c r="EH113" s="29">
        <f>SUM(T113,Z113,V113,P113,R113,BX113,CT113,DJ113,DV113,BZ113,DT113,BJ113,AZ113,AR113,AT113,AV113,BL113,CR113,X113,EB113,DH113,CB113,DZ113,CJ113,DL113,DP113,DN113,AF113,AH113,AJ113,AL113,AB113,AN113,AP113,CL113,ED113,EF113,AX113,DX113,BP113,BB113,BD113,CV113,CX113,CZ113,DB113,DD113,BR113,BF113,BT113,BH113,BV113,CN113,CH113,CP113,AD113,CD113,DF113,,BN113,DR113,CF113)</f>
        <v>81167.371133333334</v>
      </c>
      <c r="EI113" s="38"/>
      <c r="EJ113" s="38"/>
      <c r="EL113" s="59"/>
    </row>
    <row r="114" spans="1:142" s="60" customFormat="1" x14ac:dyDescent="0.25">
      <c r="A114" s="44">
        <v>28</v>
      </c>
      <c r="B114" s="44"/>
      <c r="C114" s="45" t="s">
        <v>258</v>
      </c>
      <c r="D114" s="22">
        <f t="shared" si="705"/>
        <v>10127</v>
      </c>
      <c r="E114" s="22">
        <v>10127</v>
      </c>
      <c r="F114" s="22">
        <v>9620</v>
      </c>
      <c r="G114" s="51">
        <v>2.09</v>
      </c>
      <c r="H114" s="49">
        <v>1</v>
      </c>
      <c r="I114" s="50"/>
      <c r="J114" s="47">
        <v>1.4</v>
      </c>
      <c r="K114" s="47">
        <v>1.68</v>
      </c>
      <c r="L114" s="47">
        <v>2.23</v>
      </c>
      <c r="M114" s="47">
        <v>2.39</v>
      </c>
      <c r="N114" s="24">
        <v>2.57</v>
      </c>
      <c r="O114" s="36">
        <f>SUM(O115)</f>
        <v>0</v>
      </c>
      <c r="P114" s="36">
        <f t="shared" ref="P114:CA114" si="969">SUM(P115)</f>
        <v>0</v>
      </c>
      <c r="Q114" s="36">
        <f t="shared" si="969"/>
        <v>0</v>
      </c>
      <c r="R114" s="36">
        <f t="shared" si="969"/>
        <v>0</v>
      </c>
      <c r="S114" s="36">
        <f t="shared" si="969"/>
        <v>0</v>
      </c>
      <c r="T114" s="36">
        <f t="shared" si="969"/>
        <v>0</v>
      </c>
      <c r="U114" s="36">
        <f t="shared" si="969"/>
        <v>108</v>
      </c>
      <c r="V114" s="36">
        <f t="shared" si="969"/>
        <v>2154177.30528</v>
      </c>
      <c r="W114" s="36">
        <f t="shared" si="969"/>
        <v>0</v>
      </c>
      <c r="X114" s="36">
        <f t="shared" si="969"/>
        <v>0</v>
      </c>
      <c r="Y114" s="36">
        <f t="shared" si="969"/>
        <v>0</v>
      </c>
      <c r="Z114" s="36">
        <f t="shared" si="969"/>
        <v>0</v>
      </c>
      <c r="AA114" s="36">
        <f t="shared" si="969"/>
        <v>0</v>
      </c>
      <c r="AB114" s="36">
        <f t="shared" si="969"/>
        <v>0</v>
      </c>
      <c r="AC114" s="36">
        <f t="shared" si="969"/>
        <v>0</v>
      </c>
      <c r="AD114" s="36">
        <f t="shared" si="969"/>
        <v>0</v>
      </c>
      <c r="AE114" s="36">
        <f t="shared" si="969"/>
        <v>0</v>
      </c>
      <c r="AF114" s="36">
        <f t="shared" si="969"/>
        <v>0</v>
      </c>
      <c r="AG114" s="36">
        <f t="shared" si="969"/>
        <v>0</v>
      </c>
      <c r="AH114" s="36">
        <f t="shared" si="969"/>
        <v>0</v>
      </c>
      <c r="AI114" s="36">
        <f t="shared" si="969"/>
        <v>0</v>
      </c>
      <c r="AJ114" s="36">
        <f t="shared" si="969"/>
        <v>0</v>
      </c>
      <c r="AK114" s="36">
        <f t="shared" si="969"/>
        <v>0</v>
      </c>
      <c r="AL114" s="36">
        <f t="shared" si="969"/>
        <v>0</v>
      </c>
      <c r="AM114" s="36">
        <f t="shared" si="969"/>
        <v>20</v>
      </c>
      <c r="AN114" s="36">
        <f t="shared" si="969"/>
        <v>442288.56672000006</v>
      </c>
      <c r="AO114" s="36">
        <v>0</v>
      </c>
      <c r="AP114" s="36">
        <f t="shared" si="969"/>
        <v>0</v>
      </c>
      <c r="AQ114" s="36">
        <f t="shared" si="969"/>
        <v>0</v>
      </c>
      <c r="AR114" s="36">
        <f t="shared" si="969"/>
        <v>0</v>
      </c>
      <c r="AS114" s="36">
        <f t="shared" si="969"/>
        <v>0</v>
      </c>
      <c r="AT114" s="36">
        <f t="shared" si="969"/>
        <v>0</v>
      </c>
      <c r="AU114" s="36">
        <f t="shared" si="969"/>
        <v>0</v>
      </c>
      <c r="AV114" s="36">
        <f t="shared" si="969"/>
        <v>0</v>
      </c>
      <c r="AW114" s="36">
        <f t="shared" si="969"/>
        <v>0</v>
      </c>
      <c r="AX114" s="36">
        <f t="shared" si="969"/>
        <v>0</v>
      </c>
      <c r="AY114" s="36">
        <f t="shared" si="969"/>
        <v>0</v>
      </c>
      <c r="AZ114" s="36">
        <f t="shared" si="969"/>
        <v>0</v>
      </c>
      <c r="BA114" s="36">
        <f t="shared" si="969"/>
        <v>0</v>
      </c>
      <c r="BB114" s="36">
        <f t="shared" si="969"/>
        <v>0</v>
      </c>
      <c r="BC114" s="36">
        <f t="shared" si="969"/>
        <v>0</v>
      </c>
      <c r="BD114" s="36">
        <f t="shared" si="969"/>
        <v>0</v>
      </c>
      <c r="BE114" s="36">
        <f t="shared" si="969"/>
        <v>0</v>
      </c>
      <c r="BF114" s="36">
        <f t="shared" si="969"/>
        <v>0</v>
      </c>
      <c r="BG114" s="36">
        <f t="shared" si="969"/>
        <v>0</v>
      </c>
      <c r="BH114" s="36">
        <f t="shared" si="969"/>
        <v>0</v>
      </c>
      <c r="BI114" s="36">
        <v>0</v>
      </c>
      <c r="BJ114" s="36">
        <f t="shared" si="969"/>
        <v>0</v>
      </c>
      <c r="BK114" s="36">
        <f t="shared" si="969"/>
        <v>0</v>
      </c>
      <c r="BL114" s="36">
        <f t="shared" si="969"/>
        <v>0</v>
      </c>
      <c r="BM114" s="36">
        <f t="shared" si="969"/>
        <v>0</v>
      </c>
      <c r="BN114" s="36">
        <f t="shared" si="969"/>
        <v>0</v>
      </c>
      <c r="BO114" s="36">
        <f t="shared" si="969"/>
        <v>0</v>
      </c>
      <c r="BP114" s="36">
        <f t="shared" si="969"/>
        <v>0</v>
      </c>
      <c r="BQ114" s="36">
        <f t="shared" si="969"/>
        <v>0</v>
      </c>
      <c r="BR114" s="36">
        <f t="shared" si="969"/>
        <v>0</v>
      </c>
      <c r="BS114" s="36">
        <f t="shared" si="969"/>
        <v>0</v>
      </c>
      <c r="BT114" s="36">
        <f t="shared" si="969"/>
        <v>0</v>
      </c>
      <c r="BU114" s="36">
        <v>0</v>
      </c>
      <c r="BV114" s="36">
        <f t="shared" si="969"/>
        <v>0</v>
      </c>
      <c r="BW114" s="36">
        <f t="shared" si="969"/>
        <v>0</v>
      </c>
      <c r="BX114" s="36">
        <f t="shared" si="969"/>
        <v>0</v>
      </c>
      <c r="BY114" s="36">
        <f t="shared" si="969"/>
        <v>0</v>
      </c>
      <c r="BZ114" s="36">
        <f t="shared" si="969"/>
        <v>0</v>
      </c>
      <c r="CA114" s="36">
        <f t="shared" si="969"/>
        <v>0</v>
      </c>
      <c r="CB114" s="36">
        <f t="shared" ref="CB114:EJ114" si="970">SUM(CB115)</f>
        <v>0</v>
      </c>
      <c r="CC114" s="36">
        <f t="shared" si="970"/>
        <v>0</v>
      </c>
      <c r="CD114" s="36">
        <f t="shared" si="970"/>
        <v>0</v>
      </c>
      <c r="CE114" s="36">
        <f t="shared" si="970"/>
        <v>0</v>
      </c>
      <c r="CF114" s="36">
        <f t="shared" si="970"/>
        <v>0</v>
      </c>
      <c r="CG114" s="36">
        <f t="shared" si="970"/>
        <v>0</v>
      </c>
      <c r="CH114" s="36">
        <f t="shared" si="970"/>
        <v>0</v>
      </c>
      <c r="CI114" s="36">
        <f t="shared" si="970"/>
        <v>0</v>
      </c>
      <c r="CJ114" s="36">
        <f t="shared" si="970"/>
        <v>0</v>
      </c>
      <c r="CK114" s="36">
        <f t="shared" si="970"/>
        <v>0</v>
      </c>
      <c r="CL114" s="36">
        <f t="shared" si="970"/>
        <v>0</v>
      </c>
      <c r="CM114" s="36">
        <f t="shared" si="970"/>
        <v>0</v>
      </c>
      <c r="CN114" s="36">
        <f t="shared" si="970"/>
        <v>0</v>
      </c>
      <c r="CO114" s="36">
        <f t="shared" si="970"/>
        <v>0</v>
      </c>
      <c r="CP114" s="36">
        <f t="shared" si="970"/>
        <v>0</v>
      </c>
      <c r="CQ114" s="36">
        <f t="shared" si="970"/>
        <v>0</v>
      </c>
      <c r="CR114" s="36">
        <f t="shared" si="970"/>
        <v>0</v>
      </c>
      <c r="CS114" s="36">
        <f t="shared" si="970"/>
        <v>0</v>
      </c>
      <c r="CT114" s="36">
        <f t="shared" si="970"/>
        <v>0</v>
      </c>
      <c r="CU114" s="36">
        <f t="shared" si="970"/>
        <v>0</v>
      </c>
      <c r="CV114" s="36">
        <f t="shared" si="970"/>
        <v>0</v>
      </c>
      <c r="CW114" s="36">
        <f t="shared" si="970"/>
        <v>0</v>
      </c>
      <c r="CX114" s="36">
        <f t="shared" si="970"/>
        <v>0</v>
      </c>
      <c r="CY114" s="36">
        <f t="shared" si="970"/>
        <v>0</v>
      </c>
      <c r="CZ114" s="36">
        <f t="shared" si="970"/>
        <v>0</v>
      </c>
      <c r="DA114" s="36">
        <f t="shared" si="970"/>
        <v>0</v>
      </c>
      <c r="DB114" s="36">
        <f t="shared" si="970"/>
        <v>0</v>
      </c>
      <c r="DC114" s="36">
        <f t="shared" si="970"/>
        <v>0</v>
      </c>
      <c r="DD114" s="36">
        <f t="shared" si="970"/>
        <v>0</v>
      </c>
      <c r="DE114" s="36">
        <f t="shared" si="970"/>
        <v>0</v>
      </c>
      <c r="DF114" s="36">
        <f t="shared" si="970"/>
        <v>0</v>
      </c>
      <c r="DG114" s="36">
        <f t="shared" si="970"/>
        <v>0</v>
      </c>
      <c r="DH114" s="36">
        <f t="shared" si="970"/>
        <v>0</v>
      </c>
      <c r="DI114" s="36">
        <v>0</v>
      </c>
      <c r="DJ114" s="36">
        <f t="shared" si="970"/>
        <v>0</v>
      </c>
      <c r="DK114" s="36">
        <f t="shared" si="970"/>
        <v>0</v>
      </c>
      <c r="DL114" s="36">
        <f t="shared" si="970"/>
        <v>0</v>
      </c>
      <c r="DM114" s="36">
        <f t="shared" si="970"/>
        <v>0</v>
      </c>
      <c r="DN114" s="36">
        <f t="shared" si="970"/>
        <v>0</v>
      </c>
      <c r="DO114" s="36">
        <f t="shared" si="970"/>
        <v>0</v>
      </c>
      <c r="DP114" s="36">
        <f t="shared" si="970"/>
        <v>0</v>
      </c>
      <c r="DQ114" s="36">
        <f t="shared" si="970"/>
        <v>0</v>
      </c>
      <c r="DR114" s="36">
        <f t="shared" si="970"/>
        <v>0</v>
      </c>
      <c r="DS114" s="36">
        <f t="shared" si="970"/>
        <v>0</v>
      </c>
      <c r="DT114" s="36">
        <f t="shared" si="970"/>
        <v>0</v>
      </c>
      <c r="DU114" s="36">
        <f t="shared" si="970"/>
        <v>0</v>
      </c>
      <c r="DV114" s="36">
        <f t="shared" si="970"/>
        <v>0</v>
      </c>
      <c r="DW114" s="36">
        <f t="shared" si="970"/>
        <v>0</v>
      </c>
      <c r="DX114" s="36">
        <f t="shared" si="970"/>
        <v>0</v>
      </c>
      <c r="DY114" s="36">
        <v>0</v>
      </c>
      <c r="DZ114" s="36">
        <f t="shared" si="970"/>
        <v>0</v>
      </c>
      <c r="EA114" s="36">
        <v>0</v>
      </c>
      <c r="EB114" s="36">
        <f t="shared" si="970"/>
        <v>0</v>
      </c>
      <c r="EC114" s="36">
        <f t="shared" si="970"/>
        <v>0</v>
      </c>
      <c r="ED114" s="36">
        <f t="shared" si="970"/>
        <v>0</v>
      </c>
      <c r="EE114" s="36">
        <f t="shared" si="970"/>
        <v>0</v>
      </c>
      <c r="EF114" s="36">
        <f t="shared" si="970"/>
        <v>0</v>
      </c>
      <c r="EG114" s="36">
        <f t="shared" si="970"/>
        <v>128</v>
      </c>
      <c r="EH114" s="36">
        <f t="shared" si="970"/>
        <v>2596465.872</v>
      </c>
      <c r="EI114" s="36">
        <f t="shared" si="970"/>
        <v>0</v>
      </c>
      <c r="EJ114" s="36">
        <f t="shared" si="970"/>
        <v>0</v>
      </c>
      <c r="EL114" s="59"/>
    </row>
    <row r="115" spans="1:142" ht="45" x14ac:dyDescent="0.25">
      <c r="A115" s="7"/>
      <c r="B115" s="7">
        <v>76</v>
      </c>
      <c r="C115" s="33" t="s">
        <v>259</v>
      </c>
      <c r="D115" s="22">
        <f t="shared" si="705"/>
        <v>10127</v>
      </c>
      <c r="E115" s="22">
        <v>10127</v>
      </c>
      <c r="F115" s="22">
        <v>9620</v>
      </c>
      <c r="G115" s="22">
        <v>1.32</v>
      </c>
      <c r="H115" s="31">
        <v>1</v>
      </c>
      <c r="I115" s="32"/>
      <c r="J115" s="22">
        <v>1.4</v>
      </c>
      <c r="K115" s="22">
        <v>1.68</v>
      </c>
      <c r="L115" s="22">
        <v>2.23</v>
      </c>
      <c r="M115" s="22">
        <v>2.39</v>
      </c>
      <c r="N115" s="24">
        <v>2.57</v>
      </c>
      <c r="O115" s="25"/>
      <c r="P115" s="26">
        <f>(O115/12*1*$D115*$G115*$H115*$J115*P$10)+(O115/12*5*$E115*$G115*$H115*$J115*P$11)+(O115/12*6*$F115*$G115*$H115*$J115*P$11)</f>
        <v>0</v>
      </c>
      <c r="Q115" s="25"/>
      <c r="R115" s="26">
        <f>(Q115/12*1*$D115*$G115*$H115*$J115*R$10)+(Q115/12*5*$E115*$G115*$H115*$J115*R$11)+(Q115/12*6*$F115*$G115*$H115*$J115*R$11)</f>
        <v>0</v>
      </c>
      <c r="S115" s="27"/>
      <c r="T115" s="26">
        <f>(S115/12*1*$D115*$G115*$H115*$J115*T$10)+(S115/12*5*$E115*$G115*$H115*$J115*T$11)+(S115/12*6*$F115*$G115*$H115*$J115*T$11)</f>
        <v>0</v>
      </c>
      <c r="U115" s="25">
        <v>108</v>
      </c>
      <c r="V115" s="26">
        <f>(U115/12*1*$D115*$G115*$H115*$J115*V$10)+(U115/12*5*$E115*$G115*$H115*$J115*V$11)+(U115/12*6*$F115*$G115*$H115*$J115*V$11)</f>
        <v>2154177.30528</v>
      </c>
      <c r="W115" s="25"/>
      <c r="X115" s="26">
        <f>(W115/12*1*$D115*$G115*$H115*$J115*X$10)+(W115/12*5*$E115*$G115*$H115*$J115*X$11)+(W115/12*6*$F115*$G115*$H115*$J115*X$11)</f>
        <v>0</v>
      </c>
      <c r="Y115" s="25"/>
      <c r="Z115" s="26">
        <f>(Y115/12*1*$D115*$G115*$H115*$J115*Z$10)+(Y115/12*5*$E115*$G115*$H115*$J115*Z$11)+(Y115/12*6*$F115*$G115*$H115*$J115*Z$11)</f>
        <v>0</v>
      </c>
      <c r="AA115" s="25"/>
      <c r="AB115" s="26">
        <f>(AA115/12*1*$D115*$G115*$H115*$K115*AB$10)+(AA115/12*5*$E115*$G115*$H115*$K115*AB$11)+(AA115/12*6*$F115*$G115*$H115*$K115*AB$11)</f>
        <v>0</v>
      </c>
      <c r="AC115" s="25"/>
      <c r="AD115" s="26">
        <f>(AC115/12*1*$D115*$G115*$H115*$J115*AD$10)+(AC115/12*5*$E115*$G115*$H115*$J115*AD$11)+(AC115/12*6*$F115*$G115*$H115*$J115*AD$11)</f>
        <v>0</v>
      </c>
      <c r="AE115" s="25"/>
      <c r="AF115" s="26">
        <f>(AE115/12*1*$D115*$G115*$H115*$K115*AF$10)+(AE115/12*5*$E115*$G115*$H115*$K115*AF$11)+(AE115/12*6*$F115*$G115*$H115*$K115*AF$11)</f>
        <v>0</v>
      </c>
      <c r="AG115" s="25"/>
      <c r="AH115" s="26">
        <f>(AG115/12*1*$D115*$G115*$H115*$K115*AH$10)+(AG115/12*5*$E115*$G115*$H115*$K115*AH$11)+(AG115/12*6*$F115*$G115*$H115*$K115*AH$11)</f>
        <v>0</v>
      </c>
      <c r="AI115" s="25"/>
      <c r="AJ115" s="26">
        <f>(AI115/12*1*$D115*$G115*$H115*$K115*AJ$10)+(AI115/12*5*$E115*$G115*$H115*$K115*AJ$11)+(AI115/12*6*$F115*$G115*$H115*$K115*AJ$11)</f>
        <v>0</v>
      </c>
      <c r="AK115" s="25"/>
      <c r="AL115" s="26">
        <f>(AK115/12*1*$D115*$G115*$H115*$K115*AL$10)+(AK115/12*5*$E115*$G115*$H115*$K115*AL$11)+(AK115/12*6*$F115*$G115*$H115*$K115*AL$11)</f>
        <v>0</v>
      </c>
      <c r="AM115" s="28">
        <v>20</v>
      </c>
      <c r="AN115" s="26">
        <f>(AM115/12*1*$D115*$G115*$H115*$K115*AN$10)+(AM115/12*5*$E115*$G115*$H115*$K115*AN$11)+(AM115/12*6*$F115*$G115*$H115*$K115*AN$11)</f>
        <v>442288.56672000006</v>
      </c>
      <c r="AO115" s="25"/>
      <c r="AP115" s="26">
        <f>(AO115/12*1*$D115*$G115*$H115*$K115*AP$10)+(AO115/12*5*$E115*$G115*$H115*$K115*AP$11)+(AO115/12*6*$F115*$G115*$H115*$K115*AP$11)</f>
        <v>0</v>
      </c>
      <c r="AQ115" s="25"/>
      <c r="AR115" s="26">
        <f>(AQ115/12*1*$D115*$G115*$H115*$J115*AR$10)+(AQ115/12*5*$E115*$G115*$H115*$J115*AR$11)+(AQ115/12*6*$F115*$G115*$H115*$J115*AR$11)</f>
        <v>0</v>
      </c>
      <c r="AS115" s="25"/>
      <c r="AT115" s="26">
        <f>(AS115/12*1*$D115*$G115*$H115*$J115*AT$10)+(AS115/12*11*$E115*$G115*$H115*$J115*AT$11)</f>
        <v>0</v>
      </c>
      <c r="AU115" s="25"/>
      <c r="AV115" s="26">
        <f>(AU115/12*1*$D115*$G115*$H115*$J115*AV$10)+(AU115/12*5*$E115*$G115*$H115*$J115*AV$11)+(AU115/12*6*$F115*$G115*$H115*$J115*AV$11)</f>
        <v>0</v>
      </c>
      <c r="AW115" s="25"/>
      <c r="AX115" s="26">
        <f>(AW115/12*1*$D115*$G115*$H115*$K115*AX$10)+(AW115/12*5*$E115*$G115*$H115*$K115*AX$11)+(AW115/12*6*$F115*$G115*$H115*$K115*AX$11)</f>
        <v>0</v>
      </c>
      <c r="AY115" s="25"/>
      <c r="AZ115" s="26">
        <f>(AY115/12*1*$D115*$G115*$H115*$J115*AZ$10)+(AY115/12*5*$E115*$G115*$H115*$J115*AZ$11)+(AY115/12*6*$F115*$G115*$H115*$J115*AZ$11)</f>
        <v>0</v>
      </c>
      <c r="BA115" s="25"/>
      <c r="BB115" s="26">
        <f>(BA115/12*1*$D115*$G115*$H115*$J115*BB$10)+(BA115/12*5*$E115*$G115*$H115*$J115*BB$11)+(BA115/12*6*$F115*$G115*$H115*$J115*BB$11)</f>
        <v>0</v>
      </c>
      <c r="BC115" s="25"/>
      <c r="BD115" s="26">
        <f>(BC115/12*1*$D115*$G115*$H115*$J115*BD$10)+(BC115/12*5*$E115*$G115*$H115*$J115*BD$11)+(BC115/12*6*$F115*$G115*$H115*$J115*BD$11)</f>
        <v>0</v>
      </c>
      <c r="BE115" s="25"/>
      <c r="BF115" s="26">
        <f>(BE115/12*1*$D115*$G115*$H115*$J115*BF$10)+(BE115/12*5*$E115*$G115*$H115*$J115*BF$11)+(BE115/12*6*$F115*$G115*$H115*$J115*BF$11)</f>
        <v>0</v>
      </c>
      <c r="BG115" s="25"/>
      <c r="BH115" s="26">
        <f>(BG115/12*1*$D115*$G115*$H115*$J115*BH$10)+(BG115/12*5*$E115*$G115*$H115*$J115*BH$11)+(BG115/12*6*$F115*$G115*$H115*$J115*BH$11)</f>
        <v>0</v>
      </c>
      <c r="BI115" s="25"/>
      <c r="BJ115" s="26">
        <f>(BI115/12*1*$D115*$G115*$H115*$J115*BJ$10)+(BI115/12*5*$E115*$G115*$H115*$J115*BJ$11)+(BI115/12*6*$F115*$G115*$H115*$J115*BJ$11)</f>
        <v>0</v>
      </c>
      <c r="BK115" s="25"/>
      <c r="BL115" s="26">
        <f>(BK115/12*1*$D115*$G115*$H115*$J115*BL$10)+(BK115/12*4*$E115*$G115*$H115*$J115*BL$11)+(BK115/12*1*$E115*$G115*$H115*$J115*BL$12)+(BK115/12*6*$F115*$G115*$H115*$J115*BL$12)</f>
        <v>0</v>
      </c>
      <c r="BM115" s="25"/>
      <c r="BN115" s="26">
        <f>(BM115/12*1*$D115*$G115*$H115*$J115*BN$10)+(BM115/12*5*$E115*$G115*$H115*$J115*BN$11)+(BM115/12*6*$F115*$G115*$H115*$J115*BN$11)</f>
        <v>0</v>
      </c>
      <c r="BO115" s="25"/>
      <c r="BP115" s="26">
        <f>(BO115/12*1*$D115*$G115*$H115*$J115*BP$10)+(BO115/12*4*$E115*$G115*$H115*$J115*BP$11)+(BO115/12*1*$E115*$G115*$H115*$J115*BP$12)+(BO115/12*6*$F115*$G115*$H115*$J115*BP$12)</f>
        <v>0</v>
      </c>
      <c r="BQ115" s="25"/>
      <c r="BR115" s="26">
        <f>(BQ115/12*1*$D115*$G115*$H115*$J115*BR$10)+(BQ115/12*5*$E115*$G115*$H115*$J115*BR$11)+(BQ115/12*6*$F115*$G115*$H115*$J115*BR$11)</f>
        <v>0</v>
      </c>
      <c r="BS115" s="25"/>
      <c r="BT115" s="26">
        <f>(BS115/12*1*$D115*$G115*$H115*$J115*BT$10)+(BS115/12*4*$E115*$G115*$H115*$J115*BT$11)+(BS115/12*1*$E115*$G115*$H115*$J115*BT$12)+(BS115/12*6*$F115*$G115*$H115*$J115*BT$12)</f>
        <v>0</v>
      </c>
      <c r="BU115" s="25"/>
      <c r="BV115" s="26">
        <f>(BU115/12*1*$D115*$G115*$H115*$J115*BV$10)+(BU115/12*5*$E115*$G115*$H115*$J115*BV$11)+(BU115/12*6*$F115*$G115*$H115*$J115*BV$11)</f>
        <v>0</v>
      </c>
      <c r="BW115" s="25"/>
      <c r="BX115" s="26">
        <f>(BW115/12*1*$D115*$G115*$H115*$J115*BX$10)+(BW115/12*5*$E115*$G115*$H115*$J115*BX$11)+(BW115/12*6*$F115*$G115*$H115*$J115*BX$11)</f>
        <v>0</v>
      </c>
      <c r="BY115" s="25"/>
      <c r="BZ115" s="26">
        <f>(BY115/12*1*$D115*$G115*$H115*$J115*BZ$10)+(BY115/12*5*$E115*$G115*$H115*$J115*BZ$11)+(BY115/12*6*$F115*$G115*$H115*$J115*BZ$11)</f>
        <v>0</v>
      </c>
      <c r="CA115" s="25"/>
      <c r="CB115" s="26">
        <f>(CA115/12*1*$D115*$G115*$H115*$K115*CB$10)+(CA115/12*4*$E115*$G115*$H115*$K115*CB$11)+(CA115/12*1*$E115*$G115*$H115*$K115*CB$12)+(CA115/12*6*$F115*$G115*$H115*$K115*CB$12)</f>
        <v>0</v>
      </c>
      <c r="CC115" s="25"/>
      <c r="CD115" s="26">
        <f>(CC115/12*1*$D115*$G115*$H115*$J115*CD$10)+(CC115/12*5*$E115*$G115*$H115*$J115*CD$11)+(CC115/12*6*$F115*$G115*$H115*$J115*CD$11)</f>
        <v>0</v>
      </c>
      <c r="CE115" s="25"/>
      <c r="CF115" s="26">
        <f>(CE115/12*1*$D115*$G115*$H115*$J115*CF$10)+(CE115/12*5*$E115*$G115*$H115*$J115*CF$11)+(CE115/12*6*$F115*$G115*$H115*$J115*CF$11)</f>
        <v>0</v>
      </c>
      <c r="CG115" s="25"/>
      <c r="CH115" s="26">
        <f>(CG115/12*1*$D115*$G115*$H115*$J115*CH$10)+(CG115/12*5*$E115*$G115*$H115*$J115*CH$11)+(CG115/12*6*$F115*$G115*$H115*$J115*CH$11)</f>
        <v>0</v>
      </c>
      <c r="CI115" s="25"/>
      <c r="CJ115" s="26">
        <f>(CI115/12*1*$D115*$G115*$H115*$K115*CJ$10)+(CI115/12*4*$E115*$G115*$H115*$K115*CJ$11)+(CI115/12*1*$E115*$G115*$H115*$K115*CJ$12)+(CI115/12*6*$F115*$G115*$H115*$K115*CJ$12)</f>
        <v>0</v>
      </c>
      <c r="CK115" s="25"/>
      <c r="CL115" s="26">
        <f>(CK115/12*1*$D115*$G115*$H115*$K115*CL$10)+(CK115/12*5*$E115*$G115*$H115*$K115*CL$11)+(CK115/12*6*$F115*$G115*$H115*$K115*CL$11)</f>
        <v>0</v>
      </c>
      <c r="CM115" s="25"/>
      <c r="CN115" s="26">
        <f>(CM115/12*1*$D115*$G115*$H115*$J115*CN$10)+(CM115/12*5*$E115*$G115*$H115*$J115*CN$11)+(CM115/12*6*$F115*$G115*$H115*$J115*CN$11)</f>
        <v>0</v>
      </c>
      <c r="CO115" s="25"/>
      <c r="CP115" s="26">
        <f>(CO115/12*1*$D115*$G115*$H115*$J115*CP$10)+(CO115/12*5*$E115*$G115*$H115*$J115*CP$11)+(CO115/12*6*$F115*$G115*$H115*$J115*CP$11)</f>
        <v>0</v>
      </c>
      <c r="CQ115" s="25"/>
      <c r="CR115" s="26">
        <f>(CQ115/12*1*$D115*$G115*$H115*$J115*CR$10)+(CQ115/12*5*$E115*$G115*$H115*$J115*CR$11)+(CQ115/12*6*$F115*$G115*$H115*$J115*CR$11)</f>
        <v>0</v>
      </c>
      <c r="CS115" s="25"/>
      <c r="CT115" s="26">
        <f>(CS115/12*1*$D115*$G115*$H115*$J115*CT$10)+(CS115/12*5*$E115*$G115*$H115*$J115*CT$11)+(CS115/12*6*$F115*$G115*$H115*$J115*CT$11)</f>
        <v>0</v>
      </c>
      <c r="CU115" s="25"/>
      <c r="CV115" s="26">
        <f>(CU115/12*1*$D115*$G115*$H115*$J115*CV$10)+(CU115/12*5*$E115*$G115*$H115*$J115*CV$11)+(CU115/12*6*$F115*$G115*$H115*$J115*CV$11)</f>
        <v>0</v>
      </c>
      <c r="CW115" s="25"/>
      <c r="CX115" s="26">
        <f>(CW115/12*1*$D115*$G115*$H115*$J115*CX$10)+(CW115/12*5*$E115*$G115*$H115*$J115*CX$11)+(CW115/12*6*$F115*$G115*$H115*$J115*CX$11)</f>
        <v>0</v>
      </c>
      <c r="CY115" s="25"/>
      <c r="CZ115" s="26">
        <f>(CY115/12*1*$D115*$G115*$H115*$J115*CZ$10)+(CY115/12*5*$E115*$G115*$H115*$J115*CZ$11)+(CY115/12*6*$F115*$G115*$H115*$J115*CZ$11)</f>
        <v>0</v>
      </c>
      <c r="DA115" s="25"/>
      <c r="DB115" s="26">
        <f>(DA115/12*1*$D115*$G115*$H115*$J115*DB$10)+(DA115/12*4*$E115*$G115*$H115*$J115*DB$11)+(DA115/12*1*$E115*$G115*$H115*$J115*DB$12)+(DA115/12*6*$F115*$G115*$H115*$J115*DB$12)</f>
        <v>0</v>
      </c>
      <c r="DC115" s="25"/>
      <c r="DD115" s="26">
        <f>(DC115/12*1*$D115*$G115*$H115*$J115*DD$10)+(DC115/12*5*$E115*$G115*$H115*$J115*DD$11)+(DC115/12*6*$F115*$G115*$H115*$J115*DD$11)</f>
        <v>0</v>
      </c>
      <c r="DE115" s="25"/>
      <c r="DF115" s="26">
        <f>(DE115/12*1*$D115*$G115*$H115*$K115*DF$10)+(DE115/12*5*$E115*$G115*$H115*$K115*DF$11)+(DE115/12*6*$F115*$G115*$H115*$K115*DF$11)</f>
        <v>0</v>
      </c>
      <c r="DG115" s="25"/>
      <c r="DH115" s="26">
        <f>(DG115/12*1*$D115*$G115*$H115*$K115*DH$10)+(DG115/12*5*$E115*$G115*$H115*$K115*DH$11)+(DG115/12*6*$F115*$G115*$H115*$K115*DH$11)</f>
        <v>0</v>
      </c>
      <c r="DI115" s="25"/>
      <c r="DJ115" s="26">
        <f>(DI115/12*1*$D115*$G115*$H115*$J115*DJ$10)+(DI115/12*5*$E115*$G115*$H115*$J115*DJ$11)+(DI115/12*6*$F115*$G115*$H115*$J115*DJ$11)</f>
        <v>0</v>
      </c>
      <c r="DK115" s="25"/>
      <c r="DL115" s="26">
        <f>(DK115/12*1*$D115*$G115*$H115*$K115*DL$10)+(DK115/12*5*$E115*$G115*$H115*$K115*DL$11)+(DK115/12*6*$F115*$G115*$H115*$K115*DL$11)</f>
        <v>0</v>
      </c>
      <c r="DM115" s="25"/>
      <c r="DN115" s="26">
        <f>(DM115/12*1*$D115*$G115*$H115*$K115*DN$10)+(DM115/12*5*$E115*$G115*$H115*$K115*DN$11)+(DM115/12*6*$F115*$G115*$H115*$K115*DN$11)</f>
        <v>0</v>
      </c>
      <c r="DO115" s="25"/>
      <c r="DP115" s="26">
        <f>(DO115/12*1*$D115*$G115*$H115*$K115*DP$10)+(DO115/12*5*$E115*$G115*$H115*$K115*DP$11)+(DO115/12*6*$F115*$G115*$H115*$K115*DP$11)</f>
        <v>0</v>
      </c>
      <c r="DQ115" s="25"/>
      <c r="DR115" s="26">
        <f>(DQ115/12*1*$D115*$G115*$H115*$K115*DR$10)+(DQ115/12*5*$E115*$G115*$H115*$K115*DR$11)+(DQ115/12*6*$F115*$G115*$H115*$K115*DR$11)</f>
        <v>0</v>
      </c>
      <c r="DS115" s="36"/>
      <c r="DT115" s="26">
        <f>(DS115/12*1*$D115*$G115*$H115*$J115*DT$10)+(DS115/12*5*$E115*$G115*$H115*$J115*DT$11)+(DS115/12*6*$F115*$G115*$H115*$J115*DT$11)</f>
        <v>0</v>
      </c>
      <c r="DU115" s="25"/>
      <c r="DV115" s="26">
        <f>(DU115/12*1*$D115*$G115*$H115*$J115*DV$10)+(DU115/12*5*$E115*$G115*$H115*$J115*DV$11)+(DU115/12*6*$F115*$G115*$H115*$J115*DV$11)</f>
        <v>0</v>
      </c>
      <c r="DW115" s="25"/>
      <c r="DX115" s="26">
        <f>(DW115/12*1*$D115*$G115*$H115*$K115*DX$10)+(DW115/12*5*$E115*$G115*$H115*$K115*DX$11)+(DW115/12*6*$F115*$G115*$H115*$K115*DX$11)</f>
        <v>0</v>
      </c>
      <c r="DY115" s="25"/>
      <c r="DZ115" s="26">
        <f>(DY115/12*1*$D115*$G115*$H115*$K115*DZ$10)+(DY115/12*5*$E115*$G115*$H115*$K115*DZ$11)+(DY115/12*6*$F115*$G115*$H115*$K115*DZ$11)</f>
        <v>0</v>
      </c>
      <c r="EA115" s="25"/>
      <c r="EB115" s="26">
        <f>(EA115/12*1*$D115*$G115*$H115*$K115*EB$10)+(EA115/12*5*$E115*$G115*$H115*$K115*EB$11)+(EA115/12*6*$F115*$G115*$H115*$K115*EB$11)</f>
        <v>0</v>
      </c>
      <c r="EC115" s="25"/>
      <c r="ED115" s="26">
        <f>(EC115/12*1*$D115*$G115*$H115*$L115*ED$10)+(EC115/12*5*$E115*$G115*$H115*$L115*ED$11)+(EC115/12*6*$F115*$G115*$H115*$L115*ED$11)</f>
        <v>0</v>
      </c>
      <c r="EE115" s="25"/>
      <c r="EF115" s="26">
        <f>(EE115/12*1*$D115*$G115*$H115*$M115*EF$10)+(EE115/12*5*$E115*$G115*$H115*$N115*EF$11)+(EE115/12*6*$F115*$G115*$H115*$N115*EF$11)</f>
        <v>0</v>
      </c>
      <c r="EG115" s="29">
        <f>SUM(S115,Y115,U115,O115,Q115,BW115,CS115,DI115,DU115,BY115,DS115,BI115,AY115,AQ115,AS115,AU115,BK115,CQ115,W115,EA115,DG115,CA115,DY115,CI115,DK115,DO115,DM115,AE115,AG115,AI115,AK115,AA115,AM115,AO115,CK115,EC115,EE115,AW115,DW115,BO115,BA115,BC115,CU115,CW115,CY115,DA115,DC115,BQ115,BE115,BS115,BG115,BU115,CM115,CG115,CO115,AC115,CC115,DE115,,BM115,DQ115,CE115)</f>
        <v>128</v>
      </c>
      <c r="EH115" s="29">
        <f>SUM(T115,Z115,V115,P115,R115,BX115,CT115,DJ115,DV115,BZ115,DT115,BJ115,AZ115,AR115,AT115,AV115,BL115,CR115,X115,EB115,DH115,CB115,DZ115,CJ115,DL115,DP115,DN115,AF115,AH115,AJ115,AL115,AB115,AN115,AP115,CL115,ED115,EF115,AX115,DX115,BP115,BB115,BD115,CV115,CX115,CZ115,DB115,DD115,BR115,BF115,BT115,BH115,BV115,CN115,CH115,CP115,AD115,CD115,DF115,,BN115,DR115,CF115)</f>
        <v>2596465.872</v>
      </c>
      <c r="EI115" s="38"/>
      <c r="EJ115" s="38"/>
      <c r="EL115" s="59"/>
    </row>
    <row r="116" spans="1:142" s="60" customFormat="1" x14ac:dyDescent="0.25">
      <c r="A116" s="44">
        <v>29</v>
      </c>
      <c r="B116" s="44"/>
      <c r="C116" s="45" t="s">
        <v>260</v>
      </c>
      <c r="D116" s="22">
        <f t="shared" si="705"/>
        <v>10127</v>
      </c>
      <c r="E116" s="22">
        <v>10127</v>
      </c>
      <c r="F116" s="22">
        <v>9620</v>
      </c>
      <c r="G116" s="51"/>
      <c r="H116" s="49"/>
      <c r="I116" s="50"/>
      <c r="J116" s="47"/>
      <c r="K116" s="47"/>
      <c r="L116" s="47"/>
      <c r="M116" s="47"/>
      <c r="N116" s="24">
        <v>2.57</v>
      </c>
      <c r="O116" s="36">
        <f>SUM(O117:O120)</f>
        <v>44</v>
      </c>
      <c r="P116" s="36">
        <f t="shared" ref="P116:CA116" si="971">SUM(P117:P120)</f>
        <v>639709.67059999995</v>
      </c>
      <c r="Q116" s="36">
        <f t="shared" si="971"/>
        <v>0</v>
      </c>
      <c r="R116" s="36">
        <f t="shared" si="971"/>
        <v>0</v>
      </c>
      <c r="S116" s="36">
        <f t="shared" si="971"/>
        <v>40</v>
      </c>
      <c r="T116" s="36">
        <f t="shared" si="971"/>
        <v>590486.26</v>
      </c>
      <c r="U116" s="36">
        <f t="shared" si="971"/>
        <v>0</v>
      </c>
      <c r="V116" s="36">
        <f t="shared" si="971"/>
        <v>0</v>
      </c>
      <c r="W116" s="36">
        <f t="shared" si="971"/>
        <v>66</v>
      </c>
      <c r="X116" s="36">
        <f t="shared" si="971"/>
        <v>1047169.5234000001</v>
      </c>
      <c r="Y116" s="36">
        <f t="shared" si="971"/>
        <v>0</v>
      </c>
      <c r="Z116" s="36">
        <f t="shared" si="971"/>
        <v>0</v>
      </c>
      <c r="AA116" s="36">
        <f t="shared" si="971"/>
        <v>227</v>
      </c>
      <c r="AB116" s="36">
        <f t="shared" si="971"/>
        <v>3993162.1165800001</v>
      </c>
      <c r="AC116" s="36">
        <f t="shared" si="971"/>
        <v>8</v>
      </c>
      <c r="AD116" s="36">
        <f t="shared" si="971"/>
        <v>117273.48359999999</v>
      </c>
      <c r="AE116" s="36">
        <f t="shared" si="971"/>
        <v>14</v>
      </c>
      <c r="AF116" s="36">
        <f t="shared" si="971"/>
        <v>246274.31556000002</v>
      </c>
      <c r="AG116" s="36">
        <f t="shared" si="971"/>
        <v>18</v>
      </c>
      <c r="AH116" s="36">
        <f t="shared" si="971"/>
        <v>316638.40571999998</v>
      </c>
      <c r="AI116" s="36">
        <f t="shared" si="971"/>
        <v>12</v>
      </c>
      <c r="AJ116" s="36">
        <f t="shared" si="971"/>
        <v>211092.27048000001</v>
      </c>
      <c r="AK116" s="36">
        <f t="shared" si="971"/>
        <v>18</v>
      </c>
      <c r="AL116" s="36">
        <f t="shared" si="971"/>
        <v>316638.40571999998</v>
      </c>
      <c r="AM116" s="36">
        <f t="shared" si="971"/>
        <v>342</v>
      </c>
      <c r="AN116" s="36">
        <f t="shared" si="971"/>
        <v>6016129.7086799992</v>
      </c>
      <c r="AO116" s="36">
        <v>10</v>
      </c>
      <c r="AP116" s="36">
        <f t="shared" si="971"/>
        <v>175910.2254</v>
      </c>
      <c r="AQ116" s="36">
        <f t="shared" si="971"/>
        <v>0</v>
      </c>
      <c r="AR116" s="36">
        <f t="shared" si="971"/>
        <v>0</v>
      </c>
      <c r="AS116" s="36">
        <f t="shared" si="971"/>
        <v>0</v>
      </c>
      <c r="AT116" s="36">
        <f t="shared" si="971"/>
        <v>0</v>
      </c>
      <c r="AU116" s="36">
        <f t="shared" si="971"/>
        <v>0</v>
      </c>
      <c r="AV116" s="36">
        <f t="shared" si="971"/>
        <v>0</v>
      </c>
      <c r="AW116" s="36">
        <f t="shared" si="971"/>
        <v>0</v>
      </c>
      <c r="AX116" s="36">
        <f t="shared" si="971"/>
        <v>0</v>
      </c>
      <c r="AY116" s="36">
        <f t="shared" si="971"/>
        <v>250</v>
      </c>
      <c r="AZ116" s="36">
        <f t="shared" si="971"/>
        <v>4298388.4124999996</v>
      </c>
      <c r="BA116" s="36">
        <f t="shared" si="971"/>
        <v>0</v>
      </c>
      <c r="BB116" s="36">
        <f t="shared" si="971"/>
        <v>0</v>
      </c>
      <c r="BC116" s="36">
        <f t="shared" si="971"/>
        <v>3</v>
      </c>
      <c r="BD116" s="36">
        <f t="shared" si="971"/>
        <v>35578.042499999996</v>
      </c>
      <c r="BE116" s="36">
        <f t="shared" si="971"/>
        <v>0</v>
      </c>
      <c r="BF116" s="36">
        <f t="shared" si="971"/>
        <v>0</v>
      </c>
      <c r="BG116" s="36">
        <f t="shared" si="971"/>
        <v>80</v>
      </c>
      <c r="BH116" s="36">
        <f t="shared" si="971"/>
        <v>948747.80000000016</v>
      </c>
      <c r="BI116" s="36">
        <v>1069</v>
      </c>
      <c r="BJ116" s="36">
        <f t="shared" si="971"/>
        <v>14096578.291249998</v>
      </c>
      <c r="BK116" s="36">
        <f t="shared" si="971"/>
        <v>0</v>
      </c>
      <c r="BL116" s="36">
        <f t="shared" si="971"/>
        <v>0</v>
      </c>
      <c r="BM116" s="36">
        <f t="shared" si="971"/>
        <v>20</v>
      </c>
      <c r="BN116" s="36">
        <f t="shared" si="971"/>
        <v>263733.92500000005</v>
      </c>
      <c r="BO116" s="36">
        <f t="shared" si="971"/>
        <v>886</v>
      </c>
      <c r="BP116" s="36">
        <f t="shared" si="971"/>
        <v>10947035.463</v>
      </c>
      <c r="BQ116" s="36">
        <f t="shared" si="971"/>
        <v>61</v>
      </c>
      <c r="BR116" s="36">
        <f t="shared" si="971"/>
        <v>804388.47124999994</v>
      </c>
      <c r="BS116" s="36">
        <f t="shared" si="971"/>
        <v>0</v>
      </c>
      <c r="BT116" s="36">
        <f t="shared" si="971"/>
        <v>0</v>
      </c>
      <c r="BU116" s="36">
        <v>104</v>
      </c>
      <c r="BV116" s="36">
        <f t="shared" si="971"/>
        <v>1371416.4099999997</v>
      </c>
      <c r="BW116" s="36">
        <f t="shared" si="971"/>
        <v>44</v>
      </c>
      <c r="BX116" s="36">
        <f t="shared" si="971"/>
        <v>580214.63500000001</v>
      </c>
      <c r="BY116" s="36">
        <f t="shared" si="971"/>
        <v>136</v>
      </c>
      <c r="BZ116" s="36">
        <f t="shared" si="971"/>
        <v>1793390.69</v>
      </c>
      <c r="CA116" s="36">
        <f t="shared" si="971"/>
        <v>60</v>
      </c>
      <c r="CB116" s="36">
        <f t="shared" ref="CB116:EJ116" si="972">SUM(CB117:CB120)</f>
        <v>1069124.2380000001</v>
      </c>
      <c r="CC116" s="36">
        <f t="shared" si="972"/>
        <v>0</v>
      </c>
      <c r="CD116" s="36">
        <f t="shared" si="972"/>
        <v>0</v>
      </c>
      <c r="CE116" s="36">
        <f t="shared" si="972"/>
        <v>0</v>
      </c>
      <c r="CF116" s="36">
        <f t="shared" si="972"/>
        <v>0</v>
      </c>
      <c r="CG116" s="36">
        <f t="shared" si="972"/>
        <v>14</v>
      </c>
      <c r="CH116" s="36">
        <f t="shared" si="972"/>
        <v>203196.63</v>
      </c>
      <c r="CI116" s="36">
        <f t="shared" si="972"/>
        <v>22</v>
      </c>
      <c r="CJ116" s="36">
        <f t="shared" si="972"/>
        <v>405112.50780000002</v>
      </c>
      <c r="CK116" s="36">
        <f t="shared" si="972"/>
        <v>4</v>
      </c>
      <c r="CL116" s="36">
        <f t="shared" si="972"/>
        <v>69881.784335999997</v>
      </c>
      <c r="CM116" s="36">
        <f t="shared" si="972"/>
        <v>7</v>
      </c>
      <c r="CN116" s="36">
        <f t="shared" si="972"/>
        <v>101598.315</v>
      </c>
      <c r="CO116" s="36">
        <f t="shared" si="972"/>
        <v>115</v>
      </c>
      <c r="CP116" s="36">
        <f t="shared" si="972"/>
        <v>2506782.915</v>
      </c>
      <c r="CQ116" s="36">
        <f t="shared" si="972"/>
        <v>0</v>
      </c>
      <c r="CR116" s="36">
        <f t="shared" si="972"/>
        <v>0</v>
      </c>
      <c r="CS116" s="36">
        <f t="shared" si="972"/>
        <v>56</v>
      </c>
      <c r="CT116" s="36">
        <f t="shared" si="972"/>
        <v>815287.48392000003</v>
      </c>
      <c r="CU116" s="36">
        <f t="shared" si="972"/>
        <v>314</v>
      </c>
      <c r="CV116" s="36">
        <f t="shared" si="972"/>
        <v>4557410.13</v>
      </c>
      <c r="CW116" s="36">
        <f t="shared" si="972"/>
        <v>44</v>
      </c>
      <c r="CX116" s="36">
        <f t="shared" si="972"/>
        <v>638617.98</v>
      </c>
      <c r="CY116" s="36">
        <f t="shared" si="972"/>
        <v>76</v>
      </c>
      <c r="CZ116" s="36">
        <f t="shared" si="972"/>
        <v>1103067.42</v>
      </c>
      <c r="DA116" s="36">
        <f t="shared" si="972"/>
        <v>110</v>
      </c>
      <c r="DB116" s="36">
        <f t="shared" si="972"/>
        <v>1413697.2849999997</v>
      </c>
      <c r="DC116" s="36">
        <f t="shared" si="972"/>
        <v>6</v>
      </c>
      <c r="DD116" s="36">
        <f t="shared" si="972"/>
        <v>87084.26999999999</v>
      </c>
      <c r="DE116" s="36">
        <f t="shared" si="972"/>
        <v>22</v>
      </c>
      <c r="DF116" s="36">
        <f t="shared" si="972"/>
        <v>383170.78799999994</v>
      </c>
      <c r="DG116" s="36">
        <f t="shared" si="972"/>
        <v>18</v>
      </c>
      <c r="DH116" s="36">
        <f t="shared" si="972"/>
        <v>343138.76251199999</v>
      </c>
      <c r="DI116" s="36">
        <f t="shared" si="972"/>
        <v>29</v>
      </c>
      <c r="DJ116" s="36">
        <f t="shared" si="972"/>
        <v>459760.18042500003</v>
      </c>
      <c r="DK116" s="36">
        <f t="shared" si="972"/>
        <v>80</v>
      </c>
      <c r="DL116" s="36">
        <f t="shared" si="972"/>
        <v>1525061.1667200001</v>
      </c>
      <c r="DM116" s="36">
        <f t="shared" si="972"/>
        <v>34</v>
      </c>
      <c r="DN116" s="36">
        <f t="shared" si="972"/>
        <v>648150.99585600011</v>
      </c>
      <c r="DO116" s="36">
        <f t="shared" si="972"/>
        <v>218</v>
      </c>
      <c r="DP116" s="36">
        <f t="shared" si="972"/>
        <v>4144108.6050000004</v>
      </c>
      <c r="DQ116" s="36">
        <f t="shared" si="972"/>
        <v>212</v>
      </c>
      <c r="DR116" s="36">
        <f t="shared" si="972"/>
        <v>4162690.7655424005</v>
      </c>
      <c r="DS116" s="36">
        <f t="shared" si="972"/>
        <v>340</v>
      </c>
      <c r="DT116" s="36">
        <f t="shared" si="972"/>
        <v>5802490.5529499995</v>
      </c>
      <c r="DU116" s="36">
        <f t="shared" si="972"/>
        <v>140</v>
      </c>
      <c r="DV116" s="36">
        <f t="shared" si="972"/>
        <v>2219531.9055000003</v>
      </c>
      <c r="DW116" s="36">
        <f t="shared" si="972"/>
        <v>2</v>
      </c>
      <c r="DX116" s="36">
        <f t="shared" si="972"/>
        <v>38019.345000000001</v>
      </c>
      <c r="DY116" s="36">
        <v>44</v>
      </c>
      <c r="DZ116" s="36">
        <f t="shared" ref="DZ116" si="973">SUM(DZ117:DZ120)</f>
        <v>1123311.7896</v>
      </c>
      <c r="EA116" s="36">
        <v>18</v>
      </c>
      <c r="EB116" s="36">
        <f t="shared" ref="EB116" si="974">SUM(EB117:EB120)</f>
        <v>464895.84960000002</v>
      </c>
      <c r="EC116" s="36">
        <f t="shared" si="972"/>
        <v>0</v>
      </c>
      <c r="ED116" s="36">
        <f t="shared" si="972"/>
        <v>0</v>
      </c>
      <c r="EE116" s="36">
        <f t="shared" si="972"/>
        <v>2</v>
      </c>
      <c r="EF116" s="36">
        <f t="shared" si="972"/>
        <v>77758.171399999992</v>
      </c>
      <c r="EG116" s="36">
        <f t="shared" si="972"/>
        <v>5439</v>
      </c>
      <c r="EH116" s="36">
        <f t="shared" si="972"/>
        <v>83172906.363401398</v>
      </c>
      <c r="EI116" s="36">
        <f t="shared" si="972"/>
        <v>0</v>
      </c>
      <c r="EJ116" s="36">
        <f t="shared" si="972"/>
        <v>0</v>
      </c>
      <c r="EL116" s="59"/>
    </row>
    <row r="117" spans="1:142" ht="30" x14ac:dyDescent="0.25">
      <c r="A117" s="7"/>
      <c r="B117" s="7">
        <v>77</v>
      </c>
      <c r="C117" s="21" t="s">
        <v>261</v>
      </c>
      <c r="D117" s="22">
        <f t="shared" si="705"/>
        <v>10127</v>
      </c>
      <c r="E117" s="22">
        <v>10127</v>
      </c>
      <c r="F117" s="22">
        <v>9620</v>
      </c>
      <c r="G117" s="23">
        <v>1.44</v>
      </c>
      <c r="H117" s="31">
        <v>1</v>
      </c>
      <c r="I117" s="32"/>
      <c r="J117" s="22">
        <v>1.4</v>
      </c>
      <c r="K117" s="22">
        <v>1.68</v>
      </c>
      <c r="L117" s="22">
        <v>2.23</v>
      </c>
      <c r="M117" s="22">
        <v>2.39</v>
      </c>
      <c r="N117" s="24">
        <v>2.57</v>
      </c>
      <c r="O117" s="25"/>
      <c r="P117" s="26">
        <f t="shared" ref="P117:P120" si="975">(O117/12*1*$D117*$G117*$H117*$J117*P$10)+(O117/12*5*$E117*$G117*$H117*$J117*P$11)+(O117/12*6*$F117*$G117*$H117*$J117*P$11)</f>
        <v>0</v>
      </c>
      <c r="Q117" s="25"/>
      <c r="R117" s="26">
        <f t="shared" ref="R117:R120" si="976">(Q117/12*1*$D117*$G117*$H117*$J117*R$10)+(Q117/12*5*$E117*$G117*$H117*$J117*R$11)+(Q117/12*6*$F117*$G117*$H117*$J117*R$11)</f>
        <v>0</v>
      </c>
      <c r="S117" s="27"/>
      <c r="T117" s="26">
        <f t="shared" ref="T117:T120" si="977">(S117/12*1*$D117*$G117*$H117*$J117*T$10)+(S117/12*5*$E117*$G117*$H117*$J117*T$11)+(S117/12*6*$F117*$G117*$H117*$J117*T$11)</f>
        <v>0</v>
      </c>
      <c r="U117" s="25"/>
      <c r="V117" s="26">
        <f t="shared" ref="V117:V120" si="978">(U117/12*1*$D117*$G117*$H117*$J117*V$10)+(U117/12*5*$E117*$G117*$H117*$J117*V$11)+(U117/12*6*$F117*$G117*$H117*$J117*V$11)</f>
        <v>0</v>
      </c>
      <c r="W117" s="25"/>
      <c r="X117" s="26">
        <f t="shared" ref="X117:X120" si="979">(W117/12*1*$D117*$G117*$H117*$J117*X$10)+(W117/12*5*$E117*$G117*$H117*$J117*X$11)+(W117/12*6*$F117*$G117*$H117*$J117*X$11)</f>
        <v>0</v>
      </c>
      <c r="Y117" s="25"/>
      <c r="Z117" s="26">
        <f t="shared" ref="Z117:Z120" si="980">(Y117/12*1*$D117*$G117*$H117*$J117*Z$10)+(Y117/12*5*$E117*$G117*$H117*$J117*Z$11)+(Y117/12*6*$F117*$G117*$H117*$J117*Z$11)</f>
        <v>0</v>
      </c>
      <c r="AA117" s="25"/>
      <c r="AB117" s="26">
        <f t="shared" ref="AB117:AB120" si="981">(AA117/12*1*$D117*$G117*$H117*$K117*AB$10)+(AA117/12*5*$E117*$G117*$H117*$K117*AB$11)+(AA117/12*6*$F117*$G117*$H117*$K117*AB$11)</f>
        <v>0</v>
      </c>
      <c r="AC117" s="25"/>
      <c r="AD117" s="26">
        <f t="shared" ref="AD117:AD120" si="982">(AC117/12*1*$D117*$G117*$H117*$J117*AD$10)+(AC117/12*5*$E117*$G117*$H117*$J117*AD$11)+(AC117/12*6*$F117*$G117*$H117*$J117*AD$11)</f>
        <v>0</v>
      </c>
      <c r="AE117" s="25"/>
      <c r="AF117" s="26">
        <f t="shared" ref="AF117:AF120" si="983">(AE117/12*1*$D117*$G117*$H117*$K117*AF$10)+(AE117/12*5*$E117*$G117*$H117*$K117*AF$11)+(AE117/12*6*$F117*$G117*$H117*$K117*AF$11)</f>
        <v>0</v>
      </c>
      <c r="AG117" s="25"/>
      <c r="AH117" s="26">
        <f t="shared" ref="AH117:AH120" si="984">(AG117/12*1*$D117*$G117*$H117*$K117*AH$10)+(AG117/12*5*$E117*$G117*$H117*$K117*AH$11)+(AG117/12*6*$F117*$G117*$H117*$K117*AH$11)</f>
        <v>0</v>
      </c>
      <c r="AI117" s="25"/>
      <c r="AJ117" s="26">
        <f t="shared" ref="AJ117:AJ120" si="985">(AI117/12*1*$D117*$G117*$H117*$K117*AJ$10)+(AI117/12*5*$E117*$G117*$H117*$K117*AJ$11)+(AI117/12*6*$F117*$G117*$H117*$K117*AJ$11)</f>
        <v>0</v>
      </c>
      <c r="AK117" s="25"/>
      <c r="AL117" s="26">
        <f t="shared" ref="AL117:AL120" si="986">(AK117/12*1*$D117*$G117*$H117*$K117*AL$10)+(AK117/12*5*$E117*$G117*$H117*$K117*AL$11)+(AK117/12*6*$F117*$G117*$H117*$K117*AL$11)</f>
        <v>0</v>
      </c>
      <c r="AM117" s="28"/>
      <c r="AN117" s="26">
        <f t="shared" ref="AN117:AN120" si="987">(AM117/12*1*$D117*$G117*$H117*$K117*AN$10)+(AM117/12*5*$E117*$G117*$H117*$K117*AN$11)+(AM117/12*6*$F117*$G117*$H117*$K117*AN$11)</f>
        <v>0</v>
      </c>
      <c r="AO117" s="25"/>
      <c r="AP117" s="26">
        <f t="shared" ref="AP117:AP120" si="988">(AO117/12*1*$D117*$G117*$H117*$K117*AP$10)+(AO117/12*5*$E117*$G117*$H117*$K117*AP$11)+(AO117/12*6*$F117*$G117*$H117*$K117*AP$11)</f>
        <v>0</v>
      </c>
      <c r="AQ117" s="25"/>
      <c r="AR117" s="26">
        <f t="shared" ref="AR117:AR120" si="989">(AQ117/12*1*$D117*$G117*$H117*$J117*AR$10)+(AQ117/12*5*$E117*$G117*$H117*$J117*AR$11)+(AQ117/12*6*$F117*$G117*$H117*$J117*AR$11)</f>
        <v>0</v>
      </c>
      <c r="AS117" s="25"/>
      <c r="AT117" s="26">
        <f t="shared" ref="AT117:AT120" si="990">(AS117/12*1*$D117*$G117*$H117*$J117*AT$10)+(AS117/12*11*$E117*$G117*$H117*$J117*AT$11)</f>
        <v>0</v>
      </c>
      <c r="AU117" s="25"/>
      <c r="AV117" s="26">
        <f t="shared" ref="AV117:AV120" si="991">(AU117/12*1*$D117*$G117*$H117*$J117*AV$10)+(AU117/12*5*$E117*$G117*$H117*$J117*AV$11)+(AU117/12*6*$F117*$G117*$H117*$J117*AV$11)</f>
        <v>0</v>
      </c>
      <c r="AW117" s="25"/>
      <c r="AX117" s="26">
        <f t="shared" ref="AX117:AX120" si="992">(AW117/12*1*$D117*$G117*$H117*$K117*AX$10)+(AW117/12*5*$E117*$G117*$H117*$K117*AX$11)+(AW117/12*6*$F117*$G117*$H117*$K117*AX$11)</f>
        <v>0</v>
      </c>
      <c r="AY117" s="25"/>
      <c r="AZ117" s="26">
        <f t="shared" ref="AZ117:AZ120" si="993">(AY117/12*1*$D117*$G117*$H117*$J117*AZ$10)+(AY117/12*5*$E117*$G117*$H117*$J117*AZ$11)+(AY117/12*6*$F117*$G117*$H117*$J117*AZ$11)</f>
        <v>0</v>
      </c>
      <c r="BA117" s="25"/>
      <c r="BB117" s="26">
        <f t="shared" ref="BB117:BB120" si="994">(BA117/12*1*$D117*$G117*$H117*$J117*BB$10)+(BA117/12*5*$E117*$G117*$H117*$J117*BB$11)+(BA117/12*6*$F117*$G117*$H117*$J117*BB$11)</f>
        <v>0</v>
      </c>
      <c r="BC117" s="25"/>
      <c r="BD117" s="26">
        <f t="shared" ref="BD117:BD120" si="995">(BC117/12*1*$D117*$G117*$H117*$J117*BD$10)+(BC117/12*5*$E117*$G117*$H117*$J117*BD$11)+(BC117/12*6*$F117*$G117*$H117*$J117*BD$11)</f>
        <v>0</v>
      </c>
      <c r="BE117" s="25"/>
      <c r="BF117" s="26">
        <f t="shared" ref="BF117:BF120" si="996">(BE117/12*1*$D117*$G117*$H117*$J117*BF$10)+(BE117/12*5*$E117*$G117*$H117*$J117*BF$11)+(BE117/12*6*$F117*$G117*$H117*$J117*BF$11)</f>
        <v>0</v>
      </c>
      <c r="BG117" s="25"/>
      <c r="BH117" s="26">
        <f t="shared" ref="BH117:BH120" si="997">(BG117/12*1*$D117*$G117*$H117*$J117*BH$10)+(BG117/12*5*$E117*$G117*$H117*$J117*BH$11)+(BG117/12*6*$F117*$G117*$H117*$J117*BH$11)</f>
        <v>0</v>
      </c>
      <c r="BI117" s="25"/>
      <c r="BJ117" s="26">
        <f t="shared" ref="BJ117:BJ120" si="998">(BI117/12*1*$D117*$G117*$H117*$J117*BJ$10)+(BI117/12*5*$E117*$G117*$H117*$J117*BJ$11)+(BI117/12*6*$F117*$G117*$H117*$J117*BJ$11)</f>
        <v>0</v>
      </c>
      <c r="BK117" s="25"/>
      <c r="BL117" s="26">
        <f t="shared" ref="BL117:BL120" si="999">(BK117/12*1*$D117*$G117*$H117*$J117*BL$10)+(BK117/12*4*$E117*$G117*$H117*$J117*BL$11)+(BK117/12*1*$E117*$G117*$H117*$J117*BL$12)+(BK117/12*6*$F117*$G117*$H117*$J117*BL$12)</f>
        <v>0</v>
      </c>
      <c r="BM117" s="25"/>
      <c r="BN117" s="26">
        <f t="shared" ref="BN117:BN120" si="1000">(BM117/12*1*$D117*$G117*$H117*$J117*BN$10)+(BM117/12*5*$E117*$G117*$H117*$J117*BN$11)+(BM117/12*6*$F117*$G117*$H117*$J117*BN$11)</f>
        <v>0</v>
      </c>
      <c r="BO117" s="25"/>
      <c r="BP117" s="26">
        <f t="shared" ref="BP117:BP120" si="1001">(BO117/12*1*$D117*$G117*$H117*$J117*BP$10)+(BO117/12*4*$E117*$G117*$H117*$J117*BP$11)+(BO117/12*1*$E117*$G117*$H117*$J117*BP$12)+(BO117/12*6*$F117*$G117*$H117*$J117*BP$12)</f>
        <v>0</v>
      </c>
      <c r="BQ117" s="25"/>
      <c r="BR117" s="26">
        <f t="shared" ref="BR117:BR120" si="1002">(BQ117/12*1*$D117*$G117*$H117*$J117*BR$10)+(BQ117/12*5*$E117*$G117*$H117*$J117*BR$11)+(BQ117/12*6*$F117*$G117*$H117*$J117*BR$11)</f>
        <v>0</v>
      </c>
      <c r="BS117" s="25"/>
      <c r="BT117" s="26">
        <f t="shared" ref="BT117:BT120" si="1003">(BS117/12*1*$D117*$G117*$H117*$J117*BT$10)+(BS117/12*4*$E117*$G117*$H117*$J117*BT$11)+(BS117/12*1*$E117*$G117*$H117*$J117*BT$12)+(BS117/12*6*$F117*$G117*$H117*$J117*BT$12)</f>
        <v>0</v>
      </c>
      <c r="BU117" s="25"/>
      <c r="BV117" s="26">
        <f t="shared" ref="BV117:BV120" si="1004">(BU117/12*1*$D117*$G117*$H117*$J117*BV$10)+(BU117/12*5*$E117*$G117*$H117*$J117*BV$11)+(BU117/12*6*$F117*$G117*$H117*$J117*BV$11)</f>
        <v>0</v>
      </c>
      <c r="BW117" s="25"/>
      <c r="BX117" s="26">
        <f t="shared" ref="BX117:BX120" si="1005">(BW117/12*1*$D117*$G117*$H117*$J117*BX$10)+(BW117/12*5*$E117*$G117*$H117*$J117*BX$11)+(BW117/12*6*$F117*$G117*$H117*$J117*BX$11)</f>
        <v>0</v>
      </c>
      <c r="BY117" s="25"/>
      <c r="BZ117" s="26">
        <f t="shared" ref="BZ117:BZ120" si="1006">(BY117/12*1*$D117*$G117*$H117*$J117*BZ$10)+(BY117/12*5*$E117*$G117*$H117*$J117*BZ$11)+(BY117/12*6*$F117*$G117*$H117*$J117*BZ$11)</f>
        <v>0</v>
      </c>
      <c r="CA117" s="25"/>
      <c r="CB117" s="26">
        <f t="shared" ref="CB117:CB120" si="1007">(CA117/12*1*$D117*$G117*$H117*$K117*CB$10)+(CA117/12*4*$E117*$G117*$H117*$K117*CB$11)+(CA117/12*1*$E117*$G117*$H117*$K117*CB$12)+(CA117/12*6*$F117*$G117*$H117*$K117*CB$12)</f>
        <v>0</v>
      </c>
      <c r="CC117" s="25"/>
      <c r="CD117" s="26">
        <f t="shared" ref="CD117:CD120" si="1008">(CC117/12*1*$D117*$G117*$H117*$J117*CD$10)+(CC117/12*5*$E117*$G117*$H117*$J117*CD$11)+(CC117/12*6*$F117*$G117*$H117*$J117*CD$11)</f>
        <v>0</v>
      </c>
      <c r="CE117" s="25"/>
      <c r="CF117" s="26">
        <f t="shared" ref="CF117:CF120" si="1009">(CE117/12*1*$D117*$G117*$H117*$J117*CF$10)+(CE117/12*5*$E117*$G117*$H117*$J117*CF$11)+(CE117/12*6*$F117*$G117*$H117*$J117*CF$11)</f>
        <v>0</v>
      </c>
      <c r="CG117" s="25"/>
      <c r="CH117" s="26">
        <f t="shared" ref="CH117:CH120" si="1010">(CG117/12*1*$D117*$G117*$H117*$J117*CH$10)+(CG117/12*5*$E117*$G117*$H117*$J117*CH$11)+(CG117/12*6*$F117*$G117*$H117*$J117*CH$11)</f>
        <v>0</v>
      </c>
      <c r="CI117" s="25"/>
      <c r="CJ117" s="26">
        <f t="shared" ref="CJ117:CJ120" si="1011">(CI117/12*1*$D117*$G117*$H117*$K117*CJ$10)+(CI117/12*4*$E117*$G117*$H117*$K117*CJ$11)+(CI117/12*1*$E117*$G117*$H117*$K117*CJ$12)+(CI117/12*6*$F117*$G117*$H117*$K117*CJ$12)</f>
        <v>0</v>
      </c>
      <c r="CK117" s="25"/>
      <c r="CL117" s="26">
        <f t="shared" ref="CL117:CL120" si="1012">(CK117/12*1*$D117*$G117*$H117*$K117*CL$10)+(CK117/12*5*$E117*$G117*$H117*$K117*CL$11)+(CK117/12*6*$F117*$G117*$H117*$K117*CL$11)</f>
        <v>0</v>
      </c>
      <c r="CM117" s="25"/>
      <c r="CN117" s="26">
        <f t="shared" ref="CN117:CN120" si="1013">(CM117/12*1*$D117*$G117*$H117*$J117*CN$10)+(CM117/12*5*$E117*$G117*$H117*$J117*CN$11)+(CM117/12*6*$F117*$G117*$H117*$J117*CN$11)</f>
        <v>0</v>
      </c>
      <c r="CO117" s="25">
        <v>100</v>
      </c>
      <c r="CP117" s="26">
        <f t="shared" ref="CP117:CP120" si="1014">(CO117/12*1*$D117*$G117*$H117*$J117*CP$10)+(CO117/12*5*$E117*$G117*$H117*$J117*CP$11)+(CO117/12*6*$F117*$G117*$H117*$J117*CP$11)</f>
        <v>1990497.5999999999</v>
      </c>
      <c r="CQ117" s="25"/>
      <c r="CR117" s="26">
        <f t="shared" ref="CR117:CR120" si="1015">(CQ117/12*1*$D117*$G117*$H117*$J117*CR$10)+(CQ117/12*5*$E117*$G117*$H117*$J117*CR$11)+(CQ117/12*6*$F117*$G117*$H117*$J117*CR$11)</f>
        <v>0</v>
      </c>
      <c r="CS117" s="25"/>
      <c r="CT117" s="26">
        <f>(CS117/12*1*$D117*$G117*$H117*$J117*CT$10)+(CS117/12*5*$E117*$G117*$H117*$J117*CT$11)+(CS117/12*6*$F117*$G117*$H117*$J117*CT$11)</f>
        <v>0</v>
      </c>
      <c r="CU117" s="25"/>
      <c r="CV117" s="26">
        <f>(CU117/12*1*$D117*$G117*$H117*$J117*CV$10)+(CU117/12*5*$E117*$G117*$H117*$J117*CV$11)+(CU117/12*6*$F117*$G117*$H117*$J117*CV$11)</f>
        <v>0</v>
      </c>
      <c r="CW117" s="25"/>
      <c r="CX117" s="26">
        <f t="shared" ref="CX117:CX120" si="1016">(CW117/12*1*$D117*$G117*$H117*$J117*CX$10)+(CW117/12*5*$E117*$G117*$H117*$J117*CX$11)+(CW117/12*6*$F117*$G117*$H117*$J117*CX$11)</f>
        <v>0</v>
      </c>
      <c r="CY117" s="25"/>
      <c r="CZ117" s="26">
        <f t="shared" ref="CZ117:CZ120" si="1017">(CY117/12*1*$D117*$G117*$H117*$J117*CZ$10)+(CY117/12*5*$E117*$G117*$H117*$J117*CZ$11)+(CY117/12*6*$F117*$G117*$H117*$J117*CZ$11)</f>
        <v>0</v>
      </c>
      <c r="DA117" s="25"/>
      <c r="DB117" s="26">
        <f t="shared" ref="DB117:DB120" si="1018">(DA117/12*1*$D117*$G117*$H117*$J117*DB$10)+(DA117/12*4*$E117*$G117*$H117*$J117*DB$11)+(DA117/12*1*$E117*$G117*$H117*$J117*DB$12)+(DA117/12*6*$F117*$G117*$H117*$J117*DB$12)</f>
        <v>0</v>
      </c>
      <c r="DC117" s="25"/>
      <c r="DD117" s="26">
        <f t="shared" ref="DD117:DD120" si="1019">(DC117/12*1*$D117*$G117*$H117*$J117*DD$10)+(DC117/12*5*$E117*$G117*$H117*$J117*DD$11)+(DC117/12*6*$F117*$G117*$H117*$J117*DD$11)</f>
        <v>0</v>
      </c>
      <c r="DE117" s="25"/>
      <c r="DF117" s="26">
        <f t="shared" ref="DF117:DF120" si="1020">(DE117/12*1*$D117*$G117*$H117*$K117*DF$10)+(DE117/12*5*$E117*$G117*$H117*$K117*DF$11)+(DE117/12*6*$F117*$G117*$H117*$K117*DF$11)</f>
        <v>0</v>
      </c>
      <c r="DG117" s="25"/>
      <c r="DH117" s="26">
        <f t="shared" ref="DH117:DH120" si="1021">(DG117/12*1*$D117*$G117*$H117*$K117*DH$10)+(DG117/12*5*$E117*$G117*$H117*$K117*DH$11)+(DG117/12*6*$F117*$G117*$H117*$K117*DH$11)</f>
        <v>0</v>
      </c>
      <c r="DI117" s="25"/>
      <c r="DJ117" s="26">
        <f t="shared" ref="DJ117:DJ120" si="1022">(DI117/12*1*$D117*$G117*$H117*$J117*DJ$10)+(DI117/12*5*$E117*$G117*$H117*$J117*DJ$11)+(DI117/12*6*$F117*$G117*$H117*$J117*DJ$11)</f>
        <v>0</v>
      </c>
      <c r="DK117" s="25"/>
      <c r="DL117" s="26">
        <f>(DK117/12*1*$D117*$G117*$H117*$K117*DL$10)+(DK117/12*5*$E117*$G117*$H117*$K117*DL$11)+(DK117/12*6*$F117*$G117*$H117*$K117*DL$11)</f>
        <v>0</v>
      </c>
      <c r="DM117" s="25"/>
      <c r="DN117" s="26">
        <f>(DM117/12*1*$D117*$G117*$H117*$K117*DN$10)+(DM117/12*5*$E117*$G117*$H117*$K117*DN$11)+(DM117/12*6*$F117*$G117*$H117*$K117*DN$11)</f>
        <v>0</v>
      </c>
      <c r="DO117" s="25"/>
      <c r="DP117" s="26">
        <f t="shared" ref="DP117:DP120" si="1023">(DO117/12*1*$D117*$G117*$H117*$K117*DP$10)+(DO117/12*5*$E117*$G117*$H117*$K117*DP$11)+(DO117/12*6*$F117*$G117*$H117*$K117*DP$11)</f>
        <v>0</v>
      </c>
      <c r="DQ117" s="25">
        <v>4</v>
      </c>
      <c r="DR117" s="26">
        <f t="shared" ref="DR117:DR120" si="1024">(DQ117/12*1*$D117*$G117*$H117*$K117*DR$10)+(DQ117/12*5*$E117*$G117*$H117*$K117*DR$11)+(DQ117/12*6*$F117*$G117*$H117*$K117*DR$11)</f>
        <v>104575.62286079999</v>
      </c>
      <c r="DS117" s="25">
        <f>30+40</f>
        <v>70</v>
      </c>
      <c r="DT117" s="26">
        <f t="shared" ref="DT117:DT120" si="1025">(DS117/12*1*$D117*$G117*$H117*$J117*DT$10)+(DS117/12*5*$E117*$G117*$H117*$J117*DT$11)+(DS117/12*6*$F117*$G117*$H117*$J117*DT$11)</f>
        <v>1521964.7352</v>
      </c>
      <c r="DU117" s="25"/>
      <c r="DV117" s="26">
        <f t="shared" ref="DV117:DV120" si="1026">(DU117/12*1*$D117*$G117*$H117*$J117*DV$10)+(DU117/12*5*$E117*$G117*$H117*$J117*DV$11)+(DU117/12*6*$F117*$G117*$H117*$J117*DV$11)</f>
        <v>0</v>
      </c>
      <c r="DW117" s="25"/>
      <c r="DX117" s="26">
        <f t="shared" ref="DX117:DX120" si="1027">(DW117/12*1*$D117*$G117*$H117*$K117*DX$10)+(DW117/12*5*$E117*$G117*$H117*$K117*DX$11)+(DW117/12*6*$F117*$G117*$H117*$K117*DX$11)</f>
        <v>0</v>
      </c>
      <c r="DY117" s="25"/>
      <c r="DZ117" s="26">
        <f t="shared" ref="DZ117:DZ120" si="1028">(DY117/12*1*$D117*$G117*$H117*$K117*DZ$10)+(DY117/12*5*$E117*$G117*$H117*$K117*DZ$11)+(DY117/12*6*$F117*$G117*$H117*$K117*DZ$11)</f>
        <v>0</v>
      </c>
      <c r="EA117" s="25"/>
      <c r="EB117" s="26">
        <f t="shared" ref="EB117:EB120" si="1029">(EA117/12*1*$D117*$G117*$H117*$K117*EB$10)+(EA117/12*5*$E117*$G117*$H117*$K117*EB$11)+(EA117/12*6*$F117*$G117*$H117*$K117*EB$11)</f>
        <v>0</v>
      </c>
      <c r="EC117" s="25"/>
      <c r="ED117" s="26">
        <f t="shared" ref="ED117:ED120" si="1030">(EC117/12*1*$D117*$G117*$H117*$L117*ED$10)+(EC117/12*5*$E117*$G117*$H117*$L117*ED$11)+(EC117/12*6*$F117*$G117*$H117*$L117*ED$11)</f>
        <v>0</v>
      </c>
      <c r="EE117" s="25"/>
      <c r="EF117" s="26">
        <f t="shared" ref="EF117:EF120" si="1031">(EE117/12*1*$D117*$G117*$H117*$M117*EF$10)+(EE117/12*5*$E117*$G117*$H117*$N117*EF$11)+(EE117/12*6*$F117*$G117*$H117*$N117*EF$11)</f>
        <v>0</v>
      </c>
      <c r="EG117" s="29">
        <f t="shared" ref="EG117:EH120" si="1032">SUM(S117,Y117,U117,O117,Q117,BW117,CS117,DI117,DU117,BY117,DS117,BI117,AY117,AQ117,AS117,AU117,BK117,CQ117,W117,EA117,DG117,CA117,DY117,CI117,DK117,DO117,DM117,AE117,AG117,AI117,AK117,AA117,AM117,AO117,CK117,EC117,EE117,AW117,DW117,BO117,BA117,BC117,CU117,CW117,CY117,DA117,DC117,BQ117,BE117,BS117,BG117,BU117,CM117,CG117,CO117,AC117,CC117,DE117,,BM117,DQ117,CE117)</f>
        <v>174</v>
      </c>
      <c r="EH117" s="29">
        <f t="shared" si="1032"/>
        <v>3617037.9580607996</v>
      </c>
      <c r="EI117" s="38"/>
      <c r="EJ117" s="38"/>
      <c r="EL117" s="59"/>
    </row>
    <row r="118" spans="1:142" ht="30" x14ac:dyDescent="0.25">
      <c r="A118" s="7"/>
      <c r="B118" s="7">
        <v>78</v>
      </c>
      <c r="C118" s="21" t="s">
        <v>262</v>
      </c>
      <c r="D118" s="22">
        <f t="shared" si="705"/>
        <v>10127</v>
      </c>
      <c r="E118" s="22">
        <v>10127</v>
      </c>
      <c r="F118" s="22">
        <v>9620</v>
      </c>
      <c r="G118" s="23">
        <v>1.69</v>
      </c>
      <c r="H118" s="31">
        <v>1</v>
      </c>
      <c r="I118" s="32"/>
      <c r="J118" s="22">
        <v>1.4</v>
      </c>
      <c r="K118" s="22">
        <v>1.68</v>
      </c>
      <c r="L118" s="22">
        <v>2.23</v>
      </c>
      <c r="M118" s="22">
        <v>2.39</v>
      </c>
      <c r="N118" s="24">
        <v>2.57</v>
      </c>
      <c r="O118" s="25"/>
      <c r="P118" s="26">
        <f t="shared" si="975"/>
        <v>0</v>
      </c>
      <c r="Q118" s="25"/>
      <c r="R118" s="26">
        <f t="shared" si="976"/>
        <v>0</v>
      </c>
      <c r="S118" s="27"/>
      <c r="T118" s="26">
        <f t="shared" si="977"/>
        <v>0</v>
      </c>
      <c r="U118" s="25"/>
      <c r="V118" s="26">
        <f t="shared" si="978"/>
        <v>0</v>
      </c>
      <c r="W118" s="25"/>
      <c r="X118" s="26">
        <f t="shared" si="979"/>
        <v>0</v>
      </c>
      <c r="Y118" s="25"/>
      <c r="Z118" s="26">
        <f t="shared" si="980"/>
        <v>0</v>
      </c>
      <c r="AA118" s="25"/>
      <c r="AB118" s="26">
        <f t="shared" si="981"/>
        <v>0</v>
      </c>
      <c r="AC118" s="25"/>
      <c r="AD118" s="26">
        <f t="shared" si="982"/>
        <v>0</v>
      </c>
      <c r="AE118" s="25"/>
      <c r="AF118" s="26">
        <f t="shared" si="983"/>
        <v>0</v>
      </c>
      <c r="AG118" s="25"/>
      <c r="AH118" s="26">
        <f t="shared" si="984"/>
        <v>0</v>
      </c>
      <c r="AI118" s="25"/>
      <c r="AJ118" s="26">
        <f t="shared" si="985"/>
        <v>0</v>
      </c>
      <c r="AK118" s="25"/>
      <c r="AL118" s="26">
        <f t="shared" si="986"/>
        <v>0</v>
      </c>
      <c r="AM118" s="28"/>
      <c r="AN118" s="26">
        <f t="shared" si="987"/>
        <v>0</v>
      </c>
      <c r="AO118" s="25"/>
      <c r="AP118" s="26">
        <f t="shared" si="988"/>
        <v>0</v>
      </c>
      <c r="AQ118" s="25"/>
      <c r="AR118" s="26">
        <f t="shared" si="989"/>
        <v>0</v>
      </c>
      <c r="AS118" s="25"/>
      <c r="AT118" s="26">
        <f t="shared" si="990"/>
        <v>0</v>
      </c>
      <c r="AU118" s="25"/>
      <c r="AV118" s="26">
        <f t="shared" si="991"/>
        <v>0</v>
      </c>
      <c r="AW118" s="25"/>
      <c r="AX118" s="26">
        <f t="shared" si="992"/>
        <v>0</v>
      </c>
      <c r="AY118" s="25"/>
      <c r="AZ118" s="26">
        <f t="shared" si="993"/>
        <v>0</v>
      </c>
      <c r="BA118" s="25"/>
      <c r="BB118" s="26">
        <f t="shared" si="994"/>
        <v>0</v>
      </c>
      <c r="BC118" s="25"/>
      <c r="BD118" s="26">
        <f t="shared" si="995"/>
        <v>0</v>
      </c>
      <c r="BE118" s="25"/>
      <c r="BF118" s="26">
        <f t="shared" si="996"/>
        <v>0</v>
      </c>
      <c r="BG118" s="25"/>
      <c r="BH118" s="26">
        <f t="shared" si="997"/>
        <v>0</v>
      </c>
      <c r="BI118" s="25"/>
      <c r="BJ118" s="26">
        <f t="shared" si="998"/>
        <v>0</v>
      </c>
      <c r="BK118" s="25"/>
      <c r="BL118" s="26">
        <f t="shared" si="999"/>
        <v>0</v>
      </c>
      <c r="BM118" s="25"/>
      <c r="BN118" s="26">
        <f t="shared" si="1000"/>
        <v>0</v>
      </c>
      <c r="BO118" s="25"/>
      <c r="BP118" s="26">
        <f t="shared" si="1001"/>
        <v>0</v>
      </c>
      <c r="BQ118" s="25"/>
      <c r="BR118" s="26">
        <f t="shared" si="1002"/>
        <v>0</v>
      </c>
      <c r="BS118" s="25"/>
      <c r="BT118" s="26">
        <f t="shared" si="1003"/>
        <v>0</v>
      </c>
      <c r="BU118" s="25"/>
      <c r="BV118" s="26">
        <f t="shared" si="1004"/>
        <v>0</v>
      </c>
      <c r="BW118" s="25"/>
      <c r="BX118" s="26">
        <f t="shared" si="1005"/>
        <v>0</v>
      </c>
      <c r="BY118" s="25"/>
      <c r="BZ118" s="26">
        <f t="shared" si="1006"/>
        <v>0</v>
      </c>
      <c r="CA118" s="25"/>
      <c r="CB118" s="26">
        <f t="shared" si="1007"/>
        <v>0</v>
      </c>
      <c r="CC118" s="25"/>
      <c r="CD118" s="26">
        <f t="shared" si="1008"/>
        <v>0</v>
      </c>
      <c r="CE118" s="25"/>
      <c r="CF118" s="26">
        <f t="shared" si="1009"/>
        <v>0</v>
      </c>
      <c r="CG118" s="25"/>
      <c r="CH118" s="26">
        <f t="shared" si="1010"/>
        <v>0</v>
      </c>
      <c r="CI118" s="25"/>
      <c r="CJ118" s="26">
        <f t="shared" si="1011"/>
        <v>0</v>
      </c>
      <c r="CK118" s="25"/>
      <c r="CL118" s="26">
        <f t="shared" si="1012"/>
        <v>0</v>
      </c>
      <c r="CM118" s="25"/>
      <c r="CN118" s="26">
        <f t="shared" si="1013"/>
        <v>0</v>
      </c>
      <c r="CO118" s="25"/>
      <c r="CP118" s="26">
        <f t="shared" si="1014"/>
        <v>0</v>
      </c>
      <c r="CQ118" s="25"/>
      <c r="CR118" s="26">
        <f t="shared" si="1015"/>
        <v>0</v>
      </c>
      <c r="CS118" s="25"/>
      <c r="CT118" s="26">
        <f>(CS118/12*1*$D118*$G118*$H118*$J118*CT$10)+(CS118/12*5*$E118*$G118*$H118*$J118*CT$11)+(CS118/12*6*$F118*$G118*$H118*$J118*CT$11)</f>
        <v>0</v>
      </c>
      <c r="CU118" s="25"/>
      <c r="CV118" s="26">
        <f>(CU118/12*1*$D118*$G118*$H118*$J118*CV$10)+(CU118/12*5*$E118*$G118*$H118*$J118*CV$11)+(CU118/12*6*$F118*$G118*$H118*$J118*CV$11)</f>
        <v>0</v>
      </c>
      <c r="CW118" s="25"/>
      <c r="CX118" s="26">
        <f t="shared" si="1016"/>
        <v>0</v>
      </c>
      <c r="CY118" s="25"/>
      <c r="CZ118" s="26">
        <f t="shared" si="1017"/>
        <v>0</v>
      </c>
      <c r="DA118" s="25"/>
      <c r="DB118" s="26">
        <f t="shared" si="1018"/>
        <v>0</v>
      </c>
      <c r="DC118" s="25"/>
      <c r="DD118" s="26">
        <f t="shared" si="1019"/>
        <v>0</v>
      </c>
      <c r="DE118" s="25"/>
      <c r="DF118" s="26">
        <f t="shared" si="1020"/>
        <v>0</v>
      </c>
      <c r="DG118" s="25"/>
      <c r="DH118" s="26">
        <f t="shared" si="1021"/>
        <v>0</v>
      </c>
      <c r="DI118" s="25"/>
      <c r="DJ118" s="26">
        <f t="shared" si="1022"/>
        <v>0</v>
      </c>
      <c r="DK118" s="25"/>
      <c r="DL118" s="26">
        <f>(DK118/12*1*$D118*$G118*$H118*$K118*DL$10)+(DK118/12*5*$E118*$G118*$H118*$K118*DL$11)+(DK118/12*6*$F118*$G118*$H118*$K118*DL$11)</f>
        <v>0</v>
      </c>
      <c r="DM118" s="25"/>
      <c r="DN118" s="26">
        <f>(DM118/12*1*$D118*$G118*$H118*$K118*DN$10)+(DM118/12*5*$E118*$G118*$H118*$K118*DN$11)+(DM118/12*6*$F118*$G118*$H118*$K118*DN$11)</f>
        <v>0</v>
      </c>
      <c r="DO118" s="25"/>
      <c r="DP118" s="26">
        <f t="shared" si="1023"/>
        <v>0</v>
      </c>
      <c r="DQ118" s="25">
        <v>8</v>
      </c>
      <c r="DR118" s="26">
        <f t="shared" si="1024"/>
        <v>245462.2258816</v>
      </c>
      <c r="DS118" s="36"/>
      <c r="DT118" s="26">
        <f t="shared" si="1025"/>
        <v>0</v>
      </c>
      <c r="DU118" s="25"/>
      <c r="DV118" s="26">
        <f t="shared" si="1026"/>
        <v>0</v>
      </c>
      <c r="DW118" s="25"/>
      <c r="DX118" s="26">
        <f t="shared" si="1027"/>
        <v>0</v>
      </c>
      <c r="DY118" s="25"/>
      <c r="DZ118" s="26">
        <f t="shared" si="1028"/>
        <v>0</v>
      </c>
      <c r="EA118" s="25"/>
      <c r="EB118" s="26">
        <f t="shared" si="1029"/>
        <v>0</v>
      </c>
      <c r="EC118" s="25"/>
      <c r="ED118" s="26">
        <f t="shared" si="1030"/>
        <v>0</v>
      </c>
      <c r="EE118" s="25"/>
      <c r="EF118" s="26">
        <f t="shared" si="1031"/>
        <v>0</v>
      </c>
      <c r="EG118" s="29">
        <f t="shared" si="1032"/>
        <v>8</v>
      </c>
      <c r="EH118" s="29">
        <f t="shared" si="1032"/>
        <v>245462.2258816</v>
      </c>
      <c r="EI118" s="38"/>
      <c r="EJ118" s="38"/>
      <c r="EL118" s="59"/>
    </row>
    <row r="119" spans="1:142" ht="30" x14ac:dyDescent="0.25">
      <c r="A119" s="7"/>
      <c r="B119" s="7">
        <v>79</v>
      </c>
      <c r="C119" s="21" t="s">
        <v>263</v>
      </c>
      <c r="D119" s="22">
        <f t="shared" si="705"/>
        <v>10127</v>
      </c>
      <c r="E119" s="22">
        <v>10127</v>
      </c>
      <c r="F119" s="22">
        <v>9620</v>
      </c>
      <c r="G119" s="23">
        <v>2.4900000000000002</v>
      </c>
      <c r="H119" s="31">
        <v>1</v>
      </c>
      <c r="I119" s="32"/>
      <c r="J119" s="22">
        <v>1.4</v>
      </c>
      <c r="K119" s="22">
        <v>1.68</v>
      </c>
      <c r="L119" s="22">
        <v>2.23</v>
      </c>
      <c r="M119" s="22">
        <v>2.39</v>
      </c>
      <c r="N119" s="24">
        <v>2.57</v>
      </c>
      <c r="O119" s="25"/>
      <c r="P119" s="26">
        <f t="shared" si="975"/>
        <v>0</v>
      </c>
      <c r="Q119" s="25"/>
      <c r="R119" s="26">
        <f t="shared" si="976"/>
        <v>0</v>
      </c>
      <c r="S119" s="27"/>
      <c r="T119" s="26">
        <f t="shared" si="977"/>
        <v>0</v>
      </c>
      <c r="U119" s="25"/>
      <c r="V119" s="26">
        <f t="shared" si="978"/>
        <v>0</v>
      </c>
      <c r="W119" s="25"/>
      <c r="X119" s="26">
        <f t="shared" si="979"/>
        <v>0</v>
      </c>
      <c r="Y119" s="25"/>
      <c r="Z119" s="26">
        <f t="shared" si="980"/>
        <v>0</v>
      </c>
      <c r="AA119" s="25"/>
      <c r="AB119" s="26">
        <f t="shared" si="981"/>
        <v>0</v>
      </c>
      <c r="AC119" s="25"/>
      <c r="AD119" s="26">
        <f t="shared" si="982"/>
        <v>0</v>
      </c>
      <c r="AE119" s="25"/>
      <c r="AF119" s="26">
        <f t="shared" si="983"/>
        <v>0</v>
      </c>
      <c r="AG119" s="25"/>
      <c r="AH119" s="26">
        <f t="shared" si="984"/>
        <v>0</v>
      </c>
      <c r="AI119" s="25"/>
      <c r="AJ119" s="26">
        <f t="shared" si="985"/>
        <v>0</v>
      </c>
      <c r="AK119" s="25"/>
      <c r="AL119" s="26">
        <f t="shared" si="986"/>
        <v>0</v>
      </c>
      <c r="AM119" s="28"/>
      <c r="AN119" s="26">
        <f t="shared" si="987"/>
        <v>0</v>
      </c>
      <c r="AO119" s="25"/>
      <c r="AP119" s="26">
        <f t="shared" si="988"/>
        <v>0</v>
      </c>
      <c r="AQ119" s="25"/>
      <c r="AR119" s="26">
        <f t="shared" si="989"/>
        <v>0</v>
      </c>
      <c r="AS119" s="25"/>
      <c r="AT119" s="26">
        <f t="shared" si="990"/>
        <v>0</v>
      </c>
      <c r="AU119" s="25"/>
      <c r="AV119" s="26">
        <f t="shared" si="991"/>
        <v>0</v>
      </c>
      <c r="AW119" s="25"/>
      <c r="AX119" s="26">
        <f t="shared" si="992"/>
        <v>0</v>
      </c>
      <c r="AY119" s="25"/>
      <c r="AZ119" s="26">
        <f t="shared" si="993"/>
        <v>0</v>
      </c>
      <c r="BA119" s="25"/>
      <c r="BB119" s="26">
        <f t="shared" si="994"/>
        <v>0</v>
      </c>
      <c r="BC119" s="25"/>
      <c r="BD119" s="26">
        <f t="shared" si="995"/>
        <v>0</v>
      </c>
      <c r="BE119" s="25"/>
      <c r="BF119" s="26">
        <f t="shared" si="996"/>
        <v>0</v>
      </c>
      <c r="BG119" s="25"/>
      <c r="BH119" s="26">
        <f t="shared" si="997"/>
        <v>0</v>
      </c>
      <c r="BI119" s="25"/>
      <c r="BJ119" s="26">
        <f t="shared" si="998"/>
        <v>0</v>
      </c>
      <c r="BK119" s="25"/>
      <c r="BL119" s="26">
        <f t="shared" si="999"/>
        <v>0</v>
      </c>
      <c r="BM119" s="25"/>
      <c r="BN119" s="26">
        <f t="shared" si="1000"/>
        <v>0</v>
      </c>
      <c r="BO119" s="25"/>
      <c r="BP119" s="26">
        <f t="shared" si="1001"/>
        <v>0</v>
      </c>
      <c r="BQ119" s="25"/>
      <c r="BR119" s="26">
        <f t="shared" si="1002"/>
        <v>0</v>
      </c>
      <c r="BS119" s="25"/>
      <c r="BT119" s="26">
        <f t="shared" si="1003"/>
        <v>0</v>
      </c>
      <c r="BU119" s="25"/>
      <c r="BV119" s="26">
        <f t="shared" si="1004"/>
        <v>0</v>
      </c>
      <c r="BW119" s="25"/>
      <c r="BX119" s="26">
        <f t="shared" si="1005"/>
        <v>0</v>
      </c>
      <c r="BY119" s="25"/>
      <c r="BZ119" s="26">
        <f t="shared" si="1006"/>
        <v>0</v>
      </c>
      <c r="CA119" s="25"/>
      <c r="CB119" s="26">
        <f t="shared" si="1007"/>
        <v>0</v>
      </c>
      <c r="CC119" s="25"/>
      <c r="CD119" s="26">
        <f t="shared" si="1008"/>
        <v>0</v>
      </c>
      <c r="CE119" s="25"/>
      <c r="CF119" s="26">
        <f t="shared" si="1009"/>
        <v>0</v>
      </c>
      <c r="CG119" s="25"/>
      <c r="CH119" s="26">
        <f t="shared" si="1010"/>
        <v>0</v>
      </c>
      <c r="CI119" s="25"/>
      <c r="CJ119" s="26">
        <f t="shared" si="1011"/>
        <v>0</v>
      </c>
      <c r="CK119" s="25"/>
      <c r="CL119" s="26">
        <f t="shared" si="1012"/>
        <v>0</v>
      </c>
      <c r="CM119" s="25"/>
      <c r="CN119" s="26">
        <f t="shared" si="1013"/>
        <v>0</v>
      </c>
      <c r="CO119" s="25">
        <v>15</v>
      </c>
      <c r="CP119" s="26">
        <f t="shared" si="1014"/>
        <v>516285.315</v>
      </c>
      <c r="CQ119" s="25"/>
      <c r="CR119" s="26">
        <f t="shared" si="1015"/>
        <v>0</v>
      </c>
      <c r="CS119" s="25"/>
      <c r="CT119" s="26">
        <f>(CS119/12*1*$D119*$G119*$H119*$J119*CT$10)+(CS119/12*5*$E119*$G119*$H119*$J119*CT$11)+(CS119/12*6*$F119*$G119*$H119*$J119*CT$11)</f>
        <v>0</v>
      </c>
      <c r="CU119" s="25"/>
      <c r="CV119" s="26">
        <f>(CU119/12*1*$D119*$G119*$H119*$J119*CV$10)+(CU119/12*5*$E119*$G119*$H119*$J119*CV$11)+(CU119/12*6*$F119*$G119*$H119*$J119*CV$11)</f>
        <v>0</v>
      </c>
      <c r="CW119" s="25"/>
      <c r="CX119" s="26">
        <f t="shared" si="1016"/>
        <v>0</v>
      </c>
      <c r="CY119" s="25"/>
      <c r="CZ119" s="26">
        <f t="shared" si="1017"/>
        <v>0</v>
      </c>
      <c r="DA119" s="25"/>
      <c r="DB119" s="26">
        <f t="shared" si="1018"/>
        <v>0</v>
      </c>
      <c r="DC119" s="25"/>
      <c r="DD119" s="26">
        <f t="shared" si="1019"/>
        <v>0</v>
      </c>
      <c r="DE119" s="25"/>
      <c r="DF119" s="26">
        <f t="shared" si="1020"/>
        <v>0</v>
      </c>
      <c r="DG119" s="25"/>
      <c r="DH119" s="26">
        <f t="shared" si="1021"/>
        <v>0</v>
      </c>
      <c r="DI119" s="25"/>
      <c r="DJ119" s="26">
        <f t="shared" si="1022"/>
        <v>0</v>
      </c>
      <c r="DK119" s="25"/>
      <c r="DL119" s="26">
        <f>(DK119/12*1*$D119*$G119*$H119*$K119*DL$10)+(DK119/12*5*$E119*$G119*$H119*$K119*DL$11)+(DK119/12*6*$F119*$G119*$H119*$K119*DL$11)</f>
        <v>0</v>
      </c>
      <c r="DM119" s="25"/>
      <c r="DN119" s="26">
        <f>(DM119/12*1*$D119*$G119*$H119*$K119*DN$10)+(DM119/12*5*$E119*$G119*$H119*$K119*DN$11)+(DM119/12*6*$F119*$G119*$H119*$K119*DN$11)</f>
        <v>0</v>
      </c>
      <c r="DO119" s="25"/>
      <c r="DP119" s="26">
        <f t="shared" si="1023"/>
        <v>0</v>
      </c>
      <c r="DQ119" s="25"/>
      <c r="DR119" s="26">
        <f t="shared" si="1024"/>
        <v>0</v>
      </c>
      <c r="DS119" s="36"/>
      <c r="DT119" s="26">
        <f t="shared" si="1025"/>
        <v>0</v>
      </c>
      <c r="DU119" s="25"/>
      <c r="DV119" s="26">
        <f t="shared" si="1026"/>
        <v>0</v>
      </c>
      <c r="DW119" s="25"/>
      <c r="DX119" s="26">
        <f t="shared" si="1027"/>
        <v>0</v>
      </c>
      <c r="DY119" s="25"/>
      <c r="DZ119" s="26">
        <f t="shared" si="1028"/>
        <v>0</v>
      </c>
      <c r="EA119" s="25"/>
      <c r="EB119" s="26">
        <f t="shared" si="1029"/>
        <v>0</v>
      </c>
      <c r="EC119" s="25"/>
      <c r="ED119" s="26">
        <f t="shared" si="1030"/>
        <v>0</v>
      </c>
      <c r="EE119" s="25"/>
      <c r="EF119" s="26">
        <f t="shared" si="1031"/>
        <v>0</v>
      </c>
      <c r="EG119" s="29">
        <f t="shared" si="1032"/>
        <v>15</v>
      </c>
      <c r="EH119" s="29">
        <f t="shared" si="1032"/>
        <v>516285.315</v>
      </c>
      <c r="EI119" s="38"/>
      <c r="EJ119" s="38"/>
      <c r="EL119" s="59"/>
    </row>
    <row r="120" spans="1:142" ht="30" x14ac:dyDescent="0.25">
      <c r="A120" s="7"/>
      <c r="B120" s="7">
        <v>80</v>
      </c>
      <c r="C120" s="21" t="s">
        <v>264</v>
      </c>
      <c r="D120" s="22">
        <f t="shared" si="705"/>
        <v>10127</v>
      </c>
      <c r="E120" s="22">
        <v>10127</v>
      </c>
      <c r="F120" s="22">
        <v>9620</v>
      </c>
      <c r="G120" s="23">
        <v>1.05</v>
      </c>
      <c r="H120" s="31">
        <v>1</v>
      </c>
      <c r="I120" s="32"/>
      <c r="J120" s="22">
        <v>1.4</v>
      </c>
      <c r="K120" s="22">
        <v>1.68</v>
      </c>
      <c r="L120" s="22">
        <v>2.23</v>
      </c>
      <c r="M120" s="22">
        <v>2.39</v>
      </c>
      <c r="N120" s="24">
        <v>2.57</v>
      </c>
      <c r="O120" s="25">
        <v>44</v>
      </c>
      <c r="P120" s="26">
        <f t="shared" si="975"/>
        <v>639709.67059999995</v>
      </c>
      <c r="Q120" s="25"/>
      <c r="R120" s="26">
        <f t="shared" si="976"/>
        <v>0</v>
      </c>
      <c r="S120" s="27">
        <v>40</v>
      </c>
      <c r="T120" s="26">
        <f t="shared" si="977"/>
        <v>590486.26</v>
      </c>
      <c r="U120" s="25"/>
      <c r="V120" s="26">
        <f t="shared" si="978"/>
        <v>0</v>
      </c>
      <c r="W120" s="25">
        <v>66</v>
      </c>
      <c r="X120" s="26">
        <f t="shared" si="979"/>
        <v>1047169.5234000001</v>
      </c>
      <c r="Y120" s="25"/>
      <c r="Z120" s="26">
        <f t="shared" si="980"/>
        <v>0</v>
      </c>
      <c r="AA120" s="25">
        <f>10+217</f>
        <v>227</v>
      </c>
      <c r="AB120" s="26">
        <f t="shared" si="981"/>
        <v>3993162.1165800001</v>
      </c>
      <c r="AC120" s="25">
        <v>8</v>
      </c>
      <c r="AD120" s="26">
        <f t="shared" si="982"/>
        <v>117273.48359999999</v>
      </c>
      <c r="AE120" s="25">
        <v>14</v>
      </c>
      <c r="AF120" s="26">
        <f t="shared" si="983"/>
        <v>246274.31556000002</v>
      </c>
      <c r="AG120" s="25">
        <v>18</v>
      </c>
      <c r="AH120" s="26">
        <f t="shared" si="984"/>
        <v>316638.40571999998</v>
      </c>
      <c r="AI120" s="25">
        <v>12</v>
      </c>
      <c r="AJ120" s="26">
        <f t="shared" si="985"/>
        <v>211092.27048000001</v>
      </c>
      <c r="AK120" s="25">
        <v>18</v>
      </c>
      <c r="AL120" s="26">
        <f t="shared" si="986"/>
        <v>316638.40571999998</v>
      </c>
      <c r="AM120" s="28">
        <v>342</v>
      </c>
      <c r="AN120" s="26">
        <f t="shared" si="987"/>
        <v>6016129.7086799992</v>
      </c>
      <c r="AO120" s="25">
        <v>10</v>
      </c>
      <c r="AP120" s="26">
        <f t="shared" si="988"/>
        <v>175910.2254</v>
      </c>
      <c r="AQ120" s="25"/>
      <c r="AR120" s="26">
        <f t="shared" si="989"/>
        <v>0</v>
      </c>
      <c r="AS120" s="25"/>
      <c r="AT120" s="26">
        <f t="shared" si="990"/>
        <v>0</v>
      </c>
      <c r="AU120" s="25"/>
      <c r="AV120" s="26">
        <f t="shared" si="991"/>
        <v>0</v>
      </c>
      <c r="AW120" s="25"/>
      <c r="AX120" s="26">
        <f t="shared" si="992"/>
        <v>0</v>
      </c>
      <c r="AY120" s="25">
        <v>250</v>
      </c>
      <c r="AZ120" s="26">
        <f t="shared" si="993"/>
        <v>4298388.4124999996</v>
      </c>
      <c r="BA120" s="25"/>
      <c r="BB120" s="26">
        <f t="shared" si="994"/>
        <v>0</v>
      </c>
      <c r="BC120" s="25">
        <v>3</v>
      </c>
      <c r="BD120" s="26">
        <f t="shared" si="995"/>
        <v>35578.042499999996</v>
      </c>
      <c r="BE120" s="25"/>
      <c r="BF120" s="26">
        <f t="shared" si="996"/>
        <v>0</v>
      </c>
      <c r="BG120" s="25">
        <v>80</v>
      </c>
      <c r="BH120" s="26">
        <f t="shared" si="997"/>
        <v>948747.80000000016</v>
      </c>
      <c r="BI120" s="25">
        <v>1069</v>
      </c>
      <c r="BJ120" s="26">
        <f t="shared" si="998"/>
        <v>14096578.291249998</v>
      </c>
      <c r="BK120" s="25"/>
      <c r="BL120" s="26">
        <f t="shared" si="999"/>
        <v>0</v>
      </c>
      <c r="BM120" s="25">
        <v>20</v>
      </c>
      <c r="BN120" s="26">
        <f t="shared" si="1000"/>
        <v>263733.92500000005</v>
      </c>
      <c r="BO120" s="25">
        <v>886</v>
      </c>
      <c r="BP120" s="26">
        <f t="shared" si="1001"/>
        <v>10947035.463</v>
      </c>
      <c r="BQ120" s="25">
        <v>61</v>
      </c>
      <c r="BR120" s="26">
        <f t="shared" si="1002"/>
        <v>804388.47124999994</v>
      </c>
      <c r="BS120" s="25"/>
      <c r="BT120" s="26">
        <f t="shared" si="1003"/>
        <v>0</v>
      </c>
      <c r="BU120" s="25">
        <v>104</v>
      </c>
      <c r="BV120" s="26">
        <f t="shared" si="1004"/>
        <v>1371416.4099999997</v>
      </c>
      <c r="BW120" s="25">
        <v>44</v>
      </c>
      <c r="BX120" s="26">
        <f t="shared" si="1005"/>
        <v>580214.63500000001</v>
      </c>
      <c r="BY120" s="25">
        <v>136</v>
      </c>
      <c r="BZ120" s="26">
        <f t="shared" si="1006"/>
        <v>1793390.69</v>
      </c>
      <c r="CA120" s="25">
        <v>60</v>
      </c>
      <c r="CB120" s="26">
        <f t="shared" si="1007"/>
        <v>1069124.2380000001</v>
      </c>
      <c r="CC120" s="25"/>
      <c r="CD120" s="26">
        <f t="shared" si="1008"/>
        <v>0</v>
      </c>
      <c r="CE120" s="25"/>
      <c r="CF120" s="26">
        <f t="shared" si="1009"/>
        <v>0</v>
      </c>
      <c r="CG120" s="25">
        <v>14</v>
      </c>
      <c r="CH120" s="26">
        <f t="shared" si="1010"/>
        <v>203196.63</v>
      </c>
      <c r="CI120" s="25">
        <v>22</v>
      </c>
      <c r="CJ120" s="26">
        <f t="shared" si="1011"/>
        <v>405112.50780000002</v>
      </c>
      <c r="CK120" s="25">
        <v>4</v>
      </c>
      <c r="CL120" s="26">
        <f t="shared" si="1012"/>
        <v>69881.784335999997</v>
      </c>
      <c r="CM120" s="25">
        <v>7</v>
      </c>
      <c r="CN120" s="26">
        <f t="shared" si="1013"/>
        <v>101598.315</v>
      </c>
      <c r="CO120" s="25"/>
      <c r="CP120" s="26">
        <f t="shared" si="1014"/>
        <v>0</v>
      </c>
      <c r="CQ120" s="25"/>
      <c r="CR120" s="26">
        <f t="shared" si="1015"/>
        <v>0</v>
      </c>
      <c r="CS120" s="25">
        <v>56</v>
      </c>
      <c r="CT120" s="26">
        <f>(CS120/12*1*$D120*$G120*$H120*$J120*CT$10)+(CS120/12*5*$E120*$G120*$H120*$J120*CT$11)+(CS120/12*6*$F120*$G120*$H120*$J120*CT$11)</f>
        <v>815287.48392000003</v>
      </c>
      <c r="CU120" s="25">
        <v>314</v>
      </c>
      <c r="CV120" s="26">
        <f>(CU120/12*1*$D120*$G120*$H120*$J120*CV$10)+(CU120/12*5*$E120*$G120*$H120*$J120*CV$11)+(CU120/12*6*$F120*$G120*$H120*$J120*CV$11)</f>
        <v>4557410.13</v>
      </c>
      <c r="CW120" s="25">
        <v>44</v>
      </c>
      <c r="CX120" s="26">
        <f t="shared" si="1016"/>
        <v>638617.98</v>
      </c>
      <c r="CY120" s="25">
        <v>76</v>
      </c>
      <c r="CZ120" s="26">
        <f t="shared" si="1017"/>
        <v>1103067.42</v>
      </c>
      <c r="DA120" s="25">
        <v>110</v>
      </c>
      <c r="DB120" s="26">
        <f t="shared" si="1018"/>
        <v>1413697.2849999997</v>
      </c>
      <c r="DC120" s="25">
        <v>6</v>
      </c>
      <c r="DD120" s="26">
        <f t="shared" si="1019"/>
        <v>87084.26999999999</v>
      </c>
      <c r="DE120" s="25">
        <v>22</v>
      </c>
      <c r="DF120" s="26">
        <f t="shared" si="1020"/>
        <v>383170.78799999994</v>
      </c>
      <c r="DG120" s="25">
        <f>22-4</f>
        <v>18</v>
      </c>
      <c r="DH120" s="26">
        <f t="shared" si="1021"/>
        <v>343138.76251199999</v>
      </c>
      <c r="DI120" s="25">
        <v>29</v>
      </c>
      <c r="DJ120" s="26">
        <f t="shared" si="1022"/>
        <v>459760.18042500003</v>
      </c>
      <c r="DK120" s="25">
        <v>80</v>
      </c>
      <c r="DL120" s="26">
        <f>(DK120/12*1*$D120*$G120*$H120*$K120*DL$10)+(DK120/12*5*$E120*$G120*$H120*$K120*DL$11)+(DK120/12*6*$F120*$G120*$H120*$K120*DL$11)</f>
        <v>1525061.1667200001</v>
      </c>
      <c r="DM120" s="25">
        <v>34</v>
      </c>
      <c r="DN120" s="26">
        <f>(DM120/12*1*$D120*$G120*$H120*$K120*DN$10)+(DM120/12*5*$E120*$G120*$H120*$K120*DN$11)+(DM120/12*6*$F120*$G120*$H120*$K120*DN$11)</f>
        <v>648150.99585600011</v>
      </c>
      <c r="DO120" s="25">
        <v>218</v>
      </c>
      <c r="DP120" s="26">
        <f t="shared" si="1023"/>
        <v>4144108.6050000004</v>
      </c>
      <c r="DQ120" s="25">
        <v>200</v>
      </c>
      <c r="DR120" s="26">
        <f t="shared" si="1024"/>
        <v>3812652.9168000007</v>
      </c>
      <c r="DS120" s="25">
        <v>270</v>
      </c>
      <c r="DT120" s="26">
        <f t="shared" si="1025"/>
        <v>4280525.8177499995</v>
      </c>
      <c r="DU120" s="25">
        <v>140</v>
      </c>
      <c r="DV120" s="26">
        <f t="shared" si="1026"/>
        <v>2219531.9055000003</v>
      </c>
      <c r="DW120" s="25">
        <v>2</v>
      </c>
      <c r="DX120" s="26">
        <f t="shared" si="1027"/>
        <v>38019.345000000001</v>
      </c>
      <c r="DY120" s="25">
        <v>44</v>
      </c>
      <c r="DZ120" s="26">
        <f t="shared" si="1028"/>
        <v>1123311.7896</v>
      </c>
      <c r="EA120" s="25">
        <v>18</v>
      </c>
      <c r="EB120" s="26">
        <f t="shared" si="1029"/>
        <v>464895.84960000002</v>
      </c>
      <c r="EC120" s="25"/>
      <c r="ED120" s="26">
        <f t="shared" si="1030"/>
        <v>0</v>
      </c>
      <c r="EE120" s="25">
        <v>2</v>
      </c>
      <c r="EF120" s="26">
        <f t="shared" si="1031"/>
        <v>77758.171399999992</v>
      </c>
      <c r="EG120" s="29">
        <f t="shared" si="1032"/>
        <v>5242</v>
      </c>
      <c r="EH120" s="29">
        <f t="shared" si="1032"/>
        <v>78794120.864458993</v>
      </c>
      <c r="EI120" s="38"/>
      <c r="EJ120" s="38"/>
      <c r="EL120" s="59"/>
    </row>
    <row r="121" spans="1:142" s="60" customFormat="1" x14ac:dyDescent="0.25">
      <c r="A121" s="44">
        <v>30</v>
      </c>
      <c r="B121" s="44"/>
      <c r="C121" s="45" t="s">
        <v>265</v>
      </c>
      <c r="D121" s="22">
        <f t="shared" si="705"/>
        <v>10127</v>
      </c>
      <c r="E121" s="22">
        <v>10127</v>
      </c>
      <c r="F121" s="22">
        <v>9620</v>
      </c>
      <c r="G121" s="51"/>
      <c r="H121" s="49"/>
      <c r="I121" s="50"/>
      <c r="J121" s="47"/>
      <c r="K121" s="47"/>
      <c r="L121" s="47"/>
      <c r="M121" s="47"/>
      <c r="N121" s="24">
        <v>2.57</v>
      </c>
      <c r="O121" s="36">
        <f>SUM(O122:O127)</f>
        <v>0</v>
      </c>
      <c r="P121" s="36">
        <f t="shared" ref="P121:CA121" si="1033">SUM(P122:P127)</f>
        <v>0</v>
      </c>
      <c r="Q121" s="36">
        <f t="shared" si="1033"/>
        <v>0</v>
      </c>
      <c r="R121" s="36">
        <f t="shared" si="1033"/>
        <v>0</v>
      </c>
      <c r="S121" s="36">
        <f t="shared" si="1033"/>
        <v>0</v>
      </c>
      <c r="T121" s="36">
        <f t="shared" si="1033"/>
        <v>0</v>
      </c>
      <c r="U121" s="36">
        <f t="shared" si="1033"/>
        <v>2</v>
      </c>
      <c r="V121" s="36">
        <f t="shared" si="1033"/>
        <v>24177.074133333332</v>
      </c>
      <c r="W121" s="36">
        <f t="shared" si="1033"/>
        <v>0</v>
      </c>
      <c r="X121" s="36">
        <f t="shared" si="1033"/>
        <v>0</v>
      </c>
      <c r="Y121" s="36">
        <f t="shared" si="1033"/>
        <v>0</v>
      </c>
      <c r="Z121" s="36">
        <f t="shared" si="1033"/>
        <v>0</v>
      </c>
      <c r="AA121" s="36">
        <f t="shared" si="1033"/>
        <v>14</v>
      </c>
      <c r="AB121" s="36">
        <f t="shared" si="1033"/>
        <v>187637.57376</v>
      </c>
      <c r="AC121" s="36">
        <f t="shared" si="1033"/>
        <v>0</v>
      </c>
      <c r="AD121" s="36">
        <f t="shared" si="1033"/>
        <v>0</v>
      </c>
      <c r="AE121" s="36">
        <f t="shared" si="1033"/>
        <v>0</v>
      </c>
      <c r="AF121" s="36">
        <f t="shared" si="1033"/>
        <v>0</v>
      </c>
      <c r="AG121" s="36">
        <f t="shared" si="1033"/>
        <v>0</v>
      </c>
      <c r="AH121" s="36">
        <f t="shared" si="1033"/>
        <v>0</v>
      </c>
      <c r="AI121" s="36">
        <f t="shared" si="1033"/>
        <v>0</v>
      </c>
      <c r="AJ121" s="36">
        <f t="shared" si="1033"/>
        <v>0</v>
      </c>
      <c r="AK121" s="36">
        <f t="shared" si="1033"/>
        <v>0</v>
      </c>
      <c r="AL121" s="36">
        <f t="shared" si="1033"/>
        <v>0</v>
      </c>
      <c r="AM121" s="36">
        <f t="shared" si="1033"/>
        <v>0</v>
      </c>
      <c r="AN121" s="36">
        <f t="shared" si="1033"/>
        <v>0</v>
      </c>
      <c r="AO121" s="36">
        <v>0</v>
      </c>
      <c r="AP121" s="36">
        <f t="shared" si="1033"/>
        <v>0</v>
      </c>
      <c r="AQ121" s="36">
        <f t="shared" si="1033"/>
        <v>0</v>
      </c>
      <c r="AR121" s="36">
        <f t="shared" si="1033"/>
        <v>0</v>
      </c>
      <c r="AS121" s="36">
        <f t="shared" si="1033"/>
        <v>0</v>
      </c>
      <c r="AT121" s="36">
        <f t="shared" si="1033"/>
        <v>0</v>
      </c>
      <c r="AU121" s="36">
        <f t="shared" si="1033"/>
        <v>0</v>
      </c>
      <c r="AV121" s="36">
        <f t="shared" si="1033"/>
        <v>0</v>
      </c>
      <c r="AW121" s="36">
        <f t="shared" si="1033"/>
        <v>0</v>
      </c>
      <c r="AX121" s="36">
        <f t="shared" si="1033"/>
        <v>0</v>
      </c>
      <c r="AY121" s="36">
        <f t="shared" si="1033"/>
        <v>0</v>
      </c>
      <c r="AZ121" s="36">
        <f t="shared" si="1033"/>
        <v>0</v>
      </c>
      <c r="BA121" s="36">
        <f t="shared" si="1033"/>
        <v>0</v>
      </c>
      <c r="BB121" s="36">
        <f t="shared" si="1033"/>
        <v>0</v>
      </c>
      <c r="BC121" s="36">
        <f t="shared" si="1033"/>
        <v>4</v>
      </c>
      <c r="BD121" s="36">
        <f t="shared" si="1033"/>
        <v>36142.773333333331</v>
      </c>
      <c r="BE121" s="36">
        <f t="shared" si="1033"/>
        <v>0</v>
      </c>
      <c r="BF121" s="36">
        <f t="shared" si="1033"/>
        <v>0</v>
      </c>
      <c r="BG121" s="36">
        <f t="shared" si="1033"/>
        <v>0</v>
      </c>
      <c r="BH121" s="36">
        <f t="shared" si="1033"/>
        <v>0</v>
      </c>
      <c r="BI121" s="36">
        <v>23</v>
      </c>
      <c r="BJ121" s="36">
        <f t="shared" si="1033"/>
        <v>603322.75033333339</v>
      </c>
      <c r="BK121" s="36">
        <f t="shared" si="1033"/>
        <v>0</v>
      </c>
      <c r="BL121" s="36">
        <f t="shared" si="1033"/>
        <v>0</v>
      </c>
      <c r="BM121" s="36">
        <f t="shared" si="1033"/>
        <v>0</v>
      </c>
      <c r="BN121" s="36">
        <f t="shared" si="1033"/>
        <v>0</v>
      </c>
      <c r="BO121" s="36">
        <f t="shared" si="1033"/>
        <v>0</v>
      </c>
      <c r="BP121" s="36">
        <f t="shared" si="1033"/>
        <v>0</v>
      </c>
      <c r="BQ121" s="36">
        <f t="shared" si="1033"/>
        <v>0</v>
      </c>
      <c r="BR121" s="36">
        <f t="shared" si="1033"/>
        <v>0</v>
      </c>
      <c r="BS121" s="36">
        <f t="shared" si="1033"/>
        <v>0</v>
      </c>
      <c r="BT121" s="36">
        <f t="shared" si="1033"/>
        <v>0</v>
      </c>
      <c r="BU121" s="36">
        <v>0</v>
      </c>
      <c r="BV121" s="36">
        <f t="shared" si="1033"/>
        <v>0</v>
      </c>
      <c r="BW121" s="36">
        <f t="shared" si="1033"/>
        <v>0</v>
      </c>
      <c r="BX121" s="36">
        <f t="shared" si="1033"/>
        <v>0</v>
      </c>
      <c r="BY121" s="36">
        <f t="shared" si="1033"/>
        <v>0</v>
      </c>
      <c r="BZ121" s="36">
        <f t="shared" si="1033"/>
        <v>0</v>
      </c>
      <c r="CA121" s="36">
        <f t="shared" si="1033"/>
        <v>0</v>
      </c>
      <c r="CB121" s="36">
        <f t="shared" ref="CB121:EJ121" si="1034">SUM(CB122:CB127)</f>
        <v>0</v>
      </c>
      <c r="CC121" s="36">
        <f t="shared" si="1034"/>
        <v>0</v>
      </c>
      <c r="CD121" s="36">
        <f t="shared" si="1034"/>
        <v>0</v>
      </c>
      <c r="CE121" s="36">
        <f t="shared" si="1034"/>
        <v>0</v>
      </c>
      <c r="CF121" s="36">
        <f t="shared" si="1034"/>
        <v>0</v>
      </c>
      <c r="CG121" s="36">
        <f t="shared" si="1034"/>
        <v>0</v>
      </c>
      <c r="CH121" s="36">
        <f t="shared" si="1034"/>
        <v>0</v>
      </c>
      <c r="CI121" s="36">
        <f t="shared" si="1034"/>
        <v>0</v>
      </c>
      <c r="CJ121" s="36">
        <f t="shared" si="1034"/>
        <v>0</v>
      </c>
      <c r="CK121" s="36">
        <f t="shared" si="1034"/>
        <v>0</v>
      </c>
      <c r="CL121" s="36">
        <f t="shared" si="1034"/>
        <v>0</v>
      </c>
      <c r="CM121" s="36">
        <f t="shared" si="1034"/>
        <v>0</v>
      </c>
      <c r="CN121" s="36">
        <f t="shared" si="1034"/>
        <v>0</v>
      </c>
      <c r="CO121" s="36">
        <f t="shared" si="1034"/>
        <v>20</v>
      </c>
      <c r="CP121" s="36">
        <f t="shared" si="1034"/>
        <v>630324.24</v>
      </c>
      <c r="CQ121" s="36">
        <f t="shared" si="1034"/>
        <v>0</v>
      </c>
      <c r="CR121" s="36">
        <f t="shared" si="1034"/>
        <v>0</v>
      </c>
      <c r="CS121" s="36">
        <f t="shared" si="1034"/>
        <v>0</v>
      </c>
      <c r="CT121" s="36">
        <f t="shared" si="1034"/>
        <v>0</v>
      </c>
      <c r="CU121" s="36">
        <f t="shared" si="1034"/>
        <v>0</v>
      </c>
      <c r="CV121" s="36">
        <f t="shared" si="1034"/>
        <v>0</v>
      </c>
      <c r="CW121" s="36">
        <f t="shared" si="1034"/>
        <v>2</v>
      </c>
      <c r="CX121" s="36">
        <f t="shared" si="1034"/>
        <v>22116.639999999999</v>
      </c>
      <c r="CY121" s="36">
        <f t="shared" si="1034"/>
        <v>0</v>
      </c>
      <c r="CZ121" s="36">
        <f t="shared" si="1034"/>
        <v>0</v>
      </c>
      <c r="DA121" s="36">
        <f t="shared" si="1034"/>
        <v>0</v>
      </c>
      <c r="DB121" s="36">
        <f t="shared" si="1034"/>
        <v>0</v>
      </c>
      <c r="DC121" s="36">
        <f t="shared" si="1034"/>
        <v>0</v>
      </c>
      <c r="DD121" s="36">
        <f t="shared" si="1034"/>
        <v>0</v>
      </c>
      <c r="DE121" s="36">
        <f t="shared" si="1034"/>
        <v>0</v>
      </c>
      <c r="DF121" s="36">
        <f t="shared" si="1034"/>
        <v>0</v>
      </c>
      <c r="DG121" s="36">
        <f t="shared" si="1034"/>
        <v>0</v>
      </c>
      <c r="DH121" s="36">
        <f t="shared" si="1034"/>
        <v>0</v>
      </c>
      <c r="DI121" s="36">
        <v>0</v>
      </c>
      <c r="DJ121" s="36">
        <f t="shared" si="1034"/>
        <v>0</v>
      </c>
      <c r="DK121" s="36">
        <f t="shared" si="1034"/>
        <v>0</v>
      </c>
      <c r="DL121" s="36">
        <f t="shared" si="1034"/>
        <v>0</v>
      </c>
      <c r="DM121" s="36">
        <f t="shared" si="1034"/>
        <v>0</v>
      </c>
      <c r="DN121" s="36">
        <f t="shared" si="1034"/>
        <v>0</v>
      </c>
      <c r="DO121" s="36">
        <f t="shared" si="1034"/>
        <v>0</v>
      </c>
      <c r="DP121" s="36">
        <f t="shared" si="1034"/>
        <v>0</v>
      </c>
      <c r="DQ121" s="36">
        <f t="shared" si="1034"/>
        <v>2</v>
      </c>
      <c r="DR121" s="36">
        <f t="shared" si="1034"/>
        <v>29048.784127999999</v>
      </c>
      <c r="DS121" s="36">
        <f t="shared" si="1034"/>
        <v>0</v>
      </c>
      <c r="DT121" s="36">
        <f t="shared" si="1034"/>
        <v>0</v>
      </c>
      <c r="DU121" s="36">
        <f t="shared" si="1034"/>
        <v>0</v>
      </c>
      <c r="DV121" s="36">
        <f t="shared" si="1034"/>
        <v>0</v>
      </c>
      <c r="DW121" s="36">
        <f t="shared" si="1034"/>
        <v>0</v>
      </c>
      <c r="DX121" s="36">
        <f t="shared" si="1034"/>
        <v>0</v>
      </c>
      <c r="DY121" s="36">
        <v>0</v>
      </c>
      <c r="DZ121" s="36">
        <f t="shared" ref="DZ121" si="1035">SUM(DZ122:DZ127)</f>
        <v>0</v>
      </c>
      <c r="EA121" s="36">
        <v>0</v>
      </c>
      <c r="EB121" s="36">
        <f t="shared" ref="EB121" si="1036">SUM(EB122:EB127)</f>
        <v>0</v>
      </c>
      <c r="EC121" s="36">
        <f t="shared" si="1034"/>
        <v>0</v>
      </c>
      <c r="ED121" s="36">
        <f t="shared" si="1034"/>
        <v>0</v>
      </c>
      <c r="EE121" s="36">
        <f t="shared" si="1034"/>
        <v>0</v>
      </c>
      <c r="EF121" s="36">
        <f t="shared" si="1034"/>
        <v>0</v>
      </c>
      <c r="EG121" s="36">
        <f t="shared" si="1034"/>
        <v>67</v>
      </c>
      <c r="EH121" s="36">
        <f t="shared" si="1034"/>
        <v>1532769.8356880001</v>
      </c>
      <c r="EI121" s="36">
        <f t="shared" si="1034"/>
        <v>0</v>
      </c>
      <c r="EJ121" s="36">
        <f t="shared" si="1034"/>
        <v>0</v>
      </c>
      <c r="EL121" s="59"/>
    </row>
    <row r="122" spans="1:142" ht="45" x14ac:dyDescent="0.25">
      <c r="A122" s="7"/>
      <c r="B122" s="7">
        <v>81</v>
      </c>
      <c r="C122" s="21" t="s">
        <v>266</v>
      </c>
      <c r="D122" s="22">
        <f t="shared" si="705"/>
        <v>10127</v>
      </c>
      <c r="E122" s="22">
        <v>10127</v>
      </c>
      <c r="F122" s="22">
        <v>9620</v>
      </c>
      <c r="G122" s="23">
        <v>0.8</v>
      </c>
      <c r="H122" s="31">
        <v>1</v>
      </c>
      <c r="I122" s="32"/>
      <c r="J122" s="22">
        <v>1.4</v>
      </c>
      <c r="K122" s="22">
        <v>1.68</v>
      </c>
      <c r="L122" s="22">
        <v>2.23</v>
      </c>
      <c r="M122" s="22">
        <v>2.39</v>
      </c>
      <c r="N122" s="24">
        <v>2.57</v>
      </c>
      <c r="O122" s="25"/>
      <c r="P122" s="26">
        <f t="shared" ref="P122:P127" si="1037">(O122/12*1*$D122*$G122*$H122*$J122*P$10)+(O122/12*5*$E122*$G122*$H122*$J122*P$11)+(O122/12*6*$F122*$G122*$H122*$J122*P$11)</f>
        <v>0</v>
      </c>
      <c r="Q122" s="25"/>
      <c r="R122" s="26">
        <f t="shared" ref="R122:R127" si="1038">(Q122/12*1*$D122*$G122*$H122*$J122*R$10)+(Q122/12*5*$E122*$G122*$H122*$J122*R$11)+(Q122/12*6*$F122*$G122*$H122*$J122*R$11)</f>
        <v>0</v>
      </c>
      <c r="S122" s="27"/>
      <c r="T122" s="26">
        <f t="shared" ref="T122:T127" si="1039">(S122/12*1*$D122*$G122*$H122*$J122*T$10)+(S122/12*5*$E122*$G122*$H122*$J122*T$11)+(S122/12*6*$F122*$G122*$H122*$J122*T$11)</f>
        <v>0</v>
      </c>
      <c r="U122" s="25">
        <v>2</v>
      </c>
      <c r="V122" s="26">
        <f t="shared" ref="V122:V127" si="1040">(U122/12*1*$D122*$G122*$H122*$J122*V$10)+(U122/12*5*$E122*$G122*$H122*$J122*V$11)+(U122/12*6*$F122*$G122*$H122*$J122*V$11)</f>
        <v>24177.074133333332</v>
      </c>
      <c r="W122" s="25"/>
      <c r="X122" s="26">
        <f t="shared" ref="X122:X127" si="1041">(W122/12*1*$D122*$G122*$H122*$J122*X$10)+(W122/12*5*$E122*$G122*$H122*$J122*X$11)+(W122/12*6*$F122*$G122*$H122*$J122*X$11)</f>
        <v>0</v>
      </c>
      <c r="Y122" s="25"/>
      <c r="Z122" s="26">
        <f t="shared" ref="Z122:Z127" si="1042">(Y122/12*1*$D122*$G122*$H122*$J122*Z$10)+(Y122/12*5*$E122*$G122*$H122*$J122*Z$11)+(Y122/12*6*$F122*$G122*$H122*$J122*Z$11)</f>
        <v>0</v>
      </c>
      <c r="AA122" s="25">
        <v>14</v>
      </c>
      <c r="AB122" s="26">
        <f t="shared" ref="AB122:AB127" si="1043">(AA122/12*1*$D122*$G122*$H122*$K122*AB$10)+(AA122/12*5*$E122*$G122*$H122*$K122*AB$11)+(AA122/12*6*$F122*$G122*$H122*$K122*AB$11)</f>
        <v>187637.57376</v>
      </c>
      <c r="AC122" s="25"/>
      <c r="AD122" s="26">
        <f t="shared" ref="AD122:AD127" si="1044">(AC122/12*1*$D122*$G122*$H122*$J122*AD$10)+(AC122/12*5*$E122*$G122*$H122*$J122*AD$11)+(AC122/12*6*$F122*$G122*$H122*$J122*AD$11)</f>
        <v>0</v>
      </c>
      <c r="AE122" s="25"/>
      <c r="AF122" s="26">
        <f t="shared" ref="AF122:AF127" si="1045">(AE122/12*1*$D122*$G122*$H122*$K122*AF$10)+(AE122/12*5*$E122*$G122*$H122*$K122*AF$11)+(AE122/12*6*$F122*$G122*$H122*$K122*AF$11)</f>
        <v>0</v>
      </c>
      <c r="AG122" s="25"/>
      <c r="AH122" s="26">
        <f t="shared" ref="AH122:AH127" si="1046">(AG122/12*1*$D122*$G122*$H122*$K122*AH$10)+(AG122/12*5*$E122*$G122*$H122*$K122*AH$11)+(AG122/12*6*$F122*$G122*$H122*$K122*AH$11)</f>
        <v>0</v>
      </c>
      <c r="AI122" s="25"/>
      <c r="AJ122" s="26">
        <f t="shared" ref="AJ122:AJ127" si="1047">(AI122/12*1*$D122*$G122*$H122*$K122*AJ$10)+(AI122/12*5*$E122*$G122*$H122*$K122*AJ$11)+(AI122/12*6*$F122*$G122*$H122*$K122*AJ$11)</f>
        <v>0</v>
      </c>
      <c r="AK122" s="25"/>
      <c r="AL122" s="26">
        <f t="shared" ref="AL122:AL127" si="1048">(AK122/12*1*$D122*$G122*$H122*$K122*AL$10)+(AK122/12*5*$E122*$G122*$H122*$K122*AL$11)+(AK122/12*6*$F122*$G122*$H122*$K122*AL$11)</f>
        <v>0</v>
      </c>
      <c r="AM122" s="28"/>
      <c r="AN122" s="26">
        <f t="shared" ref="AN122:AN127" si="1049">(AM122/12*1*$D122*$G122*$H122*$K122*AN$10)+(AM122/12*5*$E122*$G122*$H122*$K122*AN$11)+(AM122/12*6*$F122*$G122*$H122*$K122*AN$11)</f>
        <v>0</v>
      </c>
      <c r="AO122" s="25"/>
      <c r="AP122" s="26">
        <f t="shared" ref="AP122:AP127" si="1050">(AO122/12*1*$D122*$G122*$H122*$K122*AP$10)+(AO122/12*5*$E122*$G122*$H122*$K122*AP$11)+(AO122/12*6*$F122*$G122*$H122*$K122*AP$11)</f>
        <v>0</v>
      </c>
      <c r="AQ122" s="25"/>
      <c r="AR122" s="26">
        <f t="shared" ref="AR122:AR127" si="1051">(AQ122/12*1*$D122*$G122*$H122*$J122*AR$10)+(AQ122/12*5*$E122*$G122*$H122*$J122*AR$11)+(AQ122/12*6*$F122*$G122*$H122*$J122*AR$11)</f>
        <v>0</v>
      </c>
      <c r="AS122" s="25"/>
      <c r="AT122" s="26">
        <f t="shared" ref="AT122:AT127" si="1052">(AS122/12*1*$D122*$G122*$H122*$J122*AT$10)+(AS122/12*11*$E122*$G122*$H122*$J122*AT$11)</f>
        <v>0</v>
      </c>
      <c r="AU122" s="25"/>
      <c r="AV122" s="26">
        <f t="shared" ref="AV122:AV127" si="1053">(AU122/12*1*$D122*$G122*$H122*$J122*AV$10)+(AU122/12*5*$E122*$G122*$H122*$J122*AV$11)+(AU122/12*6*$F122*$G122*$H122*$J122*AV$11)</f>
        <v>0</v>
      </c>
      <c r="AW122" s="25"/>
      <c r="AX122" s="26">
        <f t="shared" ref="AX122:AX127" si="1054">(AW122/12*1*$D122*$G122*$H122*$K122*AX$10)+(AW122/12*5*$E122*$G122*$H122*$K122*AX$11)+(AW122/12*6*$F122*$G122*$H122*$K122*AX$11)</f>
        <v>0</v>
      </c>
      <c r="AY122" s="25"/>
      <c r="AZ122" s="26">
        <f t="shared" ref="AZ122:AZ127" si="1055">(AY122/12*1*$D122*$G122*$H122*$J122*AZ$10)+(AY122/12*5*$E122*$G122*$H122*$J122*AZ$11)+(AY122/12*6*$F122*$G122*$H122*$J122*AZ$11)</f>
        <v>0</v>
      </c>
      <c r="BA122" s="25"/>
      <c r="BB122" s="26">
        <f t="shared" ref="BB122:BB127" si="1056">(BA122/12*1*$D122*$G122*$H122*$J122*BB$10)+(BA122/12*5*$E122*$G122*$H122*$J122*BB$11)+(BA122/12*6*$F122*$G122*$H122*$J122*BB$11)</f>
        <v>0</v>
      </c>
      <c r="BC122" s="25">
        <v>4</v>
      </c>
      <c r="BD122" s="26">
        <f t="shared" ref="BD122:BD127" si="1057">(BC122/12*1*$D122*$G122*$H122*$J122*BD$10)+(BC122/12*5*$E122*$G122*$H122*$J122*BD$11)+(BC122/12*6*$F122*$G122*$H122*$J122*BD$11)</f>
        <v>36142.773333333331</v>
      </c>
      <c r="BE122" s="25"/>
      <c r="BF122" s="26">
        <f t="shared" ref="BF122:BF127" si="1058">(BE122/12*1*$D122*$G122*$H122*$J122*BF$10)+(BE122/12*5*$E122*$G122*$H122*$J122*BF$11)+(BE122/12*6*$F122*$G122*$H122*$J122*BF$11)</f>
        <v>0</v>
      </c>
      <c r="BG122" s="25"/>
      <c r="BH122" s="26">
        <f t="shared" ref="BH122:BH127" si="1059">(BG122/12*1*$D122*$G122*$H122*$J122*BH$10)+(BG122/12*5*$E122*$G122*$H122*$J122*BH$11)+(BG122/12*6*$F122*$G122*$H122*$J122*BH$11)</f>
        <v>0</v>
      </c>
      <c r="BI122" s="25"/>
      <c r="BJ122" s="26">
        <f t="shared" ref="BJ122:BJ127" si="1060">(BI122/12*1*$D122*$G122*$H122*$J122*BJ$10)+(BI122/12*5*$E122*$G122*$H122*$J122*BJ$11)+(BI122/12*6*$F122*$G122*$H122*$J122*BJ$11)</f>
        <v>0</v>
      </c>
      <c r="BK122" s="25"/>
      <c r="BL122" s="26">
        <f t="shared" ref="BL122:BL127" si="1061">(BK122/12*1*$D122*$G122*$H122*$J122*BL$10)+(BK122/12*4*$E122*$G122*$H122*$J122*BL$11)+(BK122/12*1*$E122*$G122*$H122*$J122*BL$12)+(BK122/12*6*$F122*$G122*$H122*$J122*BL$12)</f>
        <v>0</v>
      </c>
      <c r="BM122" s="25"/>
      <c r="BN122" s="26">
        <f t="shared" ref="BN122:BN127" si="1062">(BM122/12*1*$D122*$G122*$H122*$J122*BN$10)+(BM122/12*5*$E122*$G122*$H122*$J122*BN$11)+(BM122/12*6*$F122*$G122*$H122*$J122*BN$11)</f>
        <v>0</v>
      </c>
      <c r="BO122" s="25"/>
      <c r="BP122" s="26">
        <f t="shared" ref="BP122:BP127" si="1063">(BO122/12*1*$D122*$G122*$H122*$J122*BP$10)+(BO122/12*4*$E122*$G122*$H122*$J122*BP$11)+(BO122/12*1*$E122*$G122*$H122*$J122*BP$12)+(BO122/12*6*$F122*$G122*$H122*$J122*BP$12)</f>
        <v>0</v>
      </c>
      <c r="BQ122" s="25"/>
      <c r="BR122" s="26">
        <f t="shared" ref="BR122:BR127" si="1064">(BQ122/12*1*$D122*$G122*$H122*$J122*BR$10)+(BQ122/12*5*$E122*$G122*$H122*$J122*BR$11)+(BQ122/12*6*$F122*$G122*$H122*$J122*BR$11)</f>
        <v>0</v>
      </c>
      <c r="BS122" s="25"/>
      <c r="BT122" s="26">
        <f t="shared" ref="BT122:BT127" si="1065">(BS122/12*1*$D122*$G122*$H122*$J122*BT$10)+(BS122/12*4*$E122*$G122*$H122*$J122*BT$11)+(BS122/12*1*$E122*$G122*$H122*$J122*BT$12)+(BS122/12*6*$F122*$G122*$H122*$J122*BT$12)</f>
        <v>0</v>
      </c>
      <c r="BU122" s="25"/>
      <c r="BV122" s="26">
        <f t="shared" ref="BV122:BV127" si="1066">(BU122/12*1*$D122*$G122*$H122*$J122*BV$10)+(BU122/12*5*$E122*$G122*$H122*$J122*BV$11)+(BU122/12*6*$F122*$G122*$H122*$J122*BV$11)</f>
        <v>0</v>
      </c>
      <c r="BW122" s="25"/>
      <c r="BX122" s="26">
        <f t="shared" ref="BX122:BX127" si="1067">(BW122/12*1*$D122*$G122*$H122*$J122*BX$10)+(BW122/12*5*$E122*$G122*$H122*$J122*BX$11)+(BW122/12*6*$F122*$G122*$H122*$J122*BX$11)</f>
        <v>0</v>
      </c>
      <c r="BY122" s="25"/>
      <c r="BZ122" s="26">
        <f t="shared" ref="BZ122:BZ127" si="1068">(BY122/12*1*$D122*$G122*$H122*$J122*BZ$10)+(BY122/12*5*$E122*$G122*$H122*$J122*BZ$11)+(BY122/12*6*$F122*$G122*$H122*$J122*BZ$11)</f>
        <v>0</v>
      </c>
      <c r="CA122" s="25"/>
      <c r="CB122" s="26">
        <f t="shared" ref="CB122:CB127" si="1069">(CA122/12*1*$D122*$G122*$H122*$K122*CB$10)+(CA122/12*4*$E122*$G122*$H122*$K122*CB$11)+(CA122/12*1*$E122*$G122*$H122*$K122*CB$12)+(CA122/12*6*$F122*$G122*$H122*$K122*CB$12)</f>
        <v>0</v>
      </c>
      <c r="CC122" s="25"/>
      <c r="CD122" s="26">
        <f t="shared" ref="CD122:CD127" si="1070">(CC122/12*1*$D122*$G122*$H122*$J122*CD$10)+(CC122/12*5*$E122*$G122*$H122*$J122*CD$11)+(CC122/12*6*$F122*$G122*$H122*$J122*CD$11)</f>
        <v>0</v>
      </c>
      <c r="CE122" s="25"/>
      <c r="CF122" s="26">
        <f t="shared" ref="CF122:CF127" si="1071">(CE122/12*1*$D122*$G122*$H122*$J122*CF$10)+(CE122/12*5*$E122*$G122*$H122*$J122*CF$11)+(CE122/12*6*$F122*$G122*$H122*$J122*CF$11)</f>
        <v>0</v>
      </c>
      <c r="CG122" s="25"/>
      <c r="CH122" s="26">
        <f t="shared" ref="CH122:CH127" si="1072">(CG122/12*1*$D122*$G122*$H122*$J122*CH$10)+(CG122/12*5*$E122*$G122*$H122*$J122*CH$11)+(CG122/12*6*$F122*$G122*$H122*$J122*CH$11)</f>
        <v>0</v>
      </c>
      <c r="CI122" s="25"/>
      <c r="CJ122" s="26">
        <f t="shared" ref="CJ122:CJ127" si="1073">(CI122/12*1*$D122*$G122*$H122*$K122*CJ$10)+(CI122/12*4*$E122*$G122*$H122*$K122*CJ$11)+(CI122/12*1*$E122*$G122*$H122*$K122*CJ$12)+(CI122/12*6*$F122*$G122*$H122*$K122*CJ$12)</f>
        <v>0</v>
      </c>
      <c r="CK122" s="25"/>
      <c r="CL122" s="26">
        <f t="shared" ref="CL122:CL127" si="1074">(CK122/12*1*$D122*$G122*$H122*$K122*CL$10)+(CK122/12*5*$E122*$G122*$H122*$K122*CL$11)+(CK122/12*6*$F122*$G122*$H122*$K122*CL$11)</f>
        <v>0</v>
      </c>
      <c r="CM122" s="25"/>
      <c r="CN122" s="26">
        <f t="shared" ref="CN122:CN127" si="1075">(CM122/12*1*$D122*$G122*$H122*$J122*CN$10)+(CM122/12*5*$E122*$G122*$H122*$J122*CN$11)+(CM122/12*6*$F122*$G122*$H122*$J122*CN$11)</f>
        <v>0</v>
      </c>
      <c r="CO122" s="25"/>
      <c r="CP122" s="26">
        <f t="shared" ref="CP122:CP127" si="1076">(CO122/12*1*$D122*$G122*$H122*$J122*CP$10)+(CO122/12*5*$E122*$G122*$H122*$J122*CP$11)+(CO122/12*6*$F122*$G122*$H122*$J122*CP$11)</f>
        <v>0</v>
      </c>
      <c r="CQ122" s="25"/>
      <c r="CR122" s="26">
        <f t="shared" ref="CR122:CR127" si="1077">(CQ122/12*1*$D122*$G122*$H122*$J122*CR$10)+(CQ122/12*5*$E122*$G122*$H122*$J122*CR$11)+(CQ122/12*6*$F122*$G122*$H122*$J122*CR$11)</f>
        <v>0</v>
      </c>
      <c r="CS122" s="25"/>
      <c r="CT122" s="26">
        <f t="shared" ref="CT122:CT127" si="1078">(CS122/12*1*$D122*$G122*$H122*$J122*CT$10)+(CS122/12*5*$E122*$G122*$H122*$J122*CT$11)+(CS122/12*6*$F122*$G122*$H122*$J122*CT$11)</f>
        <v>0</v>
      </c>
      <c r="CU122" s="25"/>
      <c r="CV122" s="26">
        <f t="shared" ref="CV122:CV127" si="1079">(CU122/12*1*$D122*$G122*$H122*$J122*CV$10)+(CU122/12*5*$E122*$G122*$H122*$J122*CV$11)+(CU122/12*6*$F122*$G122*$H122*$J122*CV$11)</f>
        <v>0</v>
      </c>
      <c r="CW122" s="25">
        <v>2</v>
      </c>
      <c r="CX122" s="26">
        <f t="shared" ref="CX122:CX127" si="1080">(CW122/12*1*$D122*$G122*$H122*$J122*CX$10)+(CW122/12*5*$E122*$G122*$H122*$J122*CX$11)+(CW122/12*6*$F122*$G122*$H122*$J122*CX$11)</f>
        <v>22116.639999999999</v>
      </c>
      <c r="CY122" s="25"/>
      <c r="CZ122" s="26">
        <f t="shared" ref="CZ122:CZ127" si="1081">(CY122/12*1*$D122*$G122*$H122*$J122*CZ$10)+(CY122/12*5*$E122*$G122*$H122*$J122*CZ$11)+(CY122/12*6*$F122*$G122*$H122*$J122*CZ$11)</f>
        <v>0</v>
      </c>
      <c r="DA122" s="25"/>
      <c r="DB122" s="26">
        <f t="shared" ref="DB122:DB127" si="1082">(DA122/12*1*$D122*$G122*$H122*$J122*DB$10)+(DA122/12*4*$E122*$G122*$H122*$J122*DB$11)+(DA122/12*1*$E122*$G122*$H122*$J122*DB$12)+(DA122/12*6*$F122*$G122*$H122*$J122*DB$12)</f>
        <v>0</v>
      </c>
      <c r="DC122" s="25"/>
      <c r="DD122" s="26">
        <f t="shared" ref="DD122:DD127" si="1083">(DC122/12*1*$D122*$G122*$H122*$J122*DD$10)+(DC122/12*5*$E122*$G122*$H122*$J122*DD$11)+(DC122/12*6*$F122*$G122*$H122*$J122*DD$11)</f>
        <v>0</v>
      </c>
      <c r="DE122" s="25"/>
      <c r="DF122" s="26">
        <f t="shared" ref="DF122:DF127" si="1084">(DE122/12*1*$D122*$G122*$H122*$K122*DF$10)+(DE122/12*5*$E122*$G122*$H122*$K122*DF$11)+(DE122/12*6*$F122*$G122*$H122*$K122*DF$11)</f>
        <v>0</v>
      </c>
      <c r="DG122" s="25"/>
      <c r="DH122" s="26">
        <f t="shared" ref="DH122:DH127" si="1085">(DG122/12*1*$D122*$G122*$H122*$K122*DH$10)+(DG122/12*5*$E122*$G122*$H122*$K122*DH$11)+(DG122/12*6*$F122*$G122*$H122*$K122*DH$11)</f>
        <v>0</v>
      </c>
      <c r="DI122" s="25"/>
      <c r="DJ122" s="26">
        <f t="shared" ref="DJ122:DJ127" si="1086">(DI122/12*1*$D122*$G122*$H122*$J122*DJ$10)+(DI122/12*5*$E122*$G122*$H122*$J122*DJ$11)+(DI122/12*6*$F122*$G122*$H122*$J122*DJ$11)</f>
        <v>0</v>
      </c>
      <c r="DK122" s="25"/>
      <c r="DL122" s="26">
        <f t="shared" ref="DL122:DL127" si="1087">(DK122/12*1*$D122*$G122*$H122*$K122*DL$10)+(DK122/12*5*$E122*$G122*$H122*$K122*DL$11)+(DK122/12*6*$F122*$G122*$H122*$K122*DL$11)</f>
        <v>0</v>
      </c>
      <c r="DM122" s="25"/>
      <c r="DN122" s="26">
        <f t="shared" ref="DN122:DN127" si="1088">(DM122/12*1*$D122*$G122*$H122*$K122*DN$10)+(DM122/12*5*$E122*$G122*$H122*$K122*DN$11)+(DM122/12*6*$F122*$G122*$H122*$K122*DN$11)</f>
        <v>0</v>
      </c>
      <c r="DO122" s="25"/>
      <c r="DP122" s="26">
        <f t="shared" ref="DP122:DP127" si="1089">(DO122/12*1*$D122*$G122*$H122*$K122*DP$10)+(DO122/12*5*$E122*$G122*$H122*$K122*DP$11)+(DO122/12*6*$F122*$G122*$H122*$K122*DP$11)</f>
        <v>0</v>
      </c>
      <c r="DQ122" s="25">
        <v>2</v>
      </c>
      <c r="DR122" s="26">
        <f t="shared" ref="DR122:DR127" si="1090">(DQ122/12*1*$D122*$G122*$H122*$K122*DR$10)+(DQ122/12*5*$E122*$G122*$H122*$K122*DR$11)+(DQ122/12*6*$F122*$G122*$H122*$K122*DR$11)</f>
        <v>29048.784127999999</v>
      </c>
      <c r="DS122" s="25"/>
      <c r="DT122" s="26">
        <f t="shared" ref="DT122:DT127" si="1091">(DS122/12*1*$D122*$G122*$H122*$J122*DT$10)+(DS122/12*5*$E122*$G122*$H122*$J122*DT$11)+(DS122/12*6*$F122*$G122*$H122*$J122*DT$11)</f>
        <v>0</v>
      </c>
      <c r="DU122" s="25"/>
      <c r="DV122" s="26">
        <f t="shared" ref="DV122:DV127" si="1092">(DU122/12*1*$D122*$G122*$H122*$J122*DV$10)+(DU122/12*5*$E122*$G122*$H122*$J122*DV$11)+(DU122/12*6*$F122*$G122*$H122*$J122*DV$11)</f>
        <v>0</v>
      </c>
      <c r="DW122" s="25"/>
      <c r="DX122" s="26">
        <f t="shared" ref="DX122:DX127" si="1093">(DW122/12*1*$D122*$G122*$H122*$K122*DX$10)+(DW122/12*5*$E122*$G122*$H122*$K122*DX$11)+(DW122/12*6*$F122*$G122*$H122*$K122*DX$11)</f>
        <v>0</v>
      </c>
      <c r="DY122" s="25"/>
      <c r="DZ122" s="26">
        <f t="shared" ref="DZ122:DZ127" si="1094">(DY122/12*1*$D122*$G122*$H122*$K122*DZ$10)+(DY122/12*5*$E122*$G122*$H122*$K122*DZ$11)+(DY122/12*6*$F122*$G122*$H122*$K122*DZ$11)</f>
        <v>0</v>
      </c>
      <c r="EA122" s="25"/>
      <c r="EB122" s="26">
        <f t="shared" ref="EB122:EB127" si="1095">(EA122/12*1*$D122*$G122*$H122*$K122*EB$10)+(EA122/12*5*$E122*$G122*$H122*$K122*EB$11)+(EA122/12*6*$F122*$G122*$H122*$K122*EB$11)</f>
        <v>0</v>
      </c>
      <c r="EC122" s="25"/>
      <c r="ED122" s="26">
        <f t="shared" ref="ED122:ED127" si="1096">(EC122/12*1*$D122*$G122*$H122*$L122*ED$10)+(EC122/12*5*$E122*$G122*$H122*$L122*ED$11)+(EC122/12*6*$F122*$G122*$H122*$L122*ED$11)</f>
        <v>0</v>
      </c>
      <c r="EE122" s="25"/>
      <c r="EF122" s="26">
        <f t="shared" ref="EF122:EF127" si="1097">(EE122/12*1*$D122*$G122*$H122*$M122*EF$10)+(EE122/12*5*$E122*$G122*$H122*$N122*EF$11)+(EE122/12*6*$F122*$G122*$H122*$N122*EF$11)</f>
        <v>0</v>
      </c>
      <c r="EG122" s="29">
        <f t="shared" ref="EG122:EH127" si="1098">SUM(S122,Y122,U122,O122,Q122,BW122,CS122,DI122,DU122,BY122,DS122,BI122,AY122,AQ122,AS122,AU122,BK122,CQ122,W122,EA122,DG122,CA122,DY122,CI122,DK122,DO122,DM122,AE122,AG122,AI122,AK122,AA122,AM122,AO122,CK122,EC122,EE122,AW122,DW122,BO122,BA122,BC122,CU122,CW122,CY122,DA122,DC122,BQ122,BE122,BS122,BG122,BU122,CM122,CG122,CO122,AC122,CC122,DE122,,BM122,DQ122,CE122)</f>
        <v>24</v>
      </c>
      <c r="EH122" s="29">
        <f t="shared" si="1098"/>
        <v>299122.8453546667</v>
      </c>
      <c r="EI122" s="38"/>
      <c r="EJ122" s="38"/>
      <c r="EL122" s="59"/>
    </row>
    <row r="123" spans="1:142" ht="30" x14ac:dyDescent="0.25">
      <c r="A123" s="7"/>
      <c r="B123" s="7">
        <v>82</v>
      </c>
      <c r="C123" s="33" t="s">
        <v>267</v>
      </c>
      <c r="D123" s="22">
        <f t="shared" si="705"/>
        <v>10127</v>
      </c>
      <c r="E123" s="22">
        <v>10127</v>
      </c>
      <c r="F123" s="22">
        <v>9620</v>
      </c>
      <c r="G123" s="23">
        <v>2.1800000000000002</v>
      </c>
      <c r="H123" s="31">
        <v>1</v>
      </c>
      <c r="I123" s="32"/>
      <c r="J123" s="22">
        <v>1.4</v>
      </c>
      <c r="K123" s="22">
        <v>1.68</v>
      </c>
      <c r="L123" s="22">
        <v>2.23</v>
      </c>
      <c r="M123" s="22">
        <v>2.39</v>
      </c>
      <c r="N123" s="24">
        <v>2.57</v>
      </c>
      <c r="O123" s="25"/>
      <c r="P123" s="26">
        <f t="shared" si="1037"/>
        <v>0</v>
      </c>
      <c r="Q123" s="25"/>
      <c r="R123" s="26">
        <f t="shared" si="1038"/>
        <v>0</v>
      </c>
      <c r="S123" s="27"/>
      <c r="T123" s="26">
        <f t="shared" si="1039"/>
        <v>0</v>
      </c>
      <c r="U123" s="25"/>
      <c r="V123" s="26">
        <f t="shared" si="1040"/>
        <v>0</v>
      </c>
      <c r="W123" s="25"/>
      <c r="X123" s="26">
        <f t="shared" si="1041"/>
        <v>0</v>
      </c>
      <c r="Y123" s="25"/>
      <c r="Z123" s="26">
        <f t="shared" si="1042"/>
        <v>0</v>
      </c>
      <c r="AA123" s="25"/>
      <c r="AB123" s="26">
        <f t="shared" si="1043"/>
        <v>0</v>
      </c>
      <c r="AC123" s="25"/>
      <c r="AD123" s="26">
        <f t="shared" si="1044"/>
        <v>0</v>
      </c>
      <c r="AE123" s="25"/>
      <c r="AF123" s="26">
        <f t="shared" si="1045"/>
        <v>0</v>
      </c>
      <c r="AG123" s="25"/>
      <c r="AH123" s="26">
        <f t="shared" si="1046"/>
        <v>0</v>
      </c>
      <c r="AI123" s="25"/>
      <c r="AJ123" s="26">
        <f t="shared" si="1047"/>
        <v>0</v>
      </c>
      <c r="AK123" s="25"/>
      <c r="AL123" s="26">
        <f t="shared" si="1048"/>
        <v>0</v>
      </c>
      <c r="AM123" s="28"/>
      <c r="AN123" s="26">
        <f t="shared" si="1049"/>
        <v>0</v>
      </c>
      <c r="AO123" s="25"/>
      <c r="AP123" s="26">
        <f t="shared" si="1050"/>
        <v>0</v>
      </c>
      <c r="AQ123" s="25"/>
      <c r="AR123" s="26">
        <f t="shared" si="1051"/>
        <v>0</v>
      </c>
      <c r="AS123" s="25"/>
      <c r="AT123" s="26">
        <f t="shared" si="1052"/>
        <v>0</v>
      </c>
      <c r="AU123" s="25"/>
      <c r="AV123" s="26">
        <f t="shared" si="1053"/>
        <v>0</v>
      </c>
      <c r="AW123" s="25"/>
      <c r="AX123" s="26">
        <f t="shared" si="1054"/>
        <v>0</v>
      </c>
      <c r="AY123" s="25"/>
      <c r="AZ123" s="26">
        <f t="shared" si="1055"/>
        <v>0</v>
      </c>
      <c r="BA123" s="25"/>
      <c r="BB123" s="26">
        <f t="shared" si="1056"/>
        <v>0</v>
      </c>
      <c r="BC123" s="25"/>
      <c r="BD123" s="26">
        <f t="shared" si="1057"/>
        <v>0</v>
      </c>
      <c r="BE123" s="25"/>
      <c r="BF123" s="26">
        <f t="shared" si="1058"/>
        <v>0</v>
      </c>
      <c r="BG123" s="25"/>
      <c r="BH123" s="26">
        <f t="shared" si="1059"/>
        <v>0</v>
      </c>
      <c r="BI123" s="25">
        <v>13</v>
      </c>
      <c r="BJ123" s="26">
        <f t="shared" si="1060"/>
        <v>355915.2111666667</v>
      </c>
      <c r="BK123" s="25"/>
      <c r="BL123" s="26">
        <f t="shared" si="1061"/>
        <v>0</v>
      </c>
      <c r="BM123" s="25"/>
      <c r="BN123" s="26">
        <f t="shared" si="1062"/>
        <v>0</v>
      </c>
      <c r="BO123" s="25"/>
      <c r="BP123" s="26">
        <f t="shared" si="1063"/>
        <v>0</v>
      </c>
      <c r="BQ123" s="25"/>
      <c r="BR123" s="26">
        <f t="shared" si="1064"/>
        <v>0</v>
      </c>
      <c r="BS123" s="25"/>
      <c r="BT123" s="26">
        <f t="shared" si="1065"/>
        <v>0</v>
      </c>
      <c r="BU123" s="25"/>
      <c r="BV123" s="26">
        <f t="shared" si="1066"/>
        <v>0</v>
      </c>
      <c r="BW123" s="25"/>
      <c r="BX123" s="26">
        <f t="shared" si="1067"/>
        <v>0</v>
      </c>
      <c r="BY123" s="25"/>
      <c r="BZ123" s="26">
        <f t="shared" si="1068"/>
        <v>0</v>
      </c>
      <c r="CA123" s="25"/>
      <c r="CB123" s="26">
        <f t="shared" si="1069"/>
        <v>0</v>
      </c>
      <c r="CC123" s="25"/>
      <c r="CD123" s="26">
        <f t="shared" si="1070"/>
        <v>0</v>
      </c>
      <c r="CE123" s="25"/>
      <c r="CF123" s="26">
        <f t="shared" si="1071"/>
        <v>0</v>
      </c>
      <c r="CG123" s="25"/>
      <c r="CH123" s="26">
        <f t="shared" si="1072"/>
        <v>0</v>
      </c>
      <c r="CI123" s="25"/>
      <c r="CJ123" s="26">
        <f t="shared" si="1073"/>
        <v>0</v>
      </c>
      <c r="CK123" s="25"/>
      <c r="CL123" s="26">
        <f t="shared" si="1074"/>
        <v>0</v>
      </c>
      <c r="CM123" s="25"/>
      <c r="CN123" s="26">
        <f t="shared" si="1075"/>
        <v>0</v>
      </c>
      <c r="CO123" s="25">
        <v>15</v>
      </c>
      <c r="CP123" s="26">
        <f t="shared" si="1076"/>
        <v>452008.82999999996</v>
      </c>
      <c r="CQ123" s="25"/>
      <c r="CR123" s="26">
        <f t="shared" si="1077"/>
        <v>0</v>
      </c>
      <c r="CS123" s="25"/>
      <c r="CT123" s="26">
        <f t="shared" si="1078"/>
        <v>0</v>
      </c>
      <c r="CU123" s="25"/>
      <c r="CV123" s="26">
        <f t="shared" si="1079"/>
        <v>0</v>
      </c>
      <c r="CW123" s="25"/>
      <c r="CX123" s="26">
        <f t="shared" si="1080"/>
        <v>0</v>
      </c>
      <c r="CY123" s="25"/>
      <c r="CZ123" s="26">
        <f t="shared" si="1081"/>
        <v>0</v>
      </c>
      <c r="DA123" s="25"/>
      <c r="DB123" s="26">
        <f t="shared" si="1082"/>
        <v>0</v>
      </c>
      <c r="DC123" s="25"/>
      <c r="DD123" s="26">
        <f t="shared" si="1083"/>
        <v>0</v>
      </c>
      <c r="DE123" s="25"/>
      <c r="DF123" s="26">
        <f t="shared" si="1084"/>
        <v>0</v>
      </c>
      <c r="DG123" s="25"/>
      <c r="DH123" s="26">
        <f t="shared" si="1085"/>
        <v>0</v>
      </c>
      <c r="DI123" s="25"/>
      <c r="DJ123" s="26">
        <f t="shared" si="1086"/>
        <v>0</v>
      </c>
      <c r="DK123" s="25"/>
      <c r="DL123" s="26">
        <f t="shared" si="1087"/>
        <v>0</v>
      </c>
      <c r="DM123" s="25"/>
      <c r="DN123" s="26">
        <f t="shared" si="1088"/>
        <v>0</v>
      </c>
      <c r="DO123" s="25"/>
      <c r="DP123" s="26">
        <f t="shared" si="1089"/>
        <v>0</v>
      </c>
      <c r="DQ123" s="25"/>
      <c r="DR123" s="26">
        <f t="shared" si="1090"/>
        <v>0</v>
      </c>
      <c r="DS123" s="36"/>
      <c r="DT123" s="26">
        <f t="shared" si="1091"/>
        <v>0</v>
      </c>
      <c r="DU123" s="25"/>
      <c r="DV123" s="26">
        <f t="shared" si="1092"/>
        <v>0</v>
      </c>
      <c r="DW123" s="25"/>
      <c r="DX123" s="26">
        <f t="shared" si="1093"/>
        <v>0</v>
      </c>
      <c r="DY123" s="25"/>
      <c r="DZ123" s="26">
        <f t="shared" si="1094"/>
        <v>0</v>
      </c>
      <c r="EA123" s="25"/>
      <c r="EB123" s="26">
        <f t="shared" si="1095"/>
        <v>0</v>
      </c>
      <c r="EC123" s="25"/>
      <c r="ED123" s="26">
        <f t="shared" si="1096"/>
        <v>0</v>
      </c>
      <c r="EE123" s="25"/>
      <c r="EF123" s="26">
        <f t="shared" si="1097"/>
        <v>0</v>
      </c>
      <c r="EG123" s="29">
        <f t="shared" si="1098"/>
        <v>28</v>
      </c>
      <c r="EH123" s="29">
        <f t="shared" si="1098"/>
        <v>807924.04116666666</v>
      </c>
      <c r="EI123" s="38"/>
      <c r="EJ123" s="38"/>
      <c r="EL123" s="59"/>
    </row>
    <row r="124" spans="1:142" ht="30" x14ac:dyDescent="0.25">
      <c r="A124" s="7"/>
      <c r="B124" s="7">
        <v>83</v>
      </c>
      <c r="C124" s="33" t="s">
        <v>268</v>
      </c>
      <c r="D124" s="22">
        <f t="shared" si="705"/>
        <v>10127</v>
      </c>
      <c r="E124" s="22">
        <v>10127</v>
      </c>
      <c r="F124" s="22">
        <v>9620</v>
      </c>
      <c r="G124" s="23">
        <v>2.58</v>
      </c>
      <c r="H124" s="31">
        <v>1</v>
      </c>
      <c r="I124" s="32"/>
      <c r="J124" s="22">
        <v>1.4</v>
      </c>
      <c r="K124" s="22">
        <v>1.68</v>
      </c>
      <c r="L124" s="22">
        <v>2.23</v>
      </c>
      <c r="M124" s="22">
        <v>2.39</v>
      </c>
      <c r="N124" s="24">
        <v>2.57</v>
      </c>
      <c r="O124" s="25"/>
      <c r="P124" s="26">
        <f t="shared" si="1037"/>
        <v>0</v>
      </c>
      <c r="Q124" s="25"/>
      <c r="R124" s="26">
        <f t="shared" si="1038"/>
        <v>0</v>
      </c>
      <c r="S124" s="27"/>
      <c r="T124" s="26">
        <f t="shared" si="1039"/>
        <v>0</v>
      </c>
      <c r="U124" s="25"/>
      <c r="V124" s="26">
        <f t="shared" si="1040"/>
        <v>0</v>
      </c>
      <c r="W124" s="25"/>
      <c r="X124" s="26">
        <f t="shared" si="1041"/>
        <v>0</v>
      </c>
      <c r="Y124" s="25"/>
      <c r="Z124" s="26">
        <f t="shared" si="1042"/>
        <v>0</v>
      </c>
      <c r="AA124" s="25"/>
      <c r="AB124" s="26">
        <f t="shared" si="1043"/>
        <v>0</v>
      </c>
      <c r="AC124" s="25"/>
      <c r="AD124" s="26">
        <f t="shared" si="1044"/>
        <v>0</v>
      </c>
      <c r="AE124" s="25"/>
      <c r="AF124" s="26">
        <f t="shared" si="1045"/>
        <v>0</v>
      </c>
      <c r="AG124" s="25"/>
      <c r="AH124" s="26">
        <f t="shared" si="1046"/>
        <v>0</v>
      </c>
      <c r="AI124" s="25"/>
      <c r="AJ124" s="26">
        <f t="shared" si="1047"/>
        <v>0</v>
      </c>
      <c r="AK124" s="25"/>
      <c r="AL124" s="26">
        <f t="shared" si="1048"/>
        <v>0</v>
      </c>
      <c r="AM124" s="28"/>
      <c r="AN124" s="26">
        <f t="shared" si="1049"/>
        <v>0</v>
      </c>
      <c r="AO124" s="25"/>
      <c r="AP124" s="26">
        <f t="shared" si="1050"/>
        <v>0</v>
      </c>
      <c r="AQ124" s="25"/>
      <c r="AR124" s="26">
        <f t="shared" si="1051"/>
        <v>0</v>
      </c>
      <c r="AS124" s="25"/>
      <c r="AT124" s="26">
        <f t="shared" si="1052"/>
        <v>0</v>
      </c>
      <c r="AU124" s="25"/>
      <c r="AV124" s="26">
        <f t="shared" si="1053"/>
        <v>0</v>
      </c>
      <c r="AW124" s="25"/>
      <c r="AX124" s="26">
        <f t="shared" si="1054"/>
        <v>0</v>
      </c>
      <c r="AY124" s="25"/>
      <c r="AZ124" s="26">
        <f t="shared" si="1055"/>
        <v>0</v>
      </c>
      <c r="BA124" s="25"/>
      <c r="BB124" s="26">
        <f t="shared" si="1056"/>
        <v>0</v>
      </c>
      <c r="BC124" s="25"/>
      <c r="BD124" s="26">
        <f t="shared" si="1057"/>
        <v>0</v>
      </c>
      <c r="BE124" s="25"/>
      <c r="BF124" s="26">
        <f t="shared" si="1058"/>
        <v>0</v>
      </c>
      <c r="BG124" s="25"/>
      <c r="BH124" s="26">
        <f t="shared" si="1059"/>
        <v>0</v>
      </c>
      <c r="BI124" s="25"/>
      <c r="BJ124" s="26">
        <f t="shared" si="1060"/>
        <v>0</v>
      </c>
      <c r="BK124" s="25"/>
      <c r="BL124" s="26">
        <f t="shared" si="1061"/>
        <v>0</v>
      </c>
      <c r="BM124" s="25"/>
      <c r="BN124" s="26">
        <f t="shared" si="1062"/>
        <v>0</v>
      </c>
      <c r="BO124" s="25"/>
      <c r="BP124" s="26">
        <f t="shared" si="1063"/>
        <v>0</v>
      </c>
      <c r="BQ124" s="25"/>
      <c r="BR124" s="26">
        <f t="shared" si="1064"/>
        <v>0</v>
      </c>
      <c r="BS124" s="25"/>
      <c r="BT124" s="26">
        <f t="shared" si="1065"/>
        <v>0</v>
      </c>
      <c r="BU124" s="25"/>
      <c r="BV124" s="26">
        <f t="shared" si="1066"/>
        <v>0</v>
      </c>
      <c r="BW124" s="25"/>
      <c r="BX124" s="26">
        <f t="shared" si="1067"/>
        <v>0</v>
      </c>
      <c r="BY124" s="25"/>
      <c r="BZ124" s="26">
        <f t="shared" si="1068"/>
        <v>0</v>
      </c>
      <c r="CA124" s="25"/>
      <c r="CB124" s="26">
        <f t="shared" si="1069"/>
        <v>0</v>
      </c>
      <c r="CC124" s="25"/>
      <c r="CD124" s="26">
        <f t="shared" si="1070"/>
        <v>0</v>
      </c>
      <c r="CE124" s="25"/>
      <c r="CF124" s="26">
        <f t="shared" si="1071"/>
        <v>0</v>
      </c>
      <c r="CG124" s="25"/>
      <c r="CH124" s="26">
        <f t="shared" si="1072"/>
        <v>0</v>
      </c>
      <c r="CI124" s="25"/>
      <c r="CJ124" s="26">
        <f t="shared" si="1073"/>
        <v>0</v>
      </c>
      <c r="CK124" s="25"/>
      <c r="CL124" s="26">
        <f t="shared" si="1074"/>
        <v>0</v>
      </c>
      <c r="CM124" s="25"/>
      <c r="CN124" s="26">
        <f t="shared" si="1075"/>
        <v>0</v>
      </c>
      <c r="CO124" s="25">
        <v>5</v>
      </c>
      <c r="CP124" s="26">
        <f t="shared" si="1076"/>
        <v>178315.40999999997</v>
      </c>
      <c r="CQ124" s="25"/>
      <c r="CR124" s="26">
        <f t="shared" si="1077"/>
        <v>0</v>
      </c>
      <c r="CS124" s="25"/>
      <c r="CT124" s="26">
        <f t="shared" si="1078"/>
        <v>0</v>
      </c>
      <c r="CU124" s="25"/>
      <c r="CV124" s="26">
        <f t="shared" si="1079"/>
        <v>0</v>
      </c>
      <c r="CW124" s="25"/>
      <c r="CX124" s="26">
        <f t="shared" si="1080"/>
        <v>0</v>
      </c>
      <c r="CY124" s="25"/>
      <c r="CZ124" s="26">
        <f t="shared" si="1081"/>
        <v>0</v>
      </c>
      <c r="DA124" s="25"/>
      <c r="DB124" s="26">
        <f t="shared" si="1082"/>
        <v>0</v>
      </c>
      <c r="DC124" s="25"/>
      <c r="DD124" s="26">
        <f t="shared" si="1083"/>
        <v>0</v>
      </c>
      <c r="DE124" s="25"/>
      <c r="DF124" s="26">
        <f t="shared" si="1084"/>
        <v>0</v>
      </c>
      <c r="DG124" s="25"/>
      <c r="DH124" s="26">
        <f t="shared" si="1085"/>
        <v>0</v>
      </c>
      <c r="DI124" s="25"/>
      <c r="DJ124" s="26">
        <f t="shared" si="1086"/>
        <v>0</v>
      </c>
      <c r="DK124" s="25"/>
      <c r="DL124" s="26">
        <f t="shared" si="1087"/>
        <v>0</v>
      </c>
      <c r="DM124" s="25"/>
      <c r="DN124" s="26">
        <f t="shared" si="1088"/>
        <v>0</v>
      </c>
      <c r="DO124" s="25"/>
      <c r="DP124" s="26">
        <f t="shared" si="1089"/>
        <v>0</v>
      </c>
      <c r="DQ124" s="25"/>
      <c r="DR124" s="26">
        <f t="shared" si="1090"/>
        <v>0</v>
      </c>
      <c r="DS124" s="36"/>
      <c r="DT124" s="26">
        <f t="shared" si="1091"/>
        <v>0</v>
      </c>
      <c r="DU124" s="25"/>
      <c r="DV124" s="26">
        <f t="shared" si="1092"/>
        <v>0</v>
      </c>
      <c r="DW124" s="25"/>
      <c r="DX124" s="26">
        <f t="shared" si="1093"/>
        <v>0</v>
      </c>
      <c r="DY124" s="25"/>
      <c r="DZ124" s="26">
        <f t="shared" si="1094"/>
        <v>0</v>
      </c>
      <c r="EA124" s="25"/>
      <c r="EB124" s="26">
        <f t="shared" si="1095"/>
        <v>0</v>
      </c>
      <c r="EC124" s="25"/>
      <c r="ED124" s="26">
        <f t="shared" si="1096"/>
        <v>0</v>
      </c>
      <c r="EE124" s="25"/>
      <c r="EF124" s="26">
        <f t="shared" si="1097"/>
        <v>0</v>
      </c>
      <c r="EG124" s="29">
        <f t="shared" si="1098"/>
        <v>5</v>
      </c>
      <c r="EH124" s="29">
        <f t="shared" si="1098"/>
        <v>178315.40999999997</v>
      </c>
      <c r="EI124" s="38"/>
      <c r="EJ124" s="38"/>
      <c r="EL124" s="59"/>
    </row>
    <row r="125" spans="1:142" ht="45" x14ac:dyDescent="0.25">
      <c r="A125" s="7"/>
      <c r="B125" s="7">
        <v>84</v>
      </c>
      <c r="C125" s="33" t="s">
        <v>269</v>
      </c>
      <c r="D125" s="22">
        <f t="shared" si="705"/>
        <v>10127</v>
      </c>
      <c r="E125" s="22">
        <v>10127</v>
      </c>
      <c r="F125" s="22">
        <v>9620</v>
      </c>
      <c r="G125" s="23">
        <v>1.97</v>
      </c>
      <c r="H125" s="31">
        <v>1</v>
      </c>
      <c r="I125" s="32"/>
      <c r="J125" s="22">
        <v>1.4</v>
      </c>
      <c r="K125" s="22">
        <v>1.68</v>
      </c>
      <c r="L125" s="22">
        <v>2.23</v>
      </c>
      <c r="M125" s="22">
        <v>2.39</v>
      </c>
      <c r="N125" s="24">
        <v>2.57</v>
      </c>
      <c r="O125" s="25"/>
      <c r="P125" s="26">
        <f t="shared" si="1037"/>
        <v>0</v>
      </c>
      <c r="Q125" s="25"/>
      <c r="R125" s="26">
        <f t="shared" si="1038"/>
        <v>0</v>
      </c>
      <c r="S125" s="27"/>
      <c r="T125" s="26">
        <f t="shared" si="1039"/>
        <v>0</v>
      </c>
      <c r="U125" s="25"/>
      <c r="V125" s="26">
        <f t="shared" si="1040"/>
        <v>0</v>
      </c>
      <c r="W125" s="25"/>
      <c r="X125" s="26">
        <f t="shared" si="1041"/>
        <v>0</v>
      </c>
      <c r="Y125" s="25"/>
      <c r="Z125" s="26">
        <f t="shared" si="1042"/>
        <v>0</v>
      </c>
      <c r="AA125" s="25"/>
      <c r="AB125" s="26">
        <f t="shared" si="1043"/>
        <v>0</v>
      </c>
      <c r="AC125" s="25"/>
      <c r="AD125" s="26">
        <f t="shared" si="1044"/>
        <v>0</v>
      </c>
      <c r="AE125" s="25"/>
      <c r="AF125" s="26">
        <f t="shared" si="1045"/>
        <v>0</v>
      </c>
      <c r="AG125" s="25"/>
      <c r="AH125" s="26">
        <f t="shared" si="1046"/>
        <v>0</v>
      </c>
      <c r="AI125" s="25"/>
      <c r="AJ125" s="26">
        <f t="shared" si="1047"/>
        <v>0</v>
      </c>
      <c r="AK125" s="25"/>
      <c r="AL125" s="26">
        <f t="shared" si="1048"/>
        <v>0</v>
      </c>
      <c r="AM125" s="28"/>
      <c r="AN125" s="26">
        <f t="shared" si="1049"/>
        <v>0</v>
      </c>
      <c r="AO125" s="25"/>
      <c r="AP125" s="26">
        <f t="shared" si="1050"/>
        <v>0</v>
      </c>
      <c r="AQ125" s="25"/>
      <c r="AR125" s="26">
        <f t="shared" si="1051"/>
        <v>0</v>
      </c>
      <c r="AS125" s="25"/>
      <c r="AT125" s="26">
        <f t="shared" si="1052"/>
        <v>0</v>
      </c>
      <c r="AU125" s="25"/>
      <c r="AV125" s="26">
        <f t="shared" si="1053"/>
        <v>0</v>
      </c>
      <c r="AW125" s="25"/>
      <c r="AX125" s="26">
        <f t="shared" si="1054"/>
        <v>0</v>
      </c>
      <c r="AY125" s="25"/>
      <c r="AZ125" s="26">
        <f t="shared" si="1055"/>
        <v>0</v>
      </c>
      <c r="BA125" s="25"/>
      <c r="BB125" s="26">
        <f t="shared" si="1056"/>
        <v>0</v>
      </c>
      <c r="BC125" s="25"/>
      <c r="BD125" s="26">
        <f t="shared" si="1057"/>
        <v>0</v>
      </c>
      <c r="BE125" s="25"/>
      <c r="BF125" s="26">
        <f t="shared" si="1058"/>
        <v>0</v>
      </c>
      <c r="BG125" s="25"/>
      <c r="BH125" s="26">
        <f t="shared" si="1059"/>
        <v>0</v>
      </c>
      <c r="BI125" s="25">
        <v>10</v>
      </c>
      <c r="BJ125" s="26">
        <f t="shared" si="1060"/>
        <v>247407.53916666668</v>
      </c>
      <c r="BK125" s="25"/>
      <c r="BL125" s="26">
        <f t="shared" si="1061"/>
        <v>0</v>
      </c>
      <c r="BM125" s="25"/>
      <c r="BN125" s="26">
        <f t="shared" si="1062"/>
        <v>0</v>
      </c>
      <c r="BO125" s="25"/>
      <c r="BP125" s="26">
        <f t="shared" si="1063"/>
        <v>0</v>
      </c>
      <c r="BQ125" s="25"/>
      <c r="BR125" s="26">
        <f t="shared" si="1064"/>
        <v>0</v>
      </c>
      <c r="BS125" s="25"/>
      <c r="BT125" s="26">
        <f t="shared" si="1065"/>
        <v>0</v>
      </c>
      <c r="BU125" s="25"/>
      <c r="BV125" s="26">
        <f t="shared" si="1066"/>
        <v>0</v>
      </c>
      <c r="BW125" s="25"/>
      <c r="BX125" s="26">
        <f t="shared" si="1067"/>
        <v>0</v>
      </c>
      <c r="BY125" s="25"/>
      <c r="BZ125" s="26">
        <f t="shared" si="1068"/>
        <v>0</v>
      </c>
      <c r="CA125" s="25"/>
      <c r="CB125" s="26">
        <f t="shared" si="1069"/>
        <v>0</v>
      </c>
      <c r="CC125" s="25"/>
      <c r="CD125" s="26">
        <f t="shared" si="1070"/>
        <v>0</v>
      </c>
      <c r="CE125" s="25"/>
      <c r="CF125" s="26">
        <f t="shared" si="1071"/>
        <v>0</v>
      </c>
      <c r="CG125" s="25"/>
      <c r="CH125" s="26">
        <f t="shared" si="1072"/>
        <v>0</v>
      </c>
      <c r="CI125" s="25"/>
      <c r="CJ125" s="26">
        <f t="shared" si="1073"/>
        <v>0</v>
      </c>
      <c r="CK125" s="25"/>
      <c r="CL125" s="26">
        <f t="shared" si="1074"/>
        <v>0</v>
      </c>
      <c r="CM125" s="25"/>
      <c r="CN125" s="26">
        <f t="shared" si="1075"/>
        <v>0</v>
      </c>
      <c r="CO125" s="25"/>
      <c r="CP125" s="26">
        <f t="shared" si="1076"/>
        <v>0</v>
      </c>
      <c r="CQ125" s="25"/>
      <c r="CR125" s="26">
        <f t="shared" si="1077"/>
        <v>0</v>
      </c>
      <c r="CS125" s="25"/>
      <c r="CT125" s="26">
        <f t="shared" si="1078"/>
        <v>0</v>
      </c>
      <c r="CU125" s="25"/>
      <c r="CV125" s="26">
        <f t="shared" si="1079"/>
        <v>0</v>
      </c>
      <c r="CW125" s="25"/>
      <c r="CX125" s="26">
        <f t="shared" si="1080"/>
        <v>0</v>
      </c>
      <c r="CY125" s="25"/>
      <c r="CZ125" s="26">
        <f t="shared" si="1081"/>
        <v>0</v>
      </c>
      <c r="DA125" s="25"/>
      <c r="DB125" s="26">
        <f t="shared" si="1082"/>
        <v>0</v>
      </c>
      <c r="DC125" s="25"/>
      <c r="DD125" s="26">
        <f t="shared" si="1083"/>
        <v>0</v>
      </c>
      <c r="DE125" s="25"/>
      <c r="DF125" s="26">
        <f t="shared" si="1084"/>
        <v>0</v>
      </c>
      <c r="DG125" s="25"/>
      <c r="DH125" s="26">
        <f t="shared" si="1085"/>
        <v>0</v>
      </c>
      <c r="DI125" s="25"/>
      <c r="DJ125" s="26">
        <f t="shared" si="1086"/>
        <v>0</v>
      </c>
      <c r="DK125" s="25"/>
      <c r="DL125" s="26">
        <f t="shared" si="1087"/>
        <v>0</v>
      </c>
      <c r="DM125" s="25"/>
      <c r="DN125" s="26">
        <f t="shared" si="1088"/>
        <v>0</v>
      </c>
      <c r="DO125" s="25"/>
      <c r="DP125" s="26">
        <f t="shared" si="1089"/>
        <v>0</v>
      </c>
      <c r="DQ125" s="25"/>
      <c r="DR125" s="26">
        <f t="shared" si="1090"/>
        <v>0</v>
      </c>
      <c r="DS125" s="36"/>
      <c r="DT125" s="26">
        <f t="shared" si="1091"/>
        <v>0</v>
      </c>
      <c r="DU125" s="25"/>
      <c r="DV125" s="26">
        <f t="shared" si="1092"/>
        <v>0</v>
      </c>
      <c r="DW125" s="25"/>
      <c r="DX125" s="26">
        <f t="shared" si="1093"/>
        <v>0</v>
      </c>
      <c r="DY125" s="25"/>
      <c r="DZ125" s="26">
        <f t="shared" si="1094"/>
        <v>0</v>
      </c>
      <c r="EA125" s="25"/>
      <c r="EB125" s="26">
        <f t="shared" si="1095"/>
        <v>0</v>
      </c>
      <c r="EC125" s="25"/>
      <c r="ED125" s="26">
        <f t="shared" si="1096"/>
        <v>0</v>
      </c>
      <c r="EE125" s="25"/>
      <c r="EF125" s="26">
        <f t="shared" si="1097"/>
        <v>0</v>
      </c>
      <c r="EG125" s="29">
        <f t="shared" si="1098"/>
        <v>10</v>
      </c>
      <c r="EH125" s="29">
        <f t="shared" si="1098"/>
        <v>247407.53916666668</v>
      </c>
      <c r="EI125" s="38"/>
      <c r="EJ125" s="38"/>
      <c r="EL125" s="59"/>
    </row>
    <row r="126" spans="1:142" ht="45" x14ac:dyDescent="0.25">
      <c r="A126" s="7"/>
      <c r="B126" s="7">
        <v>85</v>
      </c>
      <c r="C126" s="33" t="s">
        <v>270</v>
      </c>
      <c r="D126" s="22">
        <f t="shared" si="705"/>
        <v>10127</v>
      </c>
      <c r="E126" s="22">
        <v>10127</v>
      </c>
      <c r="F126" s="22">
        <v>9620</v>
      </c>
      <c r="G126" s="23">
        <v>2.04</v>
      </c>
      <c r="H126" s="31">
        <v>1</v>
      </c>
      <c r="I126" s="32"/>
      <c r="J126" s="22">
        <v>1.4</v>
      </c>
      <c r="K126" s="22">
        <v>1.68</v>
      </c>
      <c r="L126" s="22">
        <v>2.23</v>
      </c>
      <c r="M126" s="22">
        <v>2.39</v>
      </c>
      <c r="N126" s="24">
        <v>2.57</v>
      </c>
      <c r="O126" s="25"/>
      <c r="P126" s="26">
        <f t="shared" si="1037"/>
        <v>0</v>
      </c>
      <c r="Q126" s="25"/>
      <c r="R126" s="26">
        <f t="shared" si="1038"/>
        <v>0</v>
      </c>
      <c r="S126" s="27"/>
      <c r="T126" s="26">
        <f t="shared" si="1039"/>
        <v>0</v>
      </c>
      <c r="U126" s="25"/>
      <c r="V126" s="26">
        <f t="shared" si="1040"/>
        <v>0</v>
      </c>
      <c r="W126" s="25"/>
      <c r="X126" s="26">
        <f t="shared" si="1041"/>
        <v>0</v>
      </c>
      <c r="Y126" s="25"/>
      <c r="Z126" s="26">
        <f t="shared" si="1042"/>
        <v>0</v>
      </c>
      <c r="AA126" s="25"/>
      <c r="AB126" s="26">
        <f t="shared" si="1043"/>
        <v>0</v>
      </c>
      <c r="AC126" s="25"/>
      <c r="AD126" s="26">
        <f t="shared" si="1044"/>
        <v>0</v>
      </c>
      <c r="AE126" s="25"/>
      <c r="AF126" s="26">
        <f t="shared" si="1045"/>
        <v>0</v>
      </c>
      <c r="AG126" s="25"/>
      <c r="AH126" s="26">
        <f t="shared" si="1046"/>
        <v>0</v>
      </c>
      <c r="AI126" s="25"/>
      <c r="AJ126" s="26">
        <f t="shared" si="1047"/>
        <v>0</v>
      </c>
      <c r="AK126" s="25"/>
      <c r="AL126" s="26">
        <f t="shared" si="1048"/>
        <v>0</v>
      </c>
      <c r="AM126" s="28"/>
      <c r="AN126" s="26">
        <f t="shared" si="1049"/>
        <v>0</v>
      </c>
      <c r="AO126" s="25"/>
      <c r="AP126" s="26">
        <f t="shared" si="1050"/>
        <v>0</v>
      </c>
      <c r="AQ126" s="25"/>
      <c r="AR126" s="26">
        <f t="shared" si="1051"/>
        <v>0</v>
      </c>
      <c r="AS126" s="25"/>
      <c r="AT126" s="26">
        <f t="shared" si="1052"/>
        <v>0</v>
      </c>
      <c r="AU126" s="25"/>
      <c r="AV126" s="26">
        <f t="shared" si="1053"/>
        <v>0</v>
      </c>
      <c r="AW126" s="25"/>
      <c r="AX126" s="26">
        <f t="shared" si="1054"/>
        <v>0</v>
      </c>
      <c r="AY126" s="25"/>
      <c r="AZ126" s="26">
        <f t="shared" si="1055"/>
        <v>0</v>
      </c>
      <c r="BA126" s="25"/>
      <c r="BB126" s="26">
        <f t="shared" si="1056"/>
        <v>0</v>
      </c>
      <c r="BC126" s="25"/>
      <c r="BD126" s="26">
        <f t="shared" si="1057"/>
        <v>0</v>
      </c>
      <c r="BE126" s="25"/>
      <c r="BF126" s="26">
        <f t="shared" si="1058"/>
        <v>0</v>
      </c>
      <c r="BG126" s="25"/>
      <c r="BH126" s="26">
        <f t="shared" si="1059"/>
        <v>0</v>
      </c>
      <c r="BI126" s="25"/>
      <c r="BJ126" s="26">
        <f t="shared" si="1060"/>
        <v>0</v>
      </c>
      <c r="BK126" s="25"/>
      <c r="BL126" s="26">
        <f t="shared" si="1061"/>
        <v>0</v>
      </c>
      <c r="BM126" s="25"/>
      <c r="BN126" s="26">
        <f t="shared" si="1062"/>
        <v>0</v>
      </c>
      <c r="BO126" s="25"/>
      <c r="BP126" s="26">
        <f t="shared" si="1063"/>
        <v>0</v>
      </c>
      <c r="BQ126" s="25"/>
      <c r="BR126" s="26">
        <f t="shared" si="1064"/>
        <v>0</v>
      </c>
      <c r="BS126" s="25"/>
      <c r="BT126" s="26">
        <f t="shared" si="1065"/>
        <v>0</v>
      </c>
      <c r="BU126" s="25"/>
      <c r="BV126" s="26">
        <f t="shared" si="1066"/>
        <v>0</v>
      </c>
      <c r="BW126" s="25"/>
      <c r="BX126" s="26">
        <f t="shared" si="1067"/>
        <v>0</v>
      </c>
      <c r="BY126" s="25"/>
      <c r="BZ126" s="26">
        <f t="shared" si="1068"/>
        <v>0</v>
      </c>
      <c r="CA126" s="25"/>
      <c r="CB126" s="26">
        <f t="shared" si="1069"/>
        <v>0</v>
      </c>
      <c r="CC126" s="25"/>
      <c r="CD126" s="26">
        <f t="shared" si="1070"/>
        <v>0</v>
      </c>
      <c r="CE126" s="25"/>
      <c r="CF126" s="26">
        <f t="shared" si="1071"/>
        <v>0</v>
      </c>
      <c r="CG126" s="25"/>
      <c r="CH126" s="26">
        <f t="shared" si="1072"/>
        <v>0</v>
      </c>
      <c r="CI126" s="25"/>
      <c r="CJ126" s="26">
        <f t="shared" si="1073"/>
        <v>0</v>
      </c>
      <c r="CK126" s="25"/>
      <c r="CL126" s="26">
        <f t="shared" si="1074"/>
        <v>0</v>
      </c>
      <c r="CM126" s="25"/>
      <c r="CN126" s="26">
        <f t="shared" si="1075"/>
        <v>0</v>
      </c>
      <c r="CO126" s="25"/>
      <c r="CP126" s="26">
        <f t="shared" si="1076"/>
        <v>0</v>
      </c>
      <c r="CQ126" s="25"/>
      <c r="CR126" s="26">
        <f t="shared" si="1077"/>
        <v>0</v>
      </c>
      <c r="CS126" s="25"/>
      <c r="CT126" s="26">
        <f t="shared" si="1078"/>
        <v>0</v>
      </c>
      <c r="CU126" s="25"/>
      <c r="CV126" s="26">
        <f t="shared" si="1079"/>
        <v>0</v>
      </c>
      <c r="CW126" s="25"/>
      <c r="CX126" s="26">
        <f t="shared" si="1080"/>
        <v>0</v>
      </c>
      <c r="CY126" s="25"/>
      <c r="CZ126" s="26">
        <f t="shared" si="1081"/>
        <v>0</v>
      </c>
      <c r="DA126" s="25"/>
      <c r="DB126" s="26">
        <f t="shared" si="1082"/>
        <v>0</v>
      </c>
      <c r="DC126" s="25"/>
      <c r="DD126" s="26">
        <f t="shared" si="1083"/>
        <v>0</v>
      </c>
      <c r="DE126" s="25"/>
      <c r="DF126" s="26">
        <f t="shared" si="1084"/>
        <v>0</v>
      </c>
      <c r="DG126" s="25"/>
      <c r="DH126" s="26">
        <f t="shared" si="1085"/>
        <v>0</v>
      </c>
      <c r="DI126" s="25"/>
      <c r="DJ126" s="26">
        <f t="shared" si="1086"/>
        <v>0</v>
      </c>
      <c r="DK126" s="25"/>
      <c r="DL126" s="26">
        <f t="shared" si="1087"/>
        <v>0</v>
      </c>
      <c r="DM126" s="25"/>
      <c r="DN126" s="26">
        <f t="shared" si="1088"/>
        <v>0</v>
      </c>
      <c r="DO126" s="25"/>
      <c r="DP126" s="26">
        <f t="shared" si="1089"/>
        <v>0</v>
      </c>
      <c r="DQ126" s="25"/>
      <c r="DR126" s="26">
        <f t="shared" si="1090"/>
        <v>0</v>
      </c>
      <c r="DS126" s="36"/>
      <c r="DT126" s="26">
        <f t="shared" si="1091"/>
        <v>0</v>
      </c>
      <c r="DU126" s="25"/>
      <c r="DV126" s="26">
        <f t="shared" si="1092"/>
        <v>0</v>
      </c>
      <c r="DW126" s="25"/>
      <c r="DX126" s="26">
        <f t="shared" si="1093"/>
        <v>0</v>
      </c>
      <c r="DY126" s="25"/>
      <c r="DZ126" s="26">
        <f t="shared" si="1094"/>
        <v>0</v>
      </c>
      <c r="EA126" s="25"/>
      <c r="EB126" s="26">
        <f t="shared" si="1095"/>
        <v>0</v>
      </c>
      <c r="EC126" s="25"/>
      <c r="ED126" s="26">
        <f t="shared" si="1096"/>
        <v>0</v>
      </c>
      <c r="EE126" s="25"/>
      <c r="EF126" s="26">
        <f t="shared" si="1097"/>
        <v>0</v>
      </c>
      <c r="EG126" s="29">
        <f t="shared" si="1098"/>
        <v>0</v>
      </c>
      <c r="EH126" s="29">
        <f t="shared" si="1098"/>
        <v>0</v>
      </c>
      <c r="EI126" s="38"/>
      <c r="EJ126" s="38"/>
      <c r="EL126" s="59"/>
    </row>
    <row r="127" spans="1:142" ht="45" x14ac:dyDescent="0.25">
      <c r="A127" s="7"/>
      <c r="B127" s="7">
        <v>86</v>
      </c>
      <c r="C127" s="33" t="s">
        <v>271</v>
      </c>
      <c r="D127" s="22">
        <f t="shared" si="705"/>
        <v>10127</v>
      </c>
      <c r="E127" s="22">
        <v>10127</v>
      </c>
      <c r="F127" s="22">
        <v>9620</v>
      </c>
      <c r="G127" s="23">
        <v>2.95</v>
      </c>
      <c r="H127" s="31">
        <v>1</v>
      </c>
      <c r="I127" s="32"/>
      <c r="J127" s="22">
        <v>1.4</v>
      </c>
      <c r="K127" s="22">
        <v>1.68</v>
      </c>
      <c r="L127" s="22">
        <v>2.23</v>
      </c>
      <c r="M127" s="22">
        <v>2.39</v>
      </c>
      <c r="N127" s="24">
        <v>2.57</v>
      </c>
      <c r="O127" s="25"/>
      <c r="P127" s="26">
        <f t="shared" si="1037"/>
        <v>0</v>
      </c>
      <c r="Q127" s="25"/>
      <c r="R127" s="26">
        <f t="shared" si="1038"/>
        <v>0</v>
      </c>
      <c r="S127" s="27"/>
      <c r="T127" s="26">
        <f t="shared" si="1039"/>
        <v>0</v>
      </c>
      <c r="U127" s="25"/>
      <c r="V127" s="26">
        <f t="shared" si="1040"/>
        <v>0</v>
      </c>
      <c r="W127" s="25"/>
      <c r="X127" s="26">
        <f t="shared" si="1041"/>
        <v>0</v>
      </c>
      <c r="Y127" s="25"/>
      <c r="Z127" s="26">
        <f t="shared" si="1042"/>
        <v>0</v>
      </c>
      <c r="AA127" s="25"/>
      <c r="AB127" s="26">
        <f t="shared" si="1043"/>
        <v>0</v>
      </c>
      <c r="AC127" s="25"/>
      <c r="AD127" s="26">
        <f t="shared" si="1044"/>
        <v>0</v>
      </c>
      <c r="AE127" s="25"/>
      <c r="AF127" s="26">
        <f t="shared" si="1045"/>
        <v>0</v>
      </c>
      <c r="AG127" s="25"/>
      <c r="AH127" s="26">
        <f t="shared" si="1046"/>
        <v>0</v>
      </c>
      <c r="AI127" s="25"/>
      <c r="AJ127" s="26">
        <f t="shared" si="1047"/>
        <v>0</v>
      </c>
      <c r="AK127" s="25"/>
      <c r="AL127" s="26">
        <f t="shared" si="1048"/>
        <v>0</v>
      </c>
      <c r="AM127" s="28"/>
      <c r="AN127" s="26">
        <f t="shared" si="1049"/>
        <v>0</v>
      </c>
      <c r="AO127" s="25"/>
      <c r="AP127" s="26">
        <f t="shared" si="1050"/>
        <v>0</v>
      </c>
      <c r="AQ127" s="25"/>
      <c r="AR127" s="26">
        <f t="shared" si="1051"/>
        <v>0</v>
      </c>
      <c r="AS127" s="25"/>
      <c r="AT127" s="26">
        <f t="shared" si="1052"/>
        <v>0</v>
      </c>
      <c r="AU127" s="25"/>
      <c r="AV127" s="26">
        <f t="shared" si="1053"/>
        <v>0</v>
      </c>
      <c r="AW127" s="25"/>
      <c r="AX127" s="26">
        <f t="shared" si="1054"/>
        <v>0</v>
      </c>
      <c r="AY127" s="25"/>
      <c r="AZ127" s="26">
        <f t="shared" si="1055"/>
        <v>0</v>
      </c>
      <c r="BA127" s="25"/>
      <c r="BB127" s="26">
        <f t="shared" si="1056"/>
        <v>0</v>
      </c>
      <c r="BC127" s="25"/>
      <c r="BD127" s="26">
        <f t="shared" si="1057"/>
        <v>0</v>
      </c>
      <c r="BE127" s="25"/>
      <c r="BF127" s="26">
        <f t="shared" si="1058"/>
        <v>0</v>
      </c>
      <c r="BG127" s="25"/>
      <c r="BH127" s="26">
        <f t="shared" si="1059"/>
        <v>0</v>
      </c>
      <c r="BI127" s="25"/>
      <c r="BJ127" s="26">
        <f t="shared" si="1060"/>
        <v>0</v>
      </c>
      <c r="BK127" s="25"/>
      <c r="BL127" s="26">
        <f t="shared" si="1061"/>
        <v>0</v>
      </c>
      <c r="BM127" s="25"/>
      <c r="BN127" s="26">
        <f t="shared" si="1062"/>
        <v>0</v>
      </c>
      <c r="BO127" s="25"/>
      <c r="BP127" s="26">
        <f t="shared" si="1063"/>
        <v>0</v>
      </c>
      <c r="BQ127" s="25"/>
      <c r="BR127" s="26">
        <f t="shared" si="1064"/>
        <v>0</v>
      </c>
      <c r="BS127" s="25"/>
      <c r="BT127" s="26">
        <f t="shared" si="1065"/>
        <v>0</v>
      </c>
      <c r="BU127" s="25"/>
      <c r="BV127" s="26">
        <f t="shared" si="1066"/>
        <v>0</v>
      </c>
      <c r="BW127" s="25"/>
      <c r="BX127" s="26">
        <f t="shared" si="1067"/>
        <v>0</v>
      </c>
      <c r="BY127" s="25"/>
      <c r="BZ127" s="26">
        <f t="shared" si="1068"/>
        <v>0</v>
      </c>
      <c r="CA127" s="25"/>
      <c r="CB127" s="26">
        <f t="shared" si="1069"/>
        <v>0</v>
      </c>
      <c r="CC127" s="25"/>
      <c r="CD127" s="26">
        <f t="shared" si="1070"/>
        <v>0</v>
      </c>
      <c r="CE127" s="25"/>
      <c r="CF127" s="26">
        <f t="shared" si="1071"/>
        <v>0</v>
      </c>
      <c r="CG127" s="25"/>
      <c r="CH127" s="26">
        <f t="shared" si="1072"/>
        <v>0</v>
      </c>
      <c r="CI127" s="25"/>
      <c r="CJ127" s="26">
        <f t="shared" si="1073"/>
        <v>0</v>
      </c>
      <c r="CK127" s="25"/>
      <c r="CL127" s="26">
        <f t="shared" si="1074"/>
        <v>0</v>
      </c>
      <c r="CM127" s="25"/>
      <c r="CN127" s="26">
        <f t="shared" si="1075"/>
        <v>0</v>
      </c>
      <c r="CO127" s="25"/>
      <c r="CP127" s="26">
        <f t="shared" si="1076"/>
        <v>0</v>
      </c>
      <c r="CQ127" s="25"/>
      <c r="CR127" s="26">
        <f t="shared" si="1077"/>
        <v>0</v>
      </c>
      <c r="CS127" s="25"/>
      <c r="CT127" s="26">
        <f t="shared" si="1078"/>
        <v>0</v>
      </c>
      <c r="CU127" s="25"/>
      <c r="CV127" s="26">
        <f t="shared" si="1079"/>
        <v>0</v>
      </c>
      <c r="CW127" s="25"/>
      <c r="CX127" s="26">
        <f t="shared" si="1080"/>
        <v>0</v>
      </c>
      <c r="CY127" s="25"/>
      <c r="CZ127" s="26">
        <f t="shared" si="1081"/>
        <v>0</v>
      </c>
      <c r="DA127" s="25"/>
      <c r="DB127" s="26">
        <f t="shared" si="1082"/>
        <v>0</v>
      </c>
      <c r="DC127" s="25"/>
      <c r="DD127" s="26">
        <f t="shared" si="1083"/>
        <v>0</v>
      </c>
      <c r="DE127" s="25"/>
      <c r="DF127" s="26">
        <f t="shared" si="1084"/>
        <v>0</v>
      </c>
      <c r="DG127" s="25"/>
      <c r="DH127" s="26">
        <f t="shared" si="1085"/>
        <v>0</v>
      </c>
      <c r="DI127" s="25"/>
      <c r="DJ127" s="26">
        <f t="shared" si="1086"/>
        <v>0</v>
      </c>
      <c r="DK127" s="25"/>
      <c r="DL127" s="26">
        <f t="shared" si="1087"/>
        <v>0</v>
      </c>
      <c r="DM127" s="25"/>
      <c r="DN127" s="26">
        <f t="shared" si="1088"/>
        <v>0</v>
      </c>
      <c r="DO127" s="25"/>
      <c r="DP127" s="26">
        <f t="shared" si="1089"/>
        <v>0</v>
      </c>
      <c r="DQ127" s="25"/>
      <c r="DR127" s="26">
        <f t="shared" si="1090"/>
        <v>0</v>
      </c>
      <c r="DS127" s="36"/>
      <c r="DT127" s="26">
        <f t="shared" si="1091"/>
        <v>0</v>
      </c>
      <c r="DU127" s="25"/>
      <c r="DV127" s="26">
        <f t="shared" si="1092"/>
        <v>0</v>
      </c>
      <c r="DW127" s="25"/>
      <c r="DX127" s="26">
        <f t="shared" si="1093"/>
        <v>0</v>
      </c>
      <c r="DY127" s="25"/>
      <c r="DZ127" s="26">
        <f t="shared" si="1094"/>
        <v>0</v>
      </c>
      <c r="EA127" s="25"/>
      <c r="EB127" s="26">
        <f t="shared" si="1095"/>
        <v>0</v>
      </c>
      <c r="EC127" s="25"/>
      <c r="ED127" s="26">
        <f t="shared" si="1096"/>
        <v>0</v>
      </c>
      <c r="EE127" s="25"/>
      <c r="EF127" s="26">
        <f t="shared" si="1097"/>
        <v>0</v>
      </c>
      <c r="EG127" s="29">
        <f t="shared" si="1098"/>
        <v>0</v>
      </c>
      <c r="EH127" s="29">
        <f t="shared" si="1098"/>
        <v>0</v>
      </c>
      <c r="EI127" s="38"/>
      <c r="EJ127" s="38"/>
      <c r="EL127" s="59"/>
    </row>
    <row r="128" spans="1:142" s="60" customFormat="1" x14ac:dyDescent="0.25">
      <c r="A128" s="44">
        <v>31</v>
      </c>
      <c r="B128" s="44"/>
      <c r="C128" s="45" t="s">
        <v>272</v>
      </c>
      <c r="D128" s="22">
        <f t="shared" si="705"/>
        <v>10127</v>
      </c>
      <c r="E128" s="22">
        <v>10127</v>
      </c>
      <c r="F128" s="22">
        <v>9620</v>
      </c>
      <c r="G128" s="51"/>
      <c r="H128" s="49"/>
      <c r="I128" s="50"/>
      <c r="J128" s="47"/>
      <c r="K128" s="47"/>
      <c r="L128" s="47"/>
      <c r="M128" s="47"/>
      <c r="N128" s="24">
        <v>2.57</v>
      </c>
      <c r="O128" s="36">
        <f>SUM(O129:O133)</f>
        <v>0</v>
      </c>
      <c r="P128" s="36">
        <f t="shared" ref="P128:CA128" si="1099">SUM(P129:P133)</f>
        <v>0</v>
      </c>
      <c r="Q128" s="36">
        <f t="shared" si="1099"/>
        <v>0</v>
      </c>
      <c r="R128" s="36">
        <f t="shared" si="1099"/>
        <v>0</v>
      </c>
      <c r="S128" s="36">
        <f t="shared" si="1099"/>
        <v>0</v>
      </c>
      <c r="T128" s="36">
        <f t="shared" si="1099"/>
        <v>0</v>
      </c>
      <c r="U128" s="36">
        <f t="shared" si="1099"/>
        <v>333</v>
      </c>
      <c r="V128" s="36">
        <f t="shared" si="1099"/>
        <v>8264026.1521999994</v>
      </c>
      <c r="W128" s="36">
        <f t="shared" si="1099"/>
        <v>0</v>
      </c>
      <c r="X128" s="36">
        <f t="shared" si="1099"/>
        <v>0</v>
      </c>
      <c r="Y128" s="36">
        <f t="shared" si="1099"/>
        <v>0</v>
      </c>
      <c r="Z128" s="36">
        <f t="shared" si="1099"/>
        <v>0</v>
      </c>
      <c r="AA128" s="36">
        <f t="shared" si="1099"/>
        <v>0</v>
      </c>
      <c r="AB128" s="36">
        <f t="shared" si="1099"/>
        <v>0</v>
      </c>
      <c r="AC128" s="36">
        <f t="shared" si="1099"/>
        <v>0</v>
      </c>
      <c r="AD128" s="36">
        <f t="shared" si="1099"/>
        <v>0</v>
      </c>
      <c r="AE128" s="36">
        <f t="shared" si="1099"/>
        <v>0</v>
      </c>
      <c r="AF128" s="36">
        <f t="shared" si="1099"/>
        <v>0</v>
      </c>
      <c r="AG128" s="36">
        <f t="shared" si="1099"/>
        <v>0</v>
      </c>
      <c r="AH128" s="36">
        <f t="shared" si="1099"/>
        <v>0</v>
      </c>
      <c r="AI128" s="36">
        <f t="shared" si="1099"/>
        <v>0</v>
      </c>
      <c r="AJ128" s="36">
        <f t="shared" si="1099"/>
        <v>0</v>
      </c>
      <c r="AK128" s="36">
        <f t="shared" si="1099"/>
        <v>0</v>
      </c>
      <c r="AL128" s="36">
        <f t="shared" si="1099"/>
        <v>0</v>
      </c>
      <c r="AM128" s="36">
        <f t="shared" si="1099"/>
        <v>136</v>
      </c>
      <c r="AN128" s="36">
        <f t="shared" si="1099"/>
        <v>1785572.554584</v>
      </c>
      <c r="AO128" s="36">
        <v>0</v>
      </c>
      <c r="AP128" s="36">
        <f t="shared" si="1099"/>
        <v>0</v>
      </c>
      <c r="AQ128" s="36">
        <f t="shared" si="1099"/>
        <v>0</v>
      </c>
      <c r="AR128" s="36">
        <f t="shared" si="1099"/>
        <v>0</v>
      </c>
      <c r="AS128" s="36">
        <f t="shared" si="1099"/>
        <v>0</v>
      </c>
      <c r="AT128" s="36">
        <f t="shared" si="1099"/>
        <v>0</v>
      </c>
      <c r="AU128" s="36">
        <f t="shared" si="1099"/>
        <v>0</v>
      </c>
      <c r="AV128" s="36">
        <f t="shared" si="1099"/>
        <v>0</v>
      </c>
      <c r="AW128" s="36">
        <f t="shared" si="1099"/>
        <v>0</v>
      </c>
      <c r="AX128" s="36">
        <f t="shared" si="1099"/>
        <v>0</v>
      </c>
      <c r="AY128" s="36">
        <f t="shared" si="1099"/>
        <v>0</v>
      </c>
      <c r="AZ128" s="36">
        <f t="shared" si="1099"/>
        <v>0</v>
      </c>
      <c r="BA128" s="36">
        <f t="shared" si="1099"/>
        <v>45</v>
      </c>
      <c r="BB128" s="36">
        <f t="shared" si="1099"/>
        <v>381193.3125</v>
      </c>
      <c r="BC128" s="36">
        <f t="shared" si="1099"/>
        <v>0</v>
      </c>
      <c r="BD128" s="36">
        <f t="shared" si="1099"/>
        <v>0</v>
      </c>
      <c r="BE128" s="36">
        <f t="shared" si="1099"/>
        <v>0</v>
      </c>
      <c r="BF128" s="36">
        <f t="shared" si="1099"/>
        <v>0</v>
      </c>
      <c r="BG128" s="36">
        <f t="shared" si="1099"/>
        <v>0</v>
      </c>
      <c r="BH128" s="36">
        <f t="shared" si="1099"/>
        <v>0</v>
      </c>
      <c r="BI128" s="36">
        <v>0</v>
      </c>
      <c r="BJ128" s="36">
        <f t="shared" si="1099"/>
        <v>0</v>
      </c>
      <c r="BK128" s="36">
        <f t="shared" si="1099"/>
        <v>0</v>
      </c>
      <c r="BL128" s="36">
        <f t="shared" si="1099"/>
        <v>0</v>
      </c>
      <c r="BM128" s="36">
        <f t="shared" si="1099"/>
        <v>0</v>
      </c>
      <c r="BN128" s="36">
        <f t="shared" si="1099"/>
        <v>0</v>
      </c>
      <c r="BO128" s="36">
        <f t="shared" si="1099"/>
        <v>320</v>
      </c>
      <c r="BP128" s="36">
        <f t="shared" si="1099"/>
        <v>3085950.8225000007</v>
      </c>
      <c r="BQ128" s="36">
        <f t="shared" si="1099"/>
        <v>0</v>
      </c>
      <c r="BR128" s="36">
        <f t="shared" si="1099"/>
        <v>0</v>
      </c>
      <c r="BS128" s="36">
        <f t="shared" si="1099"/>
        <v>0</v>
      </c>
      <c r="BT128" s="36">
        <f t="shared" si="1099"/>
        <v>0</v>
      </c>
      <c r="BU128" s="36">
        <v>0</v>
      </c>
      <c r="BV128" s="36">
        <f t="shared" si="1099"/>
        <v>0</v>
      </c>
      <c r="BW128" s="36">
        <f t="shared" si="1099"/>
        <v>0</v>
      </c>
      <c r="BX128" s="36">
        <f t="shared" si="1099"/>
        <v>0</v>
      </c>
      <c r="BY128" s="36">
        <f t="shared" si="1099"/>
        <v>0</v>
      </c>
      <c r="BZ128" s="36">
        <f t="shared" si="1099"/>
        <v>0</v>
      </c>
      <c r="CA128" s="36">
        <f t="shared" si="1099"/>
        <v>0</v>
      </c>
      <c r="CB128" s="36">
        <f t="shared" ref="CB128:EJ128" si="1100">SUM(CB129:CB133)</f>
        <v>0</v>
      </c>
      <c r="CC128" s="36">
        <f t="shared" si="1100"/>
        <v>0</v>
      </c>
      <c r="CD128" s="36">
        <f t="shared" si="1100"/>
        <v>0</v>
      </c>
      <c r="CE128" s="36">
        <f t="shared" si="1100"/>
        <v>0</v>
      </c>
      <c r="CF128" s="36">
        <f t="shared" si="1100"/>
        <v>0</v>
      </c>
      <c r="CG128" s="36">
        <f t="shared" si="1100"/>
        <v>0</v>
      </c>
      <c r="CH128" s="36">
        <f t="shared" si="1100"/>
        <v>0</v>
      </c>
      <c r="CI128" s="36">
        <f t="shared" si="1100"/>
        <v>0</v>
      </c>
      <c r="CJ128" s="36">
        <f t="shared" si="1100"/>
        <v>0</v>
      </c>
      <c r="CK128" s="36">
        <f t="shared" si="1100"/>
        <v>0</v>
      </c>
      <c r="CL128" s="36">
        <f t="shared" si="1100"/>
        <v>0</v>
      </c>
      <c r="CM128" s="36">
        <f t="shared" si="1100"/>
        <v>0</v>
      </c>
      <c r="CN128" s="36">
        <f t="shared" si="1100"/>
        <v>0</v>
      </c>
      <c r="CO128" s="36">
        <f t="shared" si="1100"/>
        <v>650</v>
      </c>
      <c r="CP128" s="36">
        <f t="shared" si="1100"/>
        <v>8362854.5</v>
      </c>
      <c r="CQ128" s="36">
        <f t="shared" si="1100"/>
        <v>0</v>
      </c>
      <c r="CR128" s="36">
        <f t="shared" si="1100"/>
        <v>0</v>
      </c>
      <c r="CS128" s="36">
        <f t="shared" si="1100"/>
        <v>8</v>
      </c>
      <c r="CT128" s="36">
        <f t="shared" si="1100"/>
        <v>110923.46719999998</v>
      </c>
      <c r="CU128" s="36">
        <f t="shared" si="1100"/>
        <v>0</v>
      </c>
      <c r="CV128" s="36">
        <f t="shared" si="1100"/>
        <v>0</v>
      </c>
      <c r="CW128" s="36">
        <f t="shared" si="1100"/>
        <v>0</v>
      </c>
      <c r="CX128" s="36">
        <f t="shared" si="1100"/>
        <v>0</v>
      </c>
      <c r="CY128" s="36">
        <f t="shared" si="1100"/>
        <v>0</v>
      </c>
      <c r="CZ128" s="36">
        <f t="shared" si="1100"/>
        <v>0</v>
      </c>
      <c r="DA128" s="36">
        <f t="shared" si="1100"/>
        <v>0</v>
      </c>
      <c r="DB128" s="36">
        <f t="shared" si="1100"/>
        <v>0</v>
      </c>
      <c r="DC128" s="36">
        <f t="shared" si="1100"/>
        <v>0</v>
      </c>
      <c r="DD128" s="36">
        <f t="shared" si="1100"/>
        <v>0</v>
      </c>
      <c r="DE128" s="36">
        <f t="shared" si="1100"/>
        <v>0</v>
      </c>
      <c r="DF128" s="36">
        <f t="shared" si="1100"/>
        <v>0</v>
      </c>
      <c r="DG128" s="36">
        <f t="shared" si="1100"/>
        <v>0</v>
      </c>
      <c r="DH128" s="36">
        <f t="shared" si="1100"/>
        <v>0</v>
      </c>
      <c r="DI128" s="36">
        <v>0</v>
      </c>
      <c r="DJ128" s="36">
        <f t="shared" si="1100"/>
        <v>0</v>
      </c>
      <c r="DK128" s="36">
        <f t="shared" si="1100"/>
        <v>0</v>
      </c>
      <c r="DL128" s="36">
        <f t="shared" si="1100"/>
        <v>0</v>
      </c>
      <c r="DM128" s="36">
        <f t="shared" si="1100"/>
        <v>0</v>
      </c>
      <c r="DN128" s="36">
        <f t="shared" si="1100"/>
        <v>0</v>
      </c>
      <c r="DO128" s="36">
        <f t="shared" si="1100"/>
        <v>0</v>
      </c>
      <c r="DP128" s="36">
        <f t="shared" si="1100"/>
        <v>0</v>
      </c>
      <c r="DQ128" s="36">
        <f t="shared" si="1100"/>
        <v>2</v>
      </c>
      <c r="DR128" s="36">
        <f t="shared" si="1100"/>
        <v>36310.980159999999</v>
      </c>
      <c r="DS128" s="36">
        <f t="shared" si="1100"/>
        <v>45</v>
      </c>
      <c r="DT128" s="36">
        <f t="shared" si="1100"/>
        <v>641701.40125000011</v>
      </c>
      <c r="DU128" s="36">
        <f t="shared" si="1100"/>
        <v>0</v>
      </c>
      <c r="DV128" s="36">
        <f t="shared" si="1100"/>
        <v>0</v>
      </c>
      <c r="DW128" s="36">
        <f t="shared" si="1100"/>
        <v>0</v>
      </c>
      <c r="DX128" s="36">
        <f t="shared" si="1100"/>
        <v>0</v>
      </c>
      <c r="DY128" s="36">
        <v>0</v>
      </c>
      <c r="DZ128" s="36">
        <f t="shared" ref="DZ128" si="1101">SUM(DZ129:DZ133)</f>
        <v>0</v>
      </c>
      <c r="EA128" s="36">
        <v>0</v>
      </c>
      <c r="EB128" s="36">
        <f t="shared" ref="EB128" si="1102">SUM(EB129:EB133)</f>
        <v>0</v>
      </c>
      <c r="EC128" s="36">
        <f t="shared" si="1100"/>
        <v>0</v>
      </c>
      <c r="ED128" s="36">
        <f t="shared" si="1100"/>
        <v>0</v>
      </c>
      <c r="EE128" s="36">
        <f t="shared" si="1100"/>
        <v>0</v>
      </c>
      <c r="EF128" s="36">
        <f t="shared" si="1100"/>
        <v>0</v>
      </c>
      <c r="EG128" s="36">
        <f t="shared" si="1100"/>
        <v>1539</v>
      </c>
      <c r="EH128" s="36">
        <f t="shared" si="1100"/>
        <v>22668533.190393999</v>
      </c>
      <c r="EI128" s="36">
        <f t="shared" si="1100"/>
        <v>0</v>
      </c>
      <c r="EJ128" s="36">
        <f t="shared" si="1100"/>
        <v>0</v>
      </c>
      <c r="EL128" s="59"/>
    </row>
    <row r="129" spans="1:142" ht="27.75" customHeight="1" x14ac:dyDescent="0.25">
      <c r="A129" s="7"/>
      <c r="B129" s="7">
        <v>87</v>
      </c>
      <c r="C129" s="21" t="s">
        <v>273</v>
      </c>
      <c r="D129" s="22">
        <f t="shared" si="705"/>
        <v>10127</v>
      </c>
      <c r="E129" s="22">
        <v>10127</v>
      </c>
      <c r="F129" s="22">
        <v>9620</v>
      </c>
      <c r="G129" s="23">
        <v>0.89</v>
      </c>
      <c r="H129" s="31">
        <v>1</v>
      </c>
      <c r="I129" s="32"/>
      <c r="J129" s="22">
        <v>1.4</v>
      </c>
      <c r="K129" s="22">
        <v>1.68</v>
      </c>
      <c r="L129" s="22">
        <v>2.23</v>
      </c>
      <c r="M129" s="22">
        <v>2.39</v>
      </c>
      <c r="N129" s="24">
        <v>2.57</v>
      </c>
      <c r="O129" s="25">
        <v>0</v>
      </c>
      <c r="P129" s="26">
        <f t="shared" ref="P129:P133" si="1103">(O129/12*1*$D129*$G129*$H129*$J129*P$10)+(O129/12*5*$E129*$G129*$H129*$J129*P$11)+(O129/12*6*$F129*$G129*$H129*$J129*P$11)</f>
        <v>0</v>
      </c>
      <c r="Q129" s="25"/>
      <c r="R129" s="26">
        <f t="shared" ref="R129:R133" si="1104">(Q129/12*1*$D129*$G129*$H129*$J129*R$10)+(Q129/12*5*$E129*$G129*$H129*$J129*R$11)+(Q129/12*6*$F129*$G129*$H129*$J129*R$11)</f>
        <v>0</v>
      </c>
      <c r="S129" s="27"/>
      <c r="T129" s="26">
        <f t="shared" ref="T129:T133" si="1105">(S129/12*1*$D129*$G129*$H129*$J129*T$10)+(S129/12*5*$E129*$G129*$H129*$J129*T$11)+(S129/12*6*$F129*$G129*$H129*$J129*T$11)</f>
        <v>0</v>
      </c>
      <c r="U129" s="25">
        <v>0</v>
      </c>
      <c r="V129" s="26">
        <f t="shared" ref="V129:V133" si="1106">(U129/12*1*$D129*$G129*$H129*$J129*V$10)+(U129/12*5*$E129*$G129*$H129*$J129*V$11)+(U129/12*6*$F129*$G129*$H129*$J129*V$11)</f>
        <v>0</v>
      </c>
      <c r="W129" s="25">
        <v>0</v>
      </c>
      <c r="X129" s="26">
        <f t="shared" ref="X129:X133" si="1107">(W129/12*1*$D129*$G129*$H129*$J129*X$10)+(W129/12*5*$E129*$G129*$H129*$J129*X$11)+(W129/12*6*$F129*$G129*$H129*$J129*X$11)</f>
        <v>0</v>
      </c>
      <c r="Y129" s="25">
        <v>0</v>
      </c>
      <c r="Z129" s="26">
        <f t="shared" ref="Z129:Z133" si="1108">(Y129/12*1*$D129*$G129*$H129*$J129*Z$10)+(Y129/12*5*$E129*$G129*$H129*$J129*Z$11)+(Y129/12*6*$F129*$G129*$H129*$J129*Z$11)</f>
        <v>0</v>
      </c>
      <c r="AA129" s="25">
        <v>0</v>
      </c>
      <c r="AB129" s="26">
        <f t="shared" ref="AB129:AB133" si="1109">(AA129/12*1*$D129*$G129*$H129*$K129*AB$10)+(AA129/12*5*$E129*$G129*$H129*$K129*AB$11)+(AA129/12*6*$F129*$G129*$H129*$K129*AB$11)</f>
        <v>0</v>
      </c>
      <c r="AC129" s="25"/>
      <c r="AD129" s="26">
        <f t="shared" ref="AD129:AD133" si="1110">(AC129/12*1*$D129*$G129*$H129*$J129*AD$10)+(AC129/12*5*$E129*$G129*$H129*$J129*AD$11)+(AC129/12*6*$F129*$G129*$H129*$J129*AD$11)</f>
        <v>0</v>
      </c>
      <c r="AE129" s="25">
        <v>0</v>
      </c>
      <c r="AF129" s="26">
        <f t="shared" ref="AF129:AF133" si="1111">(AE129/12*1*$D129*$G129*$H129*$K129*AF$10)+(AE129/12*5*$E129*$G129*$H129*$K129*AF$11)+(AE129/12*6*$F129*$G129*$H129*$K129*AF$11)</f>
        <v>0</v>
      </c>
      <c r="AG129" s="25">
        <v>0</v>
      </c>
      <c r="AH129" s="26">
        <f t="shared" ref="AH129:AH133" si="1112">(AG129/12*1*$D129*$G129*$H129*$K129*AH$10)+(AG129/12*5*$E129*$G129*$H129*$K129*AH$11)+(AG129/12*6*$F129*$G129*$H129*$K129*AH$11)</f>
        <v>0</v>
      </c>
      <c r="AI129" s="25">
        <v>0</v>
      </c>
      <c r="AJ129" s="26">
        <f t="shared" ref="AJ129:AJ133" si="1113">(AI129/12*1*$D129*$G129*$H129*$K129*AJ$10)+(AI129/12*5*$E129*$G129*$H129*$K129*AJ$11)+(AI129/12*6*$F129*$G129*$H129*$K129*AJ$11)</f>
        <v>0</v>
      </c>
      <c r="AK129" s="25">
        <v>0</v>
      </c>
      <c r="AL129" s="26">
        <f t="shared" ref="AL129:AL133" si="1114">(AK129/12*1*$D129*$G129*$H129*$K129*AL$10)+(AK129/12*5*$E129*$G129*$H129*$K129*AL$11)+(AK129/12*6*$F129*$G129*$H129*$K129*AL$11)</f>
        <v>0</v>
      </c>
      <c r="AM129" s="28"/>
      <c r="AN129" s="26">
        <f t="shared" ref="AN129:AN133" si="1115">(AM129/12*1*$D129*$G129*$H129*$K129*AN$10)+(AM129/12*5*$E129*$G129*$H129*$K129*AN$11)+(AM129/12*6*$F129*$G129*$H129*$K129*AN$11)</f>
        <v>0</v>
      </c>
      <c r="AO129" s="25">
        <v>0</v>
      </c>
      <c r="AP129" s="26">
        <f t="shared" ref="AP129:AP133" si="1116">(AO129/12*1*$D129*$G129*$H129*$K129*AP$10)+(AO129/12*5*$E129*$G129*$H129*$K129*AP$11)+(AO129/12*6*$F129*$G129*$H129*$K129*AP$11)</f>
        <v>0</v>
      </c>
      <c r="AQ129" s="25">
        <v>0</v>
      </c>
      <c r="AR129" s="26">
        <f t="shared" ref="AR129:AR133" si="1117">(AQ129/12*1*$D129*$G129*$H129*$J129*AR$10)+(AQ129/12*5*$E129*$G129*$H129*$J129*AR$11)+(AQ129/12*6*$F129*$G129*$H129*$J129*AR$11)</f>
        <v>0</v>
      </c>
      <c r="AS129" s="25"/>
      <c r="AT129" s="26">
        <f t="shared" ref="AT129:AT133" si="1118">(AS129/12*1*$D129*$G129*$H129*$J129*AT$10)+(AS129/12*11*$E129*$G129*$H129*$J129*AT$11)</f>
        <v>0</v>
      </c>
      <c r="AU129" s="25"/>
      <c r="AV129" s="26">
        <f t="shared" ref="AV129:AV133" si="1119">(AU129/12*1*$D129*$G129*$H129*$J129*AV$10)+(AU129/12*5*$E129*$G129*$H129*$J129*AV$11)+(AU129/12*6*$F129*$G129*$H129*$J129*AV$11)</f>
        <v>0</v>
      </c>
      <c r="AW129" s="25"/>
      <c r="AX129" s="26">
        <f t="shared" ref="AX129:AX133" si="1120">(AW129/12*1*$D129*$G129*$H129*$K129*AX$10)+(AW129/12*5*$E129*$G129*$H129*$K129*AX$11)+(AW129/12*6*$F129*$G129*$H129*$K129*AX$11)</f>
        <v>0</v>
      </c>
      <c r="AY129" s="25">
        <v>0</v>
      </c>
      <c r="AZ129" s="26">
        <f t="shared" ref="AZ129:AZ133" si="1121">(AY129/12*1*$D129*$G129*$H129*$J129*AZ$10)+(AY129/12*5*$E129*$G129*$H129*$J129*AZ$11)+(AY129/12*6*$F129*$G129*$H129*$J129*AZ$11)</f>
        <v>0</v>
      </c>
      <c r="BA129" s="25"/>
      <c r="BB129" s="26">
        <f t="shared" ref="BB129:BB133" si="1122">(BA129/12*1*$D129*$G129*$H129*$J129*BB$10)+(BA129/12*5*$E129*$G129*$H129*$J129*BB$11)+(BA129/12*6*$F129*$G129*$H129*$J129*BB$11)</f>
        <v>0</v>
      </c>
      <c r="BC129" s="25"/>
      <c r="BD129" s="26">
        <f t="shared" ref="BD129:BD133" si="1123">(BC129/12*1*$D129*$G129*$H129*$J129*BD$10)+(BC129/12*5*$E129*$G129*$H129*$J129*BD$11)+(BC129/12*6*$F129*$G129*$H129*$J129*BD$11)</f>
        <v>0</v>
      </c>
      <c r="BE129" s="25"/>
      <c r="BF129" s="26">
        <f t="shared" ref="BF129:BF133" si="1124">(BE129/12*1*$D129*$G129*$H129*$J129*BF$10)+(BE129/12*5*$E129*$G129*$H129*$J129*BF$11)+(BE129/12*6*$F129*$G129*$H129*$J129*BF$11)</f>
        <v>0</v>
      </c>
      <c r="BG129" s="25"/>
      <c r="BH129" s="26">
        <f t="shared" ref="BH129:BH133" si="1125">(BG129/12*1*$D129*$G129*$H129*$J129*BH$10)+(BG129/12*5*$E129*$G129*$H129*$J129*BH$11)+(BG129/12*6*$F129*$G129*$H129*$J129*BH$11)</f>
        <v>0</v>
      </c>
      <c r="BI129" s="25">
        <v>0</v>
      </c>
      <c r="BJ129" s="26">
        <f t="shared" ref="BJ129:BJ133" si="1126">(BI129/12*1*$D129*$G129*$H129*$J129*BJ$10)+(BI129/12*5*$E129*$G129*$H129*$J129*BJ$11)+(BI129/12*6*$F129*$G129*$H129*$J129*BJ$11)</f>
        <v>0</v>
      </c>
      <c r="BK129" s="25"/>
      <c r="BL129" s="26">
        <f t="shared" ref="BL129:BL133" si="1127">(BK129/12*1*$D129*$G129*$H129*$J129*BL$10)+(BK129/12*4*$E129*$G129*$H129*$J129*BL$11)+(BK129/12*1*$E129*$G129*$H129*$J129*BL$12)+(BK129/12*6*$F129*$G129*$H129*$J129*BL$12)</f>
        <v>0</v>
      </c>
      <c r="BM129" s="25"/>
      <c r="BN129" s="26">
        <f t="shared" ref="BN129:BN133" si="1128">(BM129/12*1*$D129*$G129*$H129*$J129*BN$10)+(BM129/12*5*$E129*$G129*$H129*$J129*BN$11)+(BM129/12*6*$F129*$G129*$H129*$J129*BN$11)</f>
        <v>0</v>
      </c>
      <c r="BO129" s="25"/>
      <c r="BP129" s="26">
        <f t="shared" ref="BP129:BP133" si="1129">(BO129/12*1*$D129*$G129*$H129*$J129*BP$10)+(BO129/12*4*$E129*$G129*$H129*$J129*BP$11)+(BO129/12*1*$E129*$G129*$H129*$J129*BP$12)+(BO129/12*6*$F129*$G129*$H129*$J129*BP$12)</f>
        <v>0</v>
      </c>
      <c r="BQ129" s="25"/>
      <c r="BR129" s="26">
        <f t="shared" ref="BR129:BR133" si="1130">(BQ129/12*1*$D129*$G129*$H129*$J129*BR$10)+(BQ129/12*5*$E129*$G129*$H129*$J129*BR$11)+(BQ129/12*6*$F129*$G129*$H129*$J129*BR$11)</f>
        <v>0</v>
      </c>
      <c r="BS129" s="25"/>
      <c r="BT129" s="26">
        <f t="shared" ref="BT129:BT133" si="1131">(BS129/12*1*$D129*$G129*$H129*$J129*BT$10)+(BS129/12*4*$E129*$G129*$H129*$J129*BT$11)+(BS129/12*1*$E129*$G129*$H129*$J129*BT$12)+(BS129/12*6*$F129*$G129*$H129*$J129*BT$12)</f>
        <v>0</v>
      </c>
      <c r="BU129" s="25"/>
      <c r="BV129" s="26">
        <f t="shared" ref="BV129:BV133" si="1132">(BU129/12*1*$D129*$G129*$H129*$J129*BV$10)+(BU129/12*5*$E129*$G129*$H129*$J129*BV$11)+(BU129/12*6*$F129*$G129*$H129*$J129*BV$11)</f>
        <v>0</v>
      </c>
      <c r="BW129" s="25">
        <v>0</v>
      </c>
      <c r="BX129" s="26">
        <f t="shared" ref="BX129:BX133" si="1133">(BW129/12*1*$D129*$G129*$H129*$J129*BX$10)+(BW129/12*5*$E129*$G129*$H129*$J129*BX$11)+(BW129/12*6*$F129*$G129*$H129*$J129*BX$11)</f>
        <v>0</v>
      </c>
      <c r="BY129" s="25">
        <v>0</v>
      </c>
      <c r="BZ129" s="26">
        <f t="shared" ref="BZ129:BZ133" si="1134">(BY129/12*1*$D129*$G129*$H129*$J129*BZ$10)+(BY129/12*5*$E129*$G129*$H129*$J129*BZ$11)+(BY129/12*6*$F129*$G129*$H129*$J129*BZ$11)</f>
        <v>0</v>
      </c>
      <c r="CA129" s="25">
        <v>0</v>
      </c>
      <c r="CB129" s="26">
        <f t="shared" ref="CB129:CB133" si="1135">(CA129/12*1*$D129*$G129*$H129*$K129*CB$10)+(CA129/12*4*$E129*$G129*$H129*$K129*CB$11)+(CA129/12*1*$E129*$G129*$H129*$K129*CB$12)+(CA129/12*6*$F129*$G129*$H129*$K129*CB$12)</f>
        <v>0</v>
      </c>
      <c r="CC129" s="25"/>
      <c r="CD129" s="26">
        <f t="shared" ref="CD129:CD133" si="1136">(CC129/12*1*$D129*$G129*$H129*$J129*CD$10)+(CC129/12*5*$E129*$G129*$H129*$J129*CD$11)+(CC129/12*6*$F129*$G129*$H129*$J129*CD$11)</f>
        <v>0</v>
      </c>
      <c r="CE129" s="25"/>
      <c r="CF129" s="26">
        <f t="shared" ref="CF129:CF133" si="1137">(CE129/12*1*$D129*$G129*$H129*$J129*CF$10)+(CE129/12*5*$E129*$G129*$H129*$J129*CF$11)+(CE129/12*6*$F129*$G129*$H129*$J129*CF$11)</f>
        <v>0</v>
      </c>
      <c r="CG129" s="25"/>
      <c r="CH129" s="26">
        <f t="shared" ref="CH129:CH133" si="1138">(CG129/12*1*$D129*$G129*$H129*$J129*CH$10)+(CG129/12*5*$E129*$G129*$H129*$J129*CH$11)+(CG129/12*6*$F129*$G129*$H129*$J129*CH$11)</f>
        <v>0</v>
      </c>
      <c r="CI129" s="25">
        <v>0</v>
      </c>
      <c r="CJ129" s="26">
        <f t="shared" ref="CJ129:CJ133" si="1139">(CI129/12*1*$D129*$G129*$H129*$K129*CJ$10)+(CI129/12*4*$E129*$G129*$H129*$K129*CJ$11)+(CI129/12*1*$E129*$G129*$H129*$K129*CJ$12)+(CI129/12*6*$F129*$G129*$H129*$K129*CJ$12)</f>
        <v>0</v>
      </c>
      <c r="CK129" s="25"/>
      <c r="CL129" s="26">
        <f t="shared" ref="CL129:CL133" si="1140">(CK129/12*1*$D129*$G129*$H129*$K129*CL$10)+(CK129/12*5*$E129*$G129*$H129*$K129*CL$11)+(CK129/12*6*$F129*$G129*$H129*$K129*CL$11)</f>
        <v>0</v>
      </c>
      <c r="CM129" s="25"/>
      <c r="CN129" s="26">
        <f t="shared" ref="CN129:CN133" si="1141">(CM129/12*1*$D129*$G129*$H129*$J129*CN$10)+(CM129/12*5*$E129*$G129*$H129*$J129*CN$11)+(CM129/12*6*$F129*$G129*$H129*$J129*CN$11)</f>
        <v>0</v>
      </c>
      <c r="CO129" s="25"/>
      <c r="CP129" s="26">
        <f t="shared" ref="CP129:CP133" si="1142">(CO129/12*1*$D129*$G129*$H129*$J129*CP$10)+(CO129/12*5*$E129*$G129*$H129*$J129*CP$11)+(CO129/12*6*$F129*$G129*$H129*$J129*CP$11)</f>
        <v>0</v>
      </c>
      <c r="CQ129" s="25">
        <v>0</v>
      </c>
      <c r="CR129" s="26">
        <f t="shared" ref="CR129:CR133" si="1143">(CQ129/12*1*$D129*$G129*$H129*$J129*CR$10)+(CQ129/12*5*$E129*$G129*$H129*$J129*CR$11)+(CQ129/12*6*$F129*$G129*$H129*$J129*CR$11)</f>
        <v>0</v>
      </c>
      <c r="CS129" s="25">
        <v>0</v>
      </c>
      <c r="CT129" s="26">
        <f>(CS129/12*1*$D129*$G129*$H129*$J129*CT$10)+(CS129/12*5*$E129*$G129*$H129*$J129*CT$11)+(CS129/12*6*$F129*$G129*$H129*$J129*CT$11)</f>
        <v>0</v>
      </c>
      <c r="CU129" s="25"/>
      <c r="CV129" s="26">
        <f>(CU129/12*1*$D129*$G129*$H129*$J129*CV$10)+(CU129/12*5*$E129*$G129*$H129*$J129*CV$11)+(CU129/12*6*$F129*$G129*$H129*$J129*CV$11)</f>
        <v>0</v>
      </c>
      <c r="CW129" s="25"/>
      <c r="CX129" s="26">
        <f t="shared" ref="CX129:CX133" si="1144">(CW129/12*1*$D129*$G129*$H129*$J129*CX$10)+(CW129/12*5*$E129*$G129*$H129*$J129*CX$11)+(CW129/12*6*$F129*$G129*$H129*$J129*CX$11)</f>
        <v>0</v>
      </c>
      <c r="CY129" s="25"/>
      <c r="CZ129" s="26">
        <f t="shared" ref="CZ129:CZ133" si="1145">(CY129/12*1*$D129*$G129*$H129*$J129*CZ$10)+(CY129/12*5*$E129*$G129*$H129*$J129*CZ$11)+(CY129/12*6*$F129*$G129*$H129*$J129*CZ$11)</f>
        <v>0</v>
      </c>
      <c r="DA129" s="25"/>
      <c r="DB129" s="26">
        <f t="shared" ref="DB129:DB133" si="1146">(DA129/12*1*$D129*$G129*$H129*$J129*DB$10)+(DA129/12*4*$E129*$G129*$H129*$J129*DB$11)+(DA129/12*1*$E129*$G129*$H129*$J129*DB$12)+(DA129/12*6*$F129*$G129*$H129*$J129*DB$12)</f>
        <v>0</v>
      </c>
      <c r="DC129" s="25"/>
      <c r="DD129" s="26">
        <f t="shared" ref="DD129:DD133" si="1147">(DC129/12*1*$D129*$G129*$H129*$J129*DD$10)+(DC129/12*5*$E129*$G129*$H129*$J129*DD$11)+(DC129/12*6*$F129*$G129*$H129*$J129*DD$11)</f>
        <v>0</v>
      </c>
      <c r="DE129" s="25"/>
      <c r="DF129" s="26">
        <f t="shared" ref="DF129:DF133" si="1148">(DE129/12*1*$D129*$G129*$H129*$K129*DF$10)+(DE129/12*5*$E129*$G129*$H129*$K129*DF$11)+(DE129/12*6*$F129*$G129*$H129*$K129*DF$11)</f>
        <v>0</v>
      </c>
      <c r="DG129" s="25">
        <v>0</v>
      </c>
      <c r="DH129" s="26">
        <f t="shared" ref="DH129:DH133" si="1149">(DG129/12*1*$D129*$G129*$H129*$K129*DH$10)+(DG129/12*5*$E129*$G129*$H129*$K129*DH$11)+(DG129/12*6*$F129*$G129*$H129*$K129*DH$11)</f>
        <v>0</v>
      </c>
      <c r="DI129" s="25">
        <v>0</v>
      </c>
      <c r="DJ129" s="26">
        <f t="shared" ref="DJ129:DJ133" si="1150">(DI129/12*1*$D129*$G129*$H129*$J129*DJ$10)+(DI129/12*5*$E129*$G129*$H129*$J129*DJ$11)+(DI129/12*6*$F129*$G129*$H129*$J129*DJ$11)</f>
        <v>0</v>
      </c>
      <c r="DK129" s="25">
        <v>0</v>
      </c>
      <c r="DL129" s="26">
        <f>(DK129/12*1*$D129*$G129*$H129*$K129*DL$10)+(DK129/12*5*$E129*$G129*$H129*$K129*DL$11)+(DK129/12*6*$F129*$G129*$H129*$K129*DL$11)</f>
        <v>0</v>
      </c>
      <c r="DM129" s="25"/>
      <c r="DN129" s="26">
        <f>(DM129/12*1*$D129*$G129*$H129*$K129*DN$10)+(DM129/12*5*$E129*$G129*$H129*$K129*DN$11)+(DM129/12*6*$F129*$G129*$H129*$K129*DN$11)</f>
        <v>0</v>
      </c>
      <c r="DO129" s="25">
        <v>0</v>
      </c>
      <c r="DP129" s="26">
        <f t="shared" ref="DP129:DP133" si="1151">(DO129/12*1*$D129*$G129*$H129*$K129*DP$10)+(DO129/12*5*$E129*$G129*$H129*$K129*DP$11)+(DO129/12*6*$F129*$G129*$H129*$K129*DP$11)</f>
        <v>0</v>
      </c>
      <c r="DQ129" s="25"/>
      <c r="DR129" s="26">
        <f t="shared" ref="DR129:DR133" si="1152">(DQ129/12*1*$D129*$G129*$H129*$K129*DR$10)+(DQ129/12*5*$E129*$G129*$H129*$K129*DR$11)+(DQ129/12*6*$F129*$G129*$H129*$K129*DR$11)</f>
        <v>0</v>
      </c>
      <c r="DS129" s="25"/>
      <c r="DT129" s="26">
        <f t="shared" ref="DT129:DT133" si="1153">(DS129/12*1*$D129*$G129*$H129*$J129*DT$10)+(DS129/12*5*$E129*$G129*$H129*$J129*DT$11)+(DS129/12*6*$F129*$G129*$H129*$J129*DT$11)</f>
        <v>0</v>
      </c>
      <c r="DU129" s="25">
        <v>0</v>
      </c>
      <c r="DV129" s="26">
        <f t="shared" ref="DV129:DV133" si="1154">(DU129/12*1*$D129*$G129*$H129*$J129*DV$10)+(DU129/12*5*$E129*$G129*$H129*$J129*DV$11)+(DU129/12*6*$F129*$G129*$H129*$J129*DV$11)</f>
        <v>0</v>
      </c>
      <c r="DW129" s="25"/>
      <c r="DX129" s="26">
        <f t="shared" ref="DX129:DX133" si="1155">(DW129/12*1*$D129*$G129*$H129*$K129*DX$10)+(DW129/12*5*$E129*$G129*$H129*$K129*DX$11)+(DW129/12*6*$F129*$G129*$H129*$K129*DX$11)</f>
        <v>0</v>
      </c>
      <c r="DY129" s="25"/>
      <c r="DZ129" s="26">
        <f t="shared" ref="DZ129:DZ133" si="1156">(DY129/12*1*$D129*$G129*$H129*$K129*DZ$10)+(DY129/12*5*$E129*$G129*$H129*$K129*DZ$11)+(DY129/12*6*$F129*$G129*$H129*$K129*DZ$11)</f>
        <v>0</v>
      </c>
      <c r="EA129" s="25">
        <v>0</v>
      </c>
      <c r="EB129" s="26">
        <f t="shared" ref="EB129:EB133" si="1157">(EA129/12*1*$D129*$G129*$H129*$K129*EB$10)+(EA129/12*5*$E129*$G129*$H129*$K129*EB$11)+(EA129/12*6*$F129*$G129*$H129*$K129*EB$11)</f>
        <v>0</v>
      </c>
      <c r="EC129" s="25">
        <v>0</v>
      </c>
      <c r="ED129" s="26">
        <f t="shared" ref="ED129:ED133" si="1158">(EC129/12*1*$D129*$G129*$H129*$L129*ED$10)+(EC129/12*5*$E129*$G129*$H129*$L129*ED$11)+(EC129/12*6*$F129*$G129*$H129*$L129*ED$11)</f>
        <v>0</v>
      </c>
      <c r="EE129" s="25"/>
      <c r="EF129" s="26">
        <f t="shared" ref="EF129:EF133" si="1159">(EE129/12*1*$D129*$G129*$H129*$M129*EF$10)+(EE129/12*5*$E129*$G129*$H129*$N129*EF$11)+(EE129/12*6*$F129*$G129*$H129*$N129*EF$11)</f>
        <v>0</v>
      </c>
      <c r="EG129" s="29">
        <f t="shared" ref="EG129:EH133" si="1160">SUM(S129,Y129,U129,O129,Q129,BW129,CS129,DI129,DU129,BY129,DS129,BI129,AY129,AQ129,AS129,AU129,BK129,CQ129,W129,EA129,DG129,CA129,DY129,CI129,DK129,DO129,DM129,AE129,AG129,AI129,AK129,AA129,AM129,AO129,CK129,EC129,EE129,AW129,DW129,BO129,BA129,BC129,CU129,CW129,CY129,DA129,DC129,BQ129,BE129,BS129,BG129,BU129,CM129,CG129,CO129,AC129,CC129,DE129,,BM129,DQ129,CE129)</f>
        <v>0</v>
      </c>
      <c r="EH129" s="29">
        <f t="shared" si="1160"/>
        <v>0</v>
      </c>
      <c r="EI129" s="38"/>
      <c r="EJ129" s="38"/>
      <c r="EL129" s="59"/>
    </row>
    <row r="130" spans="1:142" ht="45" x14ac:dyDescent="0.25">
      <c r="A130" s="7"/>
      <c r="B130" s="7">
        <v>88</v>
      </c>
      <c r="C130" s="21" t="s">
        <v>274</v>
      </c>
      <c r="D130" s="22">
        <f t="shared" si="705"/>
        <v>10127</v>
      </c>
      <c r="E130" s="22">
        <v>10127</v>
      </c>
      <c r="F130" s="22">
        <v>9620</v>
      </c>
      <c r="G130" s="23">
        <v>0.75</v>
      </c>
      <c r="H130" s="31">
        <v>1</v>
      </c>
      <c r="I130" s="32"/>
      <c r="J130" s="22">
        <v>1.4</v>
      </c>
      <c r="K130" s="22">
        <v>1.68</v>
      </c>
      <c r="L130" s="22">
        <v>2.23</v>
      </c>
      <c r="M130" s="22">
        <v>2.39</v>
      </c>
      <c r="N130" s="24">
        <v>2.57</v>
      </c>
      <c r="O130" s="25"/>
      <c r="P130" s="26">
        <f t="shared" si="1103"/>
        <v>0</v>
      </c>
      <c r="Q130" s="25"/>
      <c r="R130" s="26">
        <f t="shared" si="1104"/>
        <v>0</v>
      </c>
      <c r="S130" s="27"/>
      <c r="T130" s="26">
        <f t="shared" si="1105"/>
        <v>0</v>
      </c>
      <c r="U130" s="25">
        <v>162</v>
      </c>
      <c r="V130" s="26">
        <f t="shared" si="1106"/>
        <v>1835946.5670000003</v>
      </c>
      <c r="W130" s="25"/>
      <c r="X130" s="26">
        <f t="shared" si="1107"/>
        <v>0</v>
      </c>
      <c r="Y130" s="25"/>
      <c r="Z130" s="26">
        <f t="shared" si="1108"/>
        <v>0</v>
      </c>
      <c r="AA130" s="25"/>
      <c r="AB130" s="26">
        <f t="shared" si="1109"/>
        <v>0</v>
      </c>
      <c r="AC130" s="25"/>
      <c r="AD130" s="26">
        <f t="shared" si="1110"/>
        <v>0</v>
      </c>
      <c r="AE130" s="25"/>
      <c r="AF130" s="26">
        <f t="shared" si="1111"/>
        <v>0</v>
      </c>
      <c r="AG130" s="25"/>
      <c r="AH130" s="26">
        <f t="shared" si="1112"/>
        <v>0</v>
      </c>
      <c r="AI130" s="25"/>
      <c r="AJ130" s="26">
        <f t="shared" si="1113"/>
        <v>0</v>
      </c>
      <c r="AK130" s="25"/>
      <c r="AL130" s="26">
        <f t="shared" si="1114"/>
        <v>0</v>
      </c>
      <c r="AM130" s="28">
        <v>120</v>
      </c>
      <c r="AN130" s="26">
        <f t="shared" si="1115"/>
        <v>1507801.932</v>
      </c>
      <c r="AO130" s="25"/>
      <c r="AP130" s="26">
        <f t="shared" si="1116"/>
        <v>0</v>
      </c>
      <c r="AQ130" s="25"/>
      <c r="AR130" s="26">
        <f t="shared" si="1117"/>
        <v>0</v>
      </c>
      <c r="AS130" s="25"/>
      <c r="AT130" s="26">
        <f t="shared" si="1118"/>
        <v>0</v>
      </c>
      <c r="AU130" s="25"/>
      <c r="AV130" s="26">
        <f t="shared" si="1119"/>
        <v>0</v>
      </c>
      <c r="AW130" s="25"/>
      <c r="AX130" s="26">
        <f t="shared" si="1120"/>
        <v>0</v>
      </c>
      <c r="AY130" s="25"/>
      <c r="AZ130" s="26">
        <f t="shared" si="1121"/>
        <v>0</v>
      </c>
      <c r="BA130" s="25">
        <v>45</v>
      </c>
      <c r="BB130" s="26">
        <f t="shared" si="1122"/>
        <v>381193.3125</v>
      </c>
      <c r="BC130" s="25"/>
      <c r="BD130" s="26">
        <f t="shared" si="1123"/>
        <v>0</v>
      </c>
      <c r="BE130" s="25"/>
      <c r="BF130" s="26">
        <f t="shared" si="1124"/>
        <v>0</v>
      </c>
      <c r="BG130" s="25"/>
      <c r="BH130" s="26">
        <f t="shared" si="1125"/>
        <v>0</v>
      </c>
      <c r="BI130" s="25"/>
      <c r="BJ130" s="26">
        <f t="shared" si="1126"/>
        <v>0</v>
      </c>
      <c r="BK130" s="25"/>
      <c r="BL130" s="26">
        <f t="shared" si="1127"/>
        <v>0</v>
      </c>
      <c r="BM130" s="25"/>
      <c r="BN130" s="26">
        <f t="shared" si="1128"/>
        <v>0</v>
      </c>
      <c r="BO130" s="25">
        <v>231</v>
      </c>
      <c r="BP130" s="26">
        <f t="shared" si="1129"/>
        <v>2038669.1325000003</v>
      </c>
      <c r="BQ130" s="25"/>
      <c r="BR130" s="26">
        <f t="shared" si="1130"/>
        <v>0</v>
      </c>
      <c r="BS130" s="25"/>
      <c r="BT130" s="26">
        <f t="shared" si="1131"/>
        <v>0</v>
      </c>
      <c r="BU130" s="25"/>
      <c r="BV130" s="26">
        <f t="shared" si="1132"/>
        <v>0</v>
      </c>
      <c r="BW130" s="25"/>
      <c r="BX130" s="26">
        <f t="shared" si="1133"/>
        <v>0</v>
      </c>
      <c r="BY130" s="25"/>
      <c r="BZ130" s="26">
        <f t="shared" si="1134"/>
        <v>0</v>
      </c>
      <c r="CA130" s="25"/>
      <c r="CB130" s="26">
        <f t="shared" si="1135"/>
        <v>0</v>
      </c>
      <c r="CC130" s="25"/>
      <c r="CD130" s="26">
        <f t="shared" si="1136"/>
        <v>0</v>
      </c>
      <c r="CE130" s="25"/>
      <c r="CF130" s="26">
        <f t="shared" si="1137"/>
        <v>0</v>
      </c>
      <c r="CG130" s="25"/>
      <c r="CH130" s="26">
        <f t="shared" si="1138"/>
        <v>0</v>
      </c>
      <c r="CI130" s="25"/>
      <c r="CJ130" s="26">
        <f t="shared" si="1139"/>
        <v>0</v>
      </c>
      <c r="CK130" s="25"/>
      <c r="CL130" s="26">
        <f t="shared" si="1140"/>
        <v>0</v>
      </c>
      <c r="CM130" s="25"/>
      <c r="CN130" s="26">
        <f t="shared" si="1141"/>
        <v>0</v>
      </c>
      <c r="CO130" s="25">
        <v>500</v>
      </c>
      <c r="CP130" s="26">
        <f t="shared" si="1142"/>
        <v>5183587.5</v>
      </c>
      <c r="CQ130" s="25"/>
      <c r="CR130" s="26">
        <f t="shared" si="1143"/>
        <v>0</v>
      </c>
      <c r="CS130" s="25"/>
      <c r="CT130" s="26">
        <f>(CS130/12*1*$D130*$G130*$H130*$J130*CT$10)+(CS130/12*5*$E130*$G130*$H130*$J130*CT$11)+(CS130/12*6*$F130*$G130*$H130*$J130*CT$11)</f>
        <v>0</v>
      </c>
      <c r="CU130" s="25"/>
      <c r="CV130" s="26">
        <f>(CU130/12*1*$D130*$G130*$H130*$J130*CV$10)+(CU130/12*5*$E130*$G130*$H130*$J130*CV$11)+(CU130/12*6*$F130*$G130*$H130*$J130*CV$11)</f>
        <v>0</v>
      </c>
      <c r="CW130" s="25"/>
      <c r="CX130" s="26">
        <f t="shared" si="1144"/>
        <v>0</v>
      </c>
      <c r="CY130" s="25"/>
      <c r="CZ130" s="26">
        <f t="shared" si="1145"/>
        <v>0</v>
      </c>
      <c r="DA130" s="25"/>
      <c r="DB130" s="26">
        <f t="shared" si="1146"/>
        <v>0</v>
      </c>
      <c r="DC130" s="25"/>
      <c r="DD130" s="26">
        <f t="shared" si="1147"/>
        <v>0</v>
      </c>
      <c r="DE130" s="25"/>
      <c r="DF130" s="26">
        <f t="shared" si="1148"/>
        <v>0</v>
      </c>
      <c r="DG130" s="25"/>
      <c r="DH130" s="26">
        <f t="shared" si="1149"/>
        <v>0</v>
      </c>
      <c r="DI130" s="25"/>
      <c r="DJ130" s="26">
        <f t="shared" si="1150"/>
        <v>0</v>
      </c>
      <c r="DK130" s="25"/>
      <c r="DL130" s="26">
        <f>(DK130/12*1*$D130*$G130*$H130*$K130*DL$10)+(DK130/12*5*$E130*$G130*$H130*$K130*DL$11)+(DK130/12*6*$F130*$G130*$H130*$K130*DL$11)</f>
        <v>0</v>
      </c>
      <c r="DM130" s="25"/>
      <c r="DN130" s="26">
        <f>(DM130/12*1*$D130*$G130*$H130*$K130*DN$10)+(DM130/12*5*$E130*$G130*$H130*$K130*DN$11)+(DM130/12*6*$F130*$G130*$H130*$K130*DN$11)</f>
        <v>0</v>
      </c>
      <c r="DO130" s="25"/>
      <c r="DP130" s="26">
        <f t="shared" si="1151"/>
        <v>0</v>
      </c>
      <c r="DQ130" s="25"/>
      <c r="DR130" s="26">
        <f t="shared" si="1152"/>
        <v>0</v>
      </c>
      <c r="DS130" s="25">
        <v>10</v>
      </c>
      <c r="DT130" s="26">
        <f t="shared" si="1153"/>
        <v>113241.42375000002</v>
      </c>
      <c r="DU130" s="25"/>
      <c r="DV130" s="26">
        <f t="shared" si="1154"/>
        <v>0</v>
      </c>
      <c r="DW130" s="25"/>
      <c r="DX130" s="26">
        <f t="shared" si="1155"/>
        <v>0</v>
      </c>
      <c r="DY130" s="25"/>
      <c r="DZ130" s="26">
        <f t="shared" si="1156"/>
        <v>0</v>
      </c>
      <c r="EA130" s="25"/>
      <c r="EB130" s="26">
        <f t="shared" si="1157"/>
        <v>0</v>
      </c>
      <c r="EC130" s="25"/>
      <c r="ED130" s="26">
        <f t="shared" si="1158"/>
        <v>0</v>
      </c>
      <c r="EE130" s="25"/>
      <c r="EF130" s="26">
        <f t="shared" si="1159"/>
        <v>0</v>
      </c>
      <c r="EG130" s="29">
        <f t="shared" si="1160"/>
        <v>1068</v>
      </c>
      <c r="EH130" s="29">
        <f t="shared" si="1160"/>
        <v>11060439.86775</v>
      </c>
      <c r="EI130" s="38"/>
      <c r="EJ130" s="38"/>
      <c r="EL130" s="59"/>
    </row>
    <row r="131" spans="1:142" ht="45" x14ac:dyDescent="0.25">
      <c r="A131" s="7"/>
      <c r="B131" s="7">
        <v>89</v>
      </c>
      <c r="C131" s="21" t="s">
        <v>275</v>
      </c>
      <c r="D131" s="22">
        <f t="shared" si="705"/>
        <v>10127</v>
      </c>
      <c r="E131" s="22">
        <v>10127</v>
      </c>
      <c r="F131" s="22">
        <v>9620</v>
      </c>
      <c r="G131" s="23">
        <v>1</v>
      </c>
      <c r="H131" s="31">
        <v>1</v>
      </c>
      <c r="I131" s="32"/>
      <c r="J131" s="22">
        <v>1.4</v>
      </c>
      <c r="K131" s="22">
        <v>1.68</v>
      </c>
      <c r="L131" s="22">
        <v>2.23</v>
      </c>
      <c r="M131" s="22">
        <v>2.39</v>
      </c>
      <c r="N131" s="24">
        <v>2.57</v>
      </c>
      <c r="O131" s="25"/>
      <c r="P131" s="26">
        <f t="shared" si="1103"/>
        <v>0</v>
      </c>
      <c r="Q131" s="25"/>
      <c r="R131" s="26">
        <f t="shared" si="1104"/>
        <v>0</v>
      </c>
      <c r="S131" s="27"/>
      <c r="T131" s="26">
        <f t="shared" si="1105"/>
        <v>0</v>
      </c>
      <c r="U131" s="25">
        <v>12</v>
      </c>
      <c r="V131" s="26">
        <f t="shared" si="1106"/>
        <v>181328.05600000001</v>
      </c>
      <c r="W131" s="25"/>
      <c r="X131" s="26">
        <f t="shared" si="1107"/>
        <v>0</v>
      </c>
      <c r="Y131" s="25"/>
      <c r="Z131" s="26">
        <f t="shared" si="1108"/>
        <v>0</v>
      </c>
      <c r="AA131" s="25"/>
      <c r="AB131" s="26">
        <f t="shared" si="1109"/>
        <v>0</v>
      </c>
      <c r="AC131" s="25"/>
      <c r="AD131" s="26">
        <f t="shared" si="1110"/>
        <v>0</v>
      </c>
      <c r="AE131" s="25"/>
      <c r="AF131" s="26">
        <f t="shared" si="1111"/>
        <v>0</v>
      </c>
      <c r="AG131" s="25"/>
      <c r="AH131" s="26">
        <f t="shared" si="1112"/>
        <v>0</v>
      </c>
      <c r="AI131" s="25"/>
      <c r="AJ131" s="26">
        <f t="shared" si="1113"/>
        <v>0</v>
      </c>
      <c r="AK131" s="25"/>
      <c r="AL131" s="26">
        <f t="shared" si="1114"/>
        <v>0</v>
      </c>
      <c r="AM131" s="28">
        <v>14</v>
      </c>
      <c r="AN131" s="26">
        <f t="shared" si="1115"/>
        <v>234546.96720000001</v>
      </c>
      <c r="AO131" s="25"/>
      <c r="AP131" s="26">
        <f t="shared" si="1116"/>
        <v>0</v>
      </c>
      <c r="AQ131" s="25"/>
      <c r="AR131" s="26">
        <f t="shared" si="1117"/>
        <v>0</v>
      </c>
      <c r="AS131" s="25"/>
      <c r="AT131" s="26">
        <f t="shared" si="1118"/>
        <v>0</v>
      </c>
      <c r="AU131" s="25"/>
      <c r="AV131" s="26">
        <f t="shared" si="1119"/>
        <v>0</v>
      </c>
      <c r="AW131" s="25"/>
      <c r="AX131" s="26">
        <f t="shared" si="1120"/>
        <v>0</v>
      </c>
      <c r="AY131" s="25"/>
      <c r="AZ131" s="26">
        <f t="shared" si="1121"/>
        <v>0</v>
      </c>
      <c r="BA131" s="25"/>
      <c r="BB131" s="26">
        <f t="shared" si="1122"/>
        <v>0</v>
      </c>
      <c r="BC131" s="25"/>
      <c r="BD131" s="26">
        <f t="shared" si="1123"/>
        <v>0</v>
      </c>
      <c r="BE131" s="25"/>
      <c r="BF131" s="26">
        <f t="shared" si="1124"/>
        <v>0</v>
      </c>
      <c r="BG131" s="25"/>
      <c r="BH131" s="26">
        <f t="shared" si="1125"/>
        <v>0</v>
      </c>
      <c r="BI131" s="25"/>
      <c r="BJ131" s="26">
        <f t="shared" si="1126"/>
        <v>0</v>
      </c>
      <c r="BK131" s="25"/>
      <c r="BL131" s="26">
        <f t="shared" si="1127"/>
        <v>0</v>
      </c>
      <c r="BM131" s="25"/>
      <c r="BN131" s="26">
        <f t="shared" si="1128"/>
        <v>0</v>
      </c>
      <c r="BO131" s="25">
        <v>89</v>
      </c>
      <c r="BP131" s="26">
        <f t="shared" si="1129"/>
        <v>1047281.6900000002</v>
      </c>
      <c r="BQ131" s="25"/>
      <c r="BR131" s="26">
        <f t="shared" si="1130"/>
        <v>0</v>
      </c>
      <c r="BS131" s="25"/>
      <c r="BT131" s="26">
        <f t="shared" si="1131"/>
        <v>0</v>
      </c>
      <c r="BU131" s="25"/>
      <c r="BV131" s="26">
        <f t="shared" si="1132"/>
        <v>0</v>
      </c>
      <c r="BW131" s="25"/>
      <c r="BX131" s="26">
        <f t="shared" si="1133"/>
        <v>0</v>
      </c>
      <c r="BY131" s="25"/>
      <c r="BZ131" s="26">
        <f t="shared" si="1134"/>
        <v>0</v>
      </c>
      <c r="CA131" s="25"/>
      <c r="CB131" s="26">
        <f t="shared" si="1135"/>
        <v>0</v>
      </c>
      <c r="CC131" s="25"/>
      <c r="CD131" s="26">
        <f t="shared" si="1136"/>
        <v>0</v>
      </c>
      <c r="CE131" s="25"/>
      <c r="CF131" s="26">
        <f t="shared" si="1137"/>
        <v>0</v>
      </c>
      <c r="CG131" s="25"/>
      <c r="CH131" s="26">
        <f t="shared" si="1138"/>
        <v>0</v>
      </c>
      <c r="CI131" s="25"/>
      <c r="CJ131" s="26">
        <f t="shared" si="1139"/>
        <v>0</v>
      </c>
      <c r="CK131" s="25"/>
      <c r="CL131" s="26">
        <f t="shared" si="1140"/>
        <v>0</v>
      </c>
      <c r="CM131" s="25"/>
      <c r="CN131" s="26">
        <f t="shared" si="1141"/>
        <v>0</v>
      </c>
      <c r="CO131" s="25">
        <v>100</v>
      </c>
      <c r="CP131" s="26">
        <f t="shared" si="1142"/>
        <v>1382290</v>
      </c>
      <c r="CQ131" s="25"/>
      <c r="CR131" s="26">
        <f t="shared" si="1143"/>
        <v>0</v>
      </c>
      <c r="CS131" s="25">
        <v>8</v>
      </c>
      <c r="CT131" s="26">
        <f>(CS131/12*1*$D131*$G131*$H131*$J131*CT$10)+(CS131/12*5*$E131*$G131*$H131*$J131*CT$11)+(CS131/12*6*$F131*$G131*$H131*$J131*CT$11)</f>
        <v>110923.46719999998</v>
      </c>
      <c r="CU131" s="25"/>
      <c r="CV131" s="26">
        <f>(CU131/12*1*$D131*$G131*$H131*$J131*CV$10)+(CU131/12*5*$E131*$G131*$H131*$J131*CV$11)+(CU131/12*6*$F131*$G131*$H131*$J131*CV$11)</f>
        <v>0</v>
      </c>
      <c r="CW131" s="25"/>
      <c r="CX131" s="26">
        <f t="shared" si="1144"/>
        <v>0</v>
      </c>
      <c r="CY131" s="25"/>
      <c r="CZ131" s="26">
        <f t="shared" si="1145"/>
        <v>0</v>
      </c>
      <c r="DA131" s="25"/>
      <c r="DB131" s="26">
        <f t="shared" si="1146"/>
        <v>0</v>
      </c>
      <c r="DC131" s="25"/>
      <c r="DD131" s="26">
        <f t="shared" si="1147"/>
        <v>0</v>
      </c>
      <c r="DE131" s="25"/>
      <c r="DF131" s="26">
        <f t="shared" si="1148"/>
        <v>0</v>
      </c>
      <c r="DG131" s="25"/>
      <c r="DH131" s="26">
        <f t="shared" si="1149"/>
        <v>0</v>
      </c>
      <c r="DI131" s="25"/>
      <c r="DJ131" s="26">
        <f t="shared" si="1150"/>
        <v>0</v>
      </c>
      <c r="DK131" s="25"/>
      <c r="DL131" s="26">
        <f>(DK131/12*1*$D131*$G131*$H131*$K131*DL$10)+(DK131/12*5*$E131*$G131*$H131*$K131*DL$11)+(DK131/12*6*$F131*$G131*$H131*$K131*DL$11)</f>
        <v>0</v>
      </c>
      <c r="DM131" s="25"/>
      <c r="DN131" s="26">
        <f>(DM131/12*1*$D131*$G131*$H131*$K131*DN$10)+(DM131/12*5*$E131*$G131*$H131*$K131*DN$11)+(DM131/12*6*$F131*$G131*$H131*$K131*DN$11)</f>
        <v>0</v>
      </c>
      <c r="DO131" s="25"/>
      <c r="DP131" s="26">
        <f t="shared" si="1151"/>
        <v>0</v>
      </c>
      <c r="DQ131" s="25">
        <v>2</v>
      </c>
      <c r="DR131" s="26">
        <f t="shared" si="1152"/>
        <v>36310.980159999999</v>
      </c>
      <c r="DS131" s="25">
        <v>35</v>
      </c>
      <c r="DT131" s="26">
        <f t="shared" si="1153"/>
        <v>528459.97750000004</v>
      </c>
      <c r="DU131" s="25"/>
      <c r="DV131" s="26">
        <f t="shared" si="1154"/>
        <v>0</v>
      </c>
      <c r="DW131" s="25"/>
      <c r="DX131" s="26">
        <f t="shared" si="1155"/>
        <v>0</v>
      </c>
      <c r="DY131" s="25"/>
      <c r="DZ131" s="26">
        <f t="shared" si="1156"/>
        <v>0</v>
      </c>
      <c r="EA131" s="25"/>
      <c r="EB131" s="26">
        <f t="shared" si="1157"/>
        <v>0</v>
      </c>
      <c r="EC131" s="25"/>
      <c r="ED131" s="26">
        <f t="shared" si="1158"/>
        <v>0</v>
      </c>
      <c r="EE131" s="25"/>
      <c r="EF131" s="26">
        <f t="shared" si="1159"/>
        <v>0</v>
      </c>
      <c r="EG131" s="29">
        <f t="shared" si="1160"/>
        <v>260</v>
      </c>
      <c r="EH131" s="29">
        <f t="shared" si="1160"/>
        <v>3521141.1380599998</v>
      </c>
      <c r="EI131" s="38"/>
      <c r="EJ131" s="38"/>
      <c r="EL131" s="59"/>
    </row>
    <row r="132" spans="1:142" ht="30" x14ac:dyDescent="0.25">
      <c r="A132" s="7"/>
      <c r="B132" s="7">
        <v>90</v>
      </c>
      <c r="C132" s="33" t="s">
        <v>276</v>
      </c>
      <c r="D132" s="22">
        <f t="shared" si="705"/>
        <v>10127</v>
      </c>
      <c r="E132" s="22">
        <v>10127</v>
      </c>
      <c r="F132" s="22">
        <v>9620</v>
      </c>
      <c r="G132" s="23">
        <v>1.29</v>
      </c>
      <c r="H132" s="31">
        <v>1</v>
      </c>
      <c r="I132" s="32"/>
      <c r="J132" s="22">
        <v>1.4</v>
      </c>
      <c r="K132" s="22">
        <v>1.68</v>
      </c>
      <c r="L132" s="22">
        <v>2.23</v>
      </c>
      <c r="M132" s="22">
        <v>2.39</v>
      </c>
      <c r="N132" s="24">
        <v>2.57</v>
      </c>
      <c r="O132" s="25"/>
      <c r="P132" s="26">
        <f t="shared" si="1103"/>
        <v>0</v>
      </c>
      <c r="Q132" s="25"/>
      <c r="R132" s="26">
        <f t="shared" si="1104"/>
        <v>0</v>
      </c>
      <c r="S132" s="27"/>
      <c r="T132" s="26">
        <f t="shared" si="1105"/>
        <v>0</v>
      </c>
      <c r="U132" s="25"/>
      <c r="V132" s="26">
        <f t="shared" si="1106"/>
        <v>0</v>
      </c>
      <c r="W132" s="25"/>
      <c r="X132" s="26">
        <f t="shared" si="1107"/>
        <v>0</v>
      </c>
      <c r="Y132" s="25"/>
      <c r="Z132" s="26">
        <f t="shared" si="1108"/>
        <v>0</v>
      </c>
      <c r="AA132" s="25"/>
      <c r="AB132" s="26">
        <f t="shared" si="1109"/>
        <v>0</v>
      </c>
      <c r="AC132" s="25"/>
      <c r="AD132" s="26">
        <f t="shared" si="1110"/>
        <v>0</v>
      </c>
      <c r="AE132" s="25"/>
      <c r="AF132" s="26">
        <f t="shared" si="1111"/>
        <v>0</v>
      </c>
      <c r="AG132" s="25"/>
      <c r="AH132" s="26">
        <f t="shared" si="1112"/>
        <v>0</v>
      </c>
      <c r="AI132" s="25"/>
      <c r="AJ132" s="26">
        <f t="shared" si="1113"/>
        <v>0</v>
      </c>
      <c r="AK132" s="25"/>
      <c r="AL132" s="26">
        <f t="shared" si="1114"/>
        <v>0</v>
      </c>
      <c r="AM132" s="28">
        <v>2</v>
      </c>
      <c r="AN132" s="26">
        <f t="shared" si="1115"/>
        <v>43223.655383999998</v>
      </c>
      <c r="AO132" s="25"/>
      <c r="AP132" s="26">
        <f t="shared" si="1116"/>
        <v>0</v>
      </c>
      <c r="AQ132" s="25"/>
      <c r="AR132" s="26">
        <f t="shared" si="1117"/>
        <v>0</v>
      </c>
      <c r="AS132" s="25"/>
      <c r="AT132" s="26">
        <f t="shared" si="1118"/>
        <v>0</v>
      </c>
      <c r="AU132" s="25"/>
      <c r="AV132" s="26">
        <f t="shared" si="1119"/>
        <v>0</v>
      </c>
      <c r="AW132" s="25"/>
      <c r="AX132" s="26">
        <f t="shared" si="1120"/>
        <v>0</v>
      </c>
      <c r="AY132" s="25"/>
      <c r="AZ132" s="26">
        <f t="shared" si="1121"/>
        <v>0</v>
      </c>
      <c r="BA132" s="25"/>
      <c r="BB132" s="26">
        <f t="shared" si="1122"/>
        <v>0</v>
      </c>
      <c r="BC132" s="25"/>
      <c r="BD132" s="26">
        <f t="shared" si="1123"/>
        <v>0</v>
      </c>
      <c r="BE132" s="25"/>
      <c r="BF132" s="26">
        <f t="shared" si="1124"/>
        <v>0</v>
      </c>
      <c r="BG132" s="25"/>
      <c r="BH132" s="26">
        <f t="shared" si="1125"/>
        <v>0</v>
      </c>
      <c r="BI132" s="25"/>
      <c r="BJ132" s="26">
        <f t="shared" si="1126"/>
        <v>0</v>
      </c>
      <c r="BK132" s="25"/>
      <c r="BL132" s="26">
        <f t="shared" si="1127"/>
        <v>0</v>
      </c>
      <c r="BM132" s="25"/>
      <c r="BN132" s="26">
        <f t="shared" si="1128"/>
        <v>0</v>
      </c>
      <c r="BO132" s="25"/>
      <c r="BP132" s="26">
        <f t="shared" si="1129"/>
        <v>0</v>
      </c>
      <c r="BQ132" s="25"/>
      <c r="BR132" s="26">
        <f t="shared" si="1130"/>
        <v>0</v>
      </c>
      <c r="BS132" s="25"/>
      <c r="BT132" s="26">
        <f t="shared" si="1131"/>
        <v>0</v>
      </c>
      <c r="BU132" s="25"/>
      <c r="BV132" s="26">
        <f t="shared" si="1132"/>
        <v>0</v>
      </c>
      <c r="BW132" s="25"/>
      <c r="BX132" s="26">
        <f t="shared" si="1133"/>
        <v>0</v>
      </c>
      <c r="BY132" s="25"/>
      <c r="BZ132" s="26">
        <f t="shared" si="1134"/>
        <v>0</v>
      </c>
      <c r="CA132" s="25"/>
      <c r="CB132" s="26">
        <f t="shared" si="1135"/>
        <v>0</v>
      </c>
      <c r="CC132" s="25"/>
      <c r="CD132" s="26">
        <f t="shared" si="1136"/>
        <v>0</v>
      </c>
      <c r="CE132" s="25"/>
      <c r="CF132" s="26">
        <f t="shared" si="1137"/>
        <v>0</v>
      </c>
      <c r="CG132" s="25"/>
      <c r="CH132" s="26">
        <f t="shared" si="1138"/>
        <v>0</v>
      </c>
      <c r="CI132" s="25"/>
      <c r="CJ132" s="26">
        <f t="shared" si="1139"/>
        <v>0</v>
      </c>
      <c r="CK132" s="25"/>
      <c r="CL132" s="26">
        <f t="shared" si="1140"/>
        <v>0</v>
      </c>
      <c r="CM132" s="25"/>
      <c r="CN132" s="26">
        <f t="shared" si="1141"/>
        <v>0</v>
      </c>
      <c r="CO132" s="25"/>
      <c r="CP132" s="26">
        <f t="shared" si="1142"/>
        <v>0</v>
      </c>
      <c r="CQ132" s="25"/>
      <c r="CR132" s="26">
        <f t="shared" si="1143"/>
        <v>0</v>
      </c>
      <c r="CS132" s="25"/>
      <c r="CT132" s="26">
        <f>(CS132/12*1*$D132*$G132*$H132*$J132*CT$10)+(CS132/12*5*$E132*$G132*$H132*$J132*CT$11)+(CS132/12*6*$F132*$G132*$H132*$J132*CT$11)</f>
        <v>0</v>
      </c>
      <c r="CU132" s="25"/>
      <c r="CV132" s="26">
        <f>(CU132/12*1*$D132*$G132*$H132*$J132*CV$10)+(CU132/12*5*$E132*$G132*$H132*$J132*CV$11)+(CU132/12*6*$F132*$G132*$H132*$J132*CV$11)</f>
        <v>0</v>
      </c>
      <c r="CW132" s="25"/>
      <c r="CX132" s="26">
        <f t="shared" si="1144"/>
        <v>0</v>
      </c>
      <c r="CY132" s="25"/>
      <c r="CZ132" s="26">
        <f t="shared" si="1145"/>
        <v>0</v>
      </c>
      <c r="DA132" s="25"/>
      <c r="DB132" s="26">
        <f t="shared" si="1146"/>
        <v>0</v>
      </c>
      <c r="DC132" s="25"/>
      <c r="DD132" s="26">
        <f t="shared" si="1147"/>
        <v>0</v>
      </c>
      <c r="DE132" s="25"/>
      <c r="DF132" s="26">
        <f t="shared" si="1148"/>
        <v>0</v>
      </c>
      <c r="DG132" s="25"/>
      <c r="DH132" s="26">
        <f t="shared" si="1149"/>
        <v>0</v>
      </c>
      <c r="DI132" s="25"/>
      <c r="DJ132" s="26">
        <f t="shared" si="1150"/>
        <v>0</v>
      </c>
      <c r="DK132" s="25"/>
      <c r="DL132" s="26">
        <f>(DK132/12*1*$D132*$G132*$H132*$K132*DL$10)+(DK132/12*5*$E132*$G132*$H132*$K132*DL$11)+(DK132/12*6*$F132*$G132*$H132*$K132*DL$11)</f>
        <v>0</v>
      </c>
      <c r="DM132" s="25"/>
      <c r="DN132" s="26">
        <f>(DM132/12*1*$D132*$G132*$H132*$K132*DN$10)+(DM132/12*5*$E132*$G132*$H132*$K132*DN$11)+(DM132/12*6*$F132*$G132*$H132*$K132*DN$11)</f>
        <v>0</v>
      </c>
      <c r="DO132" s="25"/>
      <c r="DP132" s="26">
        <f t="shared" si="1151"/>
        <v>0</v>
      </c>
      <c r="DQ132" s="25"/>
      <c r="DR132" s="26">
        <f t="shared" si="1152"/>
        <v>0</v>
      </c>
      <c r="DS132" s="25"/>
      <c r="DT132" s="26">
        <f t="shared" si="1153"/>
        <v>0</v>
      </c>
      <c r="DU132" s="25"/>
      <c r="DV132" s="26">
        <f t="shared" si="1154"/>
        <v>0</v>
      </c>
      <c r="DW132" s="25"/>
      <c r="DX132" s="26">
        <f t="shared" si="1155"/>
        <v>0</v>
      </c>
      <c r="DY132" s="25"/>
      <c r="DZ132" s="26">
        <f t="shared" si="1156"/>
        <v>0</v>
      </c>
      <c r="EA132" s="25"/>
      <c r="EB132" s="26">
        <f t="shared" si="1157"/>
        <v>0</v>
      </c>
      <c r="EC132" s="25"/>
      <c r="ED132" s="26">
        <f t="shared" si="1158"/>
        <v>0</v>
      </c>
      <c r="EE132" s="25"/>
      <c r="EF132" s="26">
        <f t="shared" si="1159"/>
        <v>0</v>
      </c>
      <c r="EG132" s="29">
        <f t="shared" si="1160"/>
        <v>2</v>
      </c>
      <c r="EH132" s="29">
        <f t="shared" si="1160"/>
        <v>43223.655383999998</v>
      </c>
      <c r="EI132" s="38"/>
      <c r="EJ132" s="38"/>
      <c r="EL132" s="59"/>
    </row>
    <row r="133" spans="1:142" x14ac:dyDescent="0.25">
      <c r="A133" s="7"/>
      <c r="B133" s="7">
        <v>91</v>
      </c>
      <c r="C133" s="33" t="s">
        <v>277</v>
      </c>
      <c r="D133" s="22">
        <f t="shared" si="705"/>
        <v>10127</v>
      </c>
      <c r="E133" s="22">
        <v>10127</v>
      </c>
      <c r="F133" s="22">
        <v>9620</v>
      </c>
      <c r="G133" s="23">
        <v>2.6</v>
      </c>
      <c r="H133" s="31">
        <v>1</v>
      </c>
      <c r="I133" s="32"/>
      <c r="J133" s="22">
        <v>1.4</v>
      </c>
      <c r="K133" s="22">
        <v>1.68</v>
      </c>
      <c r="L133" s="22">
        <v>2.23</v>
      </c>
      <c r="M133" s="22">
        <v>2.39</v>
      </c>
      <c r="N133" s="24">
        <v>2.57</v>
      </c>
      <c r="O133" s="34"/>
      <c r="P133" s="26">
        <f t="shared" si="1103"/>
        <v>0</v>
      </c>
      <c r="Q133" s="34"/>
      <c r="R133" s="26">
        <f t="shared" si="1104"/>
        <v>0</v>
      </c>
      <c r="S133" s="27"/>
      <c r="T133" s="26">
        <f t="shared" si="1105"/>
        <v>0</v>
      </c>
      <c r="U133" s="34">
        <v>159</v>
      </c>
      <c r="V133" s="26">
        <f t="shared" si="1106"/>
        <v>6246751.5291999988</v>
      </c>
      <c r="W133" s="34"/>
      <c r="X133" s="26">
        <f t="shared" si="1107"/>
        <v>0</v>
      </c>
      <c r="Y133" s="34"/>
      <c r="Z133" s="26">
        <f t="shared" si="1108"/>
        <v>0</v>
      </c>
      <c r="AA133" s="34"/>
      <c r="AB133" s="26">
        <f t="shared" si="1109"/>
        <v>0</v>
      </c>
      <c r="AC133" s="34"/>
      <c r="AD133" s="26">
        <f t="shared" si="1110"/>
        <v>0</v>
      </c>
      <c r="AE133" s="34"/>
      <c r="AF133" s="26">
        <f t="shared" si="1111"/>
        <v>0</v>
      </c>
      <c r="AG133" s="34"/>
      <c r="AH133" s="26">
        <f t="shared" si="1112"/>
        <v>0</v>
      </c>
      <c r="AI133" s="34"/>
      <c r="AJ133" s="26">
        <f t="shared" si="1113"/>
        <v>0</v>
      </c>
      <c r="AK133" s="34"/>
      <c r="AL133" s="26">
        <f t="shared" si="1114"/>
        <v>0</v>
      </c>
      <c r="AM133" s="35"/>
      <c r="AN133" s="26">
        <f t="shared" si="1115"/>
        <v>0</v>
      </c>
      <c r="AO133" s="34"/>
      <c r="AP133" s="26">
        <f t="shared" si="1116"/>
        <v>0</v>
      </c>
      <c r="AQ133" s="34"/>
      <c r="AR133" s="26">
        <f t="shared" si="1117"/>
        <v>0</v>
      </c>
      <c r="AS133" s="34"/>
      <c r="AT133" s="26">
        <f t="shared" si="1118"/>
        <v>0</v>
      </c>
      <c r="AU133" s="34"/>
      <c r="AV133" s="26">
        <f t="shared" si="1119"/>
        <v>0</v>
      </c>
      <c r="AW133" s="34"/>
      <c r="AX133" s="26">
        <f t="shared" si="1120"/>
        <v>0</v>
      </c>
      <c r="AY133" s="34"/>
      <c r="AZ133" s="26">
        <f t="shared" si="1121"/>
        <v>0</v>
      </c>
      <c r="BA133" s="34"/>
      <c r="BB133" s="26">
        <f t="shared" si="1122"/>
        <v>0</v>
      </c>
      <c r="BC133" s="34"/>
      <c r="BD133" s="26">
        <f t="shared" si="1123"/>
        <v>0</v>
      </c>
      <c r="BE133" s="34"/>
      <c r="BF133" s="26">
        <f t="shared" si="1124"/>
        <v>0</v>
      </c>
      <c r="BG133" s="34"/>
      <c r="BH133" s="26">
        <f t="shared" si="1125"/>
        <v>0</v>
      </c>
      <c r="BI133" s="34"/>
      <c r="BJ133" s="26">
        <f t="shared" si="1126"/>
        <v>0</v>
      </c>
      <c r="BK133" s="34"/>
      <c r="BL133" s="26">
        <f t="shared" si="1127"/>
        <v>0</v>
      </c>
      <c r="BM133" s="34"/>
      <c r="BN133" s="26">
        <f t="shared" si="1128"/>
        <v>0</v>
      </c>
      <c r="BO133" s="34"/>
      <c r="BP133" s="26">
        <f t="shared" si="1129"/>
        <v>0</v>
      </c>
      <c r="BQ133" s="34"/>
      <c r="BR133" s="26">
        <f t="shared" si="1130"/>
        <v>0</v>
      </c>
      <c r="BS133" s="34"/>
      <c r="BT133" s="26">
        <f t="shared" si="1131"/>
        <v>0</v>
      </c>
      <c r="BU133" s="34"/>
      <c r="BV133" s="26">
        <f t="shared" si="1132"/>
        <v>0</v>
      </c>
      <c r="BW133" s="34"/>
      <c r="BX133" s="26">
        <f t="shared" si="1133"/>
        <v>0</v>
      </c>
      <c r="BY133" s="34"/>
      <c r="BZ133" s="26">
        <f t="shared" si="1134"/>
        <v>0</v>
      </c>
      <c r="CA133" s="34"/>
      <c r="CB133" s="26">
        <f t="shared" si="1135"/>
        <v>0</v>
      </c>
      <c r="CC133" s="34"/>
      <c r="CD133" s="26">
        <f t="shared" si="1136"/>
        <v>0</v>
      </c>
      <c r="CE133" s="25"/>
      <c r="CF133" s="26">
        <f t="shared" si="1137"/>
        <v>0</v>
      </c>
      <c r="CG133" s="34"/>
      <c r="CH133" s="26">
        <f t="shared" si="1138"/>
        <v>0</v>
      </c>
      <c r="CI133" s="34"/>
      <c r="CJ133" s="26">
        <f t="shared" si="1139"/>
        <v>0</v>
      </c>
      <c r="CK133" s="34"/>
      <c r="CL133" s="26">
        <f t="shared" si="1140"/>
        <v>0</v>
      </c>
      <c r="CM133" s="34"/>
      <c r="CN133" s="26">
        <f t="shared" si="1141"/>
        <v>0</v>
      </c>
      <c r="CO133" s="34">
        <v>50</v>
      </c>
      <c r="CP133" s="26">
        <f t="shared" si="1142"/>
        <v>1796977</v>
      </c>
      <c r="CQ133" s="34"/>
      <c r="CR133" s="26">
        <f t="shared" si="1143"/>
        <v>0</v>
      </c>
      <c r="CS133" s="34"/>
      <c r="CT133" s="26">
        <f>(CS133/12*1*$D133*$G133*$H133*$J133*CT$10)+(CS133/12*5*$E133*$G133*$H133*$J133*CT$11)+(CS133/12*6*$F133*$G133*$H133*$J133*CT$11)</f>
        <v>0</v>
      </c>
      <c r="CU133" s="34"/>
      <c r="CV133" s="26">
        <f>(CU133/12*1*$D133*$G133*$H133*$J133*CV$10)+(CU133/12*5*$E133*$G133*$H133*$J133*CV$11)+(CU133/12*6*$F133*$G133*$H133*$J133*CV$11)</f>
        <v>0</v>
      </c>
      <c r="CW133" s="34"/>
      <c r="CX133" s="26">
        <f t="shared" si="1144"/>
        <v>0</v>
      </c>
      <c r="CY133" s="34"/>
      <c r="CZ133" s="26">
        <f t="shared" si="1145"/>
        <v>0</v>
      </c>
      <c r="DA133" s="34"/>
      <c r="DB133" s="26">
        <f t="shared" si="1146"/>
        <v>0</v>
      </c>
      <c r="DC133" s="34"/>
      <c r="DD133" s="26">
        <f t="shared" si="1147"/>
        <v>0</v>
      </c>
      <c r="DE133" s="34"/>
      <c r="DF133" s="26">
        <f t="shared" si="1148"/>
        <v>0</v>
      </c>
      <c r="DG133" s="34"/>
      <c r="DH133" s="26">
        <f t="shared" si="1149"/>
        <v>0</v>
      </c>
      <c r="DI133" s="34"/>
      <c r="DJ133" s="26">
        <f t="shared" si="1150"/>
        <v>0</v>
      </c>
      <c r="DK133" s="34"/>
      <c r="DL133" s="26">
        <f>(DK133/12*1*$D133*$G133*$H133*$K133*DL$10)+(DK133/12*5*$E133*$G133*$H133*$K133*DL$11)+(DK133/12*6*$F133*$G133*$H133*$K133*DL$11)</f>
        <v>0</v>
      </c>
      <c r="DM133" s="34"/>
      <c r="DN133" s="26">
        <f>(DM133/12*1*$D133*$G133*$H133*$K133*DN$10)+(DM133/12*5*$E133*$G133*$H133*$K133*DN$11)+(DM133/12*6*$F133*$G133*$H133*$K133*DN$11)</f>
        <v>0</v>
      </c>
      <c r="DO133" s="34"/>
      <c r="DP133" s="26">
        <f t="shared" si="1151"/>
        <v>0</v>
      </c>
      <c r="DQ133" s="34"/>
      <c r="DR133" s="26">
        <f t="shared" si="1152"/>
        <v>0</v>
      </c>
      <c r="DS133" s="54"/>
      <c r="DT133" s="26">
        <f t="shared" si="1153"/>
        <v>0</v>
      </c>
      <c r="DU133" s="34"/>
      <c r="DV133" s="26">
        <f t="shared" si="1154"/>
        <v>0</v>
      </c>
      <c r="DW133" s="34"/>
      <c r="DX133" s="26">
        <f t="shared" si="1155"/>
        <v>0</v>
      </c>
      <c r="DY133" s="34"/>
      <c r="DZ133" s="26">
        <f t="shared" si="1156"/>
        <v>0</v>
      </c>
      <c r="EA133" s="34"/>
      <c r="EB133" s="26">
        <f t="shared" si="1157"/>
        <v>0</v>
      </c>
      <c r="EC133" s="34"/>
      <c r="ED133" s="26">
        <f t="shared" si="1158"/>
        <v>0</v>
      </c>
      <c r="EE133" s="34"/>
      <c r="EF133" s="26">
        <f t="shared" si="1159"/>
        <v>0</v>
      </c>
      <c r="EG133" s="29">
        <f t="shared" si="1160"/>
        <v>209</v>
      </c>
      <c r="EH133" s="29">
        <f t="shared" si="1160"/>
        <v>8043728.5291999988</v>
      </c>
      <c r="EI133" s="38"/>
      <c r="EJ133" s="38"/>
      <c r="EL133" s="59"/>
    </row>
    <row r="134" spans="1:142" s="60" customFormat="1" x14ac:dyDescent="0.25">
      <c r="A134" s="44">
        <v>32</v>
      </c>
      <c r="B134" s="44"/>
      <c r="C134" s="52" t="s">
        <v>278</v>
      </c>
      <c r="D134" s="22">
        <f t="shared" si="705"/>
        <v>10127</v>
      </c>
      <c r="E134" s="22">
        <v>10127</v>
      </c>
      <c r="F134" s="22">
        <v>9620</v>
      </c>
      <c r="G134" s="51"/>
      <c r="H134" s="49"/>
      <c r="I134" s="50"/>
      <c r="J134" s="47"/>
      <c r="K134" s="47"/>
      <c r="L134" s="47"/>
      <c r="M134" s="47"/>
      <c r="N134" s="24">
        <v>2.57</v>
      </c>
      <c r="O134" s="37">
        <f>SUM(O135:O141)</f>
        <v>0</v>
      </c>
      <c r="P134" s="37">
        <f t="shared" ref="P134:CA134" si="1161">SUM(P135:P141)</f>
        <v>0</v>
      </c>
      <c r="Q134" s="37">
        <f t="shared" si="1161"/>
        <v>0</v>
      </c>
      <c r="R134" s="37">
        <f t="shared" si="1161"/>
        <v>0</v>
      </c>
      <c r="S134" s="37">
        <f t="shared" si="1161"/>
        <v>2</v>
      </c>
      <c r="T134" s="37">
        <f t="shared" si="1161"/>
        <v>44145.877533333332</v>
      </c>
      <c r="U134" s="37">
        <f t="shared" si="1161"/>
        <v>0</v>
      </c>
      <c r="V134" s="37">
        <f t="shared" si="1161"/>
        <v>0</v>
      </c>
      <c r="W134" s="37">
        <f t="shared" si="1161"/>
        <v>0</v>
      </c>
      <c r="X134" s="37">
        <f t="shared" si="1161"/>
        <v>0</v>
      </c>
      <c r="Y134" s="37">
        <f t="shared" si="1161"/>
        <v>0</v>
      </c>
      <c r="Z134" s="37">
        <f t="shared" si="1161"/>
        <v>0</v>
      </c>
      <c r="AA134" s="37">
        <f t="shared" si="1161"/>
        <v>0</v>
      </c>
      <c r="AB134" s="37">
        <f t="shared" si="1161"/>
        <v>0</v>
      </c>
      <c r="AC134" s="37">
        <f t="shared" si="1161"/>
        <v>0</v>
      </c>
      <c r="AD134" s="37">
        <f t="shared" si="1161"/>
        <v>0</v>
      </c>
      <c r="AE134" s="37">
        <f t="shared" si="1161"/>
        <v>0</v>
      </c>
      <c r="AF134" s="37">
        <f t="shared" si="1161"/>
        <v>0</v>
      </c>
      <c r="AG134" s="37">
        <f t="shared" si="1161"/>
        <v>0</v>
      </c>
      <c r="AH134" s="37">
        <f t="shared" si="1161"/>
        <v>0</v>
      </c>
      <c r="AI134" s="37">
        <f t="shared" si="1161"/>
        <v>0</v>
      </c>
      <c r="AJ134" s="37">
        <f t="shared" si="1161"/>
        <v>0</v>
      </c>
      <c r="AK134" s="37">
        <f t="shared" si="1161"/>
        <v>0</v>
      </c>
      <c r="AL134" s="37">
        <f t="shared" si="1161"/>
        <v>0</v>
      </c>
      <c r="AM134" s="37">
        <f t="shared" si="1161"/>
        <v>0</v>
      </c>
      <c r="AN134" s="37">
        <f t="shared" si="1161"/>
        <v>0</v>
      </c>
      <c r="AO134" s="37">
        <v>0</v>
      </c>
      <c r="AP134" s="37">
        <f t="shared" si="1161"/>
        <v>0</v>
      </c>
      <c r="AQ134" s="37">
        <f t="shared" si="1161"/>
        <v>0</v>
      </c>
      <c r="AR134" s="37">
        <f t="shared" si="1161"/>
        <v>0</v>
      </c>
      <c r="AS134" s="37">
        <f t="shared" si="1161"/>
        <v>0</v>
      </c>
      <c r="AT134" s="37">
        <f t="shared" si="1161"/>
        <v>0</v>
      </c>
      <c r="AU134" s="37">
        <f t="shared" si="1161"/>
        <v>0</v>
      </c>
      <c r="AV134" s="37">
        <f t="shared" si="1161"/>
        <v>0</v>
      </c>
      <c r="AW134" s="37">
        <f t="shared" si="1161"/>
        <v>0</v>
      </c>
      <c r="AX134" s="37">
        <f t="shared" si="1161"/>
        <v>0</v>
      </c>
      <c r="AY134" s="37">
        <f t="shared" si="1161"/>
        <v>0</v>
      </c>
      <c r="AZ134" s="37">
        <f t="shared" si="1161"/>
        <v>0</v>
      </c>
      <c r="BA134" s="37">
        <f t="shared" si="1161"/>
        <v>0</v>
      </c>
      <c r="BB134" s="37">
        <f t="shared" si="1161"/>
        <v>0</v>
      </c>
      <c r="BC134" s="37">
        <f t="shared" si="1161"/>
        <v>0</v>
      </c>
      <c r="BD134" s="37">
        <f t="shared" si="1161"/>
        <v>0</v>
      </c>
      <c r="BE134" s="37">
        <f t="shared" si="1161"/>
        <v>0</v>
      </c>
      <c r="BF134" s="37">
        <f t="shared" si="1161"/>
        <v>0</v>
      </c>
      <c r="BG134" s="37">
        <f t="shared" si="1161"/>
        <v>0</v>
      </c>
      <c r="BH134" s="37">
        <f t="shared" si="1161"/>
        <v>0</v>
      </c>
      <c r="BI134" s="37">
        <v>0</v>
      </c>
      <c r="BJ134" s="37">
        <f t="shared" si="1161"/>
        <v>0</v>
      </c>
      <c r="BK134" s="37">
        <f t="shared" si="1161"/>
        <v>0</v>
      </c>
      <c r="BL134" s="37">
        <f t="shared" si="1161"/>
        <v>0</v>
      </c>
      <c r="BM134" s="37">
        <f t="shared" si="1161"/>
        <v>0</v>
      </c>
      <c r="BN134" s="37">
        <f t="shared" si="1161"/>
        <v>0</v>
      </c>
      <c r="BO134" s="37">
        <f t="shared" si="1161"/>
        <v>0</v>
      </c>
      <c r="BP134" s="37">
        <f t="shared" si="1161"/>
        <v>0</v>
      </c>
      <c r="BQ134" s="37">
        <f t="shared" si="1161"/>
        <v>0</v>
      </c>
      <c r="BR134" s="37">
        <f t="shared" si="1161"/>
        <v>0</v>
      </c>
      <c r="BS134" s="37">
        <f t="shared" si="1161"/>
        <v>0</v>
      </c>
      <c r="BT134" s="37">
        <f t="shared" si="1161"/>
        <v>0</v>
      </c>
      <c r="BU134" s="37">
        <v>0</v>
      </c>
      <c r="BV134" s="37">
        <f t="shared" si="1161"/>
        <v>0</v>
      </c>
      <c r="BW134" s="37">
        <f t="shared" si="1161"/>
        <v>0</v>
      </c>
      <c r="BX134" s="37">
        <f t="shared" si="1161"/>
        <v>0</v>
      </c>
      <c r="BY134" s="37">
        <f t="shared" si="1161"/>
        <v>0</v>
      </c>
      <c r="BZ134" s="37">
        <f t="shared" si="1161"/>
        <v>0</v>
      </c>
      <c r="CA134" s="37">
        <f t="shared" si="1161"/>
        <v>0</v>
      </c>
      <c r="CB134" s="37">
        <f t="shared" ref="CB134:EJ134" si="1162">SUM(CB135:CB141)</f>
        <v>0</v>
      </c>
      <c r="CC134" s="37">
        <f t="shared" si="1162"/>
        <v>0</v>
      </c>
      <c r="CD134" s="37">
        <f t="shared" si="1162"/>
        <v>0</v>
      </c>
      <c r="CE134" s="37">
        <f t="shared" si="1162"/>
        <v>0</v>
      </c>
      <c r="CF134" s="37">
        <f t="shared" si="1162"/>
        <v>0</v>
      </c>
      <c r="CG134" s="37">
        <f t="shared" si="1162"/>
        <v>0</v>
      </c>
      <c r="CH134" s="37">
        <f t="shared" si="1162"/>
        <v>0</v>
      </c>
      <c r="CI134" s="37">
        <f t="shared" si="1162"/>
        <v>0</v>
      </c>
      <c r="CJ134" s="37">
        <f t="shared" si="1162"/>
        <v>0</v>
      </c>
      <c r="CK134" s="37">
        <f t="shared" si="1162"/>
        <v>0</v>
      </c>
      <c r="CL134" s="37">
        <f t="shared" si="1162"/>
        <v>0</v>
      </c>
      <c r="CM134" s="37">
        <f t="shared" si="1162"/>
        <v>0</v>
      </c>
      <c r="CN134" s="37">
        <f t="shared" si="1162"/>
        <v>0</v>
      </c>
      <c r="CO134" s="37">
        <f t="shared" si="1162"/>
        <v>65</v>
      </c>
      <c r="CP134" s="37">
        <f t="shared" si="1162"/>
        <v>2094860.4950000001</v>
      </c>
      <c r="CQ134" s="37">
        <f t="shared" si="1162"/>
        <v>0</v>
      </c>
      <c r="CR134" s="37">
        <f t="shared" si="1162"/>
        <v>0</v>
      </c>
      <c r="CS134" s="37">
        <f t="shared" si="1162"/>
        <v>0</v>
      </c>
      <c r="CT134" s="37">
        <f t="shared" si="1162"/>
        <v>0</v>
      </c>
      <c r="CU134" s="37">
        <f t="shared" si="1162"/>
        <v>0</v>
      </c>
      <c r="CV134" s="37">
        <f t="shared" si="1162"/>
        <v>0</v>
      </c>
      <c r="CW134" s="37">
        <f t="shared" si="1162"/>
        <v>0</v>
      </c>
      <c r="CX134" s="37">
        <f t="shared" si="1162"/>
        <v>0</v>
      </c>
      <c r="CY134" s="37">
        <f t="shared" si="1162"/>
        <v>0</v>
      </c>
      <c r="CZ134" s="37">
        <f t="shared" si="1162"/>
        <v>0</v>
      </c>
      <c r="DA134" s="37">
        <f t="shared" si="1162"/>
        <v>0</v>
      </c>
      <c r="DB134" s="37">
        <f t="shared" si="1162"/>
        <v>0</v>
      </c>
      <c r="DC134" s="37">
        <f t="shared" si="1162"/>
        <v>0</v>
      </c>
      <c r="DD134" s="37">
        <f t="shared" si="1162"/>
        <v>0</v>
      </c>
      <c r="DE134" s="37">
        <f t="shared" si="1162"/>
        <v>0</v>
      </c>
      <c r="DF134" s="37">
        <f t="shared" si="1162"/>
        <v>0</v>
      </c>
      <c r="DG134" s="37">
        <f t="shared" si="1162"/>
        <v>0</v>
      </c>
      <c r="DH134" s="37">
        <f t="shared" si="1162"/>
        <v>0</v>
      </c>
      <c r="DI134" s="37">
        <v>0</v>
      </c>
      <c r="DJ134" s="37">
        <f t="shared" si="1162"/>
        <v>0</v>
      </c>
      <c r="DK134" s="37">
        <f t="shared" si="1162"/>
        <v>0</v>
      </c>
      <c r="DL134" s="37">
        <f t="shared" si="1162"/>
        <v>0</v>
      </c>
      <c r="DM134" s="37">
        <f t="shared" si="1162"/>
        <v>0</v>
      </c>
      <c r="DN134" s="37">
        <f t="shared" si="1162"/>
        <v>0</v>
      </c>
      <c r="DO134" s="37">
        <f t="shared" si="1162"/>
        <v>0</v>
      </c>
      <c r="DP134" s="37">
        <f t="shared" si="1162"/>
        <v>0</v>
      </c>
      <c r="DQ134" s="37">
        <f t="shared" si="1162"/>
        <v>0</v>
      </c>
      <c r="DR134" s="37">
        <f t="shared" si="1162"/>
        <v>0</v>
      </c>
      <c r="DS134" s="37">
        <f t="shared" si="1162"/>
        <v>0</v>
      </c>
      <c r="DT134" s="37">
        <f t="shared" si="1162"/>
        <v>0</v>
      </c>
      <c r="DU134" s="37">
        <f t="shared" si="1162"/>
        <v>0</v>
      </c>
      <c r="DV134" s="37">
        <f t="shared" si="1162"/>
        <v>0</v>
      </c>
      <c r="DW134" s="37">
        <f t="shared" si="1162"/>
        <v>0</v>
      </c>
      <c r="DX134" s="37">
        <f t="shared" si="1162"/>
        <v>0</v>
      </c>
      <c r="DY134" s="37">
        <v>0</v>
      </c>
      <c r="DZ134" s="37">
        <f t="shared" ref="DZ134" si="1163">SUM(DZ135:DZ141)</f>
        <v>0</v>
      </c>
      <c r="EA134" s="37">
        <v>0</v>
      </c>
      <c r="EB134" s="37">
        <f t="shared" ref="EB134" si="1164">SUM(EB135:EB141)</f>
        <v>0</v>
      </c>
      <c r="EC134" s="37">
        <f t="shared" si="1162"/>
        <v>0</v>
      </c>
      <c r="ED134" s="37">
        <f t="shared" si="1162"/>
        <v>0</v>
      </c>
      <c r="EE134" s="37">
        <f t="shared" si="1162"/>
        <v>0</v>
      </c>
      <c r="EF134" s="37">
        <f t="shared" si="1162"/>
        <v>0</v>
      </c>
      <c r="EG134" s="37">
        <f t="shared" si="1162"/>
        <v>67</v>
      </c>
      <c r="EH134" s="37">
        <f t="shared" si="1162"/>
        <v>2139006.3725333335</v>
      </c>
      <c r="EI134" s="37">
        <f t="shared" si="1162"/>
        <v>0</v>
      </c>
      <c r="EJ134" s="37">
        <f t="shared" si="1162"/>
        <v>0</v>
      </c>
      <c r="EL134" s="59"/>
    </row>
    <row r="135" spans="1:142" ht="45" x14ac:dyDescent="0.25">
      <c r="A135" s="7"/>
      <c r="B135" s="7">
        <v>92</v>
      </c>
      <c r="C135" s="33" t="s">
        <v>279</v>
      </c>
      <c r="D135" s="22">
        <f t="shared" si="705"/>
        <v>10127</v>
      </c>
      <c r="E135" s="22">
        <v>10127</v>
      </c>
      <c r="F135" s="22">
        <v>9620</v>
      </c>
      <c r="G135" s="23">
        <v>2.11</v>
      </c>
      <c r="H135" s="31">
        <v>1</v>
      </c>
      <c r="I135" s="32"/>
      <c r="J135" s="22">
        <v>1.4</v>
      </c>
      <c r="K135" s="22">
        <v>1.68</v>
      </c>
      <c r="L135" s="22">
        <v>2.23</v>
      </c>
      <c r="M135" s="22">
        <v>2.39</v>
      </c>
      <c r="N135" s="24">
        <v>2.57</v>
      </c>
      <c r="O135" s="34"/>
      <c r="P135" s="26">
        <f t="shared" ref="P135:P141" si="1165">(O135/12*1*$D135*$G135*$H135*$J135*P$10)+(O135/12*5*$E135*$G135*$H135*$J135*P$11)+(O135/12*6*$F135*$G135*$H135*$J135*P$11)</f>
        <v>0</v>
      </c>
      <c r="Q135" s="34"/>
      <c r="R135" s="26">
        <f t="shared" ref="R135:R141" si="1166">(Q135/12*1*$D135*$G135*$H135*$J135*R$10)+(Q135/12*5*$E135*$G135*$H135*$J135*R$11)+(Q135/12*6*$F135*$G135*$H135*$J135*R$11)</f>
        <v>0</v>
      </c>
      <c r="S135" s="27"/>
      <c r="T135" s="26">
        <f t="shared" ref="T135:T141" si="1167">(S135/12*1*$D135*$G135*$H135*$J135*T$10)+(S135/12*5*$E135*$G135*$H135*$J135*T$11)+(S135/12*6*$F135*$G135*$H135*$J135*T$11)</f>
        <v>0</v>
      </c>
      <c r="U135" s="34"/>
      <c r="V135" s="26">
        <f t="shared" ref="V135:V141" si="1168">(U135/12*1*$D135*$G135*$H135*$J135*V$10)+(U135/12*5*$E135*$G135*$H135*$J135*V$11)+(U135/12*6*$F135*$G135*$H135*$J135*V$11)</f>
        <v>0</v>
      </c>
      <c r="W135" s="34"/>
      <c r="X135" s="26">
        <f t="shared" ref="X135:X141" si="1169">(W135/12*1*$D135*$G135*$H135*$J135*X$10)+(W135/12*5*$E135*$G135*$H135*$J135*X$11)+(W135/12*6*$F135*$G135*$H135*$J135*X$11)</f>
        <v>0</v>
      </c>
      <c r="Y135" s="34"/>
      <c r="Z135" s="26">
        <f t="shared" ref="Z135:Z141" si="1170">(Y135/12*1*$D135*$G135*$H135*$J135*Z$10)+(Y135/12*5*$E135*$G135*$H135*$J135*Z$11)+(Y135/12*6*$F135*$G135*$H135*$J135*Z$11)</f>
        <v>0</v>
      </c>
      <c r="AA135" s="34"/>
      <c r="AB135" s="26">
        <f t="shared" ref="AB135:AB141" si="1171">(AA135/12*1*$D135*$G135*$H135*$K135*AB$10)+(AA135/12*5*$E135*$G135*$H135*$K135*AB$11)+(AA135/12*6*$F135*$G135*$H135*$K135*AB$11)</f>
        <v>0</v>
      </c>
      <c r="AC135" s="34"/>
      <c r="AD135" s="26">
        <f t="shared" ref="AD135:AD141" si="1172">(AC135/12*1*$D135*$G135*$H135*$J135*AD$10)+(AC135/12*5*$E135*$G135*$H135*$J135*AD$11)+(AC135/12*6*$F135*$G135*$H135*$J135*AD$11)</f>
        <v>0</v>
      </c>
      <c r="AE135" s="34"/>
      <c r="AF135" s="26">
        <f t="shared" ref="AF135:AF141" si="1173">(AE135/12*1*$D135*$G135*$H135*$K135*AF$10)+(AE135/12*5*$E135*$G135*$H135*$K135*AF$11)+(AE135/12*6*$F135*$G135*$H135*$K135*AF$11)</f>
        <v>0</v>
      </c>
      <c r="AG135" s="34"/>
      <c r="AH135" s="26">
        <f t="shared" ref="AH135:AH141" si="1174">(AG135/12*1*$D135*$G135*$H135*$K135*AH$10)+(AG135/12*5*$E135*$G135*$H135*$K135*AH$11)+(AG135/12*6*$F135*$G135*$H135*$K135*AH$11)</f>
        <v>0</v>
      </c>
      <c r="AI135" s="34"/>
      <c r="AJ135" s="26">
        <f t="shared" ref="AJ135:AJ141" si="1175">(AI135/12*1*$D135*$G135*$H135*$K135*AJ$10)+(AI135/12*5*$E135*$G135*$H135*$K135*AJ$11)+(AI135/12*6*$F135*$G135*$H135*$K135*AJ$11)</f>
        <v>0</v>
      </c>
      <c r="AK135" s="34"/>
      <c r="AL135" s="26">
        <f t="shared" ref="AL135:AL141" si="1176">(AK135/12*1*$D135*$G135*$H135*$K135*AL$10)+(AK135/12*5*$E135*$G135*$H135*$K135*AL$11)+(AK135/12*6*$F135*$G135*$H135*$K135*AL$11)</f>
        <v>0</v>
      </c>
      <c r="AM135" s="35"/>
      <c r="AN135" s="26">
        <f t="shared" ref="AN135:AN141" si="1177">(AM135/12*1*$D135*$G135*$H135*$K135*AN$10)+(AM135/12*5*$E135*$G135*$H135*$K135*AN$11)+(AM135/12*6*$F135*$G135*$H135*$K135*AN$11)</f>
        <v>0</v>
      </c>
      <c r="AO135" s="34"/>
      <c r="AP135" s="26">
        <f t="shared" ref="AP135:AP141" si="1178">(AO135/12*1*$D135*$G135*$H135*$K135*AP$10)+(AO135/12*5*$E135*$G135*$H135*$K135*AP$11)+(AO135/12*6*$F135*$G135*$H135*$K135*AP$11)</f>
        <v>0</v>
      </c>
      <c r="AQ135" s="34"/>
      <c r="AR135" s="26">
        <f t="shared" ref="AR135:AR141" si="1179">(AQ135/12*1*$D135*$G135*$H135*$J135*AR$10)+(AQ135/12*5*$E135*$G135*$H135*$J135*AR$11)+(AQ135/12*6*$F135*$G135*$H135*$J135*AR$11)</f>
        <v>0</v>
      </c>
      <c r="AS135" s="34"/>
      <c r="AT135" s="26">
        <f t="shared" ref="AT135:AT141" si="1180">(AS135/12*1*$D135*$G135*$H135*$J135*AT$10)+(AS135/12*11*$E135*$G135*$H135*$J135*AT$11)</f>
        <v>0</v>
      </c>
      <c r="AU135" s="34"/>
      <c r="AV135" s="26">
        <f t="shared" ref="AV135:AV141" si="1181">(AU135/12*1*$D135*$G135*$H135*$J135*AV$10)+(AU135/12*5*$E135*$G135*$H135*$J135*AV$11)+(AU135/12*6*$F135*$G135*$H135*$J135*AV$11)</f>
        <v>0</v>
      </c>
      <c r="AW135" s="34"/>
      <c r="AX135" s="26">
        <f t="shared" ref="AX135:AX141" si="1182">(AW135/12*1*$D135*$G135*$H135*$K135*AX$10)+(AW135/12*5*$E135*$G135*$H135*$K135*AX$11)+(AW135/12*6*$F135*$G135*$H135*$K135*AX$11)</f>
        <v>0</v>
      </c>
      <c r="AY135" s="34"/>
      <c r="AZ135" s="26">
        <f t="shared" ref="AZ135:AZ141" si="1183">(AY135/12*1*$D135*$G135*$H135*$J135*AZ$10)+(AY135/12*5*$E135*$G135*$H135*$J135*AZ$11)+(AY135/12*6*$F135*$G135*$H135*$J135*AZ$11)</f>
        <v>0</v>
      </c>
      <c r="BA135" s="34"/>
      <c r="BB135" s="26">
        <f t="shared" ref="BB135:BB141" si="1184">(BA135/12*1*$D135*$G135*$H135*$J135*BB$10)+(BA135/12*5*$E135*$G135*$H135*$J135*BB$11)+(BA135/12*6*$F135*$G135*$H135*$J135*BB$11)</f>
        <v>0</v>
      </c>
      <c r="BC135" s="34"/>
      <c r="BD135" s="26">
        <f t="shared" ref="BD135:BD141" si="1185">(BC135/12*1*$D135*$G135*$H135*$J135*BD$10)+(BC135/12*5*$E135*$G135*$H135*$J135*BD$11)+(BC135/12*6*$F135*$G135*$H135*$J135*BD$11)</f>
        <v>0</v>
      </c>
      <c r="BE135" s="34"/>
      <c r="BF135" s="26">
        <f t="shared" ref="BF135:BF141" si="1186">(BE135/12*1*$D135*$G135*$H135*$J135*BF$10)+(BE135/12*5*$E135*$G135*$H135*$J135*BF$11)+(BE135/12*6*$F135*$G135*$H135*$J135*BF$11)</f>
        <v>0</v>
      </c>
      <c r="BG135" s="34"/>
      <c r="BH135" s="26">
        <f t="shared" ref="BH135:BH141" si="1187">(BG135/12*1*$D135*$G135*$H135*$J135*BH$10)+(BG135/12*5*$E135*$G135*$H135*$J135*BH$11)+(BG135/12*6*$F135*$G135*$H135*$J135*BH$11)</f>
        <v>0</v>
      </c>
      <c r="BI135" s="34"/>
      <c r="BJ135" s="26">
        <f t="shared" ref="BJ135:BJ141" si="1188">(BI135/12*1*$D135*$G135*$H135*$J135*BJ$10)+(BI135/12*5*$E135*$G135*$H135*$J135*BJ$11)+(BI135/12*6*$F135*$G135*$H135*$J135*BJ$11)</f>
        <v>0</v>
      </c>
      <c r="BK135" s="34"/>
      <c r="BL135" s="26">
        <f t="shared" ref="BL135:BL141" si="1189">(BK135/12*1*$D135*$G135*$H135*$J135*BL$10)+(BK135/12*4*$E135*$G135*$H135*$J135*BL$11)+(BK135/12*1*$E135*$G135*$H135*$J135*BL$12)+(BK135/12*6*$F135*$G135*$H135*$J135*BL$12)</f>
        <v>0</v>
      </c>
      <c r="BM135" s="34"/>
      <c r="BN135" s="26">
        <f t="shared" ref="BN135:BN141" si="1190">(BM135/12*1*$D135*$G135*$H135*$J135*BN$10)+(BM135/12*5*$E135*$G135*$H135*$J135*BN$11)+(BM135/12*6*$F135*$G135*$H135*$J135*BN$11)</f>
        <v>0</v>
      </c>
      <c r="BO135" s="34"/>
      <c r="BP135" s="26">
        <f t="shared" ref="BP135:BP141" si="1191">(BO135/12*1*$D135*$G135*$H135*$J135*BP$10)+(BO135/12*4*$E135*$G135*$H135*$J135*BP$11)+(BO135/12*1*$E135*$G135*$H135*$J135*BP$12)+(BO135/12*6*$F135*$G135*$H135*$J135*BP$12)</f>
        <v>0</v>
      </c>
      <c r="BQ135" s="34"/>
      <c r="BR135" s="26">
        <f t="shared" ref="BR135:BR141" si="1192">(BQ135/12*1*$D135*$G135*$H135*$J135*BR$10)+(BQ135/12*5*$E135*$G135*$H135*$J135*BR$11)+(BQ135/12*6*$F135*$G135*$H135*$J135*BR$11)</f>
        <v>0</v>
      </c>
      <c r="BS135" s="34"/>
      <c r="BT135" s="26">
        <f t="shared" ref="BT135:BT141" si="1193">(BS135/12*1*$D135*$G135*$H135*$J135*BT$10)+(BS135/12*4*$E135*$G135*$H135*$J135*BT$11)+(BS135/12*1*$E135*$G135*$H135*$J135*BT$12)+(BS135/12*6*$F135*$G135*$H135*$J135*BT$12)</f>
        <v>0</v>
      </c>
      <c r="BU135" s="34"/>
      <c r="BV135" s="26">
        <f t="shared" ref="BV135:BV141" si="1194">(BU135/12*1*$D135*$G135*$H135*$J135*BV$10)+(BU135/12*5*$E135*$G135*$H135*$J135*BV$11)+(BU135/12*6*$F135*$G135*$H135*$J135*BV$11)</f>
        <v>0</v>
      </c>
      <c r="BW135" s="34"/>
      <c r="BX135" s="26">
        <f t="shared" ref="BX135:BX141" si="1195">(BW135/12*1*$D135*$G135*$H135*$J135*BX$10)+(BW135/12*5*$E135*$G135*$H135*$J135*BX$11)+(BW135/12*6*$F135*$G135*$H135*$J135*BX$11)</f>
        <v>0</v>
      </c>
      <c r="BY135" s="34"/>
      <c r="BZ135" s="26">
        <f t="shared" ref="BZ135:BZ141" si="1196">(BY135/12*1*$D135*$G135*$H135*$J135*BZ$10)+(BY135/12*5*$E135*$G135*$H135*$J135*BZ$11)+(BY135/12*6*$F135*$G135*$H135*$J135*BZ$11)</f>
        <v>0</v>
      </c>
      <c r="CA135" s="34"/>
      <c r="CB135" s="26">
        <f t="shared" ref="CB135:CB141" si="1197">(CA135/12*1*$D135*$G135*$H135*$K135*CB$10)+(CA135/12*4*$E135*$G135*$H135*$K135*CB$11)+(CA135/12*1*$E135*$G135*$H135*$K135*CB$12)+(CA135/12*6*$F135*$G135*$H135*$K135*CB$12)</f>
        <v>0</v>
      </c>
      <c r="CC135" s="34"/>
      <c r="CD135" s="26">
        <f t="shared" ref="CD135:CD141" si="1198">(CC135/12*1*$D135*$G135*$H135*$J135*CD$10)+(CC135/12*5*$E135*$G135*$H135*$J135*CD$11)+(CC135/12*6*$F135*$G135*$H135*$J135*CD$11)</f>
        <v>0</v>
      </c>
      <c r="CE135" s="25"/>
      <c r="CF135" s="26">
        <f t="shared" ref="CF135:CF141" si="1199">(CE135/12*1*$D135*$G135*$H135*$J135*CF$10)+(CE135/12*5*$E135*$G135*$H135*$J135*CF$11)+(CE135/12*6*$F135*$G135*$H135*$J135*CF$11)</f>
        <v>0</v>
      </c>
      <c r="CG135" s="34"/>
      <c r="CH135" s="26">
        <f t="shared" ref="CH135:CH141" si="1200">(CG135/12*1*$D135*$G135*$H135*$J135*CH$10)+(CG135/12*5*$E135*$G135*$H135*$J135*CH$11)+(CG135/12*6*$F135*$G135*$H135*$J135*CH$11)</f>
        <v>0</v>
      </c>
      <c r="CI135" s="34"/>
      <c r="CJ135" s="26">
        <f t="shared" ref="CJ135:CJ141" si="1201">(CI135/12*1*$D135*$G135*$H135*$K135*CJ$10)+(CI135/12*4*$E135*$G135*$H135*$K135*CJ$11)+(CI135/12*1*$E135*$G135*$H135*$K135*CJ$12)+(CI135/12*6*$F135*$G135*$H135*$K135*CJ$12)</f>
        <v>0</v>
      </c>
      <c r="CK135" s="34"/>
      <c r="CL135" s="26">
        <f t="shared" ref="CL135:CL141" si="1202">(CK135/12*1*$D135*$G135*$H135*$K135*CL$10)+(CK135/12*5*$E135*$G135*$H135*$K135*CL$11)+(CK135/12*6*$F135*$G135*$H135*$K135*CL$11)</f>
        <v>0</v>
      </c>
      <c r="CM135" s="34"/>
      <c r="CN135" s="26">
        <f t="shared" ref="CN135:CN141" si="1203">(CM135/12*1*$D135*$G135*$H135*$J135*CN$10)+(CM135/12*5*$E135*$G135*$H135*$J135*CN$11)+(CM135/12*6*$F135*$G135*$H135*$J135*CN$11)</f>
        <v>0</v>
      </c>
      <c r="CO135" s="34"/>
      <c r="CP135" s="26">
        <f t="shared" ref="CP135:CP141" si="1204">(CO135/12*1*$D135*$G135*$H135*$J135*CP$10)+(CO135/12*5*$E135*$G135*$H135*$J135*CP$11)+(CO135/12*6*$F135*$G135*$H135*$J135*CP$11)</f>
        <v>0</v>
      </c>
      <c r="CQ135" s="34"/>
      <c r="CR135" s="26">
        <f t="shared" ref="CR135:CR141" si="1205">(CQ135/12*1*$D135*$G135*$H135*$J135*CR$10)+(CQ135/12*5*$E135*$G135*$H135*$J135*CR$11)+(CQ135/12*6*$F135*$G135*$H135*$J135*CR$11)</f>
        <v>0</v>
      </c>
      <c r="CS135" s="34"/>
      <c r="CT135" s="26">
        <f t="shared" ref="CT135:CT141" si="1206">(CS135/12*1*$D135*$G135*$H135*$J135*CT$10)+(CS135/12*5*$E135*$G135*$H135*$J135*CT$11)+(CS135/12*6*$F135*$G135*$H135*$J135*CT$11)</f>
        <v>0</v>
      </c>
      <c r="CU135" s="34"/>
      <c r="CV135" s="26">
        <f t="shared" ref="CV135:CV141" si="1207">(CU135/12*1*$D135*$G135*$H135*$J135*CV$10)+(CU135/12*5*$E135*$G135*$H135*$J135*CV$11)+(CU135/12*6*$F135*$G135*$H135*$J135*CV$11)</f>
        <v>0</v>
      </c>
      <c r="CW135" s="34"/>
      <c r="CX135" s="26">
        <f t="shared" ref="CX135:CX141" si="1208">(CW135/12*1*$D135*$G135*$H135*$J135*CX$10)+(CW135/12*5*$E135*$G135*$H135*$J135*CX$11)+(CW135/12*6*$F135*$G135*$H135*$J135*CX$11)</f>
        <v>0</v>
      </c>
      <c r="CY135" s="34"/>
      <c r="CZ135" s="26">
        <f t="shared" ref="CZ135:CZ141" si="1209">(CY135/12*1*$D135*$G135*$H135*$J135*CZ$10)+(CY135/12*5*$E135*$G135*$H135*$J135*CZ$11)+(CY135/12*6*$F135*$G135*$H135*$J135*CZ$11)</f>
        <v>0</v>
      </c>
      <c r="DA135" s="34"/>
      <c r="DB135" s="26">
        <f t="shared" ref="DB135:DB141" si="1210">(DA135/12*1*$D135*$G135*$H135*$J135*DB$10)+(DA135/12*4*$E135*$G135*$H135*$J135*DB$11)+(DA135/12*1*$E135*$G135*$H135*$J135*DB$12)+(DA135/12*6*$F135*$G135*$H135*$J135*DB$12)</f>
        <v>0</v>
      </c>
      <c r="DC135" s="34"/>
      <c r="DD135" s="26">
        <f t="shared" ref="DD135:DD141" si="1211">(DC135/12*1*$D135*$G135*$H135*$J135*DD$10)+(DC135/12*5*$E135*$G135*$H135*$J135*DD$11)+(DC135/12*6*$F135*$G135*$H135*$J135*DD$11)</f>
        <v>0</v>
      </c>
      <c r="DE135" s="34"/>
      <c r="DF135" s="26">
        <f t="shared" ref="DF135:DF141" si="1212">(DE135/12*1*$D135*$G135*$H135*$K135*DF$10)+(DE135/12*5*$E135*$G135*$H135*$K135*DF$11)+(DE135/12*6*$F135*$G135*$H135*$K135*DF$11)</f>
        <v>0</v>
      </c>
      <c r="DG135" s="34"/>
      <c r="DH135" s="26">
        <f t="shared" ref="DH135:DH141" si="1213">(DG135/12*1*$D135*$G135*$H135*$K135*DH$10)+(DG135/12*5*$E135*$G135*$H135*$K135*DH$11)+(DG135/12*6*$F135*$G135*$H135*$K135*DH$11)</f>
        <v>0</v>
      </c>
      <c r="DI135" s="34"/>
      <c r="DJ135" s="26">
        <f t="shared" ref="DJ135:DJ141" si="1214">(DI135/12*1*$D135*$G135*$H135*$J135*DJ$10)+(DI135/12*5*$E135*$G135*$H135*$J135*DJ$11)+(DI135/12*6*$F135*$G135*$H135*$J135*DJ$11)</f>
        <v>0</v>
      </c>
      <c r="DK135" s="34"/>
      <c r="DL135" s="26">
        <f t="shared" ref="DL135:DL141" si="1215">(DK135/12*1*$D135*$G135*$H135*$K135*DL$10)+(DK135/12*5*$E135*$G135*$H135*$K135*DL$11)+(DK135/12*6*$F135*$G135*$H135*$K135*DL$11)</f>
        <v>0</v>
      </c>
      <c r="DM135" s="34"/>
      <c r="DN135" s="26">
        <f t="shared" ref="DN135:DN141" si="1216">(DM135/12*1*$D135*$G135*$H135*$K135*DN$10)+(DM135/12*5*$E135*$G135*$H135*$K135*DN$11)+(DM135/12*6*$F135*$G135*$H135*$K135*DN$11)</f>
        <v>0</v>
      </c>
      <c r="DO135" s="34"/>
      <c r="DP135" s="26">
        <f t="shared" ref="DP135:DP141" si="1217">(DO135/12*1*$D135*$G135*$H135*$K135*DP$10)+(DO135/12*5*$E135*$G135*$H135*$K135*DP$11)+(DO135/12*6*$F135*$G135*$H135*$K135*DP$11)</f>
        <v>0</v>
      </c>
      <c r="DQ135" s="34"/>
      <c r="DR135" s="26">
        <f t="shared" ref="DR135:DR141" si="1218">(DQ135/12*1*$D135*$G135*$H135*$K135*DR$10)+(DQ135/12*5*$E135*$G135*$H135*$K135*DR$11)+(DQ135/12*6*$F135*$G135*$H135*$K135*DR$11)</f>
        <v>0</v>
      </c>
      <c r="DS135" s="54"/>
      <c r="DT135" s="26">
        <f t="shared" ref="DT135:DT141" si="1219">(DS135/12*1*$D135*$G135*$H135*$J135*DT$10)+(DS135/12*5*$E135*$G135*$H135*$J135*DT$11)+(DS135/12*6*$F135*$G135*$H135*$J135*DT$11)</f>
        <v>0</v>
      </c>
      <c r="DU135" s="34"/>
      <c r="DV135" s="26">
        <f t="shared" ref="DV135:DV141" si="1220">(DU135/12*1*$D135*$G135*$H135*$J135*DV$10)+(DU135/12*5*$E135*$G135*$H135*$J135*DV$11)+(DU135/12*6*$F135*$G135*$H135*$J135*DV$11)</f>
        <v>0</v>
      </c>
      <c r="DW135" s="34"/>
      <c r="DX135" s="26">
        <f t="shared" ref="DX135:DX141" si="1221">(DW135/12*1*$D135*$G135*$H135*$K135*DX$10)+(DW135/12*5*$E135*$G135*$H135*$K135*DX$11)+(DW135/12*6*$F135*$G135*$H135*$K135*DX$11)</f>
        <v>0</v>
      </c>
      <c r="DY135" s="34"/>
      <c r="DZ135" s="26">
        <f t="shared" ref="DZ135:DZ141" si="1222">(DY135/12*1*$D135*$G135*$H135*$K135*DZ$10)+(DY135/12*5*$E135*$G135*$H135*$K135*DZ$11)+(DY135/12*6*$F135*$G135*$H135*$K135*DZ$11)</f>
        <v>0</v>
      </c>
      <c r="EA135" s="34"/>
      <c r="EB135" s="26">
        <f t="shared" ref="EB135:EB141" si="1223">(EA135/12*1*$D135*$G135*$H135*$K135*EB$10)+(EA135/12*5*$E135*$G135*$H135*$K135*EB$11)+(EA135/12*6*$F135*$G135*$H135*$K135*EB$11)</f>
        <v>0</v>
      </c>
      <c r="EC135" s="34"/>
      <c r="ED135" s="26">
        <f t="shared" ref="ED135:ED141" si="1224">(EC135/12*1*$D135*$G135*$H135*$L135*ED$10)+(EC135/12*5*$E135*$G135*$H135*$L135*ED$11)+(EC135/12*6*$F135*$G135*$H135*$L135*ED$11)</f>
        <v>0</v>
      </c>
      <c r="EE135" s="34"/>
      <c r="EF135" s="26">
        <f t="shared" ref="EF135:EF141" si="1225">(EE135/12*1*$D135*$G135*$H135*$M135*EF$10)+(EE135/12*5*$E135*$G135*$H135*$N135*EF$11)+(EE135/12*6*$F135*$G135*$H135*$N135*EF$11)</f>
        <v>0</v>
      </c>
      <c r="EG135" s="29">
        <f t="shared" ref="EG135:EH141" si="1226">SUM(S135,Y135,U135,O135,Q135,BW135,CS135,DI135,DU135,BY135,DS135,BI135,AY135,AQ135,AS135,AU135,BK135,CQ135,W135,EA135,DG135,CA135,DY135,CI135,DK135,DO135,DM135,AE135,AG135,AI135,AK135,AA135,AM135,AO135,CK135,EC135,EE135,AW135,DW135,BO135,BA135,BC135,CU135,CW135,CY135,DA135,DC135,BQ135,BE135,BS135,BG135,BU135,CM135,CG135,CO135,AC135,CC135,DE135,,BM135,DQ135,CE135)</f>
        <v>0</v>
      </c>
      <c r="EH135" s="29">
        <f t="shared" si="1226"/>
        <v>0</v>
      </c>
      <c r="EI135" s="38"/>
      <c r="EJ135" s="38"/>
      <c r="EL135" s="59"/>
    </row>
    <row r="136" spans="1:142" ht="45" x14ac:dyDescent="0.25">
      <c r="A136" s="7"/>
      <c r="B136" s="7">
        <v>93</v>
      </c>
      <c r="C136" s="33" t="s">
        <v>280</v>
      </c>
      <c r="D136" s="22">
        <f t="shared" si="705"/>
        <v>10127</v>
      </c>
      <c r="E136" s="22">
        <v>10127</v>
      </c>
      <c r="F136" s="22">
        <v>9620</v>
      </c>
      <c r="G136" s="23">
        <v>3.55</v>
      </c>
      <c r="H136" s="31">
        <v>1</v>
      </c>
      <c r="I136" s="32"/>
      <c r="J136" s="22">
        <v>1.4</v>
      </c>
      <c r="K136" s="22">
        <v>1.68</v>
      </c>
      <c r="L136" s="22">
        <v>2.23</v>
      </c>
      <c r="M136" s="22">
        <v>2.39</v>
      </c>
      <c r="N136" s="24">
        <v>2.57</v>
      </c>
      <c r="O136" s="34"/>
      <c r="P136" s="26">
        <f t="shared" si="1165"/>
        <v>0</v>
      </c>
      <c r="Q136" s="34"/>
      <c r="R136" s="26">
        <f t="shared" si="1166"/>
        <v>0</v>
      </c>
      <c r="S136" s="27"/>
      <c r="T136" s="26">
        <f t="shared" si="1167"/>
        <v>0</v>
      </c>
      <c r="U136" s="34"/>
      <c r="V136" s="26">
        <f t="shared" si="1168"/>
        <v>0</v>
      </c>
      <c r="W136" s="34"/>
      <c r="X136" s="26">
        <f t="shared" si="1169"/>
        <v>0</v>
      </c>
      <c r="Y136" s="34"/>
      <c r="Z136" s="26">
        <f t="shared" si="1170"/>
        <v>0</v>
      </c>
      <c r="AA136" s="34"/>
      <c r="AB136" s="26">
        <f t="shared" si="1171"/>
        <v>0</v>
      </c>
      <c r="AC136" s="34"/>
      <c r="AD136" s="26">
        <f t="shared" si="1172"/>
        <v>0</v>
      </c>
      <c r="AE136" s="34"/>
      <c r="AF136" s="26">
        <f t="shared" si="1173"/>
        <v>0</v>
      </c>
      <c r="AG136" s="34"/>
      <c r="AH136" s="26">
        <f t="shared" si="1174"/>
        <v>0</v>
      </c>
      <c r="AI136" s="34"/>
      <c r="AJ136" s="26">
        <f t="shared" si="1175"/>
        <v>0</v>
      </c>
      <c r="AK136" s="34"/>
      <c r="AL136" s="26">
        <f t="shared" si="1176"/>
        <v>0</v>
      </c>
      <c r="AM136" s="35"/>
      <c r="AN136" s="26">
        <f t="shared" si="1177"/>
        <v>0</v>
      </c>
      <c r="AO136" s="34"/>
      <c r="AP136" s="26">
        <f t="shared" si="1178"/>
        <v>0</v>
      </c>
      <c r="AQ136" s="34"/>
      <c r="AR136" s="26">
        <f t="shared" si="1179"/>
        <v>0</v>
      </c>
      <c r="AS136" s="34"/>
      <c r="AT136" s="26">
        <f t="shared" si="1180"/>
        <v>0</v>
      </c>
      <c r="AU136" s="34"/>
      <c r="AV136" s="26">
        <f t="shared" si="1181"/>
        <v>0</v>
      </c>
      <c r="AW136" s="34"/>
      <c r="AX136" s="26">
        <f t="shared" si="1182"/>
        <v>0</v>
      </c>
      <c r="AY136" s="34"/>
      <c r="AZ136" s="26">
        <f t="shared" si="1183"/>
        <v>0</v>
      </c>
      <c r="BA136" s="34"/>
      <c r="BB136" s="26">
        <f t="shared" si="1184"/>
        <v>0</v>
      </c>
      <c r="BC136" s="34"/>
      <c r="BD136" s="26">
        <f t="shared" si="1185"/>
        <v>0</v>
      </c>
      <c r="BE136" s="34"/>
      <c r="BF136" s="26">
        <f t="shared" si="1186"/>
        <v>0</v>
      </c>
      <c r="BG136" s="34"/>
      <c r="BH136" s="26">
        <f t="shared" si="1187"/>
        <v>0</v>
      </c>
      <c r="BI136" s="34"/>
      <c r="BJ136" s="26">
        <f t="shared" si="1188"/>
        <v>0</v>
      </c>
      <c r="BK136" s="34"/>
      <c r="BL136" s="26">
        <f t="shared" si="1189"/>
        <v>0</v>
      </c>
      <c r="BM136" s="34"/>
      <c r="BN136" s="26">
        <f t="shared" si="1190"/>
        <v>0</v>
      </c>
      <c r="BO136" s="34"/>
      <c r="BP136" s="26">
        <f t="shared" si="1191"/>
        <v>0</v>
      </c>
      <c r="BQ136" s="34"/>
      <c r="BR136" s="26">
        <f t="shared" si="1192"/>
        <v>0</v>
      </c>
      <c r="BS136" s="34"/>
      <c r="BT136" s="26">
        <f t="shared" si="1193"/>
        <v>0</v>
      </c>
      <c r="BU136" s="34"/>
      <c r="BV136" s="26">
        <f t="shared" si="1194"/>
        <v>0</v>
      </c>
      <c r="BW136" s="34"/>
      <c r="BX136" s="26">
        <f t="shared" si="1195"/>
        <v>0</v>
      </c>
      <c r="BY136" s="34"/>
      <c r="BZ136" s="26">
        <f t="shared" si="1196"/>
        <v>0</v>
      </c>
      <c r="CA136" s="34"/>
      <c r="CB136" s="26">
        <f t="shared" si="1197"/>
        <v>0</v>
      </c>
      <c r="CC136" s="34"/>
      <c r="CD136" s="26">
        <f t="shared" si="1198"/>
        <v>0</v>
      </c>
      <c r="CE136" s="25"/>
      <c r="CF136" s="26">
        <f t="shared" si="1199"/>
        <v>0</v>
      </c>
      <c r="CG136" s="34"/>
      <c r="CH136" s="26">
        <f t="shared" si="1200"/>
        <v>0</v>
      </c>
      <c r="CI136" s="34"/>
      <c r="CJ136" s="26">
        <f t="shared" si="1201"/>
        <v>0</v>
      </c>
      <c r="CK136" s="34"/>
      <c r="CL136" s="26">
        <f t="shared" si="1202"/>
        <v>0</v>
      </c>
      <c r="CM136" s="34"/>
      <c r="CN136" s="26">
        <f t="shared" si="1203"/>
        <v>0</v>
      </c>
      <c r="CO136" s="34">
        <v>25</v>
      </c>
      <c r="CP136" s="26">
        <f t="shared" si="1204"/>
        <v>1226782.375</v>
      </c>
      <c r="CQ136" s="34"/>
      <c r="CR136" s="26">
        <f t="shared" si="1205"/>
        <v>0</v>
      </c>
      <c r="CS136" s="34"/>
      <c r="CT136" s="26">
        <f t="shared" si="1206"/>
        <v>0</v>
      </c>
      <c r="CU136" s="34"/>
      <c r="CV136" s="26">
        <f t="shared" si="1207"/>
        <v>0</v>
      </c>
      <c r="CW136" s="34"/>
      <c r="CX136" s="26">
        <f t="shared" si="1208"/>
        <v>0</v>
      </c>
      <c r="CY136" s="34"/>
      <c r="CZ136" s="26">
        <f t="shared" si="1209"/>
        <v>0</v>
      </c>
      <c r="DA136" s="34"/>
      <c r="DB136" s="26">
        <f t="shared" si="1210"/>
        <v>0</v>
      </c>
      <c r="DC136" s="34"/>
      <c r="DD136" s="26">
        <f t="shared" si="1211"/>
        <v>0</v>
      </c>
      <c r="DE136" s="34"/>
      <c r="DF136" s="26">
        <f t="shared" si="1212"/>
        <v>0</v>
      </c>
      <c r="DG136" s="34"/>
      <c r="DH136" s="26">
        <f t="shared" si="1213"/>
        <v>0</v>
      </c>
      <c r="DI136" s="34"/>
      <c r="DJ136" s="26">
        <f t="shared" si="1214"/>
        <v>0</v>
      </c>
      <c r="DK136" s="34"/>
      <c r="DL136" s="26">
        <f t="shared" si="1215"/>
        <v>0</v>
      </c>
      <c r="DM136" s="34"/>
      <c r="DN136" s="26">
        <f t="shared" si="1216"/>
        <v>0</v>
      </c>
      <c r="DO136" s="34"/>
      <c r="DP136" s="26">
        <f t="shared" si="1217"/>
        <v>0</v>
      </c>
      <c r="DQ136" s="34"/>
      <c r="DR136" s="26">
        <f t="shared" si="1218"/>
        <v>0</v>
      </c>
      <c r="DS136" s="55"/>
      <c r="DT136" s="26">
        <f t="shared" si="1219"/>
        <v>0</v>
      </c>
      <c r="DU136" s="34"/>
      <c r="DV136" s="26">
        <f t="shared" si="1220"/>
        <v>0</v>
      </c>
      <c r="DW136" s="34"/>
      <c r="DX136" s="26">
        <f t="shared" si="1221"/>
        <v>0</v>
      </c>
      <c r="DY136" s="34"/>
      <c r="DZ136" s="26">
        <f t="shared" si="1222"/>
        <v>0</v>
      </c>
      <c r="EA136" s="34"/>
      <c r="EB136" s="26">
        <f t="shared" si="1223"/>
        <v>0</v>
      </c>
      <c r="EC136" s="34"/>
      <c r="ED136" s="26">
        <f t="shared" si="1224"/>
        <v>0</v>
      </c>
      <c r="EE136" s="34"/>
      <c r="EF136" s="26">
        <f t="shared" si="1225"/>
        <v>0</v>
      </c>
      <c r="EG136" s="29">
        <f t="shared" si="1226"/>
        <v>25</v>
      </c>
      <c r="EH136" s="29">
        <f t="shared" si="1226"/>
        <v>1226782.375</v>
      </c>
      <c r="EI136" s="38"/>
      <c r="EJ136" s="38"/>
      <c r="EL136" s="59"/>
    </row>
    <row r="137" spans="1:142" ht="30" x14ac:dyDescent="0.25">
      <c r="A137" s="7"/>
      <c r="B137" s="7">
        <v>94</v>
      </c>
      <c r="C137" s="21" t="s">
        <v>281</v>
      </c>
      <c r="D137" s="22">
        <f t="shared" si="705"/>
        <v>10127</v>
      </c>
      <c r="E137" s="22">
        <v>10127</v>
      </c>
      <c r="F137" s="22">
        <v>9620</v>
      </c>
      <c r="G137" s="23">
        <v>1.57</v>
      </c>
      <c r="H137" s="31">
        <v>1</v>
      </c>
      <c r="I137" s="32"/>
      <c r="J137" s="22">
        <v>1.4</v>
      </c>
      <c r="K137" s="22">
        <v>1.68</v>
      </c>
      <c r="L137" s="22">
        <v>2.23</v>
      </c>
      <c r="M137" s="22">
        <v>2.39</v>
      </c>
      <c r="N137" s="24">
        <v>2.57</v>
      </c>
      <c r="O137" s="34"/>
      <c r="P137" s="26">
        <f t="shared" si="1165"/>
        <v>0</v>
      </c>
      <c r="Q137" s="34"/>
      <c r="R137" s="26">
        <f t="shared" si="1166"/>
        <v>0</v>
      </c>
      <c r="S137" s="39">
        <v>2</v>
      </c>
      <c r="T137" s="26">
        <f t="shared" si="1167"/>
        <v>44145.877533333332</v>
      </c>
      <c r="U137" s="34"/>
      <c r="V137" s="26">
        <f t="shared" si="1168"/>
        <v>0</v>
      </c>
      <c r="W137" s="34"/>
      <c r="X137" s="26">
        <f t="shared" si="1169"/>
        <v>0</v>
      </c>
      <c r="Y137" s="34"/>
      <c r="Z137" s="26">
        <f t="shared" si="1170"/>
        <v>0</v>
      </c>
      <c r="AA137" s="34"/>
      <c r="AB137" s="26">
        <f t="shared" si="1171"/>
        <v>0</v>
      </c>
      <c r="AC137" s="34"/>
      <c r="AD137" s="26">
        <f t="shared" si="1172"/>
        <v>0</v>
      </c>
      <c r="AE137" s="34"/>
      <c r="AF137" s="26">
        <f t="shared" si="1173"/>
        <v>0</v>
      </c>
      <c r="AG137" s="34"/>
      <c r="AH137" s="26">
        <f t="shared" si="1174"/>
        <v>0</v>
      </c>
      <c r="AI137" s="34"/>
      <c r="AJ137" s="26">
        <f t="shared" si="1175"/>
        <v>0</v>
      </c>
      <c r="AK137" s="34"/>
      <c r="AL137" s="26">
        <f t="shared" si="1176"/>
        <v>0</v>
      </c>
      <c r="AM137" s="35"/>
      <c r="AN137" s="26">
        <f t="shared" si="1177"/>
        <v>0</v>
      </c>
      <c r="AO137" s="34"/>
      <c r="AP137" s="26">
        <f t="shared" si="1178"/>
        <v>0</v>
      </c>
      <c r="AQ137" s="34"/>
      <c r="AR137" s="26">
        <f t="shared" si="1179"/>
        <v>0</v>
      </c>
      <c r="AS137" s="34"/>
      <c r="AT137" s="26">
        <f t="shared" si="1180"/>
        <v>0</v>
      </c>
      <c r="AU137" s="34"/>
      <c r="AV137" s="26">
        <f t="shared" si="1181"/>
        <v>0</v>
      </c>
      <c r="AW137" s="34"/>
      <c r="AX137" s="26">
        <f t="shared" si="1182"/>
        <v>0</v>
      </c>
      <c r="AY137" s="34"/>
      <c r="AZ137" s="26">
        <f t="shared" si="1183"/>
        <v>0</v>
      </c>
      <c r="BA137" s="34"/>
      <c r="BB137" s="26">
        <f t="shared" si="1184"/>
        <v>0</v>
      </c>
      <c r="BC137" s="34"/>
      <c r="BD137" s="26">
        <f t="shared" si="1185"/>
        <v>0</v>
      </c>
      <c r="BE137" s="34"/>
      <c r="BF137" s="26">
        <f t="shared" si="1186"/>
        <v>0</v>
      </c>
      <c r="BG137" s="34"/>
      <c r="BH137" s="26">
        <f t="shared" si="1187"/>
        <v>0</v>
      </c>
      <c r="BI137" s="34"/>
      <c r="BJ137" s="26">
        <f t="shared" si="1188"/>
        <v>0</v>
      </c>
      <c r="BK137" s="34"/>
      <c r="BL137" s="26">
        <f t="shared" si="1189"/>
        <v>0</v>
      </c>
      <c r="BM137" s="34"/>
      <c r="BN137" s="26">
        <f t="shared" si="1190"/>
        <v>0</v>
      </c>
      <c r="BO137" s="34"/>
      <c r="BP137" s="26">
        <f t="shared" si="1191"/>
        <v>0</v>
      </c>
      <c r="BQ137" s="34"/>
      <c r="BR137" s="26">
        <f t="shared" si="1192"/>
        <v>0</v>
      </c>
      <c r="BS137" s="34"/>
      <c r="BT137" s="26">
        <f t="shared" si="1193"/>
        <v>0</v>
      </c>
      <c r="BU137" s="34"/>
      <c r="BV137" s="26">
        <f t="shared" si="1194"/>
        <v>0</v>
      </c>
      <c r="BW137" s="34"/>
      <c r="BX137" s="26">
        <f t="shared" si="1195"/>
        <v>0</v>
      </c>
      <c r="BY137" s="34"/>
      <c r="BZ137" s="26">
        <f t="shared" si="1196"/>
        <v>0</v>
      </c>
      <c r="CA137" s="34"/>
      <c r="CB137" s="26">
        <f t="shared" si="1197"/>
        <v>0</v>
      </c>
      <c r="CC137" s="34"/>
      <c r="CD137" s="26">
        <f t="shared" si="1198"/>
        <v>0</v>
      </c>
      <c r="CE137" s="25"/>
      <c r="CF137" s="26">
        <f t="shared" si="1199"/>
        <v>0</v>
      </c>
      <c r="CG137" s="34"/>
      <c r="CH137" s="26">
        <f t="shared" si="1200"/>
        <v>0</v>
      </c>
      <c r="CI137" s="34"/>
      <c r="CJ137" s="26">
        <f t="shared" si="1201"/>
        <v>0</v>
      </c>
      <c r="CK137" s="34"/>
      <c r="CL137" s="26">
        <f t="shared" si="1202"/>
        <v>0</v>
      </c>
      <c r="CM137" s="34"/>
      <c r="CN137" s="26">
        <f t="shared" si="1203"/>
        <v>0</v>
      </c>
      <c r="CO137" s="34">
        <v>40</v>
      </c>
      <c r="CP137" s="26">
        <f t="shared" si="1204"/>
        <v>868078.12</v>
      </c>
      <c r="CQ137" s="34"/>
      <c r="CR137" s="26">
        <f t="shared" si="1205"/>
        <v>0</v>
      </c>
      <c r="CS137" s="34"/>
      <c r="CT137" s="26">
        <f t="shared" si="1206"/>
        <v>0</v>
      </c>
      <c r="CU137" s="34"/>
      <c r="CV137" s="26">
        <f t="shared" si="1207"/>
        <v>0</v>
      </c>
      <c r="CW137" s="34"/>
      <c r="CX137" s="26">
        <f t="shared" si="1208"/>
        <v>0</v>
      </c>
      <c r="CY137" s="34"/>
      <c r="CZ137" s="26">
        <f t="shared" si="1209"/>
        <v>0</v>
      </c>
      <c r="DA137" s="34"/>
      <c r="DB137" s="26">
        <f t="shared" si="1210"/>
        <v>0</v>
      </c>
      <c r="DC137" s="34"/>
      <c r="DD137" s="26">
        <f t="shared" si="1211"/>
        <v>0</v>
      </c>
      <c r="DE137" s="34"/>
      <c r="DF137" s="26">
        <f t="shared" si="1212"/>
        <v>0</v>
      </c>
      <c r="DG137" s="34"/>
      <c r="DH137" s="26">
        <f t="shared" si="1213"/>
        <v>0</v>
      </c>
      <c r="DI137" s="34"/>
      <c r="DJ137" s="26">
        <f t="shared" si="1214"/>
        <v>0</v>
      </c>
      <c r="DK137" s="34"/>
      <c r="DL137" s="26">
        <f t="shared" si="1215"/>
        <v>0</v>
      </c>
      <c r="DM137" s="34"/>
      <c r="DN137" s="26">
        <f t="shared" si="1216"/>
        <v>0</v>
      </c>
      <c r="DO137" s="34"/>
      <c r="DP137" s="26">
        <f t="shared" si="1217"/>
        <v>0</v>
      </c>
      <c r="DQ137" s="34"/>
      <c r="DR137" s="26">
        <f t="shared" si="1218"/>
        <v>0</v>
      </c>
      <c r="DS137" s="54"/>
      <c r="DT137" s="26">
        <f t="shared" si="1219"/>
        <v>0</v>
      </c>
      <c r="DU137" s="34"/>
      <c r="DV137" s="26">
        <f t="shared" si="1220"/>
        <v>0</v>
      </c>
      <c r="DW137" s="34"/>
      <c r="DX137" s="26">
        <f t="shared" si="1221"/>
        <v>0</v>
      </c>
      <c r="DY137" s="34"/>
      <c r="DZ137" s="26">
        <f t="shared" si="1222"/>
        <v>0</v>
      </c>
      <c r="EA137" s="34"/>
      <c r="EB137" s="26">
        <f t="shared" si="1223"/>
        <v>0</v>
      </c>
      <c r="EC137" s="34"/>
      <c r="ED137" s="26">
        <f t="shared" si="1224"/>
        <v>0</v>
      </c>
      <c r="EE137" s="34"/>
      <c r="EF137" s="26">
        <f t="shared" si="1225"/>
        <v>0</v>
      </c>
      <c r="EG137" s="29">
        <f t="shared" si="1226"/>
        <v>42</v>
      </c>
      <c r="EH137" s="29">
        <f t="shared" si="1226"/>
        <v>912223.99753333337</v>
      </c>
      <c r="EI137" s="38"/>
      <c r="EJ137" s="38"/>
      <c r="EL137" s="59"/>
    </row>
    <row r="138" spans="1:142" ht="30" x14ac:dyDescent="0.25">
      <c r="A138" s="7"/>
      <c r="B138" s="7">
        <v>95</v>
      </c>
      <c r="C138" s="21" t="s">
        <v>282</v>
      </c>
      <c r="D138" s="22">
        <f t="shared" si="705"/>
        <v>10127</v>
      </c>
      <c r="E138" s="22">
        <v>10127</v>
      </c>
      <c r="F138" s="22">
        <v>9620</v>
      </c>
      <c r="G138" s="23">
        <v>2.2599999999999998</v>
      </c>
      <c r="H138" s="31">
        <v>1</v>
      </c>
      <c r="I138" s="32"/>
      <c r="J138" s="22">
        <v>1.4</v>
      </c>
      <c r="K138" s="22">
        <v>1.68</v>
      </c>
      <c r="L138" s="22">
        <v>2.23</v>
      </c>
      <c r="M138" s="22">
        <v>2.39</v>
      </c>
      <c r="N138" s="24">
        <v>2.57</v>
      </c>
      <c r="O138" s="34"/>
      <c r="P138" s="26">
        <f t="shared" si="1165"/>
        <v>0</v>
      </c>
      <c r="Q138" s="34"/>
      <c r="R138" s="26">
        <f t="shared" si="1166"/>
        <v>0</v>
      </c>
      <c r="S138" s="27"/>
      <c r="T138" s="26">
        <f t="shared" si="1167"/>
        <v>0</v>
      </c>
      <c r="U138" s="34"/>
      <c r="V138" s="26">
        <f t="shared" si="1168"/>
        <v>0</v>
      </c>
      <c r="W138" s="34"/>
      <c r="X138" s="26">
        <f t="shared" si="1169"/>
        <v>0</v>
      </c>
      <c r="Y138" s="34"/>
      <c r="Z138" s="26">
        <f t="shared" si="1170"/>
        <v>0</v>
      </c>
      <c r="AA138" s="34"/>
      <c r="AB138" s="26">
        <f t="shared" si="1171"/>
        <v>0</v>
      </c>
      <c r="AC138" s="34"/>
      <c r="AD138" s="26">
        <f t="shared" si="1172"/>
        <v>0</v>
      </c>
      <c r="AE138" s="34"/>
      <c r="AF138" s="26">
        <f t="shared" si="1173"/>
        <v>0</v>
      </c>
      <c r="AG138" s="34"/>
      <c r="AH138" s="26">
        <f t="shared" si="1174"/>
        <v>0</v>
      </c>
      <c r="AI138" s="34"/>
      <c r="AJ138" s="26">
        <f t="shared" si="1175"/>
        <v>0</v>
      </c>
      <c r="AK138" s="34"/>
      <c r="AL138" s="26">
        <f t="shared" si="1176"/>
        <v>0</v>
      </c>
      <c r="AM138" s="35"/>
      <c r="AN138" s="26">
        <f t="shared" si="1177"/>
        <v>0</v>
      </c>
      <c r="AO138" s="34"/>
      <c r="AP138" s="26">
        <f t="shared" si="1178"/>
        <v>0</v>
      </c>
      <c r="AQ138" s="34"/>
      <c r="AR138" s="26">
        <f t="shared" si="1179"/>
        <v>0</v>
      </c>
      <c r="AS138" s="34"/>
      <c r="AT138" s="26">
        <f t="shared" si="1180"/>
        <v>0</v>
      </c>
      <c r="AU138" s="34"/>
      <c r="AV138" s="26">
        <f t="shared" si="1181"/>
        <v>0</v>
      </c>
      <c r="AW138" s="34"/>
      <c r="AX138" s="26">
        <f t="shared" si="1182"/>
        <v>0</v>
      </c>
      <c r="AY138" s="34"/>
      <c r="AZ138" s="26">
        <f t="shared" si="1183"/>
        <v>0</v>
      </c>
      <c r="BA138" s="34"/>
      <c r="BB138" s="26">
        <f t="shared" si="1184"/>
        <v>0</v>
      </c>
      <c r="BC138" s="34"/>
      <c r="BD138" s="26">
        <f t="shared" si="1185"/>
        <v>0</v>
      </c>
      <c r="BE138" s="34"/>
      <c r="BF138" s="26">
        <f t="shared" si="1186"/>
        <v>0</v>
      </c>
      <c r="BG138" s="34"/>
      <c r="BH138" s="26">
        <f t="shared" si="1187"/>
        <v>0</v>
      </c>
      <c r="BI138" s="34"/>
      <c r="BJ138" s="26">
        <f t="shared" si="1188"/>
        <v>0</v>
      </c>
      <c r="BK138" s="34"/>
      <c r="BL138" s="26">
        <f t="shared" si="1189"/>
        <v>0</v>
      </c>
      <c r="BM138" s="34"/>
      <c r="BN138" s="26">
        <f t="shared" si="1190"/>
        <v>0</v>
      </c>
      <c r="BO138" s="34"/>
      <c r="BP138" s="26">
        <f t="shared" si="1191"/>
        <v>0</v>
      </c>
      <c r="BQ138" s="34"/>
      <c r="BR138" s="26">
        <f t="shared" si="1192"/>
        <v>0</v>
      </c>
      <c r="BS138" s="34"/>
      <c r="BT138" s="26">
        <f t="shared" si="1193"/>
        <v>0</v>
      </c>
      <c r="BU138" s="34"/>
      <c r="BV138" s="26">
        <f t="shared" si="1194"/>
        <v>0</v>
      </c>
      <c r="BW138" s="34"/>
      <c r="BX138" s="26">
        <f t="shared" si="1195"/>
        <v>0</v>
      </c>
      <c r="BY138" s="34"/>
      <c r="BZ138" s="26">
        <f t="shared" si="1196"/>
        <v>0</v>
      </c>
      <c r="CA138" s="34"/>
      <c r="CB138" s="26">
        <f t="shared" si="1197"/>
        <v>0</v>
      </c>
      <c r="CC138" s="34"/>
      <c r="CD138" s="26">
        <f t="shared" si="1198"/>
        <v>0</v>
      </c>
      <c r="CE138" s="25"/>
      <c r="CF138" s="26">
        <f t="shared" si="1199"/>
        <v>0</v>
      </c>
      <c r="CG138" s="34"/>
      <c r="CH138" s="26">
        <f t="shared" si="1200"/>
        <v>0</v>
      </c>
      <c r="CI138" s="34"/>
      <c r="CJ138" s="26">
        <f t="shared" si="1201"/>
        <v>0</v>
      </c>
      <c r="CK138" s="34"/>
      <c r="CL138" s="26">
        <f t="shared" si="1202"/>
        <v>0</v>
      </c>
      <c r="CM138" s="34"/>
      <c r="CN138" s="26">
        <f t="shared" si="1203"/>
        <v>0</v>
      </c>
      <c r="CO138" s="34"/>
      <c r="CP138" s="26">
        <f t="shared" si="1204"/>
        <v>0</v>
      </c>
      <c r="CQ138" s="34"/>
      <c r="CR138" s="26">
        <f t="shared" si="1205"/>
        <v>0</v>
      </c>
      <c r="CS138" s="34"/>
      <c r="CT138" s="26">
        <f t="shared" si="1206"/>
        <v>0</v>
      </c>
      <c r="CU138" s="34"/>
      <c r="CV138" s="26">
        <f t="shared" si="1207"/>
        <v>0</v>
      </c>
      <c r="CW138" s="34"/>
      <c r="CX138" s="26">
        <f t="shared" si="1208"/>
        <v>0</v>
      </c>
      <c r="CY138" s="34"/>
      <c r="CZ138" s="26">
        <f t="shared" si="1209"/>
        <v>0</v>
      </c>
      <c r="DA138" s="34"/>
      <c r="DB138" s="26">
        <f t="shared" si="1210"/>
        <v>0</v>
      </c>
      <c r="DC138" s="34"/>
      <c r="DD138" s="26">
        <f t="shared" si="1211"/>
        <v>0</v>
      </c>
      <c r="DE138" s="34"/>
      <c r="DF138" s="26">
        <f t="shared" si="1212"/>
        <v>0</v>
      </c>
      <c r="DG138" s="34"/>
      <c r="DH138" s="26">
        <f t="shared" si="1213"/>
        <v>0</v>
      </c>
      <c r="DI138" s="34"/>
      <c r="DJ138" s="26">
        <f t="shared" si="1214"/>
        <v>0</v>
      </c>
      <c r="DK138" s="34"/>
      <c r="DL138" s="26">
        <f t="shared" si="1215"/>
        <v>0</v>
      </c>
      <c r="DM138" s="34"/>
      <c r="DN138" s="26">
        <f t="shared" si="1216"/>
        <v>0</v>
      </c>
      <c r="DO138" s="34"/>
      <c r="DP138" s="26">
        <f t="shared" si="1217"/>
        <v>0</v>
      </c>
      <c r="DQ138" s="34"/>
      <c r="DR138" s="26">
        <f t="shared" si="1218"/>
        <v>0</v>
      </c>
      <c r="DS138" s="54"/>
      <c r="DT138" s="26">
        <f t="shared" si="1219"/>
        <v>0</v>
      </c>
      <c r="DU138" s="34"/>
      <c r="DV138" s="26">
        <f t="shared" si="1220"/>
        <v>0</v>
      </c>
      <c r="DW138" s="34"/>
      <c r="DX138" s="26">
        <f t="shared" si="1221"/>
        <v>0</v>
      </c>
      <c r="DY138" s="34"/>
      <c r="DZ138" s="26">
        <f t="shared" si="1222"/>
        <v>0</v>
      </c>
      <c r="EA138" s="34"/>
      <c r="EB138" s="26">
        <f t="shared" si="1223"/>
        <v>0</v>
      </c>
      <c r="EC138" s="34"/>
      <c r="ED138" s="26">
        <f t="shared" si="1224"/>
        <v>0</v>
      </c>
      <c r="EE138" s="34"/>
      <c r="EF138" s="26">
        <f t="shared" si="1225"/>
        <v>0</v>
      </c>
      <c r="EG138" s="29">
        <f t="shared" si="1226"/>
        <v>0</v>
      </c>
      <c r="EH138" s="29">
        <f t="shared" si="1226"/>
        <v>0</v>
      </c>
      <c r="EI138" s="38"/>
      <c r="EJ138" s="38"/>
      <c r="EL138" s="59"/>
    </row>
    <row r="139" spans="1:142" ht="30" x14ac:dyDescent="0.25">
      <c r="A139" s="7"/>
      <c r="B139" s="7">
        <v>96</v>
      </c>
      <c r="C139" s="21" t="s">
        <v>283</v>
      </c>
      <c r="D139" s="22">
        <f t="shared" si="705"/>
        <v>10127</v>
      </c>
      <c r="E139" s="22">
        <v>10127</v>
      </c>
      <c r="F139" s="22">
        <v>9620</v>
      </c>
      <c r="G139" s="23">
        <v>3.24</v>
      </c>
      <c r="H139" s="31">
        <v>1</v>
      </c>
      <c r="I139" s="32"/>
      <c r="J139" s="22">
        <v>1.4</v>
      </c>
      <c r="K139" s="22">
        <v>1.68</v>
      </c>
      <c r="L139" s="22">
        <v>2.23</v>
      </c>
      <c r="M139" s="22">
        <v>2.39</v>
      </c>
      <c r="N139" s="24">
        <v>2.57</v>
      </c>
      <c r="O139" s="34"/>
      <c r="P139" s="26">
        <f t="shared" si="1165"/>
        <v>0</v>
      </c>
      <c r="Q139" s="34"/>
      <c r="R139" s="26">
        <f t="shared" si="1166"/>
        <v>0</v>
      </c>
      <c r="S139" s="27"/>
      <c r="T139" s="26">
        <f t="shared" si="1167"/>
        <v>0</v>
      </c>
      <c r="U139" s="34"/>
      <c r="V139" s="26">
        <f t="shared" si="1168"/>
        <v>0</v>
      </c>
      <c r="W139" s="34"/>
      <c r="X139" s="26">
        <f t="shared" si="1169"/>
        <v>0</v>
      </c>
      <c r="Y139" s="34"/>
      <c r="Z139" s="26">
        <f t="shared" si="1170"/>
        <v>0</v>
      </c>
      <c r="AA139" s="34"/>
      <c r="AB139" s="26">
        <f t="shared" si="1171"/>
        <v>0</v>
      </c>
      <c r="AC139" s="34"/>
      <c r="AD139" s="26">
        <f t="shared" si="1172"/>
        <v>0</v>
      </c>
      <c r="AE139" s="34"/>
      <c r="AF139" s="26">
        <f t="shared" si="1173"/>
        <v>0</v>
      </c>
      <c r="AG139" s="34"/>
      <c r="AH139" s="26">
        <f t="shared" si="1174"/>
        <v>0</v>
      </c>
      <c r="AI139" s="34"/>
      <c r="AJ139" s="26">
        <f t="shared" si="1175"/>
        <v>0</v>
      </c>
      <c r="AK139" s="34"/>
      <c r="AL139" s="26">
        <f t="shared" si="1176"/>
        <v>0</v>
      </c>
      <c r="AM139" s="35"/>
      <c r="AN139" s="26">
        <f t="shared" si="1177"/>
        <v>0</v>
      </c>
      <c r="AO139" s="34"/>
      <c r="AP139" s="26">
        <f t="shared" si="1178"/>
        <v>0</v>
      </c>
      <c r="AQ139" s="34"/>
      <c r="AR139" s="26">
        <f t="shared" si="1179"/>
        <v>0</v>
      </c>
      <c r="AS139" s="34"/>
      <c r="AT139" s="26">
        <f t="shared" si="1180"/>
        <v>0</v>
      </c>
      <c r="AU139" s="34"/>
      <c r="AV139" s="26">
        <f t="shared" si="1181"/>
        <v>0</v>
      </c>
      <c r="AW139" s="34"/>
      <c r="AX139" s="26">
        <f t="shared" si="1182"/>
        <v>0</v>
      </c>
      <c r="AY139" s="34"/>
      <c r="AZ139" s="26">
        <f t="shared" si="1183"/>
        <v>0</v>
      </c>
      <c r="BA139" s="34"/>
      <c r="BB139" s="26">
        <f t="shared" si="1184"/>
        <v>0</v>
      </c>
      <c r="BC139" s="34"/>
      <c r="BD139" s="26">
        <f t="shared" si="1185"/>
        <v>0</v>
      </c>
      <c r="BE139" s="34"/>
      <c r="BF139" s="26">
        <f t="shared" si="1186"/>
        <v>0</v>
      </c>
      <c r="BG139" s="34"/>
      <c r="BH139" s="26">
        <f t="shared" si="1187"/>
        <v>0</v>
      </c>
      <c r="BI139" s="34"/>
      <c r="BJ139" s="26">
        <f t="shared" si="1188"/>
        <v>0</v>
      </c>
      <c r="BK139" s="34"/>
      <c r="BL139" s="26">
        <f t="shared" si="1189"/>
        <v>0</v>
      </c>
      <c r="BM139" s="34"/>
      <c r="BN139" s="26">
        <f t="shared" si="1190"/>
        <v>0</v>
      </c>
      <c r="BO139" s="34"/>
      <c r="BP139" s="26">
        <f t="shared" si="1191"/>
        <v>0</v>
      </c>
      <c r="BQ139" s="34"/>
      <c r="BR139" s="26">
        <f t="shared" si="1192"/>
        <v>0</v>
      </c>
      <c r="BS139" s="34"/>
      <c r="BT139" s="26">
        <f t="shared" si="1193"/>
        <v>0</v>
      </c>
      <c r="BU139" s="34"/>
      <c r="BV139" s="26">
        <f t="shared" si="1194"/>
        <v>0</v>
      </c>
      <c r="BW139" s="34"/>
      <c r="BX139" s="26">
        <f t="shared" si="1195"/>
        <v>0</v>
      </c>
      <c r="BY139" s="34"/>
      <c r="BZ139" s="26">
        <f t="shared" si="1196"/>
        <v>0</v>
      </c>
      <c r="CA139" s="34"/>
      <c r="CB139" s="26">
        <f t="shared" si="1197"/>
        <v>0</v>
      </c>
      <c r="CC139" s="34"/>
      <c r="CD139" s="26">
        <f t="shared" si="1198"/>
        <v>0</v>
      </c>
      <c r="CE139" s="25"/>
      <c r="CF139" s="26">
        <f t="shared" si="1199"/>
        <v>0</v>
      </c>
      <c r="CG139" s="34"/>
      <c r="CH139" s="26">
        <f t="shared" si="1200"/>
        <v>0</v>
      </c>
      <c r="CI139" s="34"/>
      <c r="CJ139" s="26">
        <f t="shared" si="1201"/>
        <v>0</v>
      </c>
      <c r="CK139" s="34"/>
      <c r="CL139" s="26">
        <f t="shared" si="1202"/>
        <v>0</v>
      </c>
      <c r="CM139" s="34"/>
      <c r="CN139" s="26">
        <f t="shared" si="1203"/>
        <v>0</v>
      </c>
      <c r="CO139" s="34"/>
      <c r="CP139" s="26">
        <f t="shared" si="1204"/>
        <v>0</v>
      </c>
      <c r="CQ139" s="34"/>
      <c r="CR139" s="26">
        <f t="shared" si="1205"/>
        <v>0</v>
      </c>
      <c r="CS139" s="34"/>
      <c r="CT139" s="26">
        <f t="shared" si="1206"/>
        <v>0</v>
      </c>
      <c r="CU139" s="34"/>
      <c r="CV139" s="26">
        <f t="shared" si="1207"/>
        <v>0</v>
      </c>
      <c r="CW139" s="34"/>
      <c r="CX139" s="26">
        <f t="shared" si="1208"/>
        <v>0</v>
      </c>
      <c r="CY139" s="34"/>
      <c r="CZ139" s="26">
        <f t="shared" si="1209"/>
        <v>0</v>
      </c>
      <c r="DA139" s="34"/>
      <c r="DB139" s="26">
        <f t="shared" si="1210"/>
        <v>0</v>
      </c>
      <c r="DC139" s="34"/>
      <c r="DD139" s="26">
        <f t="shared" si="1211"/>
        <v>0</v>
      </c>
      <c r="DE139" s="34"/>
      <c r="DF139" s="26">
        <f t="shared" si="1212"/>
        <v>0</v>
      </c>
      <c r="DG139" s="34"/>
      <c r="DH139" s="26">
        <f t="shared" si="1213"/>
        <v>0</v>
      </c>
      <c r="DI139" s="34"/>
      <c r="DJ139" s="26">
        <f t="shared" si="1214"/>
        <v>0</v>
      </c>
      <c r="DK139" s="34"/>
      <c r="DL139" s="26">
        <f t="shared" si="1215"/>
        <v>0</v>
      </c>
      <c r="DM139" s="34"/>
      <c r="DN139" s="26">
        <f t="shared" si="1216"/>
        <v>0</v>
      </c>
      <c r="DO139" s="34"/>
      <c r="DP139" s="26">
        <f t="shared" si="1217"/>
        <v>0</v>
      </c>
      <c r="DQ139" s="34"/>
      <c r="DR139" s="26">
        <f t="shared" si="1218"/>
        <v>0</v>
      </c>
      <c r="DS139" s="55"/>
      <c r="DT139" s="26">
        <f t="shared" si="1219"/>
        <v>0</v>
      </c>
      <c r="DU139" s="34"/>
      <c r="DV139" s="26">
        <f t="shared" si="1220"/>
        <v>0</v>
      </c>
      <c r="DW139" s="34"/>
      <c r="DX139" s="26">
        <f t="shared" si="1221"/>
        <v>0</v>
      </c>
      <c r="DY139" s="34"/>
      <c r="DZ139" s="26">
        <f t="shared" si="1222"/>
        <v>0</v>
      </c>
      <c r="EA139" s="34"/>
      <c r="EB139" s="26">
        <f t="shared" si="1223"/>
        <v>0</v>
      </c>
      <c r="EC139" s="34"/>
      <c r="ED139" s="26">
        <f t="shared" si="1224"/>
        <v>0</v>
      </c>
      <c r="EE139" s="34"/>
      <c r="EF139" s="26">
        <f t="shared" si="1225"/>
        <v>0</v>
      </c>
      <c r="EG139" s="29">
        <f t="shared" si="1226"/>
        <v>0</v>
      </c>
      <c r="EH139" s="29">
        <f t="shared" si="1226"/>
        <v>0</v>
      </c>
      <c r="EI139" s="38"/>
      <c r="EJ139" s="38"/>
      <c r="EL139" s="59"/>
    </row>
    <row r="140" spans="1:142" ht="30" x14ac:dyDescent="0.25">
      <c r="A140" s="7"/>
      <c r="B140" s="7">
        <v>97</v>
      </c>
      <c r="C140" s="33" t="s">
        <v>284</v>
      </c>
      <c r="D140" s="22">
        <f t="shared" si="705"/>
        <v>10127</v>
      </c>
      <c r="E140" s="22">
        <v>10127</v>
      </c>
      <c r="F140" s="22">
        <v>9620</v>
      </c>
      <c r="G140" s="23">
        <v>2.06</v>
      </c>
      <c r="H140" s="31">
        <v>1</v>
      </c>
      <c r="I140" s="32"/>
      <c r="J140" s="22">
        <v>1.4</v>
      </c>
      <c r="K140" s="22">
        <v>1.68</v>
      </c>
      <c r="L140" s="22">
        <v>2.23</v>
      </c>
      <c r="M140" s="22">
        <v>2.39</v>
      </c>
      <c r="N140" s="24">
        <v>2.57</v>
      </c>
      <c r="O140" s="34"/>
      <c r="P140" s="26">
        <f t="shared" si="1165"/>
        <v>0</v>
      </c>
      <c r="Q140" s="34"/>
      <c r="R140" s="26">
        <f t="shared" si="1166"/>
        <v>0</v>
      </c>
      <c r="S140" s="27"/>
      <c r="T140" s="26">
        <f t="shared" si="1167"/>
        <v>0</v>
      </c>
      <c r="U140" s="34"/>
      <c r="V140" s="26">
        <f t="shared" si="1168"/>
        <v>0</v>
      </c>
      <c r="W140" s="34"/>
      <c r="X140" s="26">
        <f t="shared" si="1169"/>
        <v>0</v>
      </c>
      <c r="Y140" s="34"/>
      <c r="Z140" s="26">
        <f t="shared" si="1170"/>
        <v>0</v>
      </c>
      <c r="AA140" s="34"/>
      <c r="AB140" s="26">
        <f t="shared" si="1171"/>
        <v>0</v>
      </c>
      <c r="AC140" s="34"/>
      <c r="AD140" s="26">
        <f t="shared" si="1172"/>
        <v>0</v>
      </c>
      <c r="AE140" s="34"/>
      <c r="AF140" s="26">
        <f t="shared" si="1173"/>
        <v>0</v>
      </c>
      <c r="AG140" s="34"/>
      <c r="AH140" s="26">
        <f t="shared" si="1174"/>
        <v>0</v>
      </c>
      <c r="AI140" s="34"/>
      <c r="AJ140" s="26">
        <f t="shared" si="1175"/>
        <v>0</v>
      </c>
      <c r="AK140" s="34"/>
      <c r="AL140" s="26">
        <f t="shared" si="1176"/>
        <v>0</v>
      </c>
      <c r="AM140" s="35"/>
      <c r="AN140" s="26">
        <f t="shared" si="1177"/>
        <v>0</v>
      </c>
      <c r="AO140" s="34"/>
      <c r="AP140" s="26">
        <f t="shared" si="1178"/>
        <v>0</v>
      </c>
      <c r="AQ140" s="34"/>
      <c r="AR140" s="26">
        <f t="shared" si="1179"/>
        <v>0</v>
      </c>
      <c r="AS140" s="34"/>
      <c r="AT140" s="26">
        <f t="shared" si="1180"/>
        <v>0</v>
      </c>
      <c r="AU140" s="34"/>
      <c r="AV140" s="26">
        <f t="shared" si="1181"/>
        <v>0</v>
      </c>
      <c r="AW140" s="34"/>
      <c r="AX140" s="26">
        <f t="shared" si="1182"/>
        <v>0</v>
      </c>
      <c r="AY140" s="34"/>
      <c r="AZ140" s="26">
        <f t="shared" si="1183"/>
        <v>0</v>
      </c>
      <c r="BA140" s="34"/>
      <c r="BB140" s="26">
        <f t="shared" si="1184"/>
        <v>0</v>
      </c>
      <c r="BC140" s="34"/>
      <c r="BD140" s="26">
        <f t="shared" si="1185"/>
        <v>0</v>
      </c>
      <c r="BE140" s="34"/>
      <c r="BF140" s="26">
        <f t="shared" si="1186"/>
        <v>0</v>
      </c>
      <c r="BG140" s="34"/>
      <c r="BH140" s="26">
        <f t="shared" si="1187"/>
        <v>0</v>
      </c>
      <c r="BI140" s="34"/>
      <c r="BJ140" s="26">
        <f t="shared" si="1188"/>
        <v>0</v>
      </c>
      <c r="BK140" s="34"/>
      <c r="BL140" s="26">
        <f t="shared" si="1189"/>
        <v>0</v>
      </c>
      <c r="BM140" s="34"/>
      <c r="BN140" s="26">
        <f t="shared" si="1190"/>
        <v>0</v>
      </c>
      <c r="BO140" s="34"/>
      <c r="BP140" s="26">
        <f t="shared" si="1191"/>
        <v>0</v>
      </c>
      <c r="BQ140" s="34"/>
      <c r="BR140" s="26">
        <f t="shared" si="1192"/>
        <v>0</v>
      </c>
      <c r="BS140" s="34"/>
      <c r="BT140" s="26">
        <f t="shared" si="1193"/>
        <v>0</v>
      </c>
      <c r="BU140" s="34"/>
      <c r="BV140" s="26">
        <f t="shared" si="1194"/>
        <v>0</v>
      </c>
      <c r="BW140" s="34"/>
      <c r="BX140" s="26">
        <f t="shared" si="1195"/>
        <v>0</v>
      </c>
      <c r="BY140" s="34"/>
      <c r="BZ140" s="26">
        <f t="shared" si="1196"/>
        <v>0</v>
      </c>
      <c r="CA140" s="34"/>
      <c r="CB140" s="26">
        <f t="shared" si="1197"/>
        <v>0</v>
      </c>
      <c r="CC140" s="34"/>
      <c r="CD140" s="26">
        <f t="shared" si="1198"/>
        <v>0</v>
      </c>
      <c r="CE140" s="25"/>
      <c r="CF140" s="26">
        <f t="shared" si="1199"/>
        <v>0</v>
      </c>
      <c r="CG140" s="34"/>
      <c r="CH140" s="26">
        <f t="shared" si="1200"/>
        <v>0</v>
      </c>
      <c r="CI140" s="34"/>
      <c r="CJ140" s="26">
        <f t="shared" si="1201"/>
        <v>0</v>
      </c>
      <c r="CK140" s="34"/>
      <c r="CL140" s="26">
        <f t="shared" si="1202"/>
        <v>0</v>
      </c>
      <c r="CM140" s="34"/>
      <c r="CN140" s="26">
        <f t="shared" si="1203"/>
        <v>0</v>
      </c>
      <c r="CO140" s="34"/>
      <c r="CP140" s="26">
        <f t="shared" si="1204"/>
        <v>0</v>
      </c>
      <c r="CQ140" s="34"/>
      <c r="CR140" s="26">
        <f t="shared" si="1205"/>
        <v>0</v>
      </c>
      <c r="CS140" s="34"/>
      <c r="CT140" s="26">
        <f t="shared" si="1206"/>
        <v>0</v>
      </c>
      <c r="CU140" s="34"/>
      <c r="CV140" s="26">
        <f t="shared" si="1207"/>
        <v>0</v>
      </c>
      <c r="CW140" s="34"/>
      <c r="CX140" s="26">
        <f t="shared" si="1208"/>
        <v>0</v>
      </c>
      <c r="CY140" s="34"/>
      <c r="CZ140" s="26">
        <f t="shared" si="1209"/>
        <v>0</v>
      </c>
      <c r="DA140" s="34"/>
      <c r="DB140" s="26">
        <f t="shared" si="1210"/>
        <v>0</v>
      </c>
      <c r="DC140" s="34"/>
      <c r="DD140" s="26">
        <f t="shared" si="1211"/>
        <v>0</v>
      </c>
      <c r="DE140" s="34"/>
      <c r="DF140" s="26">
        <f t="shared" si="1212"/>
        <v>0</v>
      </c>
      <c r="DG140" s="34"/>
      <c r="DH140" s="26">
        <f t="shared" si="1213"/>
        <v>0</v>
      </c>
      <c r="DI140" s="34"/>
      <c r="DJ140" s="26">
        <f t="shared" si="1214"/>
        <v>0</v>
      </c>
      <c r="DK140" s="34"/>
      <c r="DL140" s="26">
        <f t="shared" si="1215"/>
        <v>0</v>
      </c>
      <c r="DM140" s="34"/>
      <c r="DN140" s="26">
        <f t="shared" si="1216"/>
        <v>0</v>
      </c>
      <c r="DO140" s="34"/>
      <c r="DP140" s="26">
        <f t="shared" si="1217"/>
        <v>0</v>
      </c>
      <c r="DQ140" s="34"/>
      <c r="DR140" s="26">
        <f t="shared" si="1218"/>
        <v>0</v>
      </c>
      <c r="DS140" s="54"/>
      <c r="DT140" s="26">
        <f t="shared" si="1219"/>
        <v>0</v>
      </c>
      <c r="DU140" s="34"/>
      <c r="DV140" s="26">
        <f t="shared" si="1220"/>
        <v>0</v>
      </c>
      <c r="DW140" s="34"/>
      <c r="DX140" s="26">
        <f t="shared" si="1221"/>
        <v>0</v>
      </c>
      <c r="DY140" s="34"/>
      <c r="DZ140" s="26">
        <f t="shared" si="1222"/>
        <v>0</v>
      </c>
      <c r="EA140" s="34"/>
      <c r="EB140" s="26">
        <f t="shared" si="1223"/>
        <v>0</v>
      </c>
      <c r="EC140" s="34"/>
      <c r="ED140" s="26">
        <f t="shared" si="1224"/>
        <v>0</v>
      </c>
      <c r="EE140" s="34"/>
      <c r="EF140" s="26">
        <f t="shared" si="1225"/>
        <v>0</v>
      </c>
      <c r="EG140" s="29">
        <f t="shared" si="1226"/>
        <v>0</v>
      </c>
      <c r="EH140" s="29">
        <f t="shared" si="1226"/>
        <v>0</v>
      </c>
      <c r="EI140" s="38"/>
      <c r="EJ140" s="38"/>
      <c r="EL140" s="59"/>
    </row>
    <row r="141" spans="1:142" ht="30" x14ac:dyDescent="0.25">
      <c r="A141" s="7"/>
      <c r="B141" s="7">
        <v>98</v>
      </c>
      <c r="C141" s="33" t="s">
        <v>285</v>
      </c>
      <c r="D141" s="22">
        <f t="shared" si="705"/>
        <v>10127</v>
      </c>
      <c r="E141" s="22">
        <v>10127</v>
      </c>
      <c r="F141" s="22">
        <v>9620</v>
      </c>
      <c r="G141" s="23">
        <v>2.17</v>
      </c>
      <c r="H141" s="31">
        <v>1</v>
      </c>
      <c r="I141" s="32"/>
      <c r="J141" s="22">
        <v>1.4</v>
      </c>
      <c r="K141" s="22">
        <v>1.68</v>
      </c>
      <c r="L141" s="22">
        <v>2.23</v>
      </c>
      <c r="M141" s="22">
        <v>2.39</v>
      </c>
      <c r="N141" s="24">
        <v>2.57</v>
      </c>
      <c r="O141" s="34"/>
      <c r="P141" s="26">
        <f t="shared" si="1165"/>
        <v>0</v>
      </c>
      <c r="Q141" s="34"/>
      <c r="R141" s="26">
        <f t="shared" si="1166"/>
        <v>0</v>
      </c>
      <c r="S141" s="27"/>
      <c r="T141" s="26">
        <f t="shared" si="1167"/>
        <v>0</v>
      </c>
      <c r="U141" s="34"/>
      <c r="V141" s="26">
        <f t="shared" si="1168"/>
        <v>0</v>
      </c>
      <c r="W141" s="34"/>
      <c r="X141" s="26">
        <f t="shared" si="1169"/>
        <v>0</v>
      </c>
      <c r="Y141" s="34"/>
      <c r="Z141" s="26">
        <f t="shared" si="1170"/>
        <v>0</v>
      </c>
      <c r="AA141" s="34"/>
      <c r="AB141" s="26">
        <f t="shared" si="1171"/>
        <v>0</v>
      </c>
      <c r="AC141" s="34"/>
      <c r="AD141" s="26">
        <f t="shared" si="1172"/>
        <v>0</v>
      </c>
      <c r="AE141" s="34"/>
      <c r="AF141" s="26">
        <f t="shared" si="1173"/>
        <v>0</v>
      </c>
      <c r="AG141" s="34"/>
      <c r="AH141" s="26">
        <f t="shared" si="1174"/>
        <v>0</v>
      </c>
      <c r="AI141" s="34"/>
      <c r="AJ141" s="26">
        <f t="shared" si="1175"/>
        <v>0</v>
      </c>
      <c r="AK141" s="34"/>
      <c r="AL141" s="26">
        <f t="shared" si="1176"/>
        <v>0</v>
      </c>
      <c r="AM141" s="35"/>
      <c r="AN141" s="26">
        <f t="shared" si="1177"/>
        <v>0</v>
      </c>
      <c r="AO141" s="34"/>
      <c r="AP141" s="26">
        <f t="shared" si="1178"/>
        <v>0</v>
      </c>
      <c r="AQ141" s="34"/>
      <c r="AR141" s="26">
        <f t="shared" si="1179"/>
        <v>0</v>
      </c>
      <c r="AS141" s="34"/>
      <c r="AT141" s="26">
        <f t="shared" si="1180"/>
        <v>0</v>
      </c>
      <c r="AU141" s="34"/>
      <c r="AV141" s="26">
        <f t="shared" si="1181"/>
        <v>0</v>
      </c>
      <c r="AW141" s="34"/>
      <c r="AX141" s="26">
        <f t="shared" si="1182"/>
        <v>0</v>
      </c>
      <c r="AY141" s="34"/>
      <c r="AZ141" s="26">
        <f t="shared" si="1183"/>
        <v>0</v>
      </c>
      <c r="BA141" s="34"/>
      <c r="BB141" s="26">
        <f t="shared" si="1184"/>
        <v>0</v>
      </c>
      <c r="BC141" s="34"/>
      <c r="BD141" s="26">
        <f t="shared" si="1185"/>
        <v>0</v>
      </c>
      <c r="BE141" s="34"/>
      <c r="BF141" s="26">
        <f t="shared" si="1186"/>
        <v>0</v>
      </c>
      <c r="BG141" s="34"/>
      <c r="BH141" s="26">
        <f t="shared" si="1187"/>
        <v>0</v>
      </c>
      <c r="BI141" s="34"/>
      <c r="BJ141" s="26">
        <f t="shared" si="1188"/>
        <v>0</v>
      </c>
      <c r="BK141" s="34"/>
      <c r="BL141" s="26">
        <f t="shared" si="1189"/>
        <v>0</v>
      </c>
      <c r="BM141" s="34"/>
      <c r="BN141" s="26">
        <f t="shared" si="1190"/>
        <v>0</v>
      </c>
      <c r="BO141" s="34"/>
      <c r="BP141" s="26">
        <f t="shared" si="1191"/>
        <v>0</v>
      </c>
      <c r="BQ141" s="34"/>
      <c r="BR141" s="26">
        <f t="shared" si="1192"/>
        <v>0</v>
      </c>
      <c r="BS141" s="34"/>
      <c r="BT141" s="26">
        <f t="shared" si="1193"/>
        <v>0</v>
      </c>
      <c r="BU141" s="34"/>
      <c r="BV141" s="26">
        <f t="shared" si="1194"/>
        <v>0</v>
      </c>
      <c r="BW141" s="34"/>
      <c r="BX141" s="26">
        <f t="shared" si="1195"/>
        <v>0</v>
      </c>
      <c r="BY141" s="34"/>
      <c r="BZ141" s="26">
        <f t="shared" si="1196"/>
        <v>0</v>
      </c>
      <c r="CA141" s="34"/>
      <c r="CB141" s="26">
        <f t="shared" si="1197"/>
        <v>0</v>
      </c>
      <c r="CC141" s="34"/>
      <c r="CD141" s="26">
        <f t="shared" si="1198"/>
        <v>0</v>
      </c>
      <c r="CE141" s="25"/>
      <c r="CF141" s="26">
        <f t="shared" si="1199"/>
        <v>0</v>
      </c>
      <c r="CG141" s="34"/>
      <c r="CH141" s="26">
        <f t="shared" si="1200"/>
        <v>0</v>
      </c>
      <c r="CI141" s="34"/>
      <c r="CJ141" s="26">
        <f t="shared" si="1201"/>
        <v>0</v>
      </c>
      <c r="CK141" s="34"/>
      <c r="CL141" s="26">
        <f t="shared" si="1202"/>
        <v>0</v>
      </c>
      <c r="CM141" s="34"/>
      <c r="CN141" s="26">
        <f t="shared" si="1203"/>
        <v>0</v>
      </c>
      <c r="CO141" s="34"/>
      <c r="CP141" s="26">
        <f t="shared" si="1204"/>
        <v>0</v>
      </c>
      <c r="CQ141" s="34"/>
      <c r="CR141" s="26">
        <f t="shared" si="1205"/>
        <v>0</v>
      </c>
      <c r="CS141" s="34"/>
      <c r="CT141" s="26">
        <f t="shared" si="1206"/>
        <v>0</v>
      </c>
      <c r="CU141" s="34"/>
      <c r="CV141" s="26">
        <f t="shared" si="1207"/>
        <v>0</v>
      </c>
      <c r="CW141" s="34"/>
      <c r="CX141" s="26">
        <f t="shared" si="1208"/>
        <v>0</v>
      </c>
      <c r="CY141" s="34"/>
      <c r="CZ141" s="26">
        <f t="shared" si="1209"/>
        <v>0</v>
      </c>
      <c r="DA141" s="34"/>
      <c r="DB141" s="26">
        <f t="shared" si="1210"/>
        <v>0</v>
      </c>
      <c r="DC141" s="34"/>
      <c r="DD141" s="26">
        <f t="shared" si="1211"/>
        <v>0</v>
      </c>
      <c r="DE141" s="34"/>
      <c r="DF141" s="26">
        <f t="shared" si="1212"/>
        <v>0</v>
      </c>
      <c r="DG141" s="34"/>
      <c r="DH141" s="26">
        <f t="shared" si="1213"/>
        <v>0</v>
      </c>
      <c r="DI141" s="34"/>
      <c r="DJ141" s="26">
        <f t="shared" si="1214"/>
        <v>0</v>
      </c>
      <c r="DK141" s="34"/>
      <c r="DL141" s="26">
        <f t="shared" si="1215"/>
        <v>0</v>
      </c>
      <c r="DM141" s="34"/>
      <c r="DN141" s="26">
        <f t="shared" si="1216"/>
        <v>0</v>
      </c>
      <c r="DO141" s="34"/>
      <c r="DP141" s="26">
        <f t="shared" si="1217"/>
        <v>0</v>
      </c>
      <c r="DQ141" s="34"/>
      <c r="DR141" s="26">
        <f t="shared" si="1218"/>
        <v>0</v>
      </c>
      <c r="DS141" s="54"/>
      <c r="DT141" s="26">
        <f t="shared" si="1219"/>
        <v>0</v>
      </c>
      <c r="DU141" s="34"/>
      <c r="DV141" s="26">
        <f t="shared" si="1220"/>
        <v>0</v>
      </c>
      <c r="DW141" s="34"/>
      <c r="DX141" s="26">
        <f t="shared" si="1221"/>
        <v>0</v>
      </c>
      <c r="DY141" s="34"/>
      <c r="DZ141" s="26">
        <f t="shared" si="1222"/>
        <v>0</v>
      </c>
      <c r="EA141" s="34"/>
      <c r="EB141" s="26">
        <f t="shared" si="1223"/>
        <v>0</v>
      </c>
      <c r="EC141" s="34"/>
      <c r="ED141" s="26">
        <f t="shared" si="1224"/>
        <v>0</v>
      </c>
      <c r="EE141" s="34"/>
      <c r="EF141" s="26">
        <f t="shared" si="1225"/>
        <v>0</v>
      </c>
      <c r="EG141" s="29">
        <f t="shared" si="1226"/>
        <v>0</v>
      </c>
      <c r="EH141" s="29">
        <f t="shared" si="1226"/>
        <v>0</v>
      </c>
      <c r="EI141" s="38"/>
      <c r="EJ141" s="38"/>
      <c r="EL141" s="59"/>
    </row>
    <row r="142" spans="1:142" s="60" customFormat="1" x14ac:dyDescent="0.25">
      <c r="A142" s="44">
        <v>33</v>
      </c>
      <c r="B142" s="44"/>
      <c r="C142" s="45" t="s">
        <v>286</v>
      </c>
      <c r="D142" s="22">
        <f t="shared" si="705"/>
        <v>10127</v>
      </c>
      <c r="E142" s="22">
        <v>10127</v>
      </c>
      <c r="F142" s="22">
        <v>9620</v>
      </c>
      <c r="G142" s="51"/>
      <c r="H142" s="49"/>
      <c r="I142" s="50"/>
      <c r="J142" s="47"/>
      <c r="K142" s="47"/>
      <c r="L142" s="47"/>
      <c r="M142" s="47"/>
      <c r="N142" s="24">
        <v>2.57</v>
      </c>
      <c r="O142" s="37">
        <f>SUM(O143)</f>
        <v>0</v>
      </c>
      <c r="P142" s="37">
        <f t="shared" ref="P142:CA142" si="1227">SUM(P143)</f>
        <v>0</v>
      </c>
      <c r="Q142" s="37">
        <f t="shared" si="1227"/>
        <v>0</v>
      </c>
      <c r="R142" s="37">
        <f t="shared" si="1227"/>
        <v>0</v>
      </c>
      <c r="S142" s="37">
        <f t="shared" si="1227"/>
        <v>0</v>
      </c>
      <c r="T142" s="37">
        <f t="shared" si="1227"/>
        <v>0</v>
      </c>
      <c r="U142" s="37">
        <f t="shared" si="1227"/>
        <v>0</v>
      </c>
      <c r="V142" s="37">
        <f t="shared" si="1227"/>
        <v>0</v>
      </c>
      <c r="W142" s="37">
        <f t="shared" si="1227"/>
        <v>0</v>
      </c>
      <c r="X142" s="37">
        <f t="shared" si="1227"/>
        <v>0</v>
      </c>
      <c r="Y142" s="37">
        <f t="shared" si="1227"/>
        <v>0</v>
      </c>
      <c r="Z142" s="37">
        <f t="shared" si="1227"/>
        <v>0</v>
      </c>
      <c r="AA142" s="37">
        <f t="shared" si="1227"/>
        <v>0</v>
      </c>
      <c r="AB142" s="37">
        <f t="shared" si="1227"/>
        <v>0</v>
      </c>
      <c r="AC142" s="37">
        <f t="shared" si="1227"/>
        <v>0</v>
      </c>
      <c r="AD142" s="37">
        <f t="shared" si="1227"/>
        <v>0</v>
      </c>
      <c r="AE142" s="37">
        <f t="shared" si="1227"/>
        <v>0</v>
      </c>
      <c r="AF142" s="37">
        <f t="shared" si="1227"/>
        <v>0</v>
      </c>
      <c r="AG142" s="37">
        <f t="shared" si="1227"/>
        <v>0</v>
      </c>
      <c r="AH142" s="37">
        <f t="shared" si="1227"/>
        <v>0</v>
      </c>
      <c r="AI142" s="37">
        <f t="shared" si="1227"/>
        <v>0</v>
      </c>
      <c r="AJ142" s="37">
        <f t="shared" si="1227"/>
        <v>0</v>
      </c>
      <c r="AK142" s="37">
        <f t="shared" si="1227"/>
        <v>1</v>
      </c>
      <c r="AL142" s="37">
        <f t="shared" si="1227"/>
        <v>18428.690279999999</v>
      </c>
      <c r="AM142" s="37">
        <f t="shared" si="1227"/>
        <v>0</v>
      </c>
      <c r="AN142" s="37">
        <f t="shared" si="1227"/>
        <v>0</v>
      </c>
      <c r="AO142" s="37">
        <v>0</v>
      </c>
      <c r="AP142" s="37">
        <f t="shared" si="1227"/>
        <v>0</v>
      </c>
      <c r="AQ142" s="37">
        <f t="shared" si="1227"/>
        <v>0</v>
      </c>
      <c r="AR142" s="37">
        <f t="shared" si="1227"/>
        <v>0</v>
      </c>
      <c r="AS142" s="37">
        <f t="shared" si="1227"/>
        <v>0</v>
      </c>
      <c r="AT142" s="37">
        <f t="shared" si="1227"/>
        <v>0</v>
      </c>
      <c r="AU142" s="37">
        <f t="shared" si="1227"/>
        <v>0</v>
      </c>
      <c r="AV142" s="37">
        <f t="shared" si="1227"/>
        <v>0</v>
      </c>
      <c r="AW142" s="37">
        <f t="shared" si="1227"/>
        <v>0</v>
      </c>
      <c r="AX142" s="37">
        <f t="shared" si="1227"/>
        <v>0</v>
      </c>
      <c r="AY142" s="37">
        <f t="shared" si="1227"/>
        <v>0</v>
      </c>
      <c r="AZ142" s="37">
        <f t="shared" si="1227"/>
        <v>0</v>
      </c>
      <c r="BA142" s="37">
        <f t="shared" si="1227"/>
        <v>12</v>
      </c>
      <c r="BB142" s="37">
        <f t="shared" si="1227"/>
        <v>149088.94</v>
      </c>
      <c r="BC142" s="37">
        <f t="shared" si="1227"/>
        <v>0</v>
      </c>
      <c r="BD142" s="37">
        <f t="shared" si="1227"/>
        <v>0</v>
      </c>
      <c r="BE142" s="37">
        <f t="shared" si="1227"/>
        <v>0</v>
      </c>
      <c r="BF142" s="37">
        <f t="shared" si="1227"/>
        <v>0</v>
      </c>
      <c r="BG142" s="37">
        <f t="shared" si="1227"/>
        <v>0</v>
      </c>
      <c r="BH142" s="37">
        <f t="shared" si="1227"/>
        <v>0</v>
      </c>
      <c r="BI142" s="37">
        <v>0</v>
      </c>
      <c r="BJ142" s="37">
        <f t="shared" si="1227"/>
        <v>0</v>
      </c>
      <c r="BK142" s="37">
        <f t="shared" si="1227"/>
        <v>0</v>
      </c>
      <c r="BL142" s="37">
        <f t="shared" si="1227"/>
        <v>0</v>
      </c>
      <c r="BM142" s="37">
        <f t="shared" si="1227"/>
        <v>0</v>
      </c>
      <c r="BN142" s="37">
        <f t="shared" si="1227"/>
        <v>0</v>
      </c>
      <c r="BO142" s="37">
        <f t="shared" si="1227"/>
        <v>0</v>
      </c>
      <c r="BP142" s="37">
        <f t="shared" si="1227"/>
        <v>0</v>
      </c>
      <c r="BQ142" s="37">
        <f t="shared" si="1227"/>
        <v>0</v>
      </c>
      <c r="BR142" s="37">
        <f t="shared" si="1227"/>
        <v>0</v>
      </c>
      <c r="BS142" s="37">
        <f t="shared" si="1227"/>
        <v>0</v>
      </c>
      <c r="BT142" s="37">
        <f t="shared" si="1227"/>
        <v>0</v>
      </c>
      <c r="BU142" s="37">
        <v>0</v>
      </c>
      <c r="BV142" s="37">
        <f t="shared" si="1227"/>
        <v>0</v>
      </c>
      <c r="BW142" s="37">
        <f t="shared" si="1227"/>
        <v>0</v>
      </c>
      <c r="BX142" s="37">
        <f t="shared" si="1227"/>
        <v>0</v>
      </c>
      <c r="BY142" s="37">
        <f t="shared" si="1227"/>
        <v>0</v>
      </c>
      <c r="BZ142" s="37">
        <f t="shared" si="1227"/>
        <v>0</v>
      </c>
      <c r="CA142" s="37">
        <f t="shared" si="1227"/>
        <v>0</v>
      </c>
      <c r="CB142" s="37">
        <f t="shared" ref="CB142:EJ142" si="1228">SUM(CB143)</f>
        <v>0</v>
      </c>
      <c r="CC142" s="37">
        <f t="shared" si="1228"/>
        <v>0</v>
      </c>
      <c r="CD142" s="37">
        <f t="shared" si="1228"/>
        <v>0</v>
      </c>
      <c r="CE142" s="37">
        <f t="shared" si="1228"/>
        <v>0</v>
      </c>
      <c r="CF142" s="37">
        <f t="shared" si="1228"/>
        <v>0</v>
      </c>
      <c r="CG142" s="37">
        <f t="shared" si="1228"/>
        <v>0</v>
      </c>
      <c r="CH142" s="37">
        <f t="shared" si="1228"/>
        <v>0</v>
      </c>
      <c r="CI142" s="37">
        <f t="shared" si="1228"/>
        <v>0</v>
      </c>
      <c r="CJ142" s="37">
        <f t="shared" si="1228"/>
        <v>0</v>
      </c>
      <c r="CK142" s="37">
        <f t="shared" si="1228"/>
        <v>0</v>
      </c>
      <c r="CL142" s="37">
        <f t="shared" si="1228"/>
        <v>0</v>
      </c>
      <c r="CM142" s="37">
        <f t="shared" si="1228"/>
        <v>0</v>
      </c>
      <c r="CN142" s="37">
        <f t="shared" si="1228"/>
        <v>0</v>
      </c>
      <c r="CO142" s="37">
        <f t="shared" si="1228"/>
        <v>0</v>
      </c>
      <c r="CP142" s="37">
        <f t="shared" si="1228"/>
        <v>0</v>
      </c>
      <c r="CQ142" s="37">
        <f t="shared" si="1228"/>
        <v>0</v>
      </c>
      <c r="CR142" s="37">
        <f t="shared" si="1228"/>
        <v>0</v>
      </c>
      <c r="CS142" s="37">
        <f t="shared" si="1228"/>
        <v>5</v>
      </c>
      <c r="CT142" s="37">
        <f t="shared" si="1228"/>
        <v>76259.883700000006</v>
      </c>
      <c r="CU142" s="37">
        <f t="shared" si="1228"/>
        <v>0</v>
      </c>
      <c r="CV142" s="37">
        <f t="shared" si="1228"/>
        <v>0</v>
      </c>
      <c r="CW142" s="37">
        <f t="shared" si="1228"/>
        <v>0</v>
      </c>
      <c r="CX142" s="37">
        <f t="shared" si="1228"/>
        <v>0</v>
      </c>
      <c r="CY142" s="37">
        <f t="shared" si="1228"/>
        <v>0</v>
      </c>
      <c r="CZ142" s="37">
        <f t="shared" si="1228"/>
        <v>0</v>
      </c>
      <c r="DA142" s="37">
        <f t="shared" si="1228"/>
        <v>0</v>
      </c>
      <c r="DB142" s="37">
        <f t="shared" si="1228"/>
        <v>0</v>
      </c>
      <c r="DC142" s="37">
        <f t="shared" si="1228"/>
        <v>0</v>
      </c>
      <c r="DD142" s="37">
        <f t="shared" si="1228"/>
        <v>0</v>
      </c>
      <c r="DE142" s="37">
        <f t="shared" si="1228"/>
        <v>0</v>
      </c>
      <c r="DF142" s="37">
        <f t="shared" si="1228"/>
        <v>0</v>
      </c>
      <c r="DG142" s="37">
        <f t="shared" si="1228"/>
        <v>0</v>
      </c>
      <c r="DH142" s="37">
        <f t="shared" si="1228"/>
        <v>0</v>
      </c>
      <c r="DI142" s="37">
        <v>0</v>
      </c>
      <c r="DJ142" s="37">
        <f t="shared" si="1228"/>
        <v>0</v>
      </c>
      <c r="DK142" s="37">
        <f t="shared" si="1228"/>
        <v>0</v>
      </c>
      <c r="DL142" s="37">
        <f t="shared" si="1228"/>
        <v>0</v>
      </c>
      <c r="DM142" s="37">
        <f t="shared" si="1228"/>
        <v>0</v>
      </c>
      <c r="DN142" s="37">
        <f t="shared" si="1228"/>
        <v>0</v>
      </c>
      <c r="DO142" s="37">
        <f t="shared" si="1228"/>
        <v>0</v>
      </c>
      <c r="DP142" s="37">
        <f t="shared" si="1228"/>
        <v>0</v>
      </c>
      <c r="DQ142" s="37">
        <f t="shared" si="1228"/>
        <v>0</v>
      </c>
      <c r="DR142" s="37">
        <f t="shared" si="1228"/>
        <v>0</v>
      </c>
      <c r="DS142" s="37">
        <f t="shared" si="1228"/>
        <v>3</v>
      </c>
      <c r="DT142" s="37">
        <f t="shared" si="1228"/>
        <v>49826.226450000002</v>
      </c>
      <c r="DU142" s="37">
        <f t="shared" si="1228"/>
        <v>0</v>
      </c>
      <c r="DV142" s="37">
        <f t="shared" si="1228"/>
        <v>0</v>
      </c>
      <c r="DW142" s="37">
        <f t="shared" si="1228"/>
        <v>0</v>
      </c>
      <c r="DX142" s="37">
        <f t="shared" si="1228"/>
        <v>0</v>
      </c>
      <c r="DY142" s="37">
        <v>0</v>
      </c>
      <c r="DZ142" s="37">
        <f t="shared" si="1228"/>
        <v>0</v>
      </c>
      <c r="EA142" s="37">
        <v>0</v>
      </c>
      <c r="EB142" s="37">
        <f t="shared" si="1228"/>
        <v>0</v>
      </c>
      <c r="EC142" s="37">
        <f t="shared" si="1228"/>
        <v>0</v>
      </c>
      <c r="ED142" s="37">
        <f t="shared" si="1228"/>
        <v>0</v>
      </c>
      <c r="EE142" s="37">
        <f t="shared" si="1228"/>
        <v>0</v>
      </c>
      <c r="EF142" s="37">
        <f t="shared" si="1228"/>
        <v>0</v>
      </c>
      <c r="EG142" s="37">
        <f t="shared" si="1228"/>
        <v>21</v>
      </c>
      <c r="EH142" s="37">
        <f t="shared" si="1228"/>
        <v>293603.74043000001</v>
      </c>
      <c r="EI142" s="37">
        <f t="shared" si="1228"/>
        <v>0</v>
      </c>
      <c r="EJ142" s="37">
        <f t="shared" si="1228"/>
        <v>0</v>
      </c>
      <c r="EL142" s="59"/>
    </row>
    <row r="143" spans="1:142" x14ac:dyDescent="0.25">
      <c r="A143" s="7"/>
      <c r="B143" s="7">
        <v>99</v>
      </c>
      <c r="C143" s="33" t="s">
        <v>287</v>
      </c>
      <c r="D143" s="22">
        <f t="shared" si="705"/>
        <v>10127</v>
      </c>
      <c r="E143" s="22">
        <v>10127</v>
      </c>
      <c r="F143" s="22">
        <v>9620</v>
      </c>
      <c r="G143" s="23">
        <v>1.1000000000000001</v>
      </c>
      <c r="H143" s="31">
        <v>1</v>
      </c>
      <c r="I143" s="32"/>
      <c r="J143" s="22">
        <v>1.4</v>
      </c>
      <c r="K143" s="22">
        <v>1.68</v>
      </c>
      <c r="L143" s="22">
        <v>2.23</v>
      </c>
      <c r="M143" s="22">
        <v>2.39</v>
      </c>
      <c r="N143" s="24">
        <v>2.57</v>
      </c>
      <c r="O143" s="25">
        <v>0</v>
      </c>
      <c r="P143" s="26">
        <f>(O143/12*1*$D143*$G143*$H143*$J143*P$10)+(O143/12*5*$E143*$G143*$H143*$J143*P$11)+(O143/12*6*$F143*$G143*$H143*$J143*P$11)</f>
        <v>0</v>
      </c>
      <c r="Q143" s="25"/>
      <c r="R143" s="26">
        <f>(Q143/12*1*$D143*$G143*$H143*$J143*R$10)+(Q143/12*5*$E143*$G143*$H143*$J143*R$11)+(Q143/12*6*$F143*$G143*$H143*$J143*R$11)</f>
        <v>0</v>
      </c>
      <c r="S143" s="27"/>
      <c r="T143" s="26">
        <f>(S143/12*1*$D143*$G143*$H143*$J143*T$10)+(S143/12*5*$E143*$G143*$H143*$J143*T$11)+(S143/12*6*$F143*$G143*$H143*$J143*T$11)</f>
        <v>0</v>
      </c>
      <c r="U143" s="25">
        <v>0</v>
      </c>
      <c r="V143" s="26">
        <f>(U143/12*1*$D143*$G143*$H143*$J143*V$10)+(U143/12*5*$E143*$G143*$H143*$J143*V$11)+(U143/12*6*$F143*$G143*$H143*$J143*V$11)</f>
        <v>0</v>
      </c>
      <c r="W143" s="25">
        <v>0</v>
      </c>
      <c r="X143" s="26">
        <f>(W143/12*1*$D143*$G143*$H143*$J143*X$10)+(W143/12*5*$E143*$G143*$H143*$J143*X$11)+(W143/12*6*$F143*$G143*$H143*$J143*X$11)</f>
        <v>0</v>
      </c>
      <c r="Y143" s="25">
        <v>0</v>
      </c>
      <c r="Z143" s="26">
        <f>(Y143/12*1*$D143*$G143*$H143*$J143*Z$10)+(Y143/12*5*$E143*$G143*$H143*$J143*Z$11)+(Y143/12*6*$F143*$G143*$H143*$J143*Z$11)</f>
        <v>0</v>
      </c>
      <c r="AA143" s="25">
        <v>0</v>
      </c>
      <c r="AB143" s="26">
        <f>(AA143/12*1*$D143*$G143*$H143*$K143*AB$10)+(AA143/12*5*$E143*$G143*$H143*$K143*AB$11)+(AA143/12*6*$F143*$G143*$H143*$K143*AB$11)</f>
        <v>0</v>
      </c>
      <c r="AC143" s="25"/>
      <c r="AD143" s="26">
        <f>(AC143/12*1*$D143*$G143*$H143*$J143*AD$10)+(AC143/12*5*$E143*$G143*$H143*$J143*AD$11)+(AC143/12*6*$F143*$G143*$H143*$J143*AD$11)</f>
        <v>0</v>
      </c>
      <c r="AE143" s="25">
        <v>0</v>
      </c>
      <c r="AF143" s="26">
        <f>(AE143/12*1*$D143*$G143*$H143*$K143*AF$10)+(AE143/12*5*$E143*$G143*$H143*$K143*AF$11)+(AE143/12*6*$F143*$G143*$H143*$K143*AF$11)</f>
        <v>0</v>
      </c>
      <c r="AG143" s="25">
        <v>0</v>
      </c>
      <c r="AH143" s="26">
        <f>(AG143/12*1*$D143*$G143*$H143*$K143*AH$10)+(AG143/12*5*$E143*$G143*$H143*$K143*AH$11)+(AG143/12*6*$F143*$G143*$H143*$K143*AH$11)</f>
        <v>0</v>
      </c>
      <c r="AI143" s="25">
        <v>0</v>
      </c>
      <c r="AJ143" s="26">
        <f>(AI143/12*1*$D143*$G143*$H143*$K143*AJ$10)+(AI143/12*5*$E143*$G143*$H143*$K143*AJ$11)+(AI143/12*6*$F143*$G143*$H143*$K143*AJ$11)</f>
        <v>0</v>
      </c>
      <c r="AK143" s="25">
        <v>1</v>
      </c>
      <c r="AL143" s="26">
        <f>(AK143/12*1*$D143*$G143*$H143*$K143*AL$10)+(AK143/12*5*$E143*$G143*$H143*$K143*AL$11)+(AK143/12*6*$F143*$G143*$H143*$K143*AL$11)</f>
        <v>18428.690279999999</v>
      </c>
      <c r="AM143" s="28"/>
      <c r="AN143" s="26">
        <f>(AM143/12*1*$D143*$G143*$H143*$K143*AN$10)+(AM143/12*5*$E143*$G143*$H143*$K143*AN$11)+(AM143/12*6*$F143*$G143*$H143*$K143*AN$11)</f>
        <v>0</v>
      </c>
      <c r="AO143" s="25">
        <v>0</v>
      </c>
      <c r="AP143" s="26">
        <f>(AO143/12*1*$D143*$G143*$H143*$K143*AP$10)+(AO143/12*5*$E143*$G143*$H143*$K143*AP$11)+(AO143/12*6*$F143*$G143*$H143*$K143*AP$11)</f>
        <v>0</v>
      </c>
      <c r="AQ143" s="25">
        <v>0</v>
      </c>
      <c r="AR143" s="26">
        <f>(AQ143/12*1*$D143*$G143*$H143*$J143*AR$10)+(AQ143/12*5*$E143*$G143*$H143*$J143*AR$11)+(AQ143/12*6*$F143*$G143*$H143*$J143*AR$11)</f>
        <v>0</v>
      </c>
      <c r="AS143" s="25"/>
      <c r="AT143" s="26">
        <f>(AS143/12*1*$D143*$G143*$H143*$J143*AT$10)+(AS143/12*11*$E143*$G143*$H143*$J143*AT$11)</f>
        <v>0</v>
      </c>
      <c r="AU143" s="25"/>
      <c r="AV143" s="26">
        <f>(AU143/12*1*$D143*$G143*$H143*$J143*AV$10)+(AU143/12*5*$E143*$G143*$H143*$J143*AV$11)+(AU143/12*6*$F143*$G143*$H143*$J143*AV$11)</f>
        <v>0</v>
      </c>
      <c r="AW143" s="25"/>
      <c r="AX143" s="26">
        <f>(AW143/12*1*$D143*$G143*$H143*$K143*AX$10)+(AW143/12*5*$E143*$G143*$H143*$K143*AX$11)+(AW143/12*6*$F143*$G143*$H143*$K143*AX$11)</f>
        <v>0</v>
      </c>
      <c r="AY143" s="25">
        <v>0</v>
      </c>
      <c r="AZ143" s="26">
        <f>(AY143/12*1*$D143*$G143*$H143*$J143*AZ$10)+(AY143/12*5*$E143*$G143*$H143*$J143*AZ$11)+(AY143/12*6*$F143*$G143*$H143*$J143*AZ$11)</f>
        <v>0</v>
      </c>
      <c r="BA143" s="25">
        <v>12</v>
      </c>
      <c r="BB143" s="26">
        <f>(BA143/12*1*$D143*$G143*$H143*$J143*BB$10)+(BA143/12*5*$E143*$G143*$H143*$J143*BB$11)+(BA143/12*6*$F143*$G143*$H143*$J143*BB$11)</f>
        <v>149088.94</v>
      </c>
      <c r="BC143" s="25"/>
      <c r="BD143" s="26">
        <f>(BC143/12*1*$D143*$G143*$H143*$J143*BD$10)+(BC143/12*5*$E143*$G143*$H143*$J143*BD$11)+(BC143/12*6*$F143*$G143*$H143*$J143*BD$11)</f>
        <v>0</v>
      </c>
      <c r="BE143" s="25"/>
      <c r="BF143" s="26">
        <f>(BE143/12*1*$D143*$G143*$H143*$J143*BF$10)+(BE143/12*5*$E143*$G143*$H143*$J143*BF$11)+(BE143/12*6*$F143*$G143*$H143*$J143*BF$11)</f>
        <v>0</v>
      </c>
      <c r="BG143" s="25"/>
      <c r="BH143" s="26">
        <f>(BG143/12*1*$D143*$G143*$H143*$J143*BH$10)+(BG143/12*5*$E143*$G143*$H143*$J143*BH$11)+(BG143/12*6*$F143*$G143*$H143*$J143*BH$11)</f>
        <v>0</v>
      </c>
      <c r="BI143" s="25">
        <v>0</v>
      </c>
      <c r="BJ143" s="26">
        <f>(BI143/12*1*$D143*$G143*$H143*$J143*BJ$10)+(BI143/12*5*$E143*$G143*$H143*$J143*BJ$11)+(BI143/12*6*$F143*$G143*$H143*$J143*BJ$11)</f>
        <v>0</v>
      </c>
      <c r="BK143" s="25"/>
      <c r="BL143" s="26">
        <f>(BK143/12*1*$D143*$G143*$H143*$J143*BL$10)+(BK143/12*4*$E143*$G143*$H143*$J143*BL$11)+(BK143/12*1*$E143*$G143*$H143*$J143*BL$12)+(BK143/12*6*$F143*$G143*$H143*$J143*BL$12)</f>
        <v>0</v>
      </c>
      <c r="BM143" s="25"/>
      <c r="BN143" s="26">
        <f>(BM143/12*1*$D143*$G143*$H143*$J143*BN$10)+(BM143/12*5*$E143*$G143*$H143*$J143*BN$11)+(BM143/12*6*$F143*$G143*$H143*$J143*BN$11)</f>
        <v>0</v>
      </c>
      <c r="BO143" s="25"/>
      <c r="BP143" s="26">
        <f>(BO143/12*1*$D143*$G143*$H143*$J143*BP$10)+(BO143/12*4*$E143*$G143*$H143*$J143*BP$11)+(BO143/12*1*$E143*$G143*$H143*$J143*BP$12)+(BO143/12*6*$F143*$G143*$H143*$J143*BP$12)</f>
        <v>0</v>
      </c>
      <c r="BQ143" s="25"/>
      <c r="BR143" s="26">
        <f>(BQ143/12*1*$D143*$G143*$H143*$J143*BR$10)+(BQ143/12*5*$E143*$G143*$H143*$J143*BR$11)+(BQ143/12*6*$F143*$G143*$H143*$J143*BR$11)</f>
        <v>0</v>
      </c>
      <c r="BS143" s="25"/>
      <c r="BT143" s="26">
        <f>(BS143/12*1*$D143*$G143*$H143*$J143*BT$10)+(BS143/12*4*$E143*$G143*$H143*$J143*BT$11)+(BS143/12*1*$E143*$G143*$H143*$J143*BT$12)+(BS143/12*6*$F143*$G143*$H143*$J143*BT$12)</f>
        <v>0</v>
      </c>
      <c r="BU143" s="25"/>
      <c r="BV143" s="26">
        <f>(BU143/12*1*$D143*$G143*$H143*$J143*BV$10)+(BU143/12*5*$E143*$G143*$H143*$J143*BV$11)+(BU143/12*6*$F143*$G143*$H143*$J143*BV$11)</f>
        <v>0</v>
      </c>
      <c r="BW143" s="25">
        <v>0</v>
      </c>
      <c r="BX143" s="26">
        <f>(BW143/12*1*$D143*$G143*$H143*$J143*BX$10)+(BW143/12*5*$E143*$G143*$H143*$J143*BX$11)+(BW143/12*6*$F143*$G143*$H143*$J143*BX$11)</f>
        <v>0</v>
      </c>
      <c r="BY143" s="25">
        <v>0</v>
      </c>
      <c r="BZ143" s="26">
        <f>(BY143/12*1*$D143*$G143*$H143*$J143*BZ$10)+(BY143/12*5*$E143*$G143*$H143*$J143*BZ$11)+(BY143/12*6*$F143*$G143*$H143*$J143*BZ$11)</f>
        <v>0</v>
      </c>
      <c r="CA143" s="25">
        <v>0</v>
      </c>
      <c r="CB143" s="26">
        <f>(CA143/12*1*$D143*$G143*$H143*$K143*CB$10)+(CA143/12*4*$E143*$G143*$H143*$K143*CB$11)+(CA143/12*1*$E143*$G143*$H143*$K143*CB$12)+(CA143/12*6*$F143*$G143*$H143*$K143*CB$12)</f>
        <v>0</v>
      </c>
      <c r="CC143" s="25"/>
      <c r="CD143" s="26">
        <f>(CC143/12*1*$D143*$G143*$H143*$J143*CD$10)+(CC143/12*5*$E143*$G143*$H143*$J143*CD$11)+(CC143/12*6*$F143*$G143*$H143*$J143*CD$11)</f>
        <v>0</v>
      </c>
      <c r="CE143" s="25"/>
      <c r="CF143" s="26">
        <f>(CE143/12*1*$D143*$G143*$H143*$J143*CF$10)+(CE143/12*5*$E143*$G143*$H143*$J143*CF$11)+(CE143/12*6*$F143*$G143*$H143*$J143*CF$11)</f>
        <v>0</v>
      </c>
      <c r="CG143" s="25"/>
      <c r="CH143" s="26">
        <f>(CG143/12*1*$D143*$G143*$H143*$J143*CH$10)+(CG143/12*5*$E143*$G143*$H143*$J143*CH$11)+(CG143/12*6*$F143*$G143*$H143*$J143*CH$11)</f>
        <v>0</v>
      </c>
      <c r="CI143" s="25">
        <v>0</v>
      </c>
      <c r="CJ143" s="26">
        <f>(CI143/12*1*$D143*$G143*$H143*$K143*CJ$10)+(CI143/12*4*$E143*$G143*$H143*$K143*CJ$11)+(CI143/12*1*$E143*$G143*$H143*$K143*CJ$12)+(CI143/12*6*$F143*$G143*$H143*$K143*CJ$12)</f>
        <v>0</v>
      </c>
      <c r="CK143" s="25"/>
      <c r="CL143" s="26">
        <f>(CK143/12*1*$D143*$G143*$H143*$K143*CL$10)+(CK143/12*5*$E143*$G143*$H143*$K143*CL$11)+(CK143/12*6*$F143*$G143*$H143*$K143*CL$11)</f>
        <v>0</v>
      </c>
      <c r="CM143" s="25"/>
      <c r="CN143" s="26">
        <f>(CM143/12*1*$D143*$G143*$H143*$J143*CN$10)+(CM143/12*5*$E143*$G143*$H143*$J143*CN$11)+(CM143/12*6*$F143*$G143*$H143*$J143*CN$11)</f>
        <v>0</v>
      </c>
      <c r="CO143" s="25"/>
      <c r="CP143" s="26">
        <f>(CO143/12*1*$D143*$G143*$H143*$J143*CP$10)+(CO143/12*5*$E143*$G143*$H143*$J143*CP$11)+(CO143/12*6*$F143*$G143*$H143*$J143*CP$11)</f>
        <v>0</v>
      </c>
      <c r="CQ143" s="25">
        <v>0</v>
      </c>
      <c r="CR143" s="26">
        <f>(CQ143/12*1*$D143*$G143*$H143*$J143*CR$10)+(CQ143/12*5*$E143*$G143*$H143*$J143*CR$11)+(CQ143/12*6*$F143*$G143*$H143*$J143*CR$11)</f>
        <v>0</v>
      </c>
      <c r="CS143" s="25">
        <v>5</v>
      </c>
      <c r="CT143" s="26">
        <f>(CS143/12*1*$D143*$G143*$H143*$J143*CT$10)+(CS143/12*5*$E143*$G143*$H143*$J143*CT$11)+(CS143/12*6*$F143*$G143*$H143*$J143*CT$11)</f>
        <v>76259.883700000006</v>
      </c>
      <c r="CU143" s="25"/>
      <c r="CV143" s="26">
        <f>(CU143/12*1*$D143*$G143*$H143*$J143*CV$10)+(CU143/12*5*$E143*$G143*$H143*$J143*CV$11)+(CU143/12*6*$F143*$G143*$H143*$J143*CV$11)</f>
        <v>0</v>
      </c>
      <c r="CW143" s="25"/>
      <c r="CX143" s="26">
        <f>(CW143/12*1*$D143*$G143*$H143*$J143*CX$10)+(CW143/12*5*$E143*$G143*$H143*$J143*CX$11)+(CW143/12*6*$F143*$G143*$H143*$J143*CX$11)</f>
        <v>0</v>
      </c>
      <c r="CY143" s="25"/>
      <c r="CZ143" s="26">
        <f>(CY143/12*1*$D143*$G143*$H143*$J143*CZ$10)+(CY143/12*5*$E143*$G143*$H143*$J143*CZ$11)+(CY143/12*6*$F143*$G143*$H143*$J143*CZ$11)</f>
        <v>0</v>
      </c>
      <c r="DA143" s="25"/>
      <c r="DB143" s="26">
        <f>(DA143/12*1*$D143*$G143*$H143*$J143*DB$10)+(DA143/12*4*$E143*$G143*$H143*$J143*DB$11)+(DA143/12*1*$E143*$G143*$H143*$J143*DB$12)+(DA143/12*6*$F143*$G143*$H143*$J143*DB$12)</f>
        <v>0</v>
      </c>
      <c r="DC143" s="25"/>
      <c r="DD143" s="26">
        <f>(DC143/12*1*$D143*$G143*$H143*$J143*DD$10)+(DC143/12*5*$E143*$G143*$H143*$J143*DD$11)+(DC143/12*6*$F143*$G143*$H143*$J143*DD$11)</f>
        <v>0</v>
      </c>
      <c r="DE143" s="25">
        <v>0</v>
      </c>
      <c r="DF143" s="26">
        <f>(DE143/12*1*$D143*$G143*$H143*$K143*DF$10)+(DE143/12*5*$E143*$G143*$H143*$K143*DF$11)+(DE143/12*6*$F143*$G143*$H143*$K143*DF$11)</f>
        <v>0</v>
      </c>
      <c r="DG143" s="25">
        <v>0</v>
      </c>
      <c r="DH143" s="26">
        <f>(DG143/12*1*$D143*$G143*$H143*$K143*DH$10)+(DG143/12*5*$E143*$G143*$H143*$K143*DH$11)+(DG143/12*6*$F143*$G143*$H143*$K143*DH$11)</f>
        <v>0</v>
      </c>
      <c r="DI143" s="25">
        <v>0</v>
      </c>
      <c r="DJ143" s="26">
        <f>(DI143/12*1*$D143*$G143*$H143*$J143*DJ$10)+(DI143/12*5*$E143*$G143*$H143*$J143*DJ$11)+(DI143/12*6*$F143*$G143*$H143*$J143*DJ$11)</f>
        <v>0</v>
      </c>
      <c r="DK143" s="25">
        <v>0</v>
      </c>
      <c r="DL143" s="26">
        <f>(DK143/12*1*$D143*$G143*$H143*$K143*DL$10)+(DK143/12*5*$E143*$G143*$H143*$K143*DL$11)+(DK143/12*6*$F143*$G143*$H143*$K143*DL$11)</f>
        <v>0</v>
      </c>
      <c r="DM143" s="25"/>
      <c r="DN143" s="26">
        <f>(DM143/12*1*$D143*$G143*$H143*$K143*DN$10)+(DM143/12*5*$E143*$G143*$H143*$K143*DN$11)+(DM143/12*6*$F143*$G143*$H143*$K143*DN$11)</f>
        <v>0</v>
      </c>
      <c r="DO143" s="25">
        <v>0</v>
      </c>
      <c r="DP143" s="26">
        <f>(DO143/12*1*$D143*$G143*$H143*$K143*DP$10)+(DO143/12*5*$E143*$G143*$H143*$K143*DP$11)+(DO143/12*6*$F143*$G143*$H143*$K143*DP$11)</f>
        <v>0</v>
      </c>
      <c r="DQ143" s="25"/>
      <c r="DR143" s="26">
        <f>(DQ143/12*1*$D143*$G143*$H143*$K143*DR$10)+(DQ143/12*5*$E143*$G143*$H143*$K143*DR$11)+(DQ143/12*6*$F143*$G143*$H143*$K143*DR$11)</f>
        <v>0</v>
      </c>
      <c r="DS143" s="25">
        <v>3</v>
      </c>
      <c r="DT143" s="26">
        <f>(DS143/12*1*$D143*$G143*$H143*$J143*DT$10)+(DS143/12*5*$E143*$G143*$H143*$J143*DT$11)+(DS143/12*6*$F143*$G143*$H143*$J143*DT$11)</f>
        <v>49826.226450000002</v>
      </c>
      <c r="DU143" s="25">
        <v>0</v>
      </c>
      <c r="DV143" s="26">
        <f>(DU143/12*1*$D143*$G143*$H143*$J143*DV$10)+(DU143/12*5*$E143*$G143*$H143*$J143*DV$11)+(DU143/12*6*$F143*$G143*$H143*$J143*DV$11)</f>
        <v>0</v>
      </c>
      <c r="DW143" s="25"/>
      <c r="DX143" s="26">
        <f>(DW143/12*1*$D143*$G143*$H143*$K143*DX$10)+(DW143/12*5*$E143*$G143*$H143*$K143*DX$11)+(DW143/12*6*$F143*$G143*$H143*$K143*DX$11)</f>
        <v>0</v>
      </c>
      <c r="DY143" s="25"/>
      <c r="DZ143" s="26">
        <f>(DY143/12*1*$D143*$G143*$H143*$K143*DZ$10)+(DY143/12*5*$E143*$G143*$H143*$K143*DZ$11)+(DY143/12*6*$F143*$G143*$H143*$K143*DZ$11)</f>
        <v>0</v>
      </c>
      <c r="EA143" s="25"/>
      <c r="EB143" s="26">
        <f>(EA143/12*1*$D143*$G143*$H143*$K143*EB$10)+(EA143/12*5*$E143*$G143*$H143*$K143*EB$11)+(EA143/12*6*$F143*$G143*$H143*$K143*EB$11)</f>
        <v>0</v>
      </c>
      <c r="EC143" s="25">
        <v>0</v>
      </c>
      <c r="ED143" s="26">
        <f>(EC143/12*1*$D143*$G143*$H143*$L143*ED$10)+(EC143/12*5*$E143*$G143*$H143*$L143*ED$11)+(EC143/12*6*$F143*$G143*$H143*$L143*ED$11)</f>
        <v>0</v>
      </c>
      <c r="EE143" s="25">
        <v>0</v>
      </c>
      <c r="EF143" s="26">
        <f>(EE143/12*1*$D143*$G143*$H143*$M143*EF$10)+(EE143/12*5*$E143*$G143*$H143*$N143*EF$11)+(EE143/12*6*$F143*$G143*$H143*$N143*EF$11)</f>
        <v>0</v>
      </c>
      <c r="EG143" s="29">
        <f>SUM(S143,Y143,U143,O143,Q143,BW143,CS143,DI143,DU143,BY143,DS143,BI143,AY143,AQ143,AS143,AU143,BK143,CQ143,W143,EA143,DG143,CA143,DY143,CI143,DK143,DO143,DM143,AE143,AG143,AI143,AK143,AA143,AM143,AO143,CK143,EC143,EE143,AW143,DW143,BO143,BA143,BC143,CU143,CW143,CY143,DA143,DC143,BQ143,BE143,BS143,BG143,BU143,CM143,CG143,CO143,AC143,CC143,DE143,,BM143,DQ143,CE143)</f>
        <v>21</v>
      </c>
      <c r="EH143" s="29">
        <f>SUM(T143,Z143,V143,P143,R143,BX143,CT143,DJ143,DV143,BZ143,DT143,BJ143,AZ143,AR143,AT143,AV143,BL143,CR143,X143,EB143,DH143,CB143,DZ143,CJ143,DL143,DP143,DN143,AF143,AH143,AJ143,AL143,AB143,AN143,AP143,CL143,ED143,EF143,AX143,DX143,BP143,BB143,BD143,CV143,CX143,CZ143,DB143,DD143,BR143,BF143,BT143,BH143,BV143,CN143,CH143,CP143,AD143,CD143,DF143,,BN143,DR143,CF143)</f>
        <v>293603.74043000001</v>
      </c>
      <c r="EI143" s="38"/>
      <c r="EJ143" s="38"/>
      <c r="EL143" s="59"/>
    </row>
    <row r="144" spans="1:142" s="60" customFormat="1" x14ac:dyDescent="0.25">
      <c r="A144" s="44">
        <v>34</v>
      </c>
      <c r="B144" s="44"/>
      <c r="C144" s="45" t="s">
        <v>288</v>
      </c>
      <c r="D144" s="22">
        <f t="shared" si="705"/>
        <v>10127</v>
      </c>
      <c r="E144" s="22">
        <v>10127</v>
      </c>
      <c r="F144" s="22">
        <v>9620</v>
      </c>
      <c r="G144" s="51"/>
      <c r="H144" s="49"/>
      <c r="I144" s="50"/>
      <c r="J144" s="47"/>
      <c r="K144" s="47"/>
      <c r="L144" s="47"/>
      <c r="M144" s="47"/>
      <c r="N144" s="24">
        <v>2.57</v>
      </c>
      <c r="O144" s="37">
        <f>SUM(O145:O147)</f>
        <v>0</v>
      </c>
      <c r="P144" s="37">
        <f t="shared" ref="P144:CA144" si="1229">SUM(P145:P147)</f>
        <v>0</v>
      </c>
      <c r="Q144" s="37">
        <f t="shared" si="1229"/>
        <v>0</v>
      </c>
      <c r="R144" s="37">
        <f t="shared" si="1229"/>
        <v>0</v>
      </c>
      <c r="S144" s="37">
        <f t="shared" si="1229"/>
        <v>0</v>
      </c>
      <c r="T144" s="37">
        <f t="shared" si="1229"/>
        <v>0</v>
      </c>
      <c r="U144" s="37">
        <f t="shared" si="1229"/>
        <v>0</v>
      </c>
      <c r="V144" s="37">
        <f t="shared" si="1229"/>
        <v>0</v>
      </c>
      <c r="W144" s="37">
        <f t="shared" si="1229"/>
        <v>0</v>
      </c>
      <c r="X144" s="37">
        <f t="shared" si="1229"/>
        <v>0</v>
      </c>
      <c r="Y144" s="37">
        <f t="shared" si="1229"/>
        <v>0</v>
      </c>
      <c r="Z144" s="37">
        <f t="shared" si="1229"/>
        <v>0</v>
      </c>
      <c r="AA144" s="37">
        <f t="shared" si="1229"/>
        <v>0</v>
      </c>
      <c r="AB144" s="37">
        <f t="shared" si="1229"/>
        <v>0</v>
      </c>
      <c r="AC144" s="37">
        <f t="shared" si="1229"/>
        <v>0</v>
      </c>
      <c r="AD144" s="37">
        <f t="shared" si="1229"/>
        <v>0</v>
      </c>
      <c r="AE144" s="37">
        <f t="shared" si="1229"/>
        <v>0</v>
      </c>
      <c r="AF144" s="37">
        <f t="shared" si="1229"/>
        <v>0</v>
      </c>
      <c r="AG144" s="37">
        <f t="shared" si="1229"/>
        <v>0</v>
      </c>
      <c r="AH144" s="37">
        <f t="shared" si="1229"/>
        <v>0</v>
      </c>
      <c r="AI144" s="37">
        <f t="shared" si="1229"/>
        <v>0</v>
      </c>
      <c r="AJ144" s="37">
        <f t="shared" si="1229"/>
        <v>0</v>
      </c>
      <c r="AK144" s="37">
        <f t="shared" si="1229"/>
        <v>1</v>
      </c>
      <c r="AL144" s="37">
        <f t="shared" si="1229"/>
        <v>14742.952223999999</v>
      </c>
      <c r="AM144" s="37">
        <f t="shared" si="1229"/>
        <v>0</v>
      </c>
      <c r="AN144" s="37">
        <f t="shared" si="1229"/>
        <v>0</v>
      </c>
      <c r="AO144" s="37">
        <v>0</v>
      </c>
      <c r="AP144" s="37">
        <f t="shared" si="1229"/>
        <v>0</v>
      </c>
      <c r="AQ144" s="37">
        <f t="shared" si="1229"/>
        <v>0</v>
      </c>
      <c r="AR144" s="37">
        <f t="shared" si="1229"/>
        <v>0</v>
      </c>
      <c r="AS144" s="37">
        <f t="shared" si="1229"/>
        <v>0</v>
      </c>
      <c r="AT144" s="37">
        <f t="shared" si="1229"/>
        <v>0</v>
      </c>
      <c r="AU144" s="37">
        <f t="shared" si="1229"/>
        <v>0</v>
      </c>
      <c r="AV144" s="37">
        <f t="shared" si="1229"/>
        <v>0</v>
      </c>
      <c r="AW144" s="37">
        <f t="shared" si="1229"/>
        <v>0</v>
      </c>
      <c r="AX144" s="37">
        <f t="shared" si="1229"/>
        <v>0</v>
      </c>
      <c r="AY144" s="37">
        <f t="shared" si="1229"/>
        <v>0</v>
      </c>
      <c r="AZ144" s="37">
        <f t="shared" si="1229"/>
        <v>0</v>
      </c>
      <c r="BA144" s="37">
        <f t="shared" si="1229"/>
        <v>0</v>
      </c>
      <c r="BB144" s="37">
        <f t="shared" si="1229"/>
        <v>0</v>
      </c>
      <c r="BC144" s="37">
        <f t="shared" si="1229"/>
        <v>0</v>
      </c>
      <c r="BD144" s="37">
        <f t="shared" si="1229"/>
        <v>0</v>
      </c>
      <c r="BE144" s="37">
        <f t="shared" si="1229"/>
        <v>0</v>
      </c>
      <c r="BF144" s="37">
        <f t="shared" si="1229"/>
        <v>0</v>
      </c>
      <c r="BG144" s="37">
        <f t="shared" si="1229"/>
        <v>0</v>
      </c>
      <c r="BH144" s="37">
        <f t="shared" si="1229"/>
        <v>0</v>
      </c>
      <c r="BI144" s="37">
        <v>0</v>
      </c>
      <c r="BJ144" s="37">
        <f t="shared" si="1229"/>
        <v>0</v>
      </c>
      <c r="BK144" s="37">
        <f t="shared" si="1229"/>
        <v>0</v>
      </c>
      <c r="BL144" s="37">
        <f t="shared" si="1229"/>
        <v>0</v>
      </c>
      <c r="BM144" s="37">
        <f t="shared" si="1229"/>
        <v>0</v>
      </c>
      <c r="BN144" s="37">
        <f t="shared" si="1229"/>
        <v>0</v>
      </c>
      <c r="BO144" s="37">
        <f t="shared" si="1229"/>
        <v>0</v>
      </c>
      <c r="BP144" s="37">
        <f t="shared" si="1229"/>
        <v>0</v>
      </c>
      <c r="BQ144" s="37">
        <f t="shared" si="1229"/>
        <v>0</v>
      </c>
      <c r="BR144" s="37">
        <f t="shared" si="1229"/>
        <v>0</v>
      </c>
      <c r="BS144" s="37">
        <f t="shared" si="1229"/>
        <v>0</v>
      </c>
      <c r="BT144" s="37">
        <f t="shared" si="1229"/>
        <v>0</v>
      </c>
      <c r="BU144" s="37">
        <v>0</v>
      </c>
      <c r="BV144" s="37">
        <f t="shared" si="1229"/>
        <v>0</v>
      </c>
      <c r="BW144" s="37">
        <f t="shared" si="1229"/>
        <v>0</v>
      </c>
      <c r="BX144" s="37">
        <f t="shared" si="1229"/>
        <v>0</v>
      </c>
      <c r="BY144" s="37">
        <f t="shared" si="1229"/>
        <v>0</v>
      </c>
      <c r="BZ144" s="37">
        <f t="shared" si="1229"/>
        <v>0</v>
      </c>
      <c r="CA144" s="37">
        <f t="shared" si="1229"/>
        <v>0</v>
      </c>
      <c r="CB144" s="37">
        <f t="shared" ref="CB144:EJ144" si="1230">SUM(CB145:CB147)</f>
        <v>0</v>
      </c>
      <c r="CC144" s="37">
        <f t="shared" si="1230"/>
        <v>0</v>
      </c>
      <c r="CD144" s="37">
        <f t="shared" si="1230"/>
        <v>0</v>
      </c>
      <c r="CE144" s="37">
        <f t="shared" si="1230"/>
        <v>20</v>
      </c>
      <c r="CF144" s="37">
        <f t="shared" si="1230"/>
        <v>391833.26</v>
      </c>
      <c r="CG144" s="37">
        <f t="shared" si="1230"/>
        <v>0</v>
      </c>
      <c r="CH144" s="37">
        <f t="shared" si="1230"/>
        <v>0</v>
      </c>
      <c r="CI144" s="37">
        <f t="shared" si="1230"/>
        <v>0</v>
      </c>
      <c r="CJ144" s="37">
        <f t="shared" si="1230"/>
        <v>0</v>
      </c>
      <c r="CK144" s="37">
        <f t="shared" si="1230"/>
        <v>0</v>
      </c>
      <c r="CL144" s="37">
        <f t="shared" si="1230"/>
        <v>0</v>
      </c>
      <c r="CM144" s="37">
        <f t="shared" si="1230"/>
        <v>0</v>
      </c>
      <c r="CN144" s="37">
        <f t="shared" si="1230"/>
        <v>0</v>
      </c>
      <c r="CO144" s="37">
        <f t="shared" si="1230"/>
        <v>0</v>
      </c>
      <c r="CP144" s="37">
        <f t="shared" si="1230"/>
        <v>0</v>
      </c>
      <c r="CQ144" s="37">
        <f t="shared" si="1230"/>
        <v>0</v>
      </c>
      <c r="CR144" s="37">
        <f t="shared" si="1230"/>
        <v>0</v>
      </c>
      <c r="CS144" s="37">
        <f t="shared" si="1230"/>
        <v>0</v>
      </c>
      <c r="CT144" s="37">
        <f t="shared" si="1230"/>
        <v>0</v>
      </c>
      <c r="CU144" s="37">
        <f t="shared" si="1230"/>
        <v>0</v>
      </c>
      <c r="CV144" s="37">
        <f t="shared" si="1230"/>
        <v>0</v>
      </c>
      <c r="CW144" s="37">
        <f t="shared" si="1230"/>
        <v>0</v>
      </c>
      <c r="CX144" s="37">
        <f t="shared" si="1230"/>
        <v>0</v>
      </c>
      <c r="CY144" s="37">
        <f t="shared" si="1230"/>
        <v>0</v>
      </c>
      <c r="CZ144" s="37">
        <f t="shared" si="1230"/>
        <v>0</v>
      </c>
      <c r="DA144" s="37">
        <f t="shared" si="1230"/>
        <v>0</v>
      </c>
      <c r="DB144" s="37">
        <f t="shared" si="1230"/>
        <v>0</v>
      </c>
      <c r="DC144" s="37">
        <f t="shared" si="1230"/>
        <v>0</v>
      </c>
      <c r="DD144" s="37">
        <f t="shared" si="1230"/>
        <v>0</v>
      </c>
      <c r="DE144" s="37">
        <f t="shared" si="1230"/>
        <v>0</v>
      </c>
      <c r="DF144" s="37">
        <f t="shared" si="1230"/>
        <v>0</v>
      </c>
      <c r="DG144" s="37">
        <f t="shared" si="1230"/>
        <v>0</v>
      </c>
      <c r="DH144" s="37">
        <f t="shared" si="1230"/>
        <v>0</v>
      </c>
      <c r="DI144" s="37">
        <v>0</v>
      </c>
      <c r="DJ144" s="37">
        <f t="shared" si="1230"/>
        <v>0</v>
      </c>
      <c r="DK144" s="37">
        <f t="shared" si="1230"/>
        <v>0</v>
      </c>
      <c r="DL144" s="37">
        <f t="shared" si="1230"/>
        <v>0</v>
      </c>
      <c r="DM144" s="37">
        <f t="shared" si="1230"/>
        <v>0</v>
      </c>
      <c r="DN144" s="37">
        <f t="shared" si="1230"/>
        <v>0</v>
      </c>
      <c r="DO144" s="37">
        <f t="shared" si="1230"/>
        <v>0</v>
      </c>
      <c r="DP144" s="37">
        <f t="shared" si="1230"/>
        <v>0</v>
      </c>
      <c r="DQ144" s="37">
        <f t="shared" si="1230"/>
        <v>0</v>
      </c>
      <c r="DR144" s="37">
        <f t="shared" si="1230"/>
        <v>0</v>
      </c>
      <c r="DS144" s="37">
        <f t="shared" si="1230"/>
        <v>0</v>
      </c>
      <c r="DT144" s="37">
        <f t="shared" si="1230"/>
        <v>0</v>
      </c>
      <c r="DU144" s="37">
        <f t="shared" si="1230"/>
        <v>0</v>
      </c>
      <c r="DV144" s="37">
        <f t="shared" si="1230"/>
        <v>0</v>
      </c>
      <c r="DW144" s="37">
        <f t="shared" si="1230"/>
        <v>0</v>
      </c>
      <c r="DX144" s="37">
        <f t="shared" si="1230"/>
        <v>0</v>
      </c>
      <c r="DY144" s="37">
        <v>0</v>
      </c>
      <c r="DZ144" s="37">
        <f t="shared" ref="DZ144" si="1231">SUM(DZ145:DZ147)</f>
        <v>0</v>
      </c>
      <c r="EA144" s="37">
        <v>0</v>
      </c>
      <c r="EB144" s="37">
        <f t="shared" ref="EB144" si="1232">SUM(EB145:EB147)</f>
        <v>0</v>
      </c>
      <c r="EC144" s="37">
        <f t="shared" si="1230"/>
        <v>0</v>
      </c>
      <c r="ED144" s="37">
        <f t="shared" si="1230"/>
        <v>0</v>
      </c>
      <c r="EE144" s="37">
        <f t="shared" si="1230"/>
        <v>1</v>
      </c>
      <c r="EF144" s="37">
        <f t="shared" si="1230"/>
        <v>32584.376586666665</v>
      </c>
      <c r="EG144" s="37">
        <f t="shared" si="1230"/>
        <v>22</v>
      </c>
      <c r="EH144" s="37">
        <f t="shared" si="1230"/>
        <v>439160.5888106667</v>
      </c>
      <c r="EI144" s="37">
        <f t="shared" si="1230"/>
        <v>0</v>
      </c>
      <c r="EJ144" s="37">
        <f t="shared" si="1230"/>
        <v>0</v>
      </c>
      <c r="EL144" s="59"/>
    </row>
    <row r="145" spans="1:142" ht="45" x14ac:dyDescent="0.25">
      <c r="A145" s="7"/>
      <c r="B145" s="7">
        <v>100</v>
      </c>
      <c r="C145" s="21" t="s">
        <v>289</v>
      </c>
      <c r="D145" s="22">
        <f t="shared" ref="D145:D157" si="1233">D144</f>
        <v>10127</v>
      </c>
      <c r="E145" s="22">
        <v>10127</v>
      </c>
      <c r="F145" s="22">
        <v>9620</v>
      </c>
      <c r="G145" s="23">
        <v>0.88</v>
      </c>
      <c r="H145" s="31">
        <v>1</v>
      </c>
      <c r="I145" s="32"/>
      <c r="J145" s="22">
        <v>1.4</v>
      </c>
      <c r="K145" s="22">
        <v>1.68</v>
      </c>
      <c r="L145" s="22">
        <v>2.23</v>
      </c>
      <c r="M145" s="22">
        <v>2.39</v>
      </c>
      <c r="N145" s="24">
        <v>2.57</v>
      </c>
      <c r="O145" s="25">
        <v>0</v>
      </c>
      <c r="P145" s="26">
        <f t="shared" ref="P145:P147" si="1234">(O145/12*1*$D145*$G145*$H145*$J145*P$10)+(O145/12*5*$E145*$G145*$H145*$J145*P$11)+(O145/12*6*$F145*$G145*$H145*$J145*P$11)</f>
        <v>0</v>
      </c>
      <c r="Q145" s="25"/>
      <c r="R145" s="26">
        <f t="shared" ref="R145:R147" si="1235">(Q145/12*1*$D145*$G145*$H145*$J145*R$10)+(Q145/12*5*$E145*$G145*$H145*$J145*R$11)+(Q145/12*6*$F145*$G145*$H145*$J145*R$11)</f>
        <v>0</v>
      </c>
      <c r="S145" s="27"/>
      <c r="T145" s="26">
        <f t="shared" ref="T145:T147" si="1236">(S145/12*1*$D145*$G145*$H145*$J145*T$10)+(S145/12*5*$E145*$G145*$H145*$J145*T$11)+(S145/12*6*$F145*$G145*$H145*$J145*T$11)</f>
        <v>0</v>
      </c>
      <c r="U145" s="25">
        <v>0</v>
      </c>
      <c r="V145" s="26">
        <f t="shared" ref="V145:V147" si="1237">(U145/12*1*$D145*$G145*$H145*$J145*V$10)+(U145/12*5*$E145*$G145*$H145*$J145*V$11)+(U145/12*6*$F145*$G145*$H145*$J145*V$11)</f>
        <v>0</v>
      </c>
      <c r="W145" s="25">
        <v>0</v>
      </c>
      <c r="X145" s="26">
        <f t="shared" ref="X145:X147" si="1238">(W145/12*1*$D145*$G145*$H145*$J145*X$10)+(W145/12*5*$E145*$G145*$H145*$J145*X$11)+(W145/12*6*$F145*$G145*$H145*$J145*X$11)</f>
        <v>0</v>
      </c>
      <c r="Y145" s="25">
        <v>0</v>
      </c>
      <c r="Z145" s="26">
        <f t="shared" ref="Z145:Z147" si="1239">(Y145/12*1*$D145*$G145*$H145*$J145*Z$10)+(Y145/12*5*$E145*$G145*$H145*$J145*Z$11)+(Y145/12*6*$F145*$G145*$H145*$J145*Z$11)</f>
        <v>0</v>
      </c>
      <c r="AA145" s="25">
        <v>0</v>
      </c>
      <c r="AB145" s="26">
        <f t="shared" ref="AB145:AB147" si="1240">(AA145/12*1*$D145*$G145*$H145*$K145*AB$10)+(AA145/12*5*$E145*$G145*$H145*$K145*AB$11)+(AA145/12*6*$F145*$G145*$H145*$K145*AB$11)</f>
        <v>0</v>
      </c>
      <c r="AC145" s="25"/>
      <c r="AD145" s="26">
        <f t="shared" ref="AD145:AD147" si="1241">(AC145/12*1*$D145*$G145*$H145*$J145*AD$10)+(AC145/12*5*$E145*$G145*$H145*$J145*AD$11)+(AC145/12*6*$F145*$G145*$H145*$J145*AD$11)</f>
        <v>0</v>
      </c>
      <c r="AE145" s="25">
        <v>0</v>
      </c>
      <c r="AF145" s="26">
        <f t="shared" ref="AF145:AF147" si="1242">(AE145/12*1*$D145*$G145*$H145*$K145*AF$10)+(AE145/12*5*$E145*$G145*$H145*$K145*AF$11)+(AE145/12*6*$F145*$G145*$H145*$K145*AF$11)</f>
        <v>0</v>
      </c>
      <c r="AG145" s="25">
        <v>0</v>
      </c>
      <c r="AH145" s="26">
        <f t="shared" ref="AH145:AH147" si="1243">(AG145/12*1*$D145*$G145*$H145*$K145*AH$10)+(AG145/12*5*$E145*$G145*$H145*$K145*AH$11)+(AG145/12*6*$F145*$G145*$H145*$K145*AH$11)</f>
        <v>0</v>
      </c>
      <c r="AI145" s="25">
        <v>0</v>
      </c>
      <c r="AJ145" s="26">
        <f t="shared" ref="AJ145:AJ147" si="1244">(AI145/12*1*$D145*$G145*$H145*$K145*AJ$10)+(AI145/12*5*$E145*$G145*$H145*$K145*AJ$11)+(AI145/12*6*$F145*$G145*$H145*$K145*AJ$11)</f>
        <v>0</v>
      </c>
      <c r="AK145" s="25">
        <v>1</v>
      </c>
      <c r="AL145" s="26">
        <f t="shared" ref="AL145:AL147" si="1245">(AK145/12*1*$D145*$G145*$H145*$K145*AL$10)+(AK145/12*5*$E145*$G145*$H145*$K145*AL$11)+(AK145/12*6*$F145*$G145*$H145*$K145*AL$11)</f>
        <v>14742.952223999999</v>
      </c>
      <c r="AM145" s="28"/>
      <c r="AN145" s="26">
        <f t="shared" ref="AN145:AN147" si="1246">(AM145/12*1*$D145*$G145*$H145*$K145*AN$10)+(AM145/12*5*$E145*$G145*$H145*$K145*AN$11)+(AM145/12*6*$F145*$G145*$H145*$K145*AN$11)</f>
        <v>0</v>
      </c>
      <c r="AO145" s="25">
        <v>0</v>
      </c>
      <c r="AP145" s="26">
        <f t="shared" ref="AP145:AP147" si="1247">(AO145/12*1*$D145*$G145*$H145*$K145*AP$10)+(AO145/12*5*$E145*$G145*$H145*$K145*AP$11)+(AO145/12*6*$F145*$G145*$H145*$K145*AP$11)</f>
        <v>0</v>
      </c>
      <c r="AQ145" s="25">
        <v>0</v>
      </c>
      <c r="AR145" s="26">
        <f t="shared" ref="AR145:AR147" si="1248">(AQ145/12*1*$D145*$G145*$H145*$J145*AR$10)+(AQ145/12*5*$E145*$G145*$H145*$J145*AR$11)+(AQ145/12*6*$F145*$G145*$H145*$J145*AR$11)</f>
        <v>0</v>
      </c>
      <c r="AS145" s="25"/>
      <c r="AT145" s="26">
        <f t="shared" ref="AT145:AT147" si="1249">(AS145/12*1*$D145*$G145*$H145*$J145*AT$10)+(AS145/12*11*$E145*$G145*$H145*$J145*AT$11)</f>
        <v>0</v>
      </c>
      <c r="AU145" s="25"/>
      <c r="AV145" s="26">
        <f t="shared" ref="AV145:AV147" si="1250">(AU145/12*1*$D145*$G145*$H145*$J145*AV$10)+(AU145/12*5*$E145*$G145*$H145*$J145*AV$11)+(AU145/12*6*$F145*$G145*$H145*$J145*AV$11)</f>
        <v>0</v>
      </c>
      <c r="AW145" s="25"/>
      <c r="AX145" s="26">
        <f t="shared" ref="AX145:AX147" si="1251">(AW145/12*1*$D145*$G145*$H145*$K145*AX$10)+(AW145/12*5*$E145*$G145*$H145*$K145*AX$11)+(AW145/12*6*$F145*$G145*$H145*$K145*AX$11)</f>
        <v>0</v>
      </c>
      <c r="AY145" s="25">
        <v>0</v>
      </c>
      <c r="AZ145" s="26">
        <f t="shared" ref="AZ145:AZ147" si="1252">(AY145/12*1*$D145*$G145*$H145*$J145*AZ$10)+(AY145/12*5*$E145*$G145*$H145*$J145*AZ$11)+(AY145/12*6*$F145*$G145*$H145*$J145*AZ$11)</f>
        <v>0</v>
      </c>
      <c r="BA145" s="25"/>
      <c r="BB145" s="26">
        <f t="shared" ref="BB145:BB147" si="1253">(BA145/12*1*$D145*$G145*$H145*$J145*BB$10)+(BA145/12*5*$E145*$G145*$H145*$J145*BB$11)+(BA145/12*6*$F145*$G145*$H145*$J145*BB$11)</f>
        <v>0</v>
      </c>
      <c r="BC145" s="25"/>
      <c r="BD145" s="26">
        <f t="shared" ref="BD145:BD147" si="1254">(BC145/12*1*$D145*$G145*$H145*$J145*BD$10)+(BC145/12*5*$E145*$G145*$H145*$J145*BD$11)+(BC145/12*6*$F145*$G145*$H145*$J145*BD$11)</f>
        <v>0</v>
      </c>
      <c r="BE145" s="25"/>
      <c r="BF145" s="26">
        <f t="shared" ref="BF145:BF147" si="1255">(BE145/12*1*$D145*$G145*$H145*$J145*BF$10)+(BE145/12*5*$E145*$G145*$H145*$J145*BF$11)+(BE145/12*6*$F145*$G145*$H145*$J145*BF$11)</f>
        <v>0</v>
      </c>
      <c r="BG145" s="25"/>
      <c r="BH145" s="26">
        <f t="shared" ref="BH145:BH147" si="1256">(BG145/12*1*$D145*$G145*$H145*$J145*BH$10)+(BG145/12*5*$E145*$G145*$H145*$J145*BH$11)+(BG145/12*6*$F145*$G145*$H145*$J145*BH$11)</f>
        <v>0</v>
      </c>
      <c r="BI145" s="25"/>
      <c r="BJ145" s="26">
        <f t="shared" ref="BJ145:BJ147" si="1257">(BI145/12*1*$D145*$G145*$H145*$J145*BJ$10)+(BI145/12*5*$E145*$G145*$H145*$J145*BJ$11)+(BI145/12*6*$F145*$G145*$H145*$J145*BJ$11)</f>
        <v>0</v>
      </c>
      <c r="BK145" s="25"/>
      <c r="BL145" s="26">
        <f t="shared" ref="BL145:BL147" si="1258">(BK145/12*1*$D145*$G145*$H145*$J145*BL$10)+(BK145/12*4*$E145*$G145*$H145*$J145*BL$11)+(BK145/12*1*$E145*$G145*$H145*$J145*BL$12)+(BK145/12*6*$F145*$G145*$H145*$J145*BL$12)</f>
        <v>0</v>
      </c>
      <c r="BM145" s="25"/>
      <c r="BN145" s="26">
        <f t="shared" ref="BN145:BN147" si="1259">(BM145/12*1*$D145*$G145*$H145*$J145*BN$10)+(BM145/12*5*$E145*$G145*$H145*$J145*BN$11)+(BM145/12*6*$F145*$G145*$H145*$J145*BN$11)</f>
        <v>0</v>
      </c>
      <c r="BO145" s="25"/>
      <c r="BP145" s="26">
        <f t="shared" ref="BP145:BP147" si="1260">(BO145/12*1*$D145*$G145*$H145*$J145*BP$10)+(BO145/12*4*$E145*$G145*$H145*$J145*BP$11)+(BO145/12*1*$E145*$G145*$H145*$J145*BP$12)+(BO145/12*6*$F145*$G145*$H145*$J145*BP$12)</f>
        <v>0</v>
      </c>
      <c r="BQ145" s="25"/>
      <c r="BR145" s="26">
        <f t="shared" ref="BR145:BR147" si="1261">(BQ145/12*1*$D145*$G145*$H145*$J145*BR$10)+(BQ145/12*5*$E145*$G145*$H145*$J145*BR$11)+(BQ145/12*6*$F145*$G145*$H145*$J145*BR$11)</f>
        <v>0</v>
      </c>
      <c r="BS145" s="25"/>
      <c r="BT145" s="26">
        <f t="shared" ref="BT145:BT147" si="1262">(BS145/12*1*$D145*$G145*$H145*$J145*BT$10)+(BS145/12*4*$E145*$G145*$H145*$J145*BT$11)+(BS145/12*1*$E145*$G145*$H145*$J145*BT$12)+(BS145/12*6*$F145*$G145*$H145*$J145*BT$12)</f>
        <v>0</v>
      </c>
      <c r="BU145" s="25"/>
      <c r="BV145" s="26">
        <f t="shared" ref="BV145:BV147" si="1263">(BU145/12*1*$D145*$G145*$H145*$J145*BV$10)+(BU145/12*5*$E145*$G145*$H145*$J145*BV$11)+(BU145/12*6*$F145*$G145*$H145*$J145*BV$11)</f>
        <v>0</v>
      </c>
      <c r="BW145" s="25">
        <v>0</v>
      </c>
      <c r="BX145" s="26">
        <f t="shared" ref="BX145:BX147" si="1264">(BW145/12*1*$D145*$G145*$H145*$J145*BX$10)+(BW145/12*5*$E145*$G145*$H145*$J145*BX$11)+(BW145/12*6*$F145*$G145*$H145*$J145*BX$11)</f>
        <v>0</v>
      </c>
      <c r="BY145" s="25">
        <v>0</v>
      </c>
      <c r="BZ145" s="26">
        <f t="shared" ref="BZ145:BZ147" si="1265">(BY145/12*1*$D145*$G145*$H145*$J145*BZ$10)+(BY145/12*5*$E145*$G145*$H145*$J145*BZ$11)+(BY145/12*6*$F145*$G145*$H145*$J145*BZ$11)</f>
        <v>0</v>
      </c>
      <c r="CA145" s="25"/>
      <c r="CB145" s="26">
        <f t="shared" ref="CB145:CB147" si="1266">(CA145/12*1*$D145*$G145*$H145*$K145*CB$10)+(CA145/12*4*$E145*$G145*$H145*$K145*CB$11)+(CA145/12*1*$E145*$G145*$H145*$K145*CB$12)+(CA145/12*6*$F145*$G145*$H145*$K145*CB$12)</f>
        <v>0</v>
      </c>
      <c r="CC145" s="25"/>
      <c r="CD145" s="26">
        <f t="shared" ref="CD145:CD147" si="1267">(CC145/12*1*$D145*$G145*$H145*$J145*CD$10)+(CC145/12*5*$E145*$G145*$H145*$J145*CD$11)+(CC145/12*6*$F145*$G145*$H145*$J145*CD$11)</f>
        <v>0</v>
      </c>
      <c r="CE145" s="25"/>
      <c r="CF145" s="26">
        <f t="shared" ref="CF145:CF147" si="1268">(CE145/12*1*$D145*$G145*$H145*$J145*CF$10)+(CE145/12*5*$E145*$G145*$H145*$J145*CF$11)+(CE145/12*6*$F145*$G145*$H145*$J145*CF$11)</f>
        <v>0</v>
      </c>
      <c r="CG145" s="25"/>
      <c r="CH145" s="26">
        <f t="shared" ref="CH145:CH147" si="1269">(CG145/12*1*$D145*$G145*$H145*$J145*CH$10)+(CG145/12*5*$E145*$G145*$H145*$J145*CH$11)+(CG145/12*6*$F145*$G145*$H145*$J145*CH$11)</f>
        <v>0</v>
      </c>
      <c r="CI145" s="25">
        <v>0</v>
      </c>
      <c r="CJ145" s="26">
        <f t="shared" ref="CJ145:CJ147" si="1270">(CI145/12*1*$D145*$G145*$H145*$K145*CJ$10)+(CI145/12*4*$E145*$G145*$H145*$K145*CJ$11)+(CI145/12*1*$E145*$G145*$H145*$K145*CJ$12)+(CI145/12*6*$F145*$G145*$H145*$K145*CJ$12)</f>
        <v>0</v>
      </c>
      <c r="CK145" s="25"/>
      <c r="CL145" s="26">
        <f t="shared" ref="CL145:CL147" si="1271">(CK145/12*1*$D145*$G145*$H145*$K145*CL$10)+(CK145/12*5*$E145*$G145*$H145*$K145*CL$11)+(CK145/12*6*$F145*$G145*$H145*$K145*CL$11)</f>
        <v>0</v>
      </c>
      <c r="CM145" s="25"/>
      <c r="CN145" s="26">
        <f t="shared" ref="CN145:CN147" si="1272">(CM145/12*1*$D145*$G145*$H145*$J145*CN$10)+(CM145/12*5*$E145*$G145*$H145*$J145*CN$11)+(CM145/12*6*$F145*$G145*$H145*$J145*CN$11)</f>
        <v>0</v>
      </c>
      <c r="CO145" s="25"/>
      <c r="CP145" s="26">
        <f t="shared" ref="CP145:CP147" si="1273">(CO145/12*1*$D145*$G145*$H145*$J145*CP$10)+(CO145/12*5*$E145*$G145*$H145*$J145*CP$11)+(CO145/12*6*$F145*$G145*$H145*$J145*CP$11)</f>
        <v>0</v>
      </c>
      <c r="CQ145" s="25">
        <v>0</v>
      </c>
      <c r="CR145" s="26">
        <f t="shared" ref="CR145:CR147" si="1274">(CQ145/12*1*$D145*$G145*$H145*$J145*CR$10)+(CQ145/12*5*$E145*$G145*$H145*$J145*CR$11)+(CQ145/12*6*$F145*$G145*$H145*$J145*CR$11)</f>
        <v>0</v>
      </c>
      <c r="CS145" s="25">
        <v>0</v>
      </c>
      <c r="CT145" s="26">
        <f>(CS145/12*1*$D145*$G145*$H145*$J145*CT$10)+(CS145/12*5*$E145*$G145*$H145*$J145*CT$11)+(CS145/12*6*$F145*$G145*$H145*$J145*CT$11)</f>
        <v>0</v>
      </c>
      <c r="CU145" s="25"/>
      <c r="CV145" s="26">
        <f>(CU145/12*1*$D145*$G145*$H145*$J145*CV$10)+(CU145/12*5*$E145*$G145*$H145*$J145*CV$11)+(CU145/12*6*$F145*$G145*$H145*$J145*CV$11)</f>
        <v>0</v>
      </c>
      <c r="CW145" s="25"/>
      <c r="CX145" s="26">
        <f t="shared" ref="CX145:CX147" si="1275">(CW145/12*1*$D145*$G145*$H145*$J145*CX$10)+(CW145/12*5*$E145*$G145*$H145*$J145*CX$11)+(CW145/12*6*$F145*$G145*$H145*$J145*CX$11)</f>
        <v>0</v>
      </c>
      <c r="CY145" s="25"/>
      <c r="CZ145" s="26">
        <f t="shared" ref="CZ145:CZ147" si="1276">(CY145/12*1*$D145*$G145*$H145*$J145*CZ$10)+(CY145/12*5*$E145*$G145*$H145*$J145*CZ$11)+(CY145/12*6*$F145*$G145*$H145*$J145*CZ$11)</f>
        <v>0</v>
      </c>
      <c r="DA145" s="25"/>
      <c r="DB145" s="26">
        <f t="shared" ref="DB145:DB147" si="1277">(DA145/12*1*$D145*$G145*$H145*$J145*DB$10)+(DA145/12*4*$E145*$G145*$H145*$J145*DB$11)+(DA145/12*1*$E145*$G145*$H145*$J145*DB$12)+(DA145/12*6*$F145*$G145*$H145*$J145*DB$12)</f>
        <v>0</v>
      </c>
      <c r="DC145" s="25"/>
      <c r="DD145" s="26">
        <f t="shared" ref="DD145:DD147" si="1278">(DC145/12*1*$D145*$G145*$H145*$J145*DD$10)+(DC145/12*5*$E145*$G145*$H145*$J145*DD$11)+(DC145/12*6*$F145*$G145*$H145*$J145*DD$11)</f>
        <v>0</v>
      </c>
      <c r="DE145" s="25"/>
      <c r="DF145" s="26">
        <f t="shared" ref="DF145:DF147" si="1279">(DE145/12*1*$D145*$G145*$H145*$K145*DF$10)+(DE145/12*5*$E145*$G145*$H145*$K145*DF$11)+(DE145/12*6*$F145*$G145*$H145*$K145*DF$11)</f>
        <v>0</v>
      </c>
      <c r="DG145" s="25">
        <v>0</v>
      </c>
      <c r="DH145" s="26">
        <f t="shared" ref="DH145:DH147" si="1280">(DG145/12*1*$D145*$G145*$H145*$K145*DH$10)+(DG145/12*5*$E145*$G145*$H145*$K145*DH$11)+(DG145/12*6*$F145*$G145*$H145*$K145*DH$11)</f>
        <v>0</v>
      </c>
      <c r="DI145" s="25">
        <v>0</v>
      </c>
      <c r="DJ145" s="26">
        <f t="shared" ref="DJ145:DJ147" si="1281">(DI145/12*1*$D145*$G145*$H145*$J145*DJ$10)+(DI145/12*5*$E145*$G145*$H145*$J145*DJ$11)+(DI145/12*6*$F145*$G145*$H145*$J145*DJ$11)</f>
        <v>0</v>
      </c>
      <c r="DK145" s="25">
        <v>0</v>
      </c>
      <c r="DL145" s="26">
        <f>(DK145/12*1*$D145*$G145*$H145*$K145*DL$10)+(DK145/12*5*$E145*$G145*$H145*$K145*DL$11)+(DK145/12*6*$F145*$G145*$H145*$K145*DL$11)</f>
        <v>0</v>
      </c>
      <c r="DM145" s="25"/>
      <c r="DN145" s="26">
        <f>(DM145/12*1*$D145*$G145*$H145*$K145*DN$10)+(DM145/12*5*$E145*$G145*$H145*$K145*DN$11)+(DM145/12*6*$F145*$G145*$H145*$K145*DN$11)</f>
        <v>0</v>
      </c>
      <c r="DO145" s="25">
        <v>0</v>
      </c>
      <c r="DP145" s="26">
        <f t="shared" ref="DP145:DP147" si="1282">(DO145/12*1*$D145*$G145*$H145*$K145*DP$10)+(DO145/12*5*$E145*$G145*$H145*$K145*DP$11)+(DO145/12*6*$F145*$G145*$H145*$K145*DP$11)</f>
        <v>0</v>
      </c>
      <c r="DQ145" s="25"/>
      <c r="DR145" s="26">
        <f t="shared" ref="DR145:DR147" si="1283">(DQ145/12*1*$D145*$G145*$H145*$K145*DR$10)+(DQ145/12*5*$E145*$G145*$H145*$K145*DR$11)+(DQ145/12*6*$F145*$G145*$H145*$K145*DR$11)</f>
        <v>0</v>
      </c>
      <c r="DS145" s="25"/>
      <c r="DT145" s="26">
        <f t="shared" ref="DT145:DT147" si="1284">(DS145/12*1*$D145*$G145*$H145*$J145*DT$10)+(DS145/12*5*$E145*$G145*$H145*$J145*DT$11)+(DS145/12*6*$F145*$G145*$H145*$J145*DT$11)</f>
        <v>0</v>
      </c>
      <c r="DU145" s="25">
        <v>0</v>
      </c>
      <c r="DV145" s="26">
        <f t="shared" ref="DV145:DV147" si="1285">(DU145/12*1*$D145*$G145*$H145*$J145*DV$10)+(DU145/12*5*$E145*$G145*$H145*$J145*DV$11)+(DU145/12*6*$F145*$G145*$H145*$J145*DV$11)</f>
        <v>0</v>
      </c>
      <c r="DW145" s="25"/>
      <c r="DX145" s="26">
        <f t="shared" ref="DX145:DX147" si="1286">(DW145/12*1*$D145*$G145*$H145*$K145*DX$10)+(DW145/12*5*$E145*$G145*$H145*$K145*DX$11)+(DW145/12*6*$F145*$G145*$H145*$K145*DX$11)</f>
        <v>0</v>
      </c>
      <c r="DY145" s="25"/>
      <c r="DZ145" s="26">
        <f t="shared" ref="DZ145:DZ147" si="1287">(DY145/12*1*$D145*$G145*$H145*$K145*DZ$10)+(DY145/12*5*$E145*$G145*$H145*$K145*DZ$11)+(DY145/12*6*$F145*$G145*$H145*$K145*DZ$11)</f>
        <v>0</v>
      </c>
      <c r="EA145" s="25">
        <v>0</v>
      </c>
      <c r="EB145" s="26">
        <f t="shared" ref="EB145:EB147" si="1288">(EA145/12*1*$D145*$G145*$H145*$K145*EB$10)+(EA145/12*5*$E145*$G145*$H145*$K145*EB$11)+(EA145/12*6*$F145*$G145*$H145*$K145*EB$11)</f>
        <v>0</v>
      </c>
      <c r="EC145" s="25">
        <v>0</v>
      </c>
      <c r="ED145" s="26">
        <f t="shared" ref="ED145:ED147" si="1289">(EC145/12*1*$D145*$G145*$H145*$L145*ED$10)+(EC145/12*5*$E145*$G145*$H145*$L145*ED$11)+(EC145/12*6*$F145*$G145*$H145*$L145*ED$11)</f>
        <v>0</v>
      </c>
      <c r="EE145" s="25">
        <v>1</v>
      </c>
      <c r="EF145" s="26">
        <f t="shared" ref="EF145:EF147" si="1290">(EE145/12*1*$D145*$G145*$H145*$M145*EF$10)+(EE145/12*5*$E145*$G145*$H145*$N145*EF$11)+(EE145/12*6*$F145*$G145*$H145*$N145*EF$11)</f>
        <v>32584.376586666665</v>
      </c>
      <c r="EG145" s="29">
        <f t="shared" ref="EG145:EH147" si="1291">SUM(S145,Y145,U145,O145,Q145,BW145,CS145,DI145,DU145,BY145,DS145,BI145,AY145,AQ145,AS145,AU145,BK145,CQ145,W145,EA145,DG145,CA145,DY145,CI145,DK145,DO145,DM145,AE145,AG145,AI145,AK145,AA145,AM145,AO145,CK145,EC145,EE145,AW145,DW145,BO145,BA145,BC145,CU145,CW145,CY145,DA145,DC145,BQ145,BE145,BS145,BG145,BU145,CM145,CG145,CO145,AC145,CC145,DE145,,BM145,DQ145,CE145)</f>
        <v>2</v>
      </c>
      <c r="EH145" s="29">
        <f t="shared" si="1291"/>
        <v>47327.328810666666</v>
      </c>
      <c r="EI145" s="38"/>
      <c r="EJ145" s="38"/>
      <c r="EL145" s="59"/>
    </row>
    <row r="146" spans="1:142" ht="30" x14ac:dyDescent="0.25">
      <c r="A146" s="7"/>
      <c r="B146" s="7">
        <v>101</v>
      </c>
      <c r="C146" s="21" t="s">
        <v>290</v>
      </c>
      <c r="D146" s="22">
        <f t="shared" si="1233"/>
        <v>10127</v>
      </c>
      <c r="E146" s="22">
        <v>10127</v>
      </c>
      <c r="F146" s="22">
        <v>9620</v>
      </c>
      <c r="G146" s="23">
        <v>0.92</v>
      </c>
      <c r="H146" s="31">
        <v>1</v>
      </c>
      <c r="I146" s="32"/>
      <c r="J146" s="22">
        <v>1.4</v>
      </c>
      <c r="K146" s="22">
        <v>1.68</v>
      </c>
      <c r="L146" s="22">
        <v>2.23</v>
      </c>
      <c r="M146" s="22">
        <v>2.39</v>
      </c>
      <c r="N146" s="24">
        <v>2.57</v>
      </c>
      <c r="O146" s="25"/>
      <c r="P146" s="26">
        <f t="shared" si="1234"/>
        <v>0</v>
      </c>
      <c r="Q146" s="25"/>
      <c r="R146" s="26">
        <f t="shared" si="1235"/>
        <v>0</v>
      </c>
      <c r="S146" s="27"/>
      <c r="T146" s="26">
        <f t="shared" si="1236"/>
        <v>0</v>
      </c>
      <c r="U146" s="25"/>
      <c r="V146" s="26">
        <f t="shared" si="1237"/>
        <v>0</v>
      </c>
      <c r="W146" s="25"/>
      <c r="X146" s="26">
        <f t="shared" si="1238"/>
        <v>0</v>
      </c>
      <c r="Y146" s="25"/>
      <c r="Z146" s="26">
        <f t="shared" si="1239"/>
        <v>0</v>
      </c>
      <c r="AA146" s="25"/>
      <c r="AB146" s="26">
        <f t="shared" si="1240"/>
        <v>0</v>
      </c>
      <c r="AC146" s="25"/>
      <c r="AD146" s="26">
        <f t="shared" si="1241"/>
        <v>0</v>
      </c>
      <c r="AE146" s="25"/>
      <c r="AF146" s="26">
        <f t="shared" si="1242"/>
        <v>0</v>
      </c>
      <c r="AG146" s="25"/>
      <c r="AH146" s="26">
        <f t="shared" si="1243"/>
        <v>0</v>
      </c>
      <c r="AI146" s="25"/>
      <c r="AJ146" s="26">
        <f t="shared" si="1244"/>
        <v>0</v>
      </c>
      <c r="AK146" s="25"/>
      <c r="AL146" s="26">
        <f t="shared" si="1245"/>
        <v>0</v>
      </c>
      <c r="AM146" s="28"/>
      <c r="AN146" s="26">
        <f t="shared" si="1246"/>
        <v>0</v>
      </c>
      <c r="AO146" s="25"/>
      <c r="AP146" s="26">
        <f t="shared" si="1247"/>
        <v>0</v>
      </c>
      <c r="AQ146" s="25"/>
      <c r="AR146" s="26">
        <f t="shared" si="1248"/>
        <v>0</v>
      </c>
      <c r="AS146" s="25"/>
      <c r="AT146" s="26">
        <f t="shared" si="1249"/>
        <v>0</v>
      </c>
      <c r="AU146" s="25"/>
      <c r="AV146" s="26">
        <f t="shared" si="1250"/>
        <v>0</v>
      </c>
      <c r="AW146" s="25"/>
      <c r="AX146" s="26">
        <f t="shared" si="1251"/>
        <v>0</v>
      </c>
      <c r="AY146" s="25"/>
      <c r="AZ146" s="26">
        <f t="shared" si="1252"/>
        <v>0</v>
      </c>
      <c r="BA146" s="25"/>
      <c r="BB146" s="26">
        <f t="shared" si="1253"/>
        <v>0</v>
      </c>
      <c r="BC146" s="25"/>
      <c r="BD146" s="26">
        <f t="shared" si="1254"/>
        <v>0</v>
      </c>
      <c r="BE146" s="25"/>
      <c r="BF146" s="26">
        <f t="shared" si="1255"/>
        <v>0</v>
      </c>
      <c r="BG146" s="25"/>
      <c r="BH146" s="26">
        <f t="shared" si="1256"/>
        <v>0</v>
      </c>
      <c r="BI146" s="25"/>
      <c r="BJ146" s="26">
        <f t="shared" si="1257"/>
        <v>0</v>
      </c>
      <c r="BK146" s="25"/>
      <c r="BL146" s="26">
        <f t="shared" si="1258"/>
        <v>0</v>
      </c>
      <c r="BM146" s="25"/>
      <c r="BN146" s="26">
        <f t="shared" si="1259"/>
        <v>0</v>
      </c>
      <c r="BO146" s="25"/>
      <c r="BP146" s="26">
        <f t="shared" si="1260"/>
        <v>0</v>
      </c>
      <c r="BQ146" s="25"/>
      <c r="BR146" s="26">
        <f t="shared" si="1261"/>
        <v>0</v>
      </c>
      <c r="BS146" s="25"/>
      <c r="BT146" s="26">
        <f t="shared" si="1262"/>
        <v>0</v>
      </c>
      <c r="BU146" s="25"/>
      <c r="BV146" s="26">
        <f t="shared" si="1263"/>
        <v>0</v>
      </c>
      <c r="BW146" s="25"/>
      <c r="BX146" s="26">
        <f t="shared" si="1264"/>
        <v>0</v>
      </c>
      <c r="BY146" s="25"/>
      <c r="BZ146" s="26">
        <f t="shared" si="1265"/>
        <v>0</v>
      </c>
      <c r="CA146" s="25"/>
      <c r="CB146" s="26">
        <f t="shared" si="1266"/>
        <v>0</v>
      </c>
      <c r="CC146" s="25"/>
      <c r="CD146" s="26">
        <f t="shared" si="1267"/>
        <v>0</v>
      </c>
      <c r="CE146" s="25"/>
      <c r="CF146" s="26">
        <f t="shared" si="1268"/>
        <v>0</v>
      </c>
      <c r="CG146" s="25"/>
      <c r="CH146" s="26">
        <f t="shared" si="1269"/>
        <v>0</v>
      </c>
      <c r="CI146" s="25"/>
      <c r="CJ146" s="26">
        <f t="shared" si="1270"/>
        <v>0</v>
      </c>
      <c r="CK146" s="25"/>
      <c r="CL146" s="26">
        <f t="shared" si="1271"/>
        <v>0</v>
      </c>
      <c r="CM146" s="25"/>
      <c r="CN146" s="26">
        <f t="shared" si="1272"/>
        <v>0</v>
      </c>
      <c r="CO146" s="25"/>
      <c r="CP146" s="26">
        <f t="shared" si="1273"/>
        <v>0</v>
      </c>
      <c r="CQ146" s="25"/>
      <c r="CR146" s="26">
        <f t="shared" si="1274"/>
        <v>0</v>
      </c>
      <c r="CS146" s="25"/>
      <c r="CT146" s="26">
        <f>(CS146/12*1*$D146*$G146*$H146*$J146*CT$10)+(CS146/12*5*$E146*$G146*$H146*$J146*CT$11)+(CS146/12*6*$F146*$G146*$H146*$J146*CT$11)</f>
        <v>0</v>
      </c>
      <c r="CU146" s="25"/>
      <c r="CV146" s="26">
        <f>(CU146/12*1*$D146*$G146*$H146*$J146*CV$10)+(CU146/12*5*$E146*$G146*$H146*$J146*CV$11)+(CU146/12*6*$F146*$G146*$H146*$J146*CV$11)</f>
        <v>0</v>
      </c>
      <c r="CW146" s="25"/>
      <c r="CX146" s="26">
        <f t="shared" si="1275"/>
        <v>0</v>
      </c>
      <c r="CY146" s="25"/>
      <c r="CZ146" s="26">
        <f t="shared" si="1276"/>
        <v>0</v>
      </c>
      <c r="DA146" s="25"/>
      <c r="DB146" s="26">
        <f t="shared" si="1277"/>
        <v>0</v>
      </c>
      <c r="DC146" s="25"/>
      <c r="DD146" s="26">
        <f t="shared" si="1278"/>
        <v>0</v>
      </c>
      <c r="DE146" s="25"/>
      <c r="DF146" s="26">
        <f t="shared" si="1279"/>
        <v>0</v>
      </c>
      <c r="DG146" s="25"/>
      <c r="DH146" s="26">
        <f t="shared" si="1280"/>
        <v>0</v>
      </c>
      <c r="DI146" s="25"/>
      <c r="DJ146" s="26">
        <f t="shared" si="1281"/>
        <v>0</v>
      </c>
      <c r="DK146" s="25"/>
      <c r="DL146" s="26">
        <f>(DK146/12*1*$D146*$G146*$H146*$K146*DL$10)+(DK146/12*5*$E146*$G146*$H146*$K146*DL$11)+(DK146/12*6*$F146*$G146*$H146*$K146*DL$11)</f>
        <v>0</v>
      </c>
      <c r="DM146" s="25"/>
      <c r="DN146" s="26">
        <f>(DM146/12*1*$D146*$G146*$H146*$K146*DN$10)+(DM146/12*5*$E146*$G146*$H146*$K146*DN$11)+(DM146/12*6*$F146*$G146*$H146*$K146*DN$11)</f>
        <v>0</v>
      </c>
      <c r="DO146" s="25"/>
      <c r="DP146" s="26">
        <f t="shared" si="1282"/>
        <v>0</v>
      </c>
      <c r="DQ146" s="25"/>
      <c r="DR146" s="26">
        <f t="shared" si="1283"/>
        <v>0</v>
      </c>
      <c r="DS146" s="25"/>
      <c r="DT146" s="26">
        <f t="shared" si="1284"/>
        <v>0</v>
      </c>
      <c r="DU146" s="25"/>
      <c r="DV146" s="26">
        <f t="shared" si="1285"/>
        <v>0</v>
      </c>
      <c r="DW146" s="25"/>
      <c r="DX146" s="26">
        <f t="shared" si="1286"/>
        <v>0</v>
      </c>
      <c r="DY146" s="25"/>
      <c r="DZ146" s="26">
        <f t="shared" si="1287"/>
        <v>0</v>
      </c>
      <c r="EA146" s="25"/>
      <c r="EB146" s="26">
        <f t="shared" si="1288"/>
        <v>0</v>
      </c>
      <c r="EC146" s="25"/>
      <c r="ED146" s="26">
        <f t="shared" si="1289"/>
        <v>0</v>
      </c>
      <c r="EE146" s="25"/>
      <c r="EF146" s="26">
        <f t="shared" si="1290"/>
        <v>0</v>
      </c>
      <c r="EG146" s="29">
        <f t="shared" si="1291"/>
        <v>0</v>
      </c>
      <c r="EH146" s="29">
        <f t="shared" si="1291"/>
        <v>0</v>
      </c>
      <c r="EI146" s="38"/>
      <c r="EJ146" s="38"/>
      <c r="EL146" s="59"/>
    </row>
    <row r="147" spans="1:142" ht="30" x14ac:dyDescent="0.25">
      <c r="A147" s="7"/>
      <c r="B147" s="7">
        <v>102</v>
      </c>
      <c r="C147" s="21" t="s">
        <v>291</v>
      </c>
      <c r="D147" s="22">
        <f t="shared" si="1233"/>
        <v>10127</v>
      </c>
      <c r="E147" s="22">
        <v>10127</v>
      </c>
      <c r="F147" s="22">
        <v>9620</v>
      </c>
      <c r="G147" s="23">
        <v>1.56</v>
      </c>
      <c r="H147" s="31">
        <v>1</v>
      </c>
      <c r="I147" s="32"/>
      <c r="J147" s="22">
        <v>1.4</v>
      </c>
      <c r="K147" s="22">
        <v>1.68</v>
      </c>
      <c r="L147" s="22">
        <v>2.23</v>
      </c>
      <c r="M147" s="22">
        <v>2.39</v>
      </c>
      <c r="N147" s="24">
        <v>2.57</v>
      </c>
      <c r="O147" s="25"/>
      <c r="P147" s="26">
        <f t="shared" si="1234"/>
        <v>0</v>
      </c>
      <c r="Q147" s="25"/>
      <c r="R147" s="26">
        <f t="shared" si="1235"/>
        <v>0</v>
      </c>
      <c r="S147" s="27"/>
      <c r="T147" s="26">
        <f t="shared" si="1236"/>
        <v>0</v>
      </c>
      <c r="U147" s="25"/>
      <c r="V147" s="26">
        <f t="shared" si="1237"/>
        <v>0</v>
      </c>
      <c r="W147" s="25"/>
      <c r="X147" s="26">
        <f t="shared" si="1238"/>
        <v>0</v>
      </c>
      <c r="Y147" s="25"/>
      <c r="Z147" s="26">
        <f t="shared" si="1239"/>
        <v>0</v>
      </c>
      <c r="AA147" s="25"/>
      <c r="AB147" s="26">
        <f t="shared" si="1240"/>
        <v>0</v>
      </c>
      <c r="AC147" s="25"/>
      <c r="AD147" s="26">
        <f t="shared" si="1241"/>
        <v>0</v>
      </c>
      <c r="AE147" s="25"/>
      <c r="AF147" s="26">
        <f t="shared" si="1242"/>
        <v>0</v>
      </c>
      <c r="AG147" s="25"/>
      <c r="AH147" s="26">
        <f t="shared" si="1243"/>
        <v>0</v>
      </c>
      <c r="AI147" s="25"/>
      <c r="AJ147" s="26">
        <f t="shared" si="1244"/>
        <v>0</v>
      </c>
      <c r="AK147" s="25"/>
      <c r="AL147" s="26">
        <f t="shared" si="1245"/>
        <v>0</v>
      </c>
      <c r="AM147" s="28"/>
      <c r="AN147" s="26">
        <f t="shared" si="1246"/>
        <v>0</v>
      </c>
      <c r="AO147" s="25"/>
      <c r="AP147" s="26">
        <f t="shared" si="1247"/>
        <v>0</v>
      </c>
      <c r="AQ147" s="25"/>
      <c r="AR147" s="26">
        <f t="shared" si="1248"/>
        <v>0</v>
      </c>
      <c r="AS147" s="25"/>
      <c r="AT147" s="26">
        <f t="shared" si="1249"/>
        <v>0</v>
      </c>
      <c r="AU147" s="25"/>
      <c r="AV147" s="26">
        <f t="shared" si="1250"/>
        <v>0</v>
      </c>
      <c r="AW147" s="25"/>
      <c r="AX147" s="26">
        <f t="shared" si="1251"/>
        <v>0</v>
      </c>
      <c r="AY147" s="25"/>
      <c r="AZ147" s="26">
        <f t="shared" si="1252"/>
        <v>0</v>
      </c>
      <c r="BA147" s="25"/>
      <c r="BB147" s="26">
        <f t="shared" si="1253"/>
        <v>0</v>
      </c>
      <c r="BC147" s="25"/>
      <c r="BD147" s="26">
        <f t="shared" si="1254"/>
        <v>0</v>
      </c>
      <c r="BE147" s="25"/>
      <c r="BF147" s="26">
        <f t="shared" si="1255"/>
        <v>0</v>
      </c>
      <c r="BG147" s="25"/>
      <c r="BH147" s="26">
        <f t="shared" si="1256"/>
        <v>0</v>
      </c>
      <c r="BI147" s="25"/>
      <c r="BJ147" s="26">
        <f t="shared" si="1257"/>
        <v>0</v>
      </c>
      <c r="BK147" s="25"/>
      <c r="BL147" s="26">
        <f t="shared" si="1258"/>
        <v>0</v>
      </c>
      <c r="BM147" s="25"/>
      <c r="BN147" s="26">
        <f t="shared" si="1259"/>
        <v>0</v>
      </c>
      <c r="BO147" s="25"/>
      <c r="BP147" s="26">
        <f t="shared" si="1260"/>
        <v>0</v>
      </c>
      <c r="BQ147" s="25"/>
      <c r="BR147" s="26">
        <f t="shared" si="1261"/>
        <v>0</v>
      </c>
      <c r="BS147" s="25"/>
      <c r="BT147" s="26">
        <f t="shared" si="1262"/>
        <v>0</v>
      </c>
      <c r="BU147" s="25"/>
      <c r="BV147" s="26">
        <f t="shared" si="1263"/>
        <v>0</v>
      </c>
      <c r="BW147" s="25"/>
      <c r="BX147" s="26">
        <f t="shared" si="1264"/>
        <v>0</v>
      </c>
      <c r="BY147" s="25"/>
      <c r="BZ147" s="26">
        <f t="shared" si="1265"/>
        <v>0</v>
      </c>
      <c r="CA147" s="25"/>
      <c r="CB147" s="26">
        <f t="shared" si="1266"/>
        <v>0</v>
      </c>
      <c r="CC147" s="25"/>
      <c r="CD147" s="26">
        <f t="shared" si="1267"/>
        <v>0</v>
      </c>
      <c r="CE147" s="25">
        <v>20</v>
      </c>
      <c r="CF147" s="26">
        <f t="shared" si="1268"/>
        <v>391833.26</v>
      </c>
      <c r="CG147" s="25"/>
      <c r="CH147" s="26">
        <f t="shared" si="1269"/>
        <v>0</v>
      </c>
      <c r="CI147" s="25"/>
      <c r="CJ147" s="26">
        <f t="shared" si="1270"/>
        <v>0</v>
      </c>
      <c r="CK147" s="25"/>
      <c r="CL147" s="26">
        <f t="shared" si="1271"/>
        <v>0</v>
      </c>
      <c r="CM147" s="25"/>
      <c r="CN147" s="26">
        <f t="shared" si="1272"/>
        <v>0</v>
      </c>
      <c r="CO147" s="25"/>
      <c r="CP147" s="26">
        <f t="shared" si="1273"/>
        <v>0</v>
      </c>
      <c r="CQ147" s="25"/>
      <c r="CR147" s="26">
        <f t="shared" si="1274"/>
        <v>0</v>
      </c>
      <c r="CS147" s="25"/>
      <c r="CT147" s="26">
        <f>(CS147/12*1*$D147*$G147*$H147*$J147*CT$10)+(CS147/12*5*$E147*$G147*$H147*$J147*CT$11)+(CS147/12*6*$F147*$G147*$H147*$J147*CT$11)</f>
        <v>0</v>
      </c>
      <c r="CU147" s="25"/>
      <c r="CV147" s="26">
        <f>(CU147/12*1*$D147*$G147*$H147*$J147*CV$10)+(CU147/12*5*$E147*$G147*$H147*$J147*CV$11)+(CU147/12*6*$F147*$G147*$H147*$J147*CV$11)</f>
        <v>0</v>
      </c>
      <c r="CW147" s="25"/>
      <c r="CX147" s="26">
        <f t="shared" si="1275"/>
        <v>0</v>
      </c>
      <c r="CY147" s="25"/>
      <c r="CZ147" s="26">
        <f t="shared" si="1276"/>
        <v>0</v>
      </c>
      <c r="DA147" s="25"/>
      <c r="DB147" s="26">
        <f t="shared" si="1277"/>
        <v>0</v>
      </c>
      <c r="DC147" s="25"/>
      <c r="DD147" s="26">
        <f t="shared" si="1278"/>
        <v>0</v>
      </c>
      <c r="DE147" s="25"/>
      <c r="DF147" s="26">
        <f t="shared" si="1279"/>
        <v>0</v>
      </c>
      <c r="DG147" s="25"/>
      <c r="DH147" s="26">
        <f t="shared" si="1280"/>
        <v>0</v>
      </c>
      <c r="DI147" s="25"/>
      <c r="DJ147" s="26">
        <f t="shared" si="1281"/>
        <v>0</v>
      </c>
      <c r="DK147" s="25"/>
      <c r="DL147" s="26">
        <f>(DK147/12*1*$D147*$G147*$H147*$K147*DL$10)+(DK147/12*5*$E147*$G147*$H147*$K147*DL$11)+(DK147/12*6*$F147*$G147*$H147*$K147*DL$11)</f>
        <v>0</v>
      </c>
      <c r="DM147" s="25"/>
      <c r="DN147" s="26">
        <f>(DM147/12*1*$D147*$G147*$H147*$K147*DN$10)+(DM147/12*5*$E147*$G147*$H147*$K147*DN$11)+(DM147/12*6*$F147*$G147*$H147*$K147*DN$11)</f>
        <v>0</v>
      </c>
      <c r="DO147" s="25"/>
      <c r="DP147" s="26">
        <f t="shared" si="1282"/>
        <v>0</v>
      </c>
      <c r="DQ147" s="25"/>
      <c r="DR147" s="26">
        <f t="shared" si="1283"/>
        <v>0</v>
      </c>
      <c r="DS147" s="25"/>
      <c r="DT147" s="26">
        <f t="shared" si="1284"/>
        <v>0</v>
      </c>
      <c r="DU147" s="25"/>
      <c r="DV147" s="26">
        <f t="shared" si="1285"/>
        <v>0</v>
      </c>
      <c r="DW147" s="25"/>
      <c r="DX147" s="26">
        <f t="shared" si="1286"/>
        <v>0</v>
      </c>
      <c r="DY147" s="25"/>
      <c r="DZ147" s="26">
        <f t="shared" si="1287"/>
        <v>0</v>
      </c>
      <c r="EA147" s="25"/>
      <c r="EB147" s="26">
        <f t="shared" si="1288"/>
        <v>0</v>
      </c>
      <c r="EC147" s="25"/>
      <c r="ED147" s="26">
        <f t="shared" si="1289"/>
        <v>0</v>
      </c>
      <c r="EE147" s="25"/>
      <c r="EF147" s="26">
        <f t="shared" si="1290"/>
        <v>0</v>
      </c>
      <c r="EG147" s="29">
        <f t="shared" si="1291"/>
        <v>20</v>
      </c>
      <c r="EH147" s="29">
        <f t="shared" si="1291"/>
        <v>391833.26</v>
      </c>
      <c r="EI147" s="38"/>
      <c r="EJ147" s="38"/>
      <c r="EL147" s="59"/>
    </row>
    <row r="148" spans="1:142" s="60" customFormat="1" x14ac:dyDescent="0.25">
      <c r="A148" s="44">
        <v>35</v>
      </c>
      <c r="B148" s="44"/>
      <c r="C148" s="45" t="s">
        <v>292</v>
      </c>
      <c r="D148" s="22">
        <f t="shared" si="1233"/>
        <v>10127</v>
      </c>
      <c r="E148" s="22">
        <v>10127</v>
      </c>
      <c r="F148" s="22">
        <v>9620</v>
      </c>
      <c r="G148" s="51">
        <v>1.4</v>
      </c>
      <c r="H148" s="49">
        <v>1</v>
      </c>
      <c r="I148" s="50"/>
      <c r="J148" s="47">
        <v>1.4</v>
      </c>
      <c r="K148" s="47">
        <v>1.68</v>
      </c>
      <c r="L148" s="47">
        <v>2.23</v>
      </c>
      <c r="M148" s="47">
        <v>2.39</v>
      </c>
      <c r="N148" s="24">
        <v>2.57</v>
      </c>
      <c r="O148" s="36">
        <f>SUM(O149:O152)</f>
        <v>0</v>
      </c>
      <c r="P148" s="36">
        <f t="shared" ref="P148:CA148" si="1292">SUM(P149:P152)</f>
        <v>0</v>
      </c>
      <c r="Q148" s="36">
        <f t="shared" si="1292"/>
        <v>0</v>
      </c>
      <c r="R148" s="36">
        <f t="shared" si="1292"/>
        <v>0</v>
      </c>
      <c r="S148" s="36">
        <f t="shared" si="1292"/>
        <v>0</v>
      </c>
      <c r="T148" s="36">
        <f t="shared" si="1292"/>
        <v>0</v>
      </c>
      <c r="U148" s="36">
        <f t="shared" si="1292"/>
        <v>0</v>
      </c>
      <c r="V148" s="36">
        <f t="shared" si="1292"/>
        <v>0</v>
      </c>
      <c r="W148" s="36">
        <f t="shared" si="1292"/>
        <v>29</v>
      </c>
      <c r="X148" s="36">
        <f t="shared" si="1292"/>
        <v>473266.22616000002</v>
      </c>
      <c r="Y148" s="36">
        <f t="shared" si="1292"/>
        <v>0</v>
      </c>
      <c r="Z148" s="36">
        <f t="shared" si="1292"/>
        <v>0</v>
      </c>
      <c r="AA148" s="36">
        <f t="shared" si="1292"/>
        <v>0</v>
      </c>
      <c r="AB148" s="36">
        <f t="shared" si="1292"/>
        <v>0</v>
      </c>
      <c r="AC148" s="36">
        <f t="shared" si="1292"/>
        <v>15</v>
      </c>
      <c r="AD148" s="36">
        <f t="shared" si="1292"/>
        <v>226170.28979999997</v>
      </c>
      <c r="AE148" s="36">
        <f t="shared" si="1292"/>
        <v>234</v>
      </c>
      <c r="AF148" s="36">
        <f t="shared" si="1292"/>
        <v>4233907.8250560006</v>
      </c>
      <c r="AG148" s="36">
        <f t="shared" si="1292"/>
        <v>45</v>
      </c>
      <c r="AH148" s="36">
        <f t="shared" si="1292"/>
        <v>814213.0432800001</v>
      </c>
      <c r="AI148" s="36">
        <f t="shared" si="1292"/>
        <v>81</v>
      </c>
      <c r="AJ148" s="36">
        <f t="shared" si="1292"/>
        <v>1465583.4779040001</v>
      </c>
      <c r="AK148" s="36">
        <f t="shared" si="1292"/>
        <v>185</v>
      </c>
      <c r="AL148" s="36">
        <f t="shared" si="1292"/>
        <v>3352848.8961240002</v>
      </c>
      <c r="AM148" s="36">
        <f t="shared" si="1292"/>
        <v>0</v>
      </c>
      <c r="AN148" s="36">
        <f t="shared" si="1292"/>
        <v>0</v>
      </c>
      <c r="AO148" s="36">
        <v>25</v>
      </c>
      <c r="AP148" s="36">
        <f t="shared" si="1292"/>
        <v>452340.57960000006</v>
      </c>
      <c r="AQ148" s="36">
        <f t="shared" si="1292"/>
        <v>0</v>
      </c>
      <c r="AR148" s="36">
        <f t="shared" si="1292"/>
        <v>0</v>
      </c>
      <c r="AS148" s="36">
        <f t="shared" si="1292"/>
        <v>0</v>
      </c>
      <c r="AT148" s="36">
        <f t="shared" si="1292"/>
        <v>0</v>
      </c>
      <c r="AU148" s="36">
        <f t="shared" si="1292"/>
        <v>0</v>
      </c>
      <c r="AV148" s="36">
        <f t="shared" si="1292"/>
        <v>0</v>
      </c>
      <c r="AW148" s="36">
        <f t="shared" si="1292"/>
        <v>0</v>
      </c>
      <c r="AX148" s="36">
        <f t="shared" si="1292"/>
        <v>0</v>
      </c>
      <c r="AY148" s="36">
        <f t="shared" si="1292"/>
        <v>81</v>
      </c>
      <c r="AZ148" s="36">
        <f t="shared" si="1292"/>
        <v>1432468.64124</v>
      </c>
      <c r="BA148" s="36">
        <f t="shared" si="1292"/>
        <v>0</v>
      </c>
      <c r="BB148" s="36">
        <f t="shared" si="1292"/>
        <v>0</v>
      </c>
      <c r="BC148" s="36">
        <f t="shared" si="1292"/>
        <v>4</v>
      </c>
      <c r="BD148" s="36">
        <f t="shared" si="1292"/>
        <v>90131.040999999997</v>
      </c>
      <c r="BE148" s="36">
        <f t="shared" si="1292"/>
        <v>0</v>
      </c>
      <c r="BF148" s="36">
        <f t="shared" si="1292"/>
        <v>0</v>
      </c>
      <c r="BG148" s="36">
        <f t="shared" si="1292"/>
        <v>0</v>
      </c>
      <c r="BH148" s="36">
        <f t="shared" si="1292"/>
        <v>0</v>
      </c>
      <c r="BI148" s="36">
        <v>140</v>
      </c>
      <c r="BJ148" s="36">
        <f t="shared" si="1292"/>
        <v>1898884.2599999998</v>
      </c>
      <c r="BK148" s="36">
        <f t="shared" si="1292"/>
        <v>0</v>
      </c>
      <c r="BL148" s="36">
        <f t="shared" si="1292"/>
        <v>0</v>
      </c>
      <c r="BM148" s="36">
        <f t="shared" si="1292"/>
        <v>0</v>
      </c>
      <c r="BN148" s="36">
        <f t="shared" si="1292"/>
        <v>0</v>
      </c>
      <c r="BO148" s="36">
        <f t="shared" si="1292"/>
        <v>278</v>
      </c>
      <c r="BP148" s="36">
        <f t="shared" si="1292"/>
        <v>3536870.3097000006</v>
      </c>
      <c r="BQ148" s="36">
        <f t="shared" si="1292"/>
        <v>189</v>
      </c>
      <c r="BR148" s="36">
        <f t="shared" si="1292"/>
        <v>2609458.8064999999</v>
      </c>
      <c r="BS148" s="36">
        <f t="shared" si="1292"/>
        <v>0</v>
      </c>
      <c r="BT148" s="36">
        <f t="shared" si="1292"/>
        <v>0</v>
      </c>
      <c r="BU148" s="36">
        <v>20</v>
      </c>
      <c r="BV148" s="36">
        <f t="shared" si="1292"/>
        <v>271269.18</v>
      </c>
      <c r="BW148" s="36">
        <f t="shared" si="1292"/>
        <v>34</v>
      </c>
      <c r="BX148" s="36">
        <f t="shared" si="1292"/>
        <v>461157.60600000003</v>
      </c>
      <c r="BY148" s="36">
        <f t="shared" si="1292"/>
        <v>0</v>
      </c>
      <c r="BZ148" s="36">
        <f t="shared" si="1292"/>
        <v>0</v>
      </c>
      <c r="CA148" s="36">
        <f t="shared" si="1292"/>
        <v>171</v>
      </c>
      <c r="CB148" s="36">
        <f t="shared" ref="CB148:EJ148" si="1293">SUM(CB149:CB152)</f>
        <v>3145261.6868400006</v>
      </c>
      <c r="CC148" s="36">
        <f t="shared" si="1293"/>
        <v>0</v>
      </c>
      <c r="CD148" s="36">
        <f t="shared" si="1293"/>
        <v>0</v>
      </c>
      <c r="CE148" s="36">
        <f t="shared" si="1293"/>
        <v>0</v>
      </c>
      <c r="CF148" s="36">
        <f t="shared" si="1293"/>
        <v>0</v>
      </c>
      <c r="CG148" s="36">
        <f t="shared" si="1293"/>
        <v>2</v>
      </c>
      <c r="CH148" s="36">
        <f t="shared" si="1293"/>
        <v>29857.463999999996</v>
      </c>
      <c r="CI148" s="36">
        <f t="shared" si="1293"/>
        <v>124</v>
      </c>
      <c r="CJ148" s="36">
        <f t="shared" si="1293"/>
        <v>2383324.2342000003</v>
      </c>
      <c r="CK148" s="36">
        <f t="shared" si="1293"/>
        <v>14</v>
      </c>
      <c r="CL148" s="36">
        <f t="shared" si="1293"/>
        <v>251574.42360959999</v>
      </c>
      <c r="CM148" s="36">
        <f t="shared" si="1293"/>
        <v>2</v>
      </c>
      <c r="CN148" s="36">
        <f t="shared" si="1293"/>
        <v>29857.463999999996</v>
      </c>
      <c r="CO148" s="36">
        <f t="shared" si="1293"/>
        <v>40</v>
      </c>
      <c r="CP148" s="36">
        <f t="shared" si="1293"/>
        <v>597149.28</v>
      </c>
      <c r="CQ148" s="36">
        <f t="shared" si="1293"/>
        <v>0</v>
      </c>
      <c r="CR148" s="36">
        <f t="shared" si="1293"/>
        <v>0</v>
      </c>
      <c r="CS148" s="36">
        <f t="shared" si="1293"/>
        <v>46</v>
      </c>
      <c r="CT148" s="36">
        <f t="shared" si="1293"/>
        <v>688834.73131199996</v>
      </c>
      <c r="CU148" s="36">
        <f t="shared" si="1293"/>
        <v>150</v>
      </c>
      <c r="CV148" s="36">
        <f t="shared" si="1293"/>
        <v>2239309.7999999998</v>
      </c>
      <c r="CW148" s="36">
        <f t="shared" si="1293"/>
        <v>78</v>
      </c>
      <c r="CX148" s="36">
        <f t="shared" si="1293"/>
        <v>1169002.6530000002</v>
      </c>
      <c r="CY148" s="36">
        <f t="shared" si="1293"/>
        <v>40</v>
      </c>
      <c r="CZ148" s="36">
        <f t="shared" si="1293"/>
        <v>597149.28</v>
      </c>
      <c r="DA148" s="36">
        <f t="shared" si="1293"/>
        <v>370</v>
      </c>
      <c r="DB148" s="36">
        <f t="shared" si="1293"/>
        <v>4891025.4120000005</v>
      </c>
      <c r="DC148" s="36">
        <f t="shared" si="1293"/>
        <v>145</v>
      </c>
      <c r="DD148" s="36">
        <f t="shared" si="1293"/>
        <v>2164666.1399999997</v>
      </c>
      <c r="DE148" s="36">
        <f t="shared" si="1293"/>
        <v>9</v>
      </c>
      <c r="DF148" s="36">
        <f t="shared" si="1293"/>
        <v>161230.30560000002</v>
      </c>
      <c r="DG148" s="36">
        <f t="shared" si="1293"/>
        <v>36</v>
      </c>
      <c r="DH148" s="36">
        <f t="shared" si="1293"/>
        <v>705885.45431040018</v>
      </c>
      <c r="DI148" s="36">
        <f t="shared" si="1293"/>
        <v>16</v>
      </c>
      <c r="DJ148" s="36">
        <f t="shared" si="1293"/>
        <v>260908.24031999998</v>
      </c>
      <c r="DK148" s="36">
        <f t="shared" si="1293"/>
        <v>18</v>
      </c>
      <c r="DL148" s="36">
        <f t="shared" si="1293"/>
        <v>352942.72715520009</v>
      </c>
      <c r="DM148" s="36">
        <f t="shared" si="1293"/>
        <v>32</v>
      </c>
      <c r="DN148" s="36">
        <f t="shared" si="1293"/>
        <v>627453.73716480006</v>
      </c>
      <c r="DO148" s="36">
        <f t="shared" si="1293"/>
        <v>86</v>
      </c>
      <c r="DP148" s="36">
        <f t="shared" si="1293"/>
        <v>1681541.3160000001</v>
      </c>
      <c r="DQ148" s="36">
        <f t="shared" si="1293"/>
        <v>46</v>
      </c>
      <c r="DR148" s="36">
        <f t="shared" si="1293"/>
        <v>901964.74717440014</v>
      </c>
      <c r="DS148" s="36">
        <f t="shared" si="1293"/>
        <v>40</v>
      </c>
      <c r="DT148" s="36">
        <f t="shared" si="1293"/>
        <v>652270.60080000013</v>
      </c>
      <c r="DU148" s="36">
        <f t="shared" si="1293"/>
        <v>53</v>
      </c>
      <c r="DV148" s="36">
        <f t="shared" si="1293"/>
        <v>864258.54606000008</v>
      </c>
      <c r="DW148" s="36">
        <f t="shared" si="1293"/>
        <v>50</v>
      </c>
      <c r="DX148" s="36">
        <f t="shared" si="1293"/>
        <v>977640.30000000016</v>
      </c>
      <c r="DY148" s="36">
        <v>37</v>
      </c>
      <c r="DZ148" s="36">
        <f t="shared" ref="DZ148" si="1294">SUM(DZ149:DZ152)</f>
        <v>971591.75568000006</v>
      </c>
      <c r="EA148" s="36">
        <v>1</v>
      </c>
      <c r="EB148" s="36">
        <f t="shared" ref="EB148" si="1295">SUM(EB149:EB152)</f>
        <v>26565.477119999996</v>
      </c>
      <c r="EC148" s="36">
        <f t="shared" si="1293"/>
        <v>0</v>
      </c>
      <c r="ED148" s="36">
        <f t="shared" si="1293"/>
        <v>0</v>
      </c>
      <c r="EE148" s="36">
        <f t="shared" si="1293"/>
        <v>7</v>
      </c>
      <c r="EF148" s="36">
        <f t="shared" si="1293"/>
        <v>279929.41704000003</v>
      </c>
      <c r="EG148" s="36">
        <f t="shared" si="1293"/>
        <v>2973</v>
      </c>
      <c r="EH148" s="36">
        <f t="shared" si="1293"/>
        <v>47969765.375750408</v>
      </c>
      <c r="EI148" s="36">
        <f t="shared" si="1293"/>
        <v>0</v>
      </c>
      <c r="EJ148" s="36">
        <f t="shared" si="1293"/>
        <v>0</v>
      </c>
      <c r="EL148" s="59"/>
    </row>
    <row r="149" spans="1:142" x14ac:dyDescent="0.25">
      <c r="A149" s="7"/>
      <c r="B149" s="7">
        <v>103</v>
      </c>
      <c r="C149" s="33" t="s">
        <v>293</v>
      </c>
      <c r="D149" s="22">
        <f t="shared" si="1233"/>
        <v>10127</v>
      </c>
      <c r="E149" s="22">
        <v>10127</v>
      </c>
      <c r="F149" s="22">
        <v>9620</v>
      </c>
      <c r="G149" s="23">
        <v>1.08</v>
      </c>
      <c r="H149" s="31">
        <v>1</v>
      </c>
      <c r="I149" s="32"/>
      <c r="J149" s="22">
        <v>1.4</v>
      </c>
      <c r="K149" s="22">
        <v>1.68</v>
      </c>
      <c r="L149" s="22">
        <v>2.23</v>
      </c>
      <c r="M149" s="22">
        <v>2.39</v>
      </c>
      <c r="N149" s="24">
        <v>2.57</v>
      </c>
      <c r="O149" s="25"/>
      <c r="P149" s="26">
        <f t="shared" ref="P149:P152" si="1296">(O149/12*1*$D149*$G149*$H149*$J149*P$10)+(O149/12*5*$E149*$G149*$H149*$J149*P$11)+(O149/12*6*$F149*$G149*$H149*$J149*P$11)</f>
        <v>0</v>
      </c>
      <c r="Q149" s="25"/>
      <c r="R149" s="26">
        <f t="shared" ref="R149:R152" si="1297">(Q149/12*1*$D149*$G149*$H149*$J149*R$10)+(Q149/12*5*$E149*$G149*$H149*$J149*R$11)+(Q149/12*6*$F149*$G149*$H149*$J149*R$11)</f>
        <v>0</v>
      </c>
      <c r="S149" s="42"/>
      <c r="T149" s="26">
        <f t="shared" ref="T149:T152" si="1298">(S149/12*1*$D149*$G149*$H149*$J149*T$10)+(S149/12*5*$E149*$G149*$H149*$J149*T$11)+(S149/12*6*$F149*$G149*$H149*$J149*T$11)</f>
        <v>0</v>
      </c>
      <c r="U149" s="25">
        <v>0</v>
      </c>
      <c r="V149" s="26">
        <f t="shared" ref="V149:V152" si="1299">(U149/12*1*$D149*$G149*$H149*$J149*V$10)+(U149/12*5*$E149*$G149*$H149*$J149*V$11)+(U149/12*6*$F149*$G149*$H149*$J149*V$11)</f>
        <v>0</v>
      </c>
      <c r="W149" s="25">
        <v>29</v>
      </c>
      <c r="X149" s="26">
        <f t="shared" ref="X149:X152" si="1300">(W149/12*1*$D149*$G149*$H149*$J149*X$10)+(W149/12*5*$E149*$G149*$H149*$J149*X$11)+(W149/12*6*$F149*$G149*$H149*$J149*X$11)</f>
        <v>473266.22616000002</v>
      </c>
      <c r="Y149" s="25">
        <v>0</v>
      </c>
      <c r="Z149" s="26">
        <f t="shared" ref="Z149:Z152" si="1301">(Y149/12*1*$D149*$G149*$H149*$J149*Z$10)+(Y149/12*5*$E149*$G149*$H149*$J149*Z$11)+(Y149/12*6*$F149*$G149*$H149*$J149*Z$11)</f>
        <v>0</v>
      </c>
      <c r="AA149" s="25">
        <v>0</v>
      </c>
      <c r="AB149" s="26">
        <f t="shared" ref="AB149:AB152" si="1302">(AA149/12*1*$D149*$G149*$H149*$K149*AB$10)+(AA149/12*5*$E149*$G149*$H149*$K149*AB$11)+(AA149/12*6*$F149*$G149*$H149*$K149*AB$11)</f>
        <v>0</v>
      </c>
      <c r="AC149" s="25">
        <v>15</v>
      </c>
      <c r="AD149" s="26">
        <f t="shared" ref="AD149:AD152" si="1303">(AC149/12*1*$D149*$G149*$H149*$J149*AD$10)+(AC149/12*5*$E149*$G149*$H149*$J149*AD$11)+(AC149/12*6*$F149*$G149*$H149*$J149*AD$11)</f>
        <v>226170.28979999997</v>
      </c>
      <c r="AE149" s="25">
        <v>234</v>
      </c>
      <c r="AF149" s="26">
        <f t="shared" ref="AF149:AF152" si="1304">(AE149/12*1*$D149*$G149*$H149*$K149*AF$10)+(AE149/12*5*$E149*$G149*$H149*$K149*AF$11)+(AE149/12*6*$F149*$G149*$H149*$K149*AF$11)</f>
        <v>4233907.8250560006</v>
      </c>
      <c r="AG149" s="25">
        <v>45</v>
      </c>
      <c r="AH149" s="26">
        <f t="shared" ref="AH149:AH152" si="1305">(AG149/12*1*$D149*$G149*$H149*$K149*AH$10)+(AG149/12*5*$E149*$G149*$H149*$K149*AH$11)+(AG149/12*6*$F149*$G149*$H149*$K149*AH$11)</f>
        <v>814213.0432800001</v>
      </c>
      <c r="AI149" s="25">
        <v>81</v>
      </c>
      <c r="AJ149" s="26">
        <f t="shared" ref="AJ149:AJ152" si="1306">(AI149/12*1*$D149*$G149*$H149*$K149*AJ$10)+(AI149/12*5*$E149*$G149*$H149*$K149*AJ$11)+(AI149/12*6*$F149*$G149*$H149*$K149*AJ$11)</f>
        <v>1465583.4779040001</v>
      </c>
      <c r="AK149" s="25">
        <v>184</v>
      </c>
      <c r="AL149" s="26">
        <f t="shared" ref="AL149:AL152" si="1307">(AK149/12*1*$D149*$G149*$H149*$K149*AL$10)+(AK149/12*5*$E149*$G149*$H149*$K149*AL$11)+(AK149/12*6*$F149*$G149*$H149*$K149*AL$11)</f>
        <v>3329226.665856</v>
      </c>
      <c r="AM149" s="28"/>
      <c r="AN149" s="26">
        <f t="shared" ref="AN149:AN152" si="1308">(AM149/12*1*$D149*$G149*$H149*$K149*AN$10)+(AM149/12*5*$E149*$G149*$H149*$K149*AN$11)+(AM149/12*6*$F149*$G149*$H149*$K149*AN$11)</f>
        <v>0</v>
      </c>
      <c r="AO149" s="25">
        <v>25</v>
      </c>
      <c r="AP149" s="26">
        <f t="shared" ref="AP149:AP152" si="1309">(AO149/12*1*$D149*$G149*$H149*$K149*AP$10)+(AO149/12*5*$E149*$G149*$H149*$K149*AP$11)+(AO149/12*6*$F149*$G149*$H149*$K149*AP$11)</f>
        <v>452340.57960000006</v>
      </c>
      <c r="AQ149" s="25">
        <v>0</v>
      </c>
      <c r="AR149" s="26">
        <f t="shared" ref="AR149:AR152" si="1310">(AQ149/12*1*$D149*$G149*$H149*$J149*AR$10)+(AQ149/12*5*$E149*$G149*$H149*$J149*AR$11)+(AQ149/12*6*$F149*$G149*$H149*$J149*AR$11)</f>
        <v>0</v>
      </c>
      <c r="AS149" s="25"/>
      <c r="AT149" s="26">
        <f t="shared" ref="AT149:AT152" si="1311">(AS149/12*1*$D149*$G149*$H149*$J149*AT$10)+(AS149/12*11*$E149*$G149*$H149*$J149*AT$11)</f>
        <v>0</v>
      </c>
      <c r="AU149" s="25"/>
      <c r="AV149" s="26">
        <f t="shared" ref="AV149:AV152" si="1312">(AU149/12*1*$D149*$G149*$H149*$J149*AV$10)+(AU149/12*5*$E149*$G149*$H149*$J149*AV$11)+(AU149/12*6*$F149*$G149*$H149*$J149*AV$11)</f>
        <v>0</v>
      </c>
      <c r="AW149" s="25"/>
      <c r="AX149" s="26">
        <f t="shared" ref="AX149:AX152" si="1313">(AW149/12*1*$D149*$G149*$H149*$K149*AX$10)+(AW149/12*5*$E149*$G149*$H149*$K149*AX$11)+(AW149/12*6*$F149*$G149*$H149*$K149*AX$11)</f>
        <v>0</v>
      </c>
      <c r="AY149" s="25">
        <v>81</v>
      </c>
      <c r="AZ149" s="26">
        <f t="shared" ref="AZ149:AZ152" si="1314">(AY149/12*1*$D149*$G149*$H149*$J149*AZ$10)+(AY149/12*5*$E149*$G149*$H149*$J149*AZ$11)+(AY149/12*6*$F149*$G149*$H149*$J149*AZ$11)</f>
        <v>1432468.64124</v>
      </c>
      <c r="BA149" s="25"/>
      <c r="BB149" s="26">
        <f t="shared" ref="BB149:BB152" si="1315">(BA149/12*1*$D149*$G149*$H149*$J149*BB$10)+(BA149/12*5*$E149*$G149*$H149*$J149*BB$11)+(BA149/12*6*$F149*$G149*$H149*$J149*BB$11)</f>
        <v>0</v>
      </c>
      <c r="BC149" s="25"/>
      <c r="BD149" s="26">
        <f t="shared" ref="BD149:BD152" si="1316">(BC149/12*1*$D149*$G149*$H149*$J149*BD$10)+(BC149/12*5*$E149*$G149*$H149*$J149*BD$11)+(BC149/12*6*$F149*$G149*$H149*$J149*BD$11)</f>
        <v>0</v>
      </c>
      <c r="BE149" s="25"/>
      <c r="BF149" s="26">
        <f t="shared" ref="BF149:BF152" si="1317">(BE149/12*1*$D149*$G149*$H149*$J149*BF$10)+(BE149/12*5*$E149*$G149*$H149*$J149*BF$11)+(BE149/12*6*$F149*$G149*$H149*$J149*BF$11)</f>
        <v>0</v>
      </c>
      <c r="BG149" s="25"/>
      <c r="BH149" s="26">
        <f t="shared" ref="BH149:BH152" si="1318">(BG149/12*1*$D149*$G149*$H149*$J149*BH$10)+(BG149/12*5*$E149*$G149*$H149*$J149*BH$11)+(BG149/12*6*$F149*$G149*$H149*$J149*BH$11)</f>
        <v>0</v>
      </c>
      <c r="BI149" s="25">
        <v>140</v>
      </c>
      <c r="BJ149" s="26">
        <f t="shared" ref="BJ149:BJ152" si="1319">(BI149/12*1*$D149*$G149*$H149*$J149*BJ$10)+(BI149/12*5*$E149*$G149*$H149*$J149*BJ$11)+(BI149/12*6*$F149*$G149*$H149*$J149*BJ$11)</f>
        <v>1898884.2599999998</v>
      </c>
      <c r="BK149" s="25"/>
      <c r="BL149" s="26">
        <f t="shared" ref="BL149:BL152" si="1320">(BK149/12*1*$D149*$G149*$H149*$J149*BL$10)+(BK149/12*4*$E149*$G149*$H149*$J149*BL$11)+(BK149/12*1*$E149*$G149*$H149*$J149*BL$12)+(BK149/12*6*$F149*$G149*$H149*$J149*BL$12)</f>
        <v>0</v>
      </c>
      <c r="BM149" s="25"/>
      <c r="BN149" s="26">
        <f t="shared" ref="BN149:BN152" si="1321">(BM149/12*1*$D149*$G149*$H149*$J149*BN$10)+(BM149/12*5*$E149*$G149*$H149*$J149*BN$11)+(BM149/12*6*$F149*$G149*$H149*$J149*BN$11)</f>
        <v>0</v>
      </c>
      <c r="BO149" s="25">
        <v>277</v>
      </c>
      <c r="BP149" s="26">
        <f t="shared" ref="BP149:BP152" si="1322">(BO149/12*1*$D149*$G149*$H149*$J149*BP$10)+(BO149/12*4*$E149*$G149*$H149*$J149*BP$11)+(BO149/12*1*$E149*$G149*$H149*$J149*BP$12)+(BO149/12*6*$F149*$G149*$H149*$J149*BP$12)</f>
        <v>3520278.5436000004</v>
      </c>
      <c r="BQ149" s="25">
        <v>185</v>
      </c>
      <c r="BR149" s="26">
        <f t="shared" ref="BR149:BR152" si="1323">(BQ149/12*1*$D149*$G149*$H149*$J149*BR$10)+(BQ149/12*5*$E149*$G149*$H149*$J149*BR$11)+(BQ149/12*6*$F149*$G149*$H149*$J149*BR$11)</f>
        <v>2509239.915</v>
      </c>
      <c r="BS149" s="25"/>
      <c r="BT149" s="26">
        <f t="shared" ref="BT149:BT152" si="1324">(BS149/12*1*$D149*$G149*$H149*$J149*BT$10)+(BS149/12*4*$E149*$G149*$H149*$J149*BT$11)+(BS149/12*1*$E149*$G149*$H149*$J149*BT$12)+(BS149/12*6*$F149*$G149*$H149*$J149*BT$12)</f>
        <v>0</v>
      </c>
      <c r="BU149" s="25">
        <v>20</v>
      </c>
      <c r="BV149" s="26">
        <f t="shared" ref="BV149:BV152" si="1325">(BU149/12*1*$D149*$G149*$H149*$J149*BV$10)+(BU149/12*5*$E149*$G149*$H149*$J149*BV$11)+(BU149/12*6*$F149*$G149*$H149*$J149*BV$11)</f>
        <v>271269.18</v>
      </c>
      <c r="BW149" s="25">
        <v>34</v>
      </c>
      <c r="BX149" s="26">
        <f t="shared" ref="BX149:BX152" si="1326">(BW149/12*1*$D149*$G149*$H149*$J149*BX$10)+(BW149/12*5*$E149*$G149*$H149*$J149*BX$11)+(BW149/12*6*$F149*$G149*$H149*$J149*BX$11)</f>
        <v>461157.60600000003</v>
      </c>
      <c r="BY149" s="25">
        <v>0</v>
      </c>
      <c r="BZ149" s="26">
        <f t="shared" ref="BZ149:BZ152" si="1327">(BY149/12*1*$D149*$G149*$H149*$J149*BZ$10)+(BY149/12*5*$E149*$G149*$H149*$J149*BZ$11)+(BY149/12*6*$F149*$G149*$H149*$J149*BZ$11)</f>
        <v>0</v>
      </c>
      <c r="CA149" s="25">
        <v>169</v>
      </c>
      <c r="CB149" s="26">
        <f t="shared" ref="CB149:CB152" si="1328">(CA149/12*1*$D149*$G149*$H149*$K149*CB$10)+(CA149/12*4*$E149*$G149*$H149*$K149*CB$11)+(CA149/12*1*$E149*$G149*$H149*$K149*CB$12)+(CA149/12*6*$F149*$G149*$H149*$K149*CB$12)</f>
        <v>3097405.6495200004</v>
      </c>
      <c r="CC149" s="25"/>
      <c r="CD149" s="26">
        <f t="shared" ref="CD149:CD152" si="1329">(CC149/12*1*$D149*$G149*$H149*$J149*CD$10)+(CC149/12*5*$E149*$G149*$H149*$J149*CD$11)+(CC149/12*6*$F149*$G149*$H149*$J149*CD$11)</f>
        <v>0</v>
      </c>
      <c r="CE149" s="25"/>
      <c r="CF149" s="26">
        <f t="shared" ref="CF149:CF152" si="1330">(CE149/12*1*$D149*$G149*$H149*$J149*CF$10)+(CE149/12*5*$E149*$G149*$H149*$J149*CF$11)+(CE149/12*6*$F149*$G149*$H149*$J149*CF$11)</f>
        <v>0</v>
      </c>
      <c r="CG149" s="25">
        <v>2</v>
      </c>
      <c r="CH149" s="26">
        <f t="shared" ref="CH149:CH152" si="1331">(CG149/12*1*$D149*$G149*$H149*$J149*CH$10)+(CG149/12*5*$E149*$G149*$H149*$J149*CH$11)+(CG149/12*6*$F149*$G149*$H149*$J149*CH$11)</f>
        <v>29857.463999999996</v>
      </c>
      <c r="CI149" s="25">
        <v>118</v>
      </c>
      <c r="CJ149" s="26">
        <f t="shared" ref="CJ149:CJ152" si="1332">(CI149/12*1*$D149*$G149*$H149*$K149*CJ$10)+(CI149/12*4*$E149*$G149*$H149*$K149*CJ$11)+(CI149/12*1*$E149*$G149*$H149*$K149*CJ$12)+(CI149/12*6*$F149*$G149*$H149*$K149*CJ$12)</f>
        <v>2234958.3547200002</v>
      </c>
      <c r="CK149" s="25">
        <v>14</v>
      </c>
      <c r="CL149" s="26">
        <f t="shared" ref="CL149:CL152" si="1333">(CK149/12*1*$D149*$G149*$H149*$K149*CL$10)+(CK149/12*5*$E149*$G149*$H149*$K149*CL$11)+(CK149/12*6*$F149*$G149*$H149*$K149*CL$11)</f>
        <v>251574.42360959999</v>
      </c>
      <c r="CM149" s="25">
        <v>2</v>
      </c>
      <c r="CN149" s="26">
        <f t="shared" ref="CN149:CN152" si="1334">(CM149/12*1*$D149*$G149*$H149*$J149*CN$10)+(CM149/12*5*$E149*$G149*$H149*$J149*CN$11)+(CM149/12*6*$F149*$G149*$H149*$J149*CN$11)</f>
        <v>29857.463999999996</v>
      </c>
      <c r="CO149" s="25">
        <v>40</v>
      </c>
      <c r="CP149" s="26">
        <f t="shared" ref="CP149:CP152" si="1335">(CO149/12*1*$D149*$G149*$H149*$J149*CP$10)+(CO149/12*5*$E149*$G149*$H149*$J149*CP$11)+(CO149/12*6*$F149*$G149*$H149*$J149*CP$11)</f>
        <v>597149.28</v>
      </c>
      <c r="CQ149" s="25">
        <v>0</v>
      </c>
      <c r="CR149" s="26">
        <f t="shared" ref="CR149:CR152" si="1336">(CQ149/12*1*$D149*$G149*$H149*$J149*CR$10)+(CQ149/12*5*$E149*$G149*$H149*$J149*CR$11)+(CQ149/12*6*$F149*$G149*$H149*$J149*CR$11)</f>
        <v>0</v>
      </c>
      <c r="CS149" s="25">
        <v>46</v>
      </c>
      <c r="CT149" s="26">
        <f>(CS149/12*1*$D149*$G149*$H149*$J149*CT$10)+(CS149/12*5*$E149*$G149*$H149*$J149*CT$11)+(CS149/12*6*$F149*$G149*$H149*$J149*CT$11)</f>
        <v>688834.73131199996</v>
      </c>
      <c r="CU149" s="25">
        <v>150</v>
      </c>
      <c r="CV149" s="26">
        <f>(CU149/12*1*$D149*$G149*$H149*$J149*CV$10)+(CU149/12*5*$E149*$G149*$H149*$J149*CV$11)+(CU149/12*6*$F149*$G149*$H149*$J149*CV$11)</f>
        <v>2239309.7999999998</v>
      </c>
      <c r="CW149" s="25">
        <v>77</v>
      </c>
      <c r="CX149" s="26">
        <f t="shared" ref="CX149:CX152" si="1337">(CW149/12*1*$D149*$G149*$H149*$J149*CX$10)+(CW149/12*5*$E149*$G149*$H149*$J149*CX$11)+(CW149/12*6*$F149*$G149*$H149*$J149*CX$11)</f>
        <v>1149512.3640000001</v>
      </c>
      <c r="CY149" s="25">
        <v>40</v>
      </c>
      <c r="CZ149" s="26">
        <f t="shared" ref="CZ149:CZ152" si="1338">(CY149/12*1*$D149*$G149*$H149*$J149*CZ$10)+(CY149/12*5*$E149*$G149*$H149*$J149*CZ$11)+(CY149/12*6*$F149*$G149*$H149*$J149*CZ$11)</f>
        <v>597149.28</v>
      </c>
      <c r="DA149" s="25">
        <v>370</v>
      </c>
      <c r="DB149" s="26">
        <f t="shared" ref="DB149:DB152" si="1339">(DA149/12*1*$D149*$G149*$H149*$J149*DB$10)+(DA149/12*4*$E149*$G149*$H149*$J149*DB$11)+(DA149/12*1*$E149*$G149*$H149*$J149*DB$12)+(DA149/12*6*$F149*$G149*$H149*$J149*DB$12)</f>
        <v>4891025.4120000005</v>
      </c>
      <c r="DC149" s="25">
        <v>145</v>
      </c>
      <c r="DD149" s="26">
        <f t="shared" ref="DD149:DD152" si="1340">(DC149/12*1*$D149*$G149*$H149*$J149*DD$10)+(DC149/12*5*$E149*$G149*$H149*$J149*DD$11)+(DC149/12*6*$F149*$G149*$H149*$J149*DD$11)</f>
        <v>2164666.1399999997</v>
      </c>
      <c r="DE149" s="25">
        <v>9</v>
      </c>
      <c r="DF149" s="26">
        <f t="shared" ref="DF149:DF152" si="1341">(DE149/12*1*$D149*$G149*$H149*$K149*DF$10)+(DE149/12*5*$E149*$G149*$H149*$K149*DF$11)+(DE149/12*6*$F149*$G149*$H149*$K149*DF$11)</f>
        <v>161230.30560000002</v>
      </c>
      <c r="DG149" s="25">
        <f>30+6</f>
        <v>36</v>
      </c>
      <c r="DH149" s="26">
        <f t="shared" ref="DH149:DH152" si="1342">(DG149/12*1*$D149*$G149*$H149*$K149*DH$10)+(DG149/12*5*$E149*$G149*$H149*$K149*DH$11)+(DG149/12*6*$F149*$G149*$H149*$K149*DH$11)</f>
        <v>705885.45431040018</v>
      </c>
      <c r="DI149" s="25">
        <v>16</v>
      </c>
      <c r="DJ149" s="26">
        <f t="shared" ref="DJ149:DJ152" si="1343">(DI149/12*1*$D149*$G149*$H149*$J149*DJ$10)+(DI149/12*5*$E149*$G149*$H149*$J149*DJ$11)+(DI149/12*6*$F149*$G149*$H149*$J149*DJ$11)</f>
        <v>260908.24031999998</v>
      </c>
      <c r="DK149" s="25">
        <v>18</v>
      </c>
      <c r="DL149" s="26">
        <f>(DK149/12*1*$D149*$G149*$H149*$K149*DL$10)+(DK149/12*5*$E149*$G149*$H149*$K149*DL$11)+(DK149/12*6*$F149*$G149*$H149*$K149*DL$11)</f>
        <v>352942.72715520009</v>
      </c>
      <c r="DM149" s="25">
        <v>32</v>
      </c>
      <c r="DN149" s="26">
        <f>(DM149/12*1*$D149*$G149*$H149*$K149*DN$10)+(DM149/12*5*$E149*$G149*$H149*$K149*DN$11)+(DM149/12*6*$F149*$G149*$H149*$K149*DN$11)</f>
        <v>627453.73716480006</v>
      </c>
      <c r="DO149" s="25">
        <v>86</v>
      </c>
      <c r="DP149" s="26">
        <f t="shared" ref="DP149:DP152" si="1344">(DO149/12*1*$D149*$G149*$H149*$K149*DP$10)+(DO149/12*5*$E149*$G149*$H149*$K149*DP$11)+(DO149/12*6*$F149*$G149*$H149*$K149*DP$11)</f>
        <v>1681541.3160000001</v>
      </c>
      <c r="DQ149" s="25">
        <v>46</v>
      </c>
      <c r="DR149" s="26">
        <f t="shared" ref="DR149:DR152" si="1345">(DQ149/12*1*$D149*$G149*$H149*$K149*DR$10)+(DQ149/12*5*$E149*$G149*$H149*$K149*DR$11)+(DQ149/12*6*$F149*$G149*$H149*$K149*DR$11)</f>
        <v>901964.74717440014</v>
      </c>
      <c r="DS149" s="25">
        <f>23+17</f>
        <v>40</v>
      </c>
      <c r="DT149" s="26">
        <f t="shared" ref="DT149:DT152" si="1346">(DS149/12*1*$D149*$G149*$H149*$J149*DT$10)+(DS149/12*5*$E149*$G149*$H149*$J149*DT$11)+(DS149/12*6*$F149*$G149*$H149*$J149*DT$11)</f>
        <v>652270.60080000013</v>
      </c>
      <c r="DU149" s="25">
        <v>53</v>
      </c>
      <c r="DV149" s="26">
        <f t="shared" ref="DV149:DV152" si="1347">(DU149/12*1*$D149*$G149*$H149*$J149*DV$10)+(DU149/12*5*$E149*$G149*$H149*$J149*DV$11)+(DU149/12*6*$F149*$G149*$H149*$J149*DV$11)</f>
        <v>864258.54606000008</v>
      </c>
      <c r="DW149" s="25">
        <v>50</v>
      </c>
      <c r="DX149" s="26">
        <f t="shared" ref="DX149:DX152" si="1348">(DW149/12*1*$D149*$G149*$H149*$K149*DX$10)+(DW149/12*5*$E149*$G149*$H149*$K149*DX$11)+(DW149/12*6*$F149*$G149*$H149*$K149*DX$11)</f>
        <v>977640.30000000016</v>
      </c>
      <c r="DY149" s="25">
        <v>37</v>
      </c>
      <c r="DZ149" s="26">
        <f t="shared" ref="DZ149:DZ152" si="1349">(DY149/12*1*$D149*$G149*$H149*$K149*DZ$10)+(DY149/12*5*$E149*$G149*$H149*$K149*DZ$11)+(DY149/12*6*$F149*$G149*$H149*$K149*DZ$11)</f>
        <v>971591.75568000006</v>
      </c>
      <c r="EA149" s="25">
        <v>1</v>
      </c>
      <c r="EB149" s="26">
        <f t="shared" ref="EB149:EB152" si="1350">(EA149/12*1*$D149*$G149*$H149*$K149*EB$10)+(EA149/12*5*$E149*$G149*$H149*$K149*EB$11)+(EA149/12*6*$F149*$G149*$H149*$K149*EB$11)</f>
        <v>26565.477119999996</v>
      </c>
      <c r="EC149" s="25">
        <v>0</v>
      </c>
      <c r="ED149" s="26">
        <f t="shared" ref="ED149:ED152" si="1351">(EC149/12*1*$D149*$G149*$H149*$L149*ED$10)+(EC149/12*5*$E149*$G149*$H149*$L149*ED$11)+(EC149/12*6*$F149*$G149*$H149*$L149*ED$11)</f>
        <v>0</v>
      </c>
      <c r="EE149" s="25">
        <v>7</v>
      </c>
      <c r="EF149" s="26">
        <f t="shared" ref="EF149:EF152" si="1352">(EE149/12*1*$D149*$G149*$H149*$M149*EF$10)+(EE149/12*5*$E149*$G149*$H149*$N149*EF$11)+(EE149/12*6*$F149*$G149*$H149*$N149*EF$11)</f>
        <v>279929.41704000003</v>
      </c>
      <c r="EG149" s="29">
        <f t="shared" ref="EG149:EH152" si="1353">SUM(S149,Y149,U149,O149,Q149,BW149,CS149,DI149,DU149,BY149,DS149,BI149,AY149,AQ149,AS149,AU149,BK149,CQ149,W149,EA149,DG149,CA149,DY149,CI149,DK149,DO149,DM149,AE149,AG149,AI149,AK149,AA149,AM149,AO149,CK149,EC149,EE149,AW149,DW149,BO149,BA149,BC149,CU149,CW149,CY149,DA149,DC149,BQ149,BE149,BS149,BG149,BU149,CM149,CG149,CO149,AC149,CC149,DE149,,BM149,DQ149,CE149)</f>
        <v>2954</v>
      </c>
      <c r="EH149" s="29">
        <f t="shared" si="1353"/>
        <v>47523489.241082408</v>
      </c>
      <c r="EI149" s="38"/>
      <c r="EJ149" s="38"/>
      <c r="EL149" s="59"/>
    </row>
    <row r="150" spans="1:142" ht="90" x14ac:dyDescent="0.25">
      <c r="A150" s="7"/>
      <c r="B150" s="7">
        <v>104</v>
      </c>
      <c r="C150" s="33" t="s">
        <v>294</v>
      </c>
      <c r="D150" s="22">
        <f t="shared" si="1233"/>
        <v>10127</v>
      </c>
      <c r="E150" s="22">
        <v>10127</v>
      </c>
      <c r="F150" s="22">
        <v>9620</v>
      </c>
      <c r="G150" s="23">
        <v>1.41</v>
      </c>
      <c r="H150" s="31">
        <v>1</v>
      </c>
      <c r="I150" s="32"/>
      <c r="J150" s="22">
        <v>1.4</v>
      </c>
      <c r="K150" s="22">
        <v>1.68</v>
      </c>
      <c r="L150" s="22">
        <v>2.23</v>
      </c>
      <c r="M150" s="22">
        <v>2.39</v>
      </c>
      <c r="N150" s="24">
        <v>2.57</v>
      </c>
      <c r="O150" s="25"/>
      <c r="P150" s="26">
        <f t="shared" si="1296"/>
        <v>0</v>
      </c>
      <c r="Q150" s="25"/>
      <c r="R150" s="26">
        <f t="shared" si="1297"/>
        <v>0</v>
      </c>
      <c r="S150" s="27"/>
      <c r="T150" s="26">
        <f t="shared" si="1298"/>
        <v>0</v>
      </c>
      <c r="U150" s="25">
        <v>0</v>
      </c>
      <c r="V150" s="26">
        <f t="shared" si="1299"/>
        <v>0</v>
      </c>
      <c r="W150" s="25">
        <v>0</v>
      </c>
      <c r="X150" s="26">
        <f t="shared" si="1300"/>
        <v>0</v>
      </c>
      <c r="Y150" s="25">
        <v>0</v>
      </c>
      <c r="Z150" s="26">
        <f t="shared" si="1301"/>
        <v>0</v>
      </c>
      <c r="AA150" s="25"/>
      <c r="AB150" s="26">
        <f t="shared" si="1302"/>
        <v>0</v>
      </c>
      <c r="AC150" s="25"/>
      <c r="AD150" s="26">
        <f t="shared" si="1303"/>
        <v>0</v>
      </c>
      <c r="AE150" s="25">
        <v>0</v>
      </c>
      <c r="AF150" s="26">
        <f t="shared" si="1304"/>
        <v>0</v>
      </c>
      <c r="AG150" s="25"/>
      <c r="AH150" s="26">
        <f t="shared" si="1305"/>
        <v>0</v>
      </c>
      <c r="AI150" s="25">
        <v>0</v>
      </c>
      <c r="AJ150" s="26">
        <f t="shared" si="1306"/>
        <v>0</v>
      </c>
      <c r="AK150" s="25">
        <v>1</v>
      </c>
      <c r="AL150" s="26">
        <f t="shared" si="1307"/>
        <v>23622.230267999996</v>
      </c>
      <c r="AM150" s="28"/>
      <c r="AN150" s="26">
        <f t="shared" si="1308"/>
        <v>0</v>
      </c>
      <c r="AO150" s="25"/>
      <c r="AP150" s="26">
        <f t="shared" si="1309"/>
        <v>0</v>
      </c>
      <c r="AQ150" s="25">
        <v>0</v>
      </c>
      <c r="AR150" s="26">
        <f t="shared" si="1310"/>
        <v>0</v>
      </c>
      <c r="AS150" s="25"/>
      <c r="AT150" s="26">
        <f t="shared" si="1311"/>
        <v>0</v>
      </c>
      <c r="AU150" s="25"/>
      <c r="AV150" s="26">
        <f t="shared" si="1312"/>
        <v>0</v>
      </c>
      <c r="AW150" s="25"/>
      <c r="AX150" s="26">
        <f t="shared" si="1313"/>
        <v>0</v>
      </c>
      <c r="AY150" s="25"/>
      <c r="AZ150" s="26">
        <f t="shared" si="1314"/>
        <v>0</v>
      </c>
      <c r="BA150" s="25"/>
      <c r="BB150" s="26">
        <f t="shared" si="1315"/>
        <v>0</v>
      </c>
      <c r="BC150" s="25">
        <v>2</v>
      </c>
      <c r="BD150" s="26">
        <f t="shared" si="1316"/>
        <v>31850.818999999996</v>
      </c>
      <c r="BE150" s="25"/>
      <c r="BF150" s="26">
        <f t="shared" si="1317"/>
        <v>0</v>
      </c>
      <c r="BG150" s="25"/>
      <c r="BH150" s="26">
        <f t="shared" si="1318"/>
        <v>0</v>
      </c>
      <c r="BI150" s="25">
        <v>0</v>
      </c>
      <c r="BJ150" s="26">
        <f t="shared" si="1319"/>
        <v>0</v>
      </c>
      <c r="BK150" s="25"/>
      <c r="BL150" s="26">
        <f t="shared" si="1320"/>
        <v>0</v>
      </c>
      <c r="BM150" s="25"/>
      <c r="BN150" s="26">
        <f t="shared" si="1321"/>
        <v>0</v>
      </c>
      <c r="BO150" s="25">
        <v>1</v>
      </c>
      <c r="BP150" s="26">
        <f t="shared" si="1322"/>
        <v>16591.766099999997</v>
      </c>
      <c r="BQ150" s="25">
        <v>2</v>
      </c>
      <c r="BR150" s="26">
        <f t="shared" si="1323"/>
        <v>35415.698499999999</v>
      </c>
      <c r="BS150" s="25"/>
      <c r="BT150" s="26">
        <f t="shared" si="1324"/>
        <v>0</v>
      </c>
      <c r="BU150" s="25"/>
      <c r="BV150" s="26">
        <f t="shared" si="1325"/>
        <v>0</v>
      </c>
      <c r="BW150" s="25">
        <v>0</v>
      </c>
      <c r="BX150" s="26">
        <f t="shared" si="1326"/>
        <v>0</v>
      </c>
      <c r="BY150" s="25">
        <v>0</v>
      </c>
      <c r="BZ150" s="26">
        <f t="shared" si="1327"/>
        <v>0</v>
      </c>
      <c r="CA150" s="25">
        <v>2</v>
      </c>
      <c r="CB150" s="26">
        <f t="shared" si="1328"/>
        <v>47856.037320000003</v>
      </c>
      <c r="CC150" s="25"/>
      <c r="CD150" s="26">
        <f t="shared" si="1329"/>
        <v>0</v>
      </c>
      <c r="CE150" s="25"/>
      <c r="CF150" s="26">
        <f t="shared" si="1330"/>
        <v>0</v>
      </c>
      <c r="CG150" s="25"/>
      <c r="CH150" s="26">
        <f t="shared" si="1331"/>
        <v>0</v>
      </c>
      <c r="CI150" s="25">
        <v>6</v>
      </c>
      <c r="CJ150" s="26">
        <f t="shared" si="1332"/>
        <v>148365.87948</v>
      </c>
      <c r="CK150" s="25"/>
      <c r="CL150" s="26">
        <f t="shared" si="1333"/>
        <v>0</v>
      </c>
      <c r="CM150" s="25"/>
      <c r="CN150" s="26">
        <f t="shared" si="1334"/>
        <v>0</v>
      </c>
      <c r="CO150" s="25"/>
      <c r="CP150" s="26">
        <f t="shared" si="1335"/>
        <v>0</v>
      </c>
      <c r="CQ150" s="25"/>
      <c r="CR150" s="26">
        <f t="shared" si="1336"/>
        <v>0</v>
      </c>
      <c r="CS150" s="25">
        <v>0</v>
      </c>
      <c r="CT150" s="26">
        <f>(CS150/12*1*$D150*$G150*$H150*$J150*CT$10)+(CS150/12*5*$E150*$G150*$H150*$J150*CT$11)+(CS150/12*6*$F150*$G150*$H150*$J150*CT$11)</f>
        <v>0</v>
      </c>
      <c r="CU150" s="25"/>
      <c r="CV150" s="26">
        <f>(CU150/12*1*$D150*$G150*$H150*$J150*CV$10)+(CU150/12*5*$E150*$G150*$H150*$J150*CV$11)+(CU150/12*6*$F150*$G150*$H150*$J150*CV$11)</f>
        <v>0</v>
      </c>
      <c r="CW150" s="25">
        <v>1</v>
      </c>
      <c r="CX150" s="26">
        <f t="shared" si="1337"/>
        <v>19490.288999999997</v>
      </c>
      <c r="CY150" s="25"/>
      <c r="CZ150" s="26">
        <f t="shared" si="1338"/>
        <v>0</v>
      </c>
      <c r="DA150" s="25"/>
      <c r="DB150" s="26">
        <f t="shared" si="1339"/>
        <v>0</v>
      </c>
      <c r="DC150" s="25"/>
      <c r="DD150" s="26">
        <f t="shared" si="1340"/>
        <v>0</v>
      </c>
      <c r="DE150" s="25">
        <v>0</v>
      </c>
      <c r="DF150" s="26">
        <f t="shared" si="1341"/>
        <v>0</v>
      </c>
      <c r="DG150" s="25">
        <v>0</v>
      </c>
      <c r="DH150" s="26">
        <f t="shared" si="1342"/>
        <v>0</v>
      </c>
      <c r="DI150" s="25">
        <v>0</v>
      </c>
      <c r="DJ150" s="26">
        <f t="shared" si="1343"/>
        <v>0</v>
      </c>
      <c r="DK150" s="25"/>
      <c r="DL150" s="26">
        <f>(DK150/12*1*$D150*$G150*$H150*$K150*DL$10)+(DK150/12*5*$E150*$G150*$H150*$K150*DL$11)+(DK150/12*6*$F150*$G150*$H150*$K150*DL$11)</f>
        <v>0</v>
      </c>
      <c r="DM150" s="25"/>
      <c r="DN150" s="26">
        <f>(DM150/12*1*$D150*$G150*$H150*$K150*DN$10)+(DM150/12*5*$E150*$G150*$H150*$K150*DN$11)+(DM150/12*6*$F150*$G150*$H150*$K150*DN$11)</f>
        <v>0</v>
      </c>
      <c r="DO150" s="25"/>
      <c r="DP150" s="26">
        <f t="shared" si="1344"/>
        <v>0</v>
      </c>
      <c r="DQ150" s="25"/>
      <c r="DR150" s="26">
        <f t="shared" si="1345"/>
        <v>0</v>
      </c>
      <c r="DS150" s="25"/>
      <c r="DT150" s="26">
        <f t="shared" si="1346"/>
        <v>0</v>
      </c>
      <c r="DU150" s="25"/>
      <c r="DV150" s="26">
        <f t="shared" si="1347"/>
        <v>0</v>
      </c>
      <c r="DW150" s="25"/>
      <c r="DX150" s="26">
        <f t="shared" si="1348"/>
        <v>0</v>
      </c>
      <c r="DY150" s="25"/>
      <c r="DZ150" s="26">
        <f t="shared" si="1349"/>
        <v>0</v>
      </c>
      <c r="EA150" s="25">
        <v>0</v>
      </c>
      <c r="EB150" s="26">
        <f t="shared" si="1350"/>
        <v>0</v>
      </c>
      <c r="EC150" s="25">
        <v>0</v>
      </c>
      <c r="ED150" s="26">
        <f t="shared" si="1351"/>
        <v>0</v>
      </c>
      <c r="EE150" s="25">
        <v>0</v>
      </c>
      <c r="EF150" s="26">
        <f t="shared" si="1352"/>
        <v>0</v>
      </c>
      <c r="EG150" s="29">
        <f t="shared" si="1353"/>
        <v>15</v>
      </c>
      <c r="EH150" s="29">
        <f t="shared" si="1353"/>
        <v>323192.71966800001</v>
      </c>
      <c r="EI150" s="38"/>
      <c r="EJ150" s="38"/>
      <c r="EL150" s="59"/>
    </row>
    <row r="151" spans="1:142" x14ac:dyDescent="0.25">
      <c r="A151" s="7"/>
      <c r="B151" s="7">
        <v>105</v>
      </c>
      <c r="C151" s="33" t="s">
        <v>295</v>
      </c>
      <c r="D151" s="22">
        <f t="shared" si="1233"/>
        <v>10127</v>
      </c>
      <c r="E151" s="22">
        <v>10127</v>
      </c>
      <c r="F151" s="22">
        <v>9620</v>
      </c>
      <c r="G151" s="30">
        <v>2.58</v>
      </c>
      <c r="H151" s="31">
        <v>1</v>
      </c>
      <c r="I151" s="32"/>
      <c r="J151" s="22">
        <v>1.4</v>
      </c>
      <c r="K151" s="22">
        <v>1.68</v>
      </c>
      <c r="L151" s="22">
        <v>2.23</v>
      </c>
      <c r="M151" s="22">
        <v>2.39</v>
      </c>
      <c r="N151" s="24">
        <v>2.57</v>
      </c>
      <c r="O151" s="34"/>
      <c r="P151" s="26">
        <f t="shared" si="1296"/>
        <v>0</v>
      </c>
      <c r="Q151" s="34"/>
      <c r="R151" s="26">
        <f t="shared" si="1297"/>
        <v>0</v>
      </c>
      <c r="S151" s="27"/>
      <c r="T151" s="26">
        <f t="shared" si="1298"/>
        <v>0</v>
      </c>
      <c r="U151" s="34"/>
      <c r="V151" s="26">
        <f t="shared" si="1299"/>
        <v>0</v>
      </c>
      <c r="W151" s="34"/>
      <c r="X151" s="26">
        <f t="shared" si="1300"/>
        <v>0</v>
      </c>
      <c r="Y151" s="34"/>
      <c r="Z151" s="26">
        <f t="shared" si="1301"/>
        <v>0</v>
      </c>
      <c r="AA151" s="34"/>
      <c r="AB151" s="26">
        <f t="shared" si="1302"/>
        <v>0</v>
      </c>
      <c r="AC151" s="34"/>
      <c r="AD151" s="26">
        <f t="shared" si="1303"/>
        <v>0</v>
      </c>
      <c r="AE151" s="34"/>
      <c r="AF151" s="26">
        <f t="shared" si="1304"/>
        <v>0</v>
      </c>
      <c r="AG151" s="34"/>
      <c r="AH151" s="26">
        <f t="shared" si="1305"/>
        <v>0</v>
      </c>
      <c r="AI151" s="34"/>
      <c r="AJ151" s="26">
        <f t="shared" si="1306"/>
        <v>0</v>
      </c>
      <c r="AK151" s="34"/>
      <c r="AL151" s="26">
        <f t="shared" si="1307"/>
        <v>0</v>
      </c>
      <c r="AM151" s="35"/>
      <c r="AN151" s="26">
        <f t="shared" si="1308"/>
        <v>0</v>
      </c>
      <c r="AO151" s="34"/>
      <c r="AP151" s="26">
        <f t="shared" si="1309"/>
        <v>0</v>
      </c>
      <c r="AQ151" s="34"/>
      <c r="AR151" s="26">
        <f t="shared" si="1310"/>
        <v>0</v>
      </c>
      <c r="AS151" s="34"/>
      <c r="AT151" s="26">
        <f t="shared" si="1311"/>
        <v>0</v>
      </c>
      <c r="AU151" s="34"/>
      <c r="AV151" s="26">
        <f t="shared" si="1312"/>
        <v>0</v>
      </c>
      <c r="AW151" s="34"/>
      <c r="AX151" s="26">
        <f t="shared" si="1313"/>
        <v>0</v>
      </c>
      <c r="AY151" s="34"/>
      <c r="AZ151" s="26">
        <f t="shared" si="1314"/>
        <v>0</v>
      </c>
      <c r="BA151" s="34"/>
      <c r="BB151" s="26">
        <f t="shared" si="1315"/>
        <v>0</v>
      </c>
      <c r="BC151" s="34">
        <v>2</v>
      </c>
      <c r="BD151" s="26">
        <f t="shared" si="1316"/>
        <v>58280.222000000002</v>
      </c>
      <c r="BE151" s="34"/>
      <c r="BF151" s="26">
        <f t="shared" si="1317"/>
        <v>0</v>
      </c>
      <c r="BG151" s="34"/>
      <c r="BH151" s="26">
        <f t="shared" si="1318"/>
        <v>0</v>
      </c>
      <c r="BI151" s="34"/>
      <c r="BJ151" s="26">
        <f t="shared" si="1319"/>
        <v>0</v>
      </c>
      <c r="BK151" s="34"/>
      <c r="BL151" s="26">
        <f t="shared" si="1320"/>
        <v>0</v>
      </c>
      <c r="BM151" s="25"/>
      <c r="BN151" s="26">
        <f t="shared" si="1321"/>
        <v>0</v>
      </c>
      <c r="BO151" s="34"/>
      <c r="BP151" s="26">
        <f t="shared" si="1322"/>
        <v>0</v>
      </c>
      <c r="BQ151" s="34">
        <v>2</v>
      </c>
      <c r="BR151" s="26">
        <f t="shared" si="1323"/>
        <v>64803.192999999999</v>
      </c>
      <c r="BS151" s="34"/>
      <c r="BT151" s="26">
        <f t="shared" si="1324"/>
        <v>0</v>
      </c>
      <c r="BU151" s="34"/>
      <c r="BV151" s="26">
        <f t="shared" si="1325"/>
        <v>0</v>
      </c>
      <c r="BW151" s="34"/>
      <c r="BX151" s="26">
        <f t="shared" si="1326"/>
        <v>0</v>
      </c>
      <c r="BY151" s="34"/>
      <c r="BZ151" s="26">
        <f t="shared" si="1327"/>
        <v>0</v>
      </c>
      <c r="CA151" s="34"/>
      <c r="CB151" s="26">
        <f t="shared" si="1328"/>
        <v>0</v>
      </c>
      <c r="CC151" s="34"/>
      <c r="CD151" s="26">
        <f t="shared" si="1329"/>
        <v>0</v>
      </c>
      <c r="CE151" s="25"/>
      <c r="CF151" s="26">
        <f t="shared" si="1330"/>
        <v>0</v>
      </c>
      <c r="CG151" s="34"/>
      <c r="CH151" s="26">
        <f t="shared" si="1331"/>
        <v>0</v>
      </c>
      <c r="CI151" s="34"/>
      <c r="CJ151" s="26">
        <f t="shared" si="1332"/>
        <v>0</v>
      </c>
      <c r="CK151" s="34"/>
      <c r="CL151" s="26">
        <f t="shared" si="1333"/>
        <v>0</v>
      </c>
      <c r="CM151" s="34"/>
      <c r="CN151" s="26">
        <f t="shared" si="1334"/>
        <v>0</v>
      </c>
      <c r="CO151" s="34"/>
      <c r="CP151" s="26">
        <f t="shared" si="1335"/>
        <v>0</v>
      </c>
      <c r="CQ151" s="34"/>
      <c r="CR151" s="26">
        <f t="shared" si="1336"/>
        <v>0</v>
      </c>
      <c r="CS151" s="34"/>
      <c r="CT151" s="26">
        <f>(CS151/12*1*$D151*$G151*$H151*$J151*CT$10)+(CS151/12*5*$E151*$G151*$H151*$J151*CT$11)+(CS151/12*6*$F151*$G151*$H151*$J151*CT$11)</f>
        <v>0</v>
      </c>
      <c r="CU151" s="34"/>
      <c r="CV151" s="26">
        <f>(CU151/12*1*$D151*$G151*$H151*$J151*CV$10)+(CU151/12*5*$E151*$G151*$H151*$J151*CV$11)+(CU151/12*6*$F151*$G151*$H151*$J151*CV$11)</f>
        <v>0</v>
      </c>
      <c r="CW151" s="34"/>
      <c r="CX151" s="26">
        <f t="shared" si="1337"/>
        <v>0</v>
      </c>
      <c r="CY151" s="34"/>
      <c r="CZ151" s="26">
        <f t="shared" si="1338"/>
        <v>0</v>
      </c>
      <c r="DA151" s="34"/>
      <c r="DB151" s="26">
        <f t="shared" si="1339"/>
        <v>0</v>
      </c>
      <c r="DC151" s="34"/>
      <c r="DD151" s="26">
        <f t="shared" si="1340"/>
        <v>0</v>
      </c>
      <c r="DE151" s="34"/>
      <c r="DF151" s="26">
        <f t="shared" si="1341"/>
        <v>0</v>
      </c>
      <c r="DG151" s="34"/>
      <c r="DH151" s="26">
        <f t="shared" si="1342"/>
        <v>0</v>
      </c>
      <c r="DI151" s="34"/>
      <c r="DJ151" s="26">
        <f t="shared" si="1343"/>
        <v>0</v>
      </c>
      <c r="DK151" s="34"/>
      <c r="DL151" s="26">
        <f>(DK151/12*1*$D151*$G151*$H151*$K151*DL$10)+(DK151/12*5*$E151*$G151*$H151*$K151*DL$11)+(DK151/12*6*$F151*$G151*$H151*$K151*DL$11)</f>
        <v>0</v>
      </c>
      <c r="DM151" s="25"/>
      <c r="DN151" s="26">
        <f>(DM151/12*1*$D151*$G151*$H151*$K151*DN$10)+(DM151/12*5*$E151*$G151*$H151*$K151*DN$11)+(DM151/12*6*$F151*$G151*$H151*$K151*DN$11)</f>
        <v>0</v>
      </c>
      <c r="DO151" s="34"/>
      <c r="DP151" s="26">
        <f t="shared" si="1344"/>
        <v>0</v>
      </c>
      <c r="DQ151" s="34"/>
      <c r="DR151" s="26">
        <f t="shared" si="1345"/>
        <v>0</v>
      </c>
      <c r="DS151" s="54"/>
      <c r="DT151" s="26">
        <f t="shared" si="1346"/>
        <v>0</v>
      </c>
      <c r="DU151" s="34"/>
      <c r="DV151" s="26">
        <f t="shared" si="1347"/>
        <v>0</v>
      </c>
      <c r="DW151" s="34"/>
      <c r="DX151" s="26">
        <f t="shared" si="1348"/>
        <v>0</v>
      </c>
      <c r="DY151" s="34"/>
      <c r="DZ151" s="26">
        <f t="shared" si="1349"/>
        <v>0</v>
      </c>
      <c r="EA151" s="34"/>
      <c r="EB151" s="26">
        <f t="shared" si="1350"/>
        <v>0</v>
      </c>
      <c r="EC151" s="34"/>
      <c r="ED151" s="26">
        <f t="shared" si="1351"/>
        <v>0</v>
      </c>
      <c r="EE151" s="34"/>
      <c r="EF151" s="26">
        <f t="shared" si="1352"/>
        <v>0</v>
      </c>
      <c r="EG151" s="29">
        <f t="shared" si="1353"/>
        <v>4</v>
      </c>
      <c r="EH151" s="29">
        <f t="shared" si="1353"/>
        <v>123083.41500000001</v>
      </c>
      <c r="EI151" s="38"/>
      <c r="EJ151" s="38"/>
      <c r="EL151" s="59"/>
    </row>
    <row r="152" spans="1:142" ht="45" x14ac:dyDescent="0.25">
      <c r="A152" s="7"/>
      <c r="B152" s="7">
        <v>106</v>
      </c>
      <c r="C152" s="33" t="s">
        <v>296</v>
      </c>
      <c r="D152" s="22">
        <f t="shared" si="1233"/>
        <v>10127</v>
      </c>
      <c r="E152" s="22">
        <v>10127</v>
      </c>
      <c r="F152" s="22">
        <v>9620</v>
      </c>
      <c r="G152" s="30">
        <v>12.27</v>
      </c>
      <c r="H152" s="31">
        <v>1</v>
      </c>
      <c r="I152" s="32"/>
      <c r="J152" s="22">
        <v>1.4</v>
      </c>
      <c r="K152" s="22">
        <v>1.68</v>
      </c>
      <c r="L152" s="22">
        <v>2.23</v>
      </c>
      <c r="M152" s="22">
        <v>2.39</v>
      </c>
      <c r="N152" s="24">
        <v>2.57</v>
      </c>
      <c r="O152" s="34"/>
      <c r="P152" s="26">
        <f t="shared" si="1296"/>
        <v>0</v>
      </c>
      <c r="Q152" s="34"/>
      <c r="R152" s="26">
        <f t="shared" si="1297"/>
        <v>0</v>
      </c>
      <c r="S152" s="27"/>
      <c r="T152" s="26">
        <f t="shared" si="1298"/>
        <v>0</v>
      </c>
      <c r="U152" s="34"/>
      <c r="V152" s="26">
        <f t="shared" si="1299"/>
        <v>0</v>
      </c>
      <c r="W152" s="34"/>
      <c r="X152" s="26">
        <f t="shared" si="1300"/>
        <v>0</v>
      </c>
      <c r="Y152" s="34"/>
      <c r="Z152" s="26">
        <f t="shared" si="1301"/>
        <v>0</v>
      </c>
      <c r="AA152" s="34"/>
      <c r="AB152" s="26">
        <f t="shared" si="1302"/>
        <v>0</v>
      </c>
      <c r="AC152" s="34"/>
      <c r="AD152" s="26">
        <f t="shared" si="1303"/>
        <v>0</v>
      </c>
      <c r="AE152" s="34"/>
      <c r="AF152" s="26">
        <f t="shared" si="1304"/>
        <v>0</v>
      </c>
      <c r="AG152" s="34"/>
      <c r="AH152" s="26">
        <f t="shared" si="1305"/>
        <v>0</v>
      </c>
      <c r="AI152" s="34"/>
      <c r="AJ152" s="26">
        <f t="shared" si="1306"/>
        <v>0</v>
      </c>
      <c r="AK152" s="34"/>
      <c r="AL152" s="26">
        <f t="shared" si="1307"/>
        <v>0</v>
      </c>
      <c r="AM152" s="35"/>
      <c r="AN152" s="26">
        <f t="shared" si="1308"/>
        <v>0</v>
      </c>
      <c r="AO152" s="34"/>
      <c r="AP152" s="26">
        <f t="shared" si="1309"/>
        <v>0</v>
      </c>
      <c r="AQ152" s="34"/>
      <c r="AR152" s="26">
        <f t="shared" si="1310"/>
        <v>0</v>
      </c>
      <c r="AS152" s="34"/>
      <c r="AT152" s="26">
        <f t="shared" si="1311"/>
        <v>0</v>
      </c>
      <c r="AU152" s="34"/>
      <c r="AV152" s="26">
        <f t="shared" si="1312"/>
        <v>0</v>
      </c>
      <c r="AW152" s="34"/>
      <c r="AX152" s="26">
        <f t="shared" si="1313"/>
        <v>0</v>
      </c>
      <c r="AY152" s="34"/>
      <c r="AZ152" s="26">
        <f t="shared" si="1314"/>
        <v>0</v>
      </c>
      <c r="BA152" s="34"/>
      <c r="BB152" s="26">
        <f t="shared" si="1315"/>
        <v>0</v>
      </c>
      <c r="BC152" s="34"/>
      <c r="BD152" s="26">
        <f t="shared" si="1316"/>
        <v>0</v>
      </c>
      <c r="BE152" s="34"/>
      <c r="BF152" s="26">
        <f t="shared" si="1317"/>
        <v>0</v>
      </c>
      <c r="BG152" s="34"/>
      <c r="BH152" s="26">
        <f t="shared" si="1318"/>
        <v>0</v>
      </c>
      <c r="BI152" s="34"/>
      <c r="BJ152" s="26">
        <f t="shared" si="1319"/>
        <v>0</v>
      </c>
      <c r="BK152" s="34"/>
      <c r="BL152" s="26">
        <f t="shared" si="1320"/>
        <v>0</v>
      </c>
      <c r="BM152" s="34"/>
      <c r="BN152" s="26">
        <f t="shared" si="1321"/>
        <v>0</v>
      </c>
      <c r="BO152" s="34"/>
      <c r="BP152" s="26">
        <f t="shared" si="1322"/>
        <v>0</v>
      </c>
      <c r="BQ152" s="34"/>
      <c r="BR152" s="26">
        <f t="shared" si="1323"/>
        <v>0</v>
      </c>
      <c r="BS152" s="34"/>
      <c r="BT152" s="26">
        <f t="shared" si="1324"/>
        <v>0</v>
      </c>
      <c r="BU152" s="34"/>
      <c r="BV152" s="26">
        <f t="shared" si="1325"/>
        <v>0</v>
      </c>
      <c r="BW152" s="34"/>
      <c r="BX152" s="26">
        <f t="shared" si="1326"/>
        <v>0</v>
      </c>
      <c r="BY152" s="34"/>
      <c r="BZ152" s="26">
        <f t="shared" si="1327"/>
        <v>0</v>
      </c>
      <c r="CA152" s="34"/>
      <c r="CB152" s="26">
        <f t="shared" si="1328"/>
        <v>0</v>
      </c>
      <c r="CC152" s="34"/>
      <c r="CD152" s="26">
        <f t="shared" si="1329"/>
        <v>0</v>
      </c>
      <c r="CE152" s="34"/>
      <c r="CF152" s="26">
        <f t="shared" si="1330"/>
        <v>0</v>
      </c>
      <c r="CG152" s="34"/>
      <c r="CH152" s="26">
        <f t="shared" si="1331"/>
        <v>0</v>
      </c>
      <c r="CI152" s="34"/>
      <c r="CJ152" s="26">
        <f t="shared" si="1332"/>
        <v>0</v>
      </c>
      <c r="CK152" s="34"/>
      <c r="CL152" s="26">
        <f t="shared" si="1333"/>
        <v>0</v>
      </c>
      <c r="CM152" s="34"/>
      <c r="CN152" s="26">
        <f t="shared" si="1334"/>
        <v>0</v>
      </c>
      <c r="CO152" s="34"/>
      <c r="CP152" s="26">
        <f t="shared" si="1335"/>
        <v>0</v>
      </c>
      <c r="CQ152" s="34"/>
      <c r="CR152" s="26">
        <f t="shared" si="1336"/>
        <v>0</v>
      </c>
      <c r="CS152" s="34"/>
      <c r="CT152" s="26">
        <f>(CS152/12*1*$D152*$G152*$H152*$J152*CT$10)+(CS152/12*5*$E152*$G152*$H152*$J152*CT$11)+(CS152/12*6*$F152*$G152*$H152*$J152*CT$11)</f>
        <v>0</v>
      </c>
      <c r="CU152" s="34"/>
      <c r="CV152" s="26">
        <f>(CU152/12*1*$D152*$G152*$H152*$J152*CV$10)+(CU152/12*5*$E152*$G152*$H152*$J152*CV$11)+(CU152/12*6*$F152*$G152*$H152*$J152*CV$11)</f>
        <v>0</v>
      </c>
      <c r="CW152" s="34"/>
      <c r="CX152" s="26">
        <f t="shared" si="1337"/>
        <v>0</v>
      </c>
      <c r="CY152" s="34"/>
      <c r="CZ152" s="26">
        <f t="shared" si="1338"/>
        <v>0</v>
      </c>
      <c r="DA152" s="34"/>
      <c r="DB152" s="26">
        <f t="shared" si="1339"/>
        <v>0</v>
      </c>
      <c r="DC152" s="34"/>
      <c r="DD152" s="26">
        <f t="shared" si="1340"/>
        <v>0</v>
      </c>
      <c r="DE152" s="34"/>
      <c r="DF152" s="26">
        <f t="shared" si="1341"/>
        <v>0</v>
      </c>
      <c r="DG152" s="34"/>
      <c r="DH152" s="26">
        <f t="shared" si="1342"/>
        <v>0</v>
      </c>
      <c r="DI152" s="34"/>
      <c r="DJ152" s="26">
        <f t="shared" si="1343"/>
        <v>0</v>
      </c>
      <c r="DK152" s="34"/>
      <c r="DL152" s="26">
        <f>(DK152/12*1*$D152*$G152*$H152*$K152*DL$10)+(DK152/12*5*$E152*$G152*$H152*$K152*DL$11)+(DK152/12*6*$F152*$G152*$H152*$K152*DL$11)</f>
        <v>0</v>
      </c>
      <c r="DM152" s="34"/>
      <c r="DN152" s="26">
        <f>(DM152/12*1*$D152*$G152*$H152*$K152*DN$10)+(DM152/12*5*$E152*$G152*$H152*$K152*DN$11)+(DM152/12*6*$F152*$G152*$H152*$K152*DN$11)</f>
        <v>0</v>
      </c>
      <c r="DO152" s="34"/>
      <c r="DP152" s="26">
        <f t="shared" si="1344"/>
        <v>0</v>
      </c>
      <c r="DQ152" s="34"/>
      <c r="DR152" s="26">
        <f t="shared" si="1345"/>
        <v>0</v>
      </c>
      <c r="DS152" s="54"/>
      <c r="DT152" s="26">
        <f t="shared" si="1346"/>
        <v>0</v>
      </c>
      <c r="DU152" s="34"/>
      <c r="DV152" s="26">
        <f t="shared" si="1347"/>
        <v>0</v>
      </c>
      <c r="DW152" s="34"/>
      <c r="DX152" s="26">
        <f t="shared" si="1348"/>
        <v>0</v>
      </c>
      <c r="DY152" s="34"/>
      <c r="DZ152" s="26">
        <f t="shared" si="1349"/>
        <v>0</v>
      </c>
      <c r="EA152" s="34"/>
      <c r="EB152" s="26">
        <f t="shared" si="1350"/>
        <v>0</v>
      </c>
      <c r="EC152" s="34"/>
      <c r="ED152" s="26">
        <f t="shared" si="1351"/>
        <v>0</v>
      </c>
      <c r="EE152" s="34"/>
      <c r="EF152" s="26">
        <f t="shared" si="1352"/>
        <v>0</v>
      </c>
      <c r="EG152" s="29">
        <f t="shared" si="1353"/>
        <v>0</v>
      </c>
      <c r="EH152" s="29">
        <f t="shared" si="1353"/>
        <v>0</v>
      </c>
      <c r="EI152" s="61"/>
      <c r="EJ152" s="61"/>
      <c r="EL152" s="59"/>
    </row>
    <row r="153" spans="1:142" s="60" customFormat="1" x14ac:dyDescent="0.25">
      <c r="A153" s="44">
        <v>36</v>
      </c>
      <c r="B153" s="44"/>
      <c r="C153" s="45" t="s">
        <v>297</v>
      </c>
      <c r="D153" s="22">
        <f t="shared" si="1233"/>
        <v>10127</v>
      </c>
      <c r="E153" s="22">
        <v>10127</v>
      </c>
      <c r="F153" s="22">
        <v>9620</v>
      </c>
      <c r="G153" s="47"/>
      <c r="H153" s="49"/>
      <c r="I153" s="50"/>
      <c r="J153" s="47"/>
      <c r="K153" s="47"/>
      <c r="L153" s="47"/>
      <c r="M153" s="47"/>
      <c r="N153" s="24">
        <v>2.57</v>
      </c>
      <c r="O153" s="37">
        <f>SUM(O154:O157)</f>
        <v>0</v>
      </c>
      <c r="P153" s="37">
        <f t="shared" ref="P153:CA153" si="1354">SUM(P154:P157)</f>
        <v>0</v>
      </c>
      <c r="Q153" s="37">
        <f t="shared" si="1354"/>
        <v>0</v>
      </c>
      <c r="R153" s="37">
        <f t="shared" si="1354"/>
        <v>0</v>
      </c>
      <c r="S153" s="37">
        <f t="shared" si="1354"/>
        <v>0</v>
      </c>
      <c r="T153" s="37">
        <f t="shared" si="1354"/>
        <v>0</v>
      </c>
      <c r="U153" s="37">
        <f t="shared" si="1354"/>
        <v>0</v>
      </c>
      <c r="V153" s="37">
        <f t="shared" si="1354"/>
        <v>0</v>
      </c>
      <c r="W153" s="37">
        <f t="shared" si="1354"/>
        <v>0</v>
      </c>
      <c r="X153" s="37">
        <f t="shared" si="1354"/>
        <v>0</v>
      </c>
      <c r="Y153" s="37">
        <f t="shared" si="1354"/>
        <v>0</v>
      </c>
      <c r="Z153" s="37">
        <f t="shared" si="1354"/>
        <v>0</v>
      </c>
      <c r="AA153" s="37">
        <f t="shared" si="1354"/>
        <v>0</v>
      </c>
      <c r="AB153" s="37">
        <f t="shared" si="1354"/>
        <v>0</v>
      </c>
      <c r="AC153" s="37">
        <f t="shared" si="1354"/>
        <v>0</v>
      </c>
      <c r="AD153" s="37">
        <f t="shared" si="1354"/>
        <v>0</v>
      </c>
      <c r="AE153" s="37">
        <f t="shared" si="1354"/>
        <v>0</v>
      </c>
      <c r="AF153" s="37">
        <f t="shared" si="1354"/>
        <v>0</v>
      </c>
      <c r="AG153" s="37">
        <f t="shared" si="1354"/>
        <v>0</v>
      </c>
      <c r="AH153" s="37">
        <f t="shared" si="1354"/>
        <v>0</v>
      </c>
      <c r="AI153" s="37">
        <f t="shared" si="1354"/>
        <v>0</v>
      </c>
      <c r="AJ153" s="37">
        <f t="shared" si="1354"/>
        <v>0</v>
      </c>
      <c r="AK153" s="37">
        <f t="shared" si="1354"/>
        <v>0</v>
      </c>
      <c r="AL153" s="37">
        <f t="shared" si="1354"/>
        <v>0</v>
      </c>
      <c r="AM153" s="37">
        <f t="shared" si="1354"/>
        <v>0</v>
      </c>
      <c r="AN153" s="37">
        <f t="shared" si="1354"/>
        <v>0</v>
      </c>
      <c r="AO153" s="37">
        <v>0</v>
      </c>
      <c r="AP153" s="37">
        <f t="shared" si="1354"/>
        <v>0</v>
      </c>
      <c r="AQ153" s="37">
        <f t="shared" si="1354"/>
        <v>0</v>
      </c>
      <c r="AR153" s="37">
        <f t="shared" si="1354"/>
        <v>0</v>
      </c>
      <c r="AS153" s="37">
        <f t="shared" si="1354"/>
        <v>0</v>
      </c>
      <c r="AT153" s="37">
        <f t="shared" si="1354"/>
        <v>0</v>
      </c>
      <c r="AU153" s="37">
        <f t="shared" si="1354"/>
        <v>0</v>
      </c>
      <c r="AV153" s="37">
        <f t="shared" si="1354"/>
        <v>0</v>
      </c>
      <c r="AW153" s="37">
        <f t="shared" si="1354"/>
        <v>0</v>
      </c>
      <c r="AX153" s="37">
        <f t="shared" si="1354"/>
        <v>0</v>
      </c>
      <c r="AY153" s="37">
        <f t="shared" si="1354"/>
        <v>0</v>
      </c>
      <c r="AZ153" s="37">
        <f t="shared" si="1354"/>
        <v>0</v>
      </c>
      <c r="BA153" s="37">
        <f t="shared" si="1354"/>
        <v>0</v>
      </c>
      <c r="BB153" s="37">
        <f t="shared" si="1354"/>
        <v>0</v>
      </c>
      <c r="BC153" s="37">
        <f t="shared" si="1354"/>
        <v>0</v>
      </c>
      <c r="BD153" s="37">
        <f t="shared" si="1354"/>
        <v>0</v>
      </c>
      <c r="BE153" s="37">
        <f t="shared" si="1354"/>
        <v>0</v>
      </c>
      <c r="BF153" s="37">
        <f t="shared" si="1354"/>
        <v>0</v>
      </c>
      <c r="BG153" s="37">
        <f t="shared" si="1354"/>
        <v>0</v>
      </c>
      <c r="BH153" s="37">
        <f t="shared" si="1354"/>
        <v>0</v>
      </c>
      <c r="BI153" s="37">
        <v>0</v>
      </c>
      <c r="BJ153" s="37">
        <f t="shared" si="1354"/>
        <v>0</v>
      </c>
      <c r="BK153" s="37">
        <f t="shared" si="1354"/>
        <v>0</v>
      </c>
      <c r="BL153" s="37">
        <f t="shared" si="1354"/>
        <v>0</v>
      </c>
      <c r="BM153" s="37">
        <f t="shared" si="1354"/>
        <v>0</v>
      </c>
      <c r="BN153" s="37">
        <f t="shared" si="1354"/>
        <v>0</v>
      </c>
      <c r="BO153" s="37">
        <f t="shared" si="1354"/>
        <v>0</v>
      </c>
      <c r="BP153" s="37">
        <f t="shared" si="1354"/>
        <v>0</v>
      </c>
      <c r="BQ153" s="37">
        <f t="shared" si="1354"/>
        <v>0</v>
      </c>
      <c r="BR153" s="37">
        <f t="shared" si="1354"/>
        <v>0</v>
      </c>
      <c r="BS153" s="37">
        <f t="shared" si="1354"/>
        <v>0</v>
      </c>
      <c r="BT153" s="37">
        <f t="shared" si="1354"/>
        <v>0</v>
      </c>
      <c r="BU153" s="37">
        <v>0</v>
      </c>
      <c r="BV153" s="37">
        <f t="shared" si="1354"/>
        <v>0</v>
      </c>
      <c r="BW153" s="37">
        <f t="shared" si="1354"/>
        <v>0</v>
      </c>
      <c r="BX153" s="37">
        <f t="shared" si="1354"/>
        <v>0</v>
      </c>
      <c r="BY153" s="37">
        <f t="shared" si="1354"/>
        <v>0</v>
      </c>
      <c r="BZ153" s="37">
        <f t="shared" si="1354"/>
        <v>0</v>
      </c>
      <c r="CA153" s="37">
        <f t="shared" si="1354"/>
        <v>0</v>
      </c>
      <c r="CB153" s="37">
        <f t="shared" ref="CB153:EJ153" si="1355">SUM(CB154:CB157)</f>
        <v>0</v>
      </c>
      <c r="CC153" s="37">
        <f t="shared" si="1355"/>
        <v>0</v>
      </c>
      <c r="CD153" s="37">
        <f t="shared" si="1355"/>
        <v>0</v>
      </c>
      <c r="CE153" s="37">
        <f t="shared" si="1355"/>
        <v>0</v>
      </c>
      <c r="CF153" s="37">
        <f t="shared" si="1355"/>
        <v>0</v>
      </c>
      <c r="CG153" s="37">
        <f t="shared" si="1355"/>
        <v>0</v>
      </c>
      <c r="CH153" s="37">
        <f t="shared" si="1355"/>
        <v>0</v>
      </c>
      <c r="CI153" s="37">
        <f t="shared" si="1355"/>
        <v>0</v>
      </c>
      <c r="CJ153" s="37">
        <f t="shared" si="1355"/>
        <v>0</v>
      </c>
      <c r="CK153" s="37">
        <f t="shared" si="1355"/>
        <v>0</v>
      </c>
      <c r="CL153" s="37">
        <f t="shared" si="1355"/>
        <v>0</v>
      </c>
      <c r="CM153" s="37">
        <f t="shared" si="1355"/>
        <v>0</v>
      </c>
      <c r="CN153" s="37">
        <f t="shared" si="1355"/>
        <v>0</v>
      </c>
      <c r="CO153" s="37">
        <f t="shared" si="1355"/>
        <v>0</v>
      </c>
      <c r="CP153" s="37">
        <f t="shared" si="1355"/>
        <v>0</v>
      </c>
      <c r="CQ153" s="37">
        <f t="shared" si="1355"/>
        <v>0</v>
      </c>
      <c r="CR153" s="37">
        <f t="shared" si="1355"/>
        <v>0</v>
      </c>
      <c r="CS153" s="37">
        <f t="shared" si="1355"/>
        <v>0</v>
      </c>
      <c r="CT153" s="37">
        <f t="shared" si="1355"/>
        <v>0</v>
      </c>
      <c r="CU153" s="37">
        <f t="shared" si="1355"/>
        <v>0</v>
      </c>
      <c r="CV153" s="37">
        <f t="shared" si="1355"/>
        <v>0</v>
      </c>
      <c r="CW153" s="37">
        <f t="shared" si="1355"/>
        <v>0</v>
      </c>
      <c r="CX153" s="37">
        <f t="shared" si="1355"/>
        <v>0</v>
      </c>
      <c r="CY153" s="37">
        <f t="shared" si="1355"/>
        <v>0</v>
      </c>
      <c r="CZ153" s="37">
        <f t="shared" si="1355"/>
        <v>0</v>
      </c>
      <c r="DA153" s="37">
        <f t="shared" si="1355"/>
        <v>0</v>
      </c>
      <c r="DB153" s="37">
        <f t="shared" si="1355"/>
        <v>0</v>
      </c>
      <c r="DC153" s="37">
        <f t="shared" si="1355"/>
        <v>0</v>
      </c>
      <c r="DD153" s="37">
        <f t="shared" si="1355"/>
        <v>0</v>
      </c>
      <c r="DE153" s="37">
        <f t="shared" si="1355"/>
        <v>0</v>
      </c>
      <c r="DF153" s="37">
        <f t="shared" si="1355"/>
        <v>0</v>
      </c>
      <c r="DG153" s="37">
        <f t="shared" si="1355"/>
        <v>0</v>
      </c>
      <c r="DH153" s="37">
        <f t="shared" si="1355"/>
        <v>0</v>
      </c>
      <c r="DI153" s="37">
        <v>0</v>
      </c>
      <c r="DJ153" s="37">
        <f t="shared" si="1355"/>
        <v>0</v>
      </c>
      <c r="DK153" s="37">
        <f t="shared" si="1355"/>
        <v>0</v>
      </c>
      <c r="DL153" s="37">
        <f t="shared" si="1355"/>
        <v>0</v>
      </c>
      <c r="DM153" s="37">
        <f t="shared" si="1355"/>
        <v>0</v>
      </c>
      <c r="DN153" s="37">
        <f t="shared" si="1355"/>
        <v>0</v>
      </c>
      <c r="DO153" s="37">
        <f t="shared" si="1355"/>
        <v>0</v>
      </c>
      <c r="DP153" s="37">
        <f t="shared" si="1355"/>
        <v>0</v>
      </c>
      <c r="DQ153" s="37">
        <f t="shared" si="1355"/>
        <v>0</v>
      </c>
      <c r="DR153" s="37">
        <f t="shared" si="1355"/>
        <v>0</v>
      </c>
      <c r="DS153" s="37">
        <f t="shared" si="1355"/>
        <v>0</v>
      </c>
      <c r="DT153" s="37">
        <f t="shared" si="1355"/>
        <v>0</v>
      </c>
      <c r="DU153" s="37">
        <f t="shared" si="1355"/>
        <v>0</v>
      </c>
      <c r="DV153" s="37">
        <f t="shared" si="1355"/>
        <v>0</v>
      </c>
      <c r="DW153" s="37">
        <f t="shared" si="1355"/>
        <v>0</v>
      </c>
      <c r="DX153" s="37">
        <f t="shared" si="1355"/>
        <v>0</v>
      </c>
      <c r="DY153" s="37">
        <v>0</v>
      </c>
      <c r="DZ153" s="37">
        <f t="shared" ref="DZ153" si="1356">SUM(DZ154:DZ157)</f>
        <v>0</v>
      </c>
      <c r="EA153" s="37">
        <v>0</v>
      </c>
      <c r="EB153" s="37">
        <f t="shared" ref="EB153" si="1357">SUM(EB154:EB157)</f>
        <v>0</v>
      </c>
      <c r="EC153" s="37">
        <f t="shared" si="1355"/>
        <v>0</v>
      </c>
      <c r="ED153" s="37">
        <f t="shared" si="1355"/>
        <v>0</v>
      </c>
      <c r="EE153" s="37">
        <f t="shared" si="1355"/>
        <v>0</v>
      </c>
      <c r="EF153" s="37">
        <f t="shared" si="1355"/>
        <v>0</v>
      </c>
      <c r="EG153" s="37">
        <f t="shared" si="1355"/>
        <v>0</v>
      </c>
      <c r="EH153" s="37">
        <f t="shared" si="1355"/>
        <v>0</v>
      </c>
      <c r="EI153" s="37">
        <f t="shared" si="1355"/>
        <v>0</v>
      </c>
      <c r="EJ153" s="37">
        <f t="shared" si="1355"/>
        <v>0</v>
      </c>
      <c r="EL153" s="59"/>
    </row>
    <row r="154" spans="1:142" ht="45" x14ac:dyDescent="0.25">
      <c r="A154" s="7"/>
      <c r="B154" s="7">
        <v>107</v>
      </c>
      <c r="C154" s="21" t="s">
        <v>298</v>
      </c>
      <c r="D154" s="22">
        <f t="shared" si="1233"/>
        <v>10127</v>
      </c>
      <c r="E154" s="22">
        <v>10127</v>
      </c>
      <c r="F154" s="22">
        <v>9620</v>
      </c>
      <c r="G154" s="23">
        <v>0.56000000000000005</v>
      </c>
      <c r="H154" s="31">
        <v>1</v>
      </c>
      <c r="I154" s="32"/>
      <c r="J154" s="22">
        <v>1.4</v>
      </c>
      <c r="K154" s="22">
        <v>1.68</v>
      </c>
      <c r="L154" s="22">
        <v>2.23</v>
      </c>
      <c r="M154" s="22">
        <v>2.39</v>
      </c>
      <c r="N154" s="24">
        <v>2.57</v>
      </c>
      <c r="O154" s="25">
        <v>0</v>
      </c>
      <c r="P154" s="26">
        <f t="shared" ref="P154:P157" si="1358">(O154/12*1*$D154*$G154*$H154*$J154*P$10)+(O154/12*5*$E154*$G154*$H154*$J154*P$11)+(O154/12*6*$F154*$G154*$H154*$J154*P$11)</f>
        <v>0</v>
      </c>
      <c r="Q154" s="25"/>
      <c r="R154" s="26">
        <f t="shared" ref="R154:R157" si="1359">(Q154/12*1*$D154*$G154*$H154*$J154*R$10)+(Q154/12*5*$E154*$G154*$H154*$J154*R$11)+(Q154/12*6*$F154*$G154*$H154*$J154*R$11)</f>
        <v>0</v>
      </c>
      <c r="S154" s="27"/>
      <c r="T154" s="26">
        <f t="shared" ref="T154:T157" si="1360">(S154/12*1*$D154*$G154*$H154*$J154*T$10)+(S154/12*5*$E154*$G154*$H154*$J154*T$11)+(S154/12*6*$F154*$G154*$H154*$J154*T$11)</f>
        <v>0</v>
      </c>
      <c r="U154" s="25">
        <v>0</v>
      </c>
      <c r="V154" s="26">
        <f t="shared" ref="V154:V157" si="1361">(U154/12*1*$D154*$G154*$H154*$J154*V$10)+(U154/12*5*$E154*$G154*$H154*$J154*V$11)+(U154/12*6*$F154*$G154*$H154*$J154*V$11)</f>
        <v>0</v>
      </c>
      <c r="W154" s="25">
        <v>0</v>
      </c>
      <c r="X154" s="26">
        <f t="shared" ref="X154:X157" si="1362">(W154/12*1*$D154*$G154*$H154*$J154*X$10)+(W154/12*5*$E154*$G154*$H154*$J154*X$11)+(W154/12*6*$F154*$G154*$H154*$J154*X$11)</f>
        <v>0</v>
      </c>
      <c r="Y154" s="25">
        <v>0</v>
      </c>
      <c r="Z154" s="26">
        <f t="shared" ref="Z154:Z157" si="1363">(Y154/12*1*$D154*$G154*$H154*$J154*Z$10)+(Y154/12*5*$E154*$G154*$H154*$J154*Z$11)+(Y154/12*6*$F154*$G154*$H154*$J154*Z$11)</f>
        <v>0</v>
      </c>
      <c r="AA154" s="25"/>
      <c r="AB154" s="26">
        <f t="shared" ref="AB154:AB157" si="1364">(AA154/12*1*$D154*$G154*$H154*$K154*AB$10)+(AA154/12*5*$E154*$G154*$H154*$K154*AB$11)+(AA154/12*6*$F154*$G154*$H154*$K154*AB$11)</f>
        <v>0</v>
      </c>
      <c r="AC154" s="25"/>
      <c r="AD154" s="26">
        <f t="shared" ref="AD154:AD157" si="1365">(AC154/12*1*$D154*$G154*$H154*$J154*AD$10)+(AC154/12*5*$E154*$G154*$H154*$J154*AD$11)+(AC154/12*6*$F154*$G154*$H154*$J154*AD$11)</f>
        <v>0</v>
      </c>
      <c r="AE154" s="25">
        <v>0</v>
      </c>
      <c r="AF154" s="26">
        <f t="shared" ref="AF154:AF157" si="1366">(AE154/12*1*$D154*$G154*$H154*$K154*AF$10)+(AE154/12*5*$E154*$G154*$H154*$K154*AF$11)+(AE154/12*6*$F154*$G154*$H154*$K154*AF$11)</f>
        <v>0</v>
      </c>
      <c r="AG154" s="25">
        <v>0</v>
      </c>
      <c r="AH154" s="26">
        <f t="shared" ref="AH154:AH157" si="1367">(AG154/12*1*$D154*$G154*$H154*$K154*AH$10)+(AG154/12*5*$E154*$G154*$H154*$K154*AH$11)+(AG154/12*6*$F154*$G154*$H154*$K154*AH$11)</f>
        <v>0</v>
      </c>
      <c r="AI154" s="25">
        <v>0</v>
      </c>
      <c r="AJ154" s="26">
        <f t="shared" ref="AJ154:AJ157" si="1368">(AI154/12*1*$D154*$G154*$H154*$K154*AJ$10)+(AI154/12*5*$E154*$G154*$H154*$K154*AJ$11)+(AI154/12*6*$F154*$G154*$H154*$K154*AJ$11)</f>
        <v>0</v>
      </c>
      <c r="AK154" s="25">
        <v>0</v>
      </c>
      <c r="AL154" s="26">
        <f t="shared" ref="AL154:AL157" si="1369">(AK154/12*1*$D154*$G154*$H154*$K154*AL$10)+(AK154/12*5*$E154*$G154*$H154*$K154*AL$11)+(AK154/12*6*$F154*$G154*$H154*$K154*AL$11)</f>
        <v>0</v>
      </c>
      <c r="AM154" s="28"/>
      <c r="AN154" s="26">
        <f t="shared" ref="AN154:AN157" si="1370">(AM154/12*1*$D154*$G154*$H154*$K154*AN$10)+(AM154/12*5*$E154*$G154*$H154*$K154*AN$11)+(AM154/12*6*$F154*$G154*$H154*$K154*AN$11)</f>
        <v>0</v>
      </c>
      <c r="AO154" s="25">
        <v>0</v>
      </c>
      <c r="AP154" s="26">
        <f t="shared" ref="AP154:AP157" si="1371">(AO154/12*1*$D154*$G154*$H154*$K154*AP$10)+(AO154/12*5*$E154*$G154*$H154*$K154*AP$11)+(AO154/12*6*$F154*$G154*$H154*$K154*AP$11)</f>
        <v>0</v>
      </c>
      <c r="AQ154" s="25">
        <v>0</v>
      </c>
      <c r="AR154" s="26">
        <f t="shared" ref="AR154:AR157" si="1372">(AQ154/12*1*$D154*$G154*$H154*$J154*AR$10)+(AQ154/12*5*$E154*$G154*$H154*$J154*AR$11)+(AQ154/12*6*$F154*$G154*$H154*$J154*AR$11)</f>
        <v>0</v>
      </c>
      <c r="AS154" s="25"/>
      <c r="AT154" s="26">
        <f t="shared" ref="AT154:AT157" si="1373">(AS154/12*1*$D154*$G154*$H154*$J154*AT$10)+(AS154/12*11*$E154*$G154*$H154*$J154*AT$11)</f>
        <v>0</v>
      </c>
      <c r="AU154" s="25"/>
      <c r="AV154" s="26">
        <f t="shared" ref="AV154:AV157" si="1374">(AU154/12*1*$D154*$G154*$H154*$J154*AV$10)+(AU154/12*5*$E154*$G154*$H154*$J154*AV$11)+(AU154/12*6*$F154*$G154*$H154*$J154*AV$11)</f>
        <v>0</v>
      </c>
      <c r="AW154" s="25"/>
      <c r="AX154" s="26">
        <f t="shared" ref="AX154:AX157" si="1375">(AW154/12*1*$D154*$G154*$H154*$K154*AX$10)+(AW154/12*5*$E154*$G154*$H154*$K154*AX$11)+(AW154/12*6*$F154*$G154*$H154*$K154*AX$11)</f>
        <v>0</v>
      </c>
      <c r="AY154" s="25">
        <v>0</v>
      </c>
      <c r="AZ154" s="26">
        <f t="shared" ref="AZ154:AZ157" si="1376">(AY154/12*1*$D154*$G154*$H154*$J154*AZ$10)+(AY154/12*5*$E154*$G154*$H154*$J154*AZ$11)+(AY154/12*6*$F154*$G154*$H154*$J154*AZ$11)</f>
        <v>0</v>
      </c>
      <c r="BA154" s="25"/>
      <c r="BB154" s="26">
        <f t="shared" ref="BB154:BB157" si="1377">(BA154/12*1*$D154*$G154*$H154*$J154*BB$10)+(BA154/12*5*$E154*$G154*$H154*$J154*BB$11)+(BA154/12*6*$F154*$G154*$H154*$J154*BB$11)</f>
        <v>0</v>
      </c>
      <c r="BC154" s="25"/>
      <c r="BD154" s="26">
        <f t="shared" ref="BD154:BD157" si="1378">(BC154/12*1*$D154*$G154*$H154*$J154*BD$10)+(BC154/12*5*$E154*$G154*$H154*$J154*BD$11)+(BC154/12*6*$F154*$G154*$H154*$J154*BD$11)</f>
        <v>0</v>
      </c>
      <c r="BE154" s="25"/>
      <c r="BF154" s="26">
        <f t="shared" ref="BF154:BF157" si="1379">(BE154/12*1*$D154*$G154*$H154*$J154*BF$10)+(BE154/12*5*$E154*$G154*$H154*$J154*BF$11)+(BE154/12*6*$F154*$G154*$H154*$J154*BF$11)</f>
        <v>0</v>
      </c>
      <c r="BG154" s="25"/>
      <c r="BH154" s="26">
        <f t="shared" ref="BH154:BH157" si="1380">(BG154/12*1*$D154*$G154*$H154*$J154*BH$10)+(BG154/12*5*$E154*$G154*$H154*$J154*BH$11)+(BG154/12*6*$F154*$G154*$H154*$J154*BH$11)</f>
        <v>0</v>
      </c>
      <c r="BI154" s="25">
        <v>0</v>
      </c>
      <c r="BJ154" s="26">
        <f t="shared" ref="BJ154:BJ157" si="1381">(BI154/12*1*$D154*$G154*$H154*$J154*BJ$10)+(BI154/12*5*$E154*$G154*$H154*$J154*BJ$11)+(BI154/12*6*$F154*$G154*$H154*$J154*BJ$11)</f>
        <v>0</v>
      </c>
      <c r="BK154" s="25"/>
      <c r="BL154" s="26">
        <f t="shared" ref="BL154:BL157" si="1382">(BK154/12*1*$D154*$G154*$H154*$J154*BL$10)+(BK154/12*4*$E154*$G154*$H154*$J154*BL$11)+(BK154/12*1*$E154*$G154*$H154*$J154*BL$12)+(BK154/12*6*$F154*$G154*$H154*$J154*BL$12)</f>
        <v>0</v>
      </c>
      <c r="BM154" s="25"/>
      <c r="BN154" s="26">
        <f t="shared" ref="BN154:BN157" si="1383">(BM154/12*1*$D154*$G154*$H154*$J154*BN$10)+(BM154/12*5*$E154*$G154*$H154*$J154*BN$11)+(BM154/12*6*$F154*$G154*$H154*$J154*BN$11)</f>
        <v>0</v>
      </c>
      <c r="BO154" s="25"/>
      <c r="BP154" s="26">
        <f t="shared" ref="BP154:BP157" si="1384">(BO154/12*1*$D154*$G154*$H154*$J154*BP$10)+(BO154/12*4*$E154*$G154*$H154*$J154*BP$11)+(BO154/12*1*$E154*$G154*$H154*$J154*BP$12)+(BO154/12*6*$F154*$G154*$H154*$J154*BP$12)</f>
        <v>0</v>
      </c>
      <c r="BQ154" s="25"/>
      <c r="BR154" s="26">
        <f t="shared" ref="BR154:BR157" si="1385">(BQ154/12*1*$D154*$G154*$H154*$J154*BR$10)+(BQ154/12*5*$E154*$G154*$H154*$J154*BR$11)+(BQ154/12*6*$F154*$G154*$H154*$J154*BR$11)</f>
        <v>0</v>
      </c>
      <c r="BS154" s="25"/>
      <c r="BT154" s="26">
        <f t="shared" ref="BT154:BT157" si="1386">(BS154/12*1*$D154*$G154*$H154*$J154*BT$10)+(BS154/12*4*$E154*$G154*$H154*$J154*BT$11)+(BS154/12*1*$E154*$G154*$H154*$J154*BT$12)+(BS154/12*6*$F154*$G154*$H154*$J154*BT$12)</f>
        <v>0</v>
      </c>
      <c r="BU154" s="25"/>
      <c r="BV154" s="26">
        <f t="shared" ref="BV154:BV157" si="1387">(BU154/12*1*$D154*$G154*$H154*$J154*BV$10)+(BU154/12*5*$E154*$G154*$H154*$J154*BV$11)+(BU154/12*6*$F154*$G154*$H154*$J154*BV$11)</f>
        <v>0</v>
      </c>
      <c r="BW154" s="25">
        <v>0</v>
      </c>
      <c r="BX154" s="26">
        <f t="shared" ref="BX154:BX157" si="1388">(BW154/12*1*$D154*$G154*$H154*$J154*BX$10)+(BW154/12*5*$E154*$G154*$H154*$J154*BX$11)+(BW154/12*6*$F154*$G154*$H154*$J154*BX$11)</f>
        <v>0</v>
      </c>
      <c r="BY154" s="25">
        <v>0</v>
      </c>
      <c r="BZ154" s="26">
        <f t="shared" ref="BZ154:BZ157" si="1389">(BY154/12*1*$D154*$G154*$H154*$J154*BZ$10)+(BY154/12*5*$E154*$G154*$H154*$J154*BZ$11)+(BY154/12*6*$F154*$G154*$H154*$J154*BZ$11)</f>
        <v>0</v>
      </c>
      <c r="CA154" s="25">
        <v>0</v>
      </c>
      <c r="CB154" s="26">
        <f t="shared" ref="CB154:CB157" si="1390">(CA154/12*1*$D154*$G154*$H154*$K154*CB$10)+(CA154/12*4*$E154*$G154*$H154*$K154*CB$11)+(CA154/12*1*$E154*$G154*$H154*$K154*CB$12)+(CA154/12*6*$F154*$G154*$H154*$K154*CB$12)</f>
        <v>0</v>
      </c>
      <c r="CC154" s="25"/>
      <c r="CD154" s="26">
        <f t="shared" ref="CD154:CD157" si="1391">(CC154/12*1*$D154*$G154*$H154*$J154*CD$10)+(CC154/12*5*$E154*$G154*$H154*$J154*CD$11)+(CC154/12*6*$F154*$G154*$H154*$J154*CD$11)</f>
        <v>0</v>
      </c>
      <c r="CE154" s="25"/>
      <c r="CF154" s="26">
        <f t="shared" ref="CF154:CF157" si="1392">(CE154/12*1*$D154*$G154*$H154*$J154*CF$10)+(CE154/12*5*$E154*$G154*$H154*$J154*CF$11)+(CE154/12*6*$F154*$G154*$H154*$J154*CF$11)</f>
        <v>0</v>
      </c>
      <c r="CG154" s="25"/>
      <c r="CH154" s="26">
        <f t="shared" ref="CH154:CH157" si="1393">(CG154/12*1*$D154*$G154*$H154*$J154*CH$10)+(CG154/12*5*$E154*$G154*$H154*$J154*CH$11)+(CG154/12*6*$F154*$G154*$H154*$J154*CH$11)</f>
        <v>0</v>
      </c>
      <c r="CI154" s="25"/>
      <c r="CJ154" s="26">
        <f t="shared" ref="CJ154:CJ157" si="1394">(CI154/12*1*$D154*$G154*$H154*$K154*CJ$10)+(CI154/12*4*$E154*$G154*$H154*$K154*CJ$11)+(CI154/12*1*$E154*$G154*$H154*$K154*CJ$12)+(CI154/12*6*$F154*$G154*$H154*$K154*CJ$12)</f>
        <v>0</v>
      </c>
      <c r="CK154" s="25"/>
      <c r="CL154" s="26">
        <f t="shared" ref="CL154:CL157" si="1395">(CK154/12*1*$D154*$G154*$H154*$K154*CL$10)+(CK154/12*5*$E154*$G154*$H154*$K154*CL$11)+(CK154/12*6*$F154*$G154*$H154*$K154*CL$11)</f>
        <v>0</v>
      </c>
      <c r="CM154" s="25"/>
      <c r="CN154" s="26">
        <f t="shared" ref="CN154:CN157" si="1396">(CM154/12*1*$D154*$G154*$H154*$J154*CN$10)+(CM154/12*5*$E154*$G154*$H154*$J154*CN$11)+(CM154/12*6*$F154*$G154*$H154*$J154*CN$11)</f>
        <v>0</v>
      </c>
      <c r="CO154" s="25"/>
      <c r="CP154" s="26">
        <f t="shared" ref="CP154:CP157" si="1397">(CO154/12*1*$D154*$G154*$H154*$J154*CP$10)+(CO154/12*5*$E154*$G154*$H154*$J154*CP$11)+(CO154/12*6*$F154*$G154*$H154*$J154*CP$11)</f>
        <v>0</v>
      </c>
      <c r="CQ154" s="25">
        <v>0</v>
      </c>
      <c r="CR154" s="26">
        <f t="shared" ref="CR154:CR157" si="1398">(CQ154/12*1*$D154*$G154*$H154*$J154*CR$10)+(CQ154/12*5*$E154*$G154*$H154*$J154*CR$11)+(CQ154/12*6*$F154*$G154*$H154*$J154*CR$11)</f>
        <v>0</v>
      </c>
      <c r="CS154" s="25"/>
      <c r="CT154" s="26">
        <f>(CS154/12*1*$D154*$G154*$H154*$J154*CT$10)+(CS154/12*5*$E154*$G154*$H154*$J154*CT$11)+(CS154/12*6*$F154*$G154*$H154*$J154*CT$11)</f>
        <v>0</v>
      </c>
      <c r="CU154" s="25"/>
      <c r="CV154" s="26">
        <f>(CU154/12*1*$D154*$G154*$H154*$J154*CV$10)+(CU154/12*5*$E154*$G154*$H154*$J154*CV$11)+(CU154/12*6*$F154*$G154*$H154*$J154*CV$11)</f>
        <v>0</v>
      </c>
      <c r="CW154" s="25"/>
      <c r="CX154" s="26">
        <f t="shared" ref="CX154:CX157" si="1399">(CW154/12*1*$D154*$G154*$H154*$J154*CX$10)+(CW154/12*5*$E154*$G154*$H154*$J154*CX$11)+(CW154/12*6*$F154*$G154*$H154*$J154*CX$11)</f>
        <v>0</v>
      </c>
      <c r="CY154" s="25"/>
      <c r="CZ154" s="26">
        <f t="shared" ref="CZ154:CZ157" si="1400">(CY154/12*1*$D154*$G154*$H154*$J154*CZ$10)+(CY154/12*5*$E154*$G154*$H154*$J154*CZ$11)+(CY154/12*6*$F154*$G154*$H154*$J154*CZ$11)</f>
        <v>0</v>
      </c>
      <c r="DA154" s="25"/>
      <c r="DB154" s="26">
        <f t="shared" ref="DB154:DB157" si="1401">(DA154/12*1*$D154*$G154*$H154*$J154*DB$10)+(DA154/12*4*$E154*$G154*$H154*$J154*DB$11)+(DA154/12*1*$E154*$G154*$H154*$J154*DB$12)+(DA154/12*6*$F154*$G154*$H154*$J154*DB$12)</f>
        <v>0</v>
      </c>
      <c r="DC154" s="25"/>
      <c r="DD154" s="26">
        <f t="shared" ref="DD154:DD157" si="1402">(DC154/12*1*$D154*$G154*$H154*$J154*DD$10)+(DC154/12*5*$E154*$G154*$H154*$J154*DD$11)+(DC154/12*6*$F154*$G154*$H154*$J154*DD$11)</f>
        <v>0</v>
      </c>
      <c r="DE154" s="25">
        <v>0</v>
      </c>
      <c r="DF154" s="26">
        <f t="shared" ref="DF154:DF157" si="1403">(DE154/12*1*$D154*$G154*$H154*$K154*DF$10)+(DE154/12*5*$E154*$G154*$H154*$K154*DF$11)+(DE154/12*6*$F154*$G154*$H154*$K154*DF$11)</f>
        <v>0</v>
      </c>
      <c r="DG154" s="25">
        <v>0</v>
      </c>
      <c r="DH154" s="26">
        <f t="shared" ref="DH154:DH157" si="1404">(DG154/12*1*$D154*$G154*$H154*$K154*DH$10)+(DG154/12*5*$E154*$G154*$H154*$K154*DH$11)+(DG154/12*6*$F154*$G154*$H154*$K154*DH$11)</f>
        <v>0</v>
      </c>
      <c r="DI154" s="25">
        <v>0</v>
      </c>
      <c r="DJ154" s="26">
        <f t="shared" ref="DJ154:DJ157" si="1405">(DI154/12*1*$D154*$G154*$H154*$J154*DJ$10)+(DI154/12*5*$E154*$G154*$H154*$J154*DJ$11)+(DI154/12*6*$F154*$G154*$H154*$J154*DJ$11)</f>
        <v>0</v>
      </c>
      <c r="DK154" s="25">
        <v>0</v>
      </c>
      <c r="DL154" s="26">
        <f>(DK154/12*1*$D154*$G154*$H154*$K154*DL$10)+(DK154/12*5*$E154*$G154*$H154*$K154*DL$11)+(DK154/12*6*$F154*$G154*$H154*$K154*DL$11)</f>
        <v>0</v>
      </c>
      <c r="DM154" s="25"/>
      <c r="DN154" s="26">
        <f>(DM154/12*1*$D154*$G154*$H154*$K154*DN$10)+(DM154/12*5*$E154*$G154*$H154*$K154*DN$11)+(DM154/12*6*$F154*$G154*$H154*$K154*DN$11)</f>
        <v>0</v>
      </c>
      <c r="DO154" s="25">
        <v>0</v>
      </c>
      <c r="DP154" s="26">
        <f t="shared" ref="DP154:DP157" si="1406">(DO154/12*1*$D154*$G154*$H154*$K154*DP$10)+(DO154/12*5*$E154*$G154*$H154*$K154*DP$11)+(DO154/12*6*$F154*$G154*$H154*$K154*DP$11)</f>
        <v>0</v>
      </c>
      <c r="DQ154" s="25">
        <v>0</v>
      </c>
      <c r="DR154" s="26">
        <f t="shared" ref="DR154:DR157" si="1407">(DQ154/12*1*$D154*$G154*$H154*$K154*DR$10)+(DQ154/12*5*$E154*$G154*$H154*$K154*DR$11)+(DQ154/12*6*$F154*$G154*$H154*$K154*DR$11)</f>
        <v>0</v>
      </c>
      <c r="DS154" s="25"/>
      <c r="DT154" s="26">
        <f t="shared" ref="DT154:DT157" si="1408">(DS154/12*1*$D154*$G154*$H154*$J154*DT$10)+(DS154/12*5*$E154*$G154*$H154*$J154*DT$11)+(DS154/12*6*$F154*$G154*$H154*$J154*DT$11)</f>
        <v>0</v>
      </c>
      <c r="DU154" s="25">
        <v>0</v>
      </c>
      <c r="DV154" s="26">
        <f t="shared" ref="DV154:DV157" si="1409">(DU154/12*1*$D154*$G154*$H154*$J154*DV$10)+(DU154/12*5*$E154*$G154*$H154*$J154*DV$11)+(DU154/12*6*$F154*$G154*$H154*$J154*DV$11)</f>
        <v>0</v>
      </c>
      <c r="DW154" s="25"/>
      <c r="DX154" s="26">
        <f t="shared" ref="DX154:DX157" si="1410">(DW154/12*1*$D154*$G154*$H154*$K154*DX$10)+(DW154/12*5*$E154*$G154*$H154*$K154*DX$11)+(DW154/12*6*$F154*$G154*$H154*$K154*DX$11)</f>
        <v>0</v>
      </c>
      <c r="DY154" s="25"/>
      <c r="DZ154" s="26">
        <f t="shared" ref="DZ154:DZ157" si="1411">(DY154/12*1*$D154*$G154*$H154*$K154*DZ$10)+(DY154/12*5*$E154*$G154*$H154*$K154*DZ$11)+(DY154/12*6*$F154*$G154*$H154*$K154*DZ$11)</f>
        <v>0</v>
      </c>
      <c r="EA154" s="25">
        <v>0</v>
      </c>
      <c r="EB154" s="26">
        <f t="shared" ref="EB154:EB157" si="1412">(EA154/12*1*$D154*$G154*$H154*$K154*EB$10)+(EA154/12*5*$E154*$G154*$H154*$K154*EB$11)+(EA154/12*6*$F154*$G154*$H154*$K154*EB$11)</f>
        <v>0</v>
      </c>
      <c r="EC154" s="25"/>
      <c r="ED154" s="26">
        <f t="shared" ref="ED154:ED157" si="1413">(EC154/12*1*$D154*$G154*$H154*$L154*ED$10)+(EC154/12*5*$E154*$G154*$H154*$L154*ED$11)+(EC154/12*6*$F154*$G154*$H154*$L154*ED$11)</f>
        <v>0</v>
      </c>
      <c r="EE154" s="25">
        <v>0</v>
      </c>
      <c r="EF154" s="26">
        <f t="shared" ref="EF154:EF157" si="1414">(EE154/12*1*$D154*$G154*$H154*$M154*EF$10)+(EE154/12*5*$E154*$G154*$H154*$N154*EF$11)+(EE154/12*6*$F154*$G154*$H154*$N154*EF$11)</f>
        <v>0</v>
      </c>
      <c r="EG154" s="29">
        <f>SUM(S154,Y154,U154,O154,Q154,BW154,CS154,DI154,DU154,BY154,DS154,BI154,AY154,AQ154,AS154,AU154,BK154,CQ154,W154,EA154,DG154,CA154,DY154,CI154,DK154,DO154,DM154,AE154,AG154,AI154,AK154,AA154,AM154,AO154,CK154,EC154,EE154,AW154,DW154,BO154,BA154,BC154,CU154,CW154,CY154,DA154,DC154,BQ154,BE154,BS154,BG154,BU154,CM154,CG154,CO154,AC154,CC154,DE154,,BM154,DQ154,CE154)</f>
        <v>0</v>
      </c>
      <c r="EH154" s="29">
        <f>SUM(T154,Z154,V154,P154,R154,BX154,CT154,DJ154,DV154,BZ154,DT154,BJ154,AZ154,AR154,AT154,AV154,BL154,CR154,X154,EB154,DH154,CB154,DZ154,CJ154,DL154,DP154,DN154,AF154,AH154,AJ154,AL154,AB154,AN154,AP154,CL154,ED154,EF154,AX154,DX154,BP154,BB154,BD154,CV154,CX154,CZ154,DB154,DD154,BR154,BF154,BT154,BH154,BV154,CN154,CH154,CP154,AD154,CD154,DF154,,BN154,DR154,CF154)</f>
        <v>0</v>
      </c>
      <c r="EI154" s="38"/>
      <c r="EJ154" s="38"/>
      <c r="EL154" s="59"/>
    </row>
    <row r="155" spans="1:142" ht="75" x14ac:dyDescent="0.25">
      <c r="A155" s="7"/>
      <c r="B155" s="7">
        <v>108</v>
      </c>
      <c r="C155" s="33" t="s">
        <v>299</v>
      </c>
      <c r="D155" s="22">
        <f t="shared" si="1233"/>
        <v>10127</v>
      </c>
      <c r="E155" s="22">
        <v>10127</v>
      </c>
      <c r="F155" s="22">
        <v>9620</v>
      </c>
      <c r="G155" s="23">
        <v>0.46</v>
      </c>
      <c r="H155" s="31">
        <v>1</v>
      </c>
      <c r="I155" s="32"/>
      <c r="J155" s="22">
        <v>1.4</v>
      </c>
      <c r="K155" s="22">
        <v>1.68</v>
      </c>
      <c r="L155" s="22">
        <v>2.23</v>
      </c>
      <c r="M155" s="22">
        <v>2.39</v>
      </c>
      <c r="N155" s="24">
        <v>2.57</v>
      </c>
      <c r="O155" s="25">
        <v>0</v>
      </c>
      <c r="P155" s="26">
        <f t="shared" si="1358"/>
        <v>0</v>
      </c>
      <c r="Q155" s="25"/>
      <c r="R155" s="26">
        <f t="shared" si="1359"/>
        <v>0</v>
      </c>
      <c r="S155" s="27"/>
      <c r="T155" s="26">
        <f t="shared" si="1360"/>
        <v>0</v>
      </c>
      <c r="U155" s="25">
        <v>0</v>
      </c>
      <c r="V155" s="26">
        <f t="shared" si="1361"/>
        <v>0</v>
      </c>
      <c r="W155" s="25">
        <v>0</v>
      </c>
      <c r="X155" s="26">
        <f t="shared" si="1362"/>
        <v>0</v>
      </c>
      <c r="Y155" s="25">
        <v>0</v>
      </c>
      <c r="Z155" s="26">
        <f t="shared" si="1363"/>
        <v>0</v>
      </c>
      <c r="AA155" s="25"/>
      <c r="AB155" s="26">
        <f t="shared" si="1364"/>
        <v>0</v>
      </c>
      <c r="AC155" s="25"/>
      <c r="AD155" s="26">
        <f t="shared" si="1365"/>
        <v>0</v>
      </c>
      <c r="AE155" s="25">
        <v>0</v>
      </c>
      <c r="AF155" s="26">
        <f t="shared" si="1366"/>
        <v>0</v>
      </c>
      <c r="AG155" s="25">
        <v>0</v>
      </c>
      <c r="AH155" s="26">
        <f t="shared" si="1367"/>
        <v>0</v>
      </c>
      <c r="AI155" s="25">
        <v>0</v>
      </c>
      <c r="AJ155" s="26">
        <f t="shared" si="1368"/>
        <v>0</v>
      </c>
      <c r="AK155" s="25">
        <v>0</v>
      </c>
      <c r="AL155" s="26">
        <f t="shared" si="1369"/>
        <v>0</v>
      </c>
      <c r="AM155" s="28"/>
      <c r="AN155" s="26">
        <f t="shared" si="1370"/>
        <v>0</v>
      </c>
      <c r="AO155" s="25">
        <v>0</v>
      </c>
      <c r="AP155" s="26">
        <f t="shared" si="1371"/>
        <v>0</v>
      </c>
      <c r="AQ155" s="25">
        <v>0</v>
      </c>
      <c r="AR155" s="26">
        <f t="shared" si="1372"/>
        <v>0</v>
      </c>
      <c r="AS155" s="25"/>
      <c r="AT155" s="26">
        <f t="shared" si="1373"/>
        <v>0</v>
      </c>
      <c r="AU155" s="25"/>
      <c r="AV155" s="26">
        <f t="shared" si="1374"/>
        <v>0</v>
      </c>
      <c r="AW155" s="25"/>
      <c r="AX155" s="26">
        <f t="shared" si="1375"/>
        <v>0</v>
      </c>
      <c r="AY155" s="25">
        <v>0</v>
      </c>
      <c r="AZ155" s="26">
        <f t="shared" si="1376"/>
        <v>0</v>
      </c>
      <c r="BA155" s="25"/>
      <c r="BB155" s="26">
        <f t="shared" si="1377"/>
        <v>0</v>
      </c>
      <c r="BC155" s="25"/>
      <c r="BD155" s="26">
        <f t="shared" si="1378"/>
        <v>0</v>
      </c>
      <c r="BE155" s="25"/>
      <c r="BF155" s="26">
        <f t="shared" si="1379"/>
        <v>0</v>
      </c>
      <c r="BG155" s="25"/>
      <c r="BH155" s="26">
        <f t="shared" si="1380"/>
        <v>0</v>
      </c>
      <c r="BI155" s="25">
        <v>0</v>
      </c>
      <c r="BJ155" s="26">
        <f t="shared" si="1381"/>
        <v>0</v>
      </c>
      <c r="BK155" s="25"/>
      <c r="BL155" s="26">
        <f t="shared" si="1382"/>
        <v>0</v>
      </c>
      <c r="BM155" s="25"/>
      <c r="BN155" s="26">
        <f t="shared" si="1383"/>
        <v>0</v>
      </c>
      <c r="BO155" s="25"/>
      <c r="BP155" s="26">
        <f t="shared" si="1384"/>
        <v>0</v>
      </c>
      <c r="BQ155" s="25"/>
      <c r="BR155" s="26">
        <f t="shared" si="1385"/>
        <v>0</v>
      </c>
      <c r="BS155" s="25"/>
      <c r="BT155" s="26">
        <f t="shared" si="1386"/>
        <v>0</v>
      </c>
      <c r="BU155" s="25"/>
      <c r="BV155" s="26">
        <f t="shared" si="1387"/>
        <v>0</v>
      </c>
      <c r="BW155" s="25">
        <v>0</v>
      </c>
      <c r="BX155" s="26">
        <f t="shared" si="1388"/>
        <v>0</v>
      </c>
      <c r="BY155" s="25">
        <v>0</v>
      </c>
      <c r="BZ155" s="26">
        <f t="shared" si="1389"/>
        <v>0</v>
      </c>
      <c r="CA155" s="25">
        <v>0</v>
      </c>
      <c r="CB155" s="26">
        <f t="shared" si="1390"/>
        <v>0</v>
      </c>
      <c r="CC155" s="25"/>
      <c r="CD155" s="26">
        <f t="shared" si="1391"/>
        <v>0</v>
      </c>
      <c r="CE155" s="25"/>
      <c r="CF155" s="26">
        <f t="shared" si="1392"/>
        <v>0</v>
      </c>
      <c r="CG155" s="25"/>
      <c r="CH155" s="26">
        <f t="shared" si="1393"/>
        <v>0</v>
      </c>
      <c r="CI155" s="25">
        <v>0</v>
      </c>
      <c r="CJ155" s="26">
        <f t="shared" si="1394"/>
        <v>0</v>
      </c>
      <c r="CK155" s="25"/>
      <c r="CL155" s="26">
        <f t="shared" si="1395"/>
        <v>0</v>
      </c>
      <c r="CM155" s="25"/>
      <c r="CN155" s="26">
        <f t="shared" si="1396"/>
        <v>0</v>
      </c>
      <c r="CO155" s="25"/>
      <c r="CP155" s="26">
        <f t="shared" si="1397"/>
        <v>0</v>
      </c>
      <c r="CQ155" s="25">
        <v>0</v>
      </c>
      <c r="CR155" s="26">
        <f t="shared" si="1398"/>
        <v>0</v>
      </c>
      <c r="CS155" s="25">
        <v>0</v>
      </c>
      <c r="CT155" s="26">
        <f>(CS155/12*1*$D155*$G155*$H155*$J155*CT$10)+(CS155/12*5*$E155*$G155*$H155*$J155*CT$11)+(CS155/12*6*$F155*$G155*$H155*$J155*CT$11)</f>
        <v>0</v>
      </c>
      <c r="CU155" s="25"/>
      <c r="CV155" s="26">
        <f>(CU155/12*1*$D155*$G155*$H155*$J155*CV$10)+(CU155/12*5*$E155*$G155*$H155*$J155*CV$11)+(CU155/12*6*$F155*$G155*$H155*$J155*CV$11)</f>
        <v>0</v>
      </c>
      <c r="CW155" s="25"/>
      <c r="CX155" s="26">
        <f t="shared" si="1399"/>
        <v>0</v>
      </c>
      <c r="CY155" s="25"/>
      <c r="CZ155" s="26">
        <f t="shared" si="1400"/>
        <v>0</v>
      </c>
      <c r="DA155" s="25"/>
      <c r="DB155" s="26">
        <f t="shared" si="1401"/>
        <v>0</v>
      </c>
      <c r="DC155" s="25"/>
      <c r="DD155" s="26">
        <f t="shared" si="1402"/>
        <v>0</v>
      </c>
      <c r="DE155" s="25">
        <v>0</v>
      </c>
      <c r="DF155" s="26">
        <f t="shared" si="1403"/>
        <v>0</v>
      </c>
      <c r="DG155" s="25">
        <v>0</v>
      </c>
      <c r="DH155" s="26">
        <f t="shared" si="1404"/>
        <v>0</v>
      </c>
      <c r="DI155" s="25"/>
      <c r="DJ155" s="26">
        <f t="shared" si="1405"/>
        <v>0</v>
      </c>
      <c r="DK155" s="25">
        <v>0</v>
      </c>
      <c r="DL155" s="26">
        <f>(DK155/12*1*$D155*$G155*$H155*$K155*DL$10)+(DK155/12*5*$E155*$G155*$H155*$K155*DL$11)+(DK155/12*6*$F155*$G155*$H155*$K155*DL$11)</f>
        <v>0</v>
      </c>
      <c r="DM155" s="25"/>
      <c r="DN155" s="26">
        <f>(DM155/12*1*$D155*$G155*$H155*$K155*DN$10)+(DM155/12*5*$E155*$G155*$H155*$K155*DN$11)+(DM155/12*6*$F155*$G155*$H155*$K155*DN$11)</f>
        <v>0</v>
      </c>
      <c r="DO155" s="25"/>
      <c r="DP155" s="26">
        <f t="shared" si="1406"/>
        <v>0</v>
      </c>
      <c r="DQ155" s="25"/>
      <c r="DR155" s="26">
        <f t="shared" si="1407"/>
        <v>0</v>
      </c>
      <c r="DS155" s="25"/>
      <c r="DT155" s="26">
        <f t="shared" si="1408"/>
        <v>0</v>
      </c>
      <c r="DU155" s="25"/>
      <c r="DV155" s="26">
        <f t="shared" si="1409"/>
        <v>0</v>
      </c>
      <c r="DW155" s="25"/>
      <c r="DX155" s="26">
        <f t="shared" si="1410"/>
        <v>0</v>
      </c>
      <c r="DY155" s="25"/>
      <c r="DZ155" s="26">
        <f t="shared" si="1411"/>
        <v>0</v>
      </c>
      <c r="EA155" s="25">
        <v>0</v>
      </c>
      <c r="EB155" s="26">
        <f t="shared" si="1412"/>
        <v>0</v>
      </c>
      <c r="EC155" s="25">
        <v>0</v>
      </c>
      <c r="ED155" s="26">
        <f t="shared" si="1413"/>
        <v>0</v>
      </c>
      <c r="EE155" s="25"/>
      <c r="EF155" s="26">
        <f t="shared" si="1414"/>
        <v>0</v>
      </c>
      <c r="EG155" s="29">
        <f>SUM(S155,Y155,U155,O155,Q155,BW155,CS155,DI155,DU155,BY155,DS155,BI155,AY155,AQ155,AS155,AU155,BK155,CQ155,W155,EA155,DG155,CA155,DY155,CI155,DK155,DO155,DM155,AE155,AG155,AI155,AK155,AA155,AM155,AO155,CK155,EC155,EE155,AW155,DW155,BO155,BA155,BC155,CU155,CW155,CY155,DA155,DC155,BQ155,BE155,BS155,BG155,BU155,CM155,CG155,CO155,AC155,CC155,DE155,,BM155,DQ155,CE155)</f>
        <v>0</v>
      </c>
      <c r="EH155" s="29">
        <f>SUM(T155,Z155,V155,P155,R155,BX155,CT155,DJ155,DV155,BZ155,DT155,BJ155,AZ155,AR155,AT155,AV155,BL155,CR155,X155,EB155,DH155,CB155,DZ155,CJ155,DL155,DP155,DN155,AF155,AH155,AJ155,AL155,AB155,AN155,AP155,CL155,ED155,EF155,AX155,DX155,BP155,BB155,BD155,CV155,CX155,CZ155,DB155,DD155,BR155,BF155,BT155,BH155,BV155,CN155,CH155,CP155,AD155,CD155,DF155,,BN155,DR155,CF155)</f>
        <v>0</v>
      </c>
      <c r="EI155" s="38"/>
      <c r="EJ155" s="38"/>
      <c r="EL155" s="59"/>
    </row>
    <row r="156" spans="1:142" ht="45" x14ac:dyDescent="0.25">
      <c r="A156" s="7"/>
      <c r="B156" s="7">
        <v>109</v>
      </c>
      <c r="C156" s="33" t="s">
        <v>300</v>
      </c>
      <c r="D156" s="22">
        <f t="shared" si="1233"/>
        <v>10127</v>
      </c>
      <c r="E156" s="22">
        <v>10127</v>
      </c>
      <c r="F156" s="22">
        <v>9620</v>
      </c>
      <c r="G156" s="23">
        <v>9.74</v>
      </c>
      <c r="H156" s="31">
        <v>1</v>
      </c>
      <c r="I156" s="32"/>
      <c r="J156" s="22">
        <v>1.4</v>
      </c>
      <c r="K156" s="22">
        <v>1.68</v>
      </c>
      <c r="L156" s="22">
        <v>2.23</v>
      </c>
      <c r="M156" s="22">
        <v>2.39</v>
      </c>
      <c r="N156" s="24">
        <v>2.57</v>
      </c>
      <c r="O156" s="25"/>
      <c r="P156" s="26">
        <f t="shared" si="1358"/>
        <v>0</v>
      </c>
      <c r="Q156" s="25"/>
      <c r="R156" s="26">
        <f t="shared" si="1359"/>
        <v>0</v>
      </c>
      <c r="S156" s="27"/>
      <c r="T156" s="26">
        <f t="shared" si="1360"/>
        <v>0</v>
      </c>
      <c r="U156" s="25"/>
      <c r="V156" s="26">
        <f t="shared" si="1361"/>
        <v>0</v>
      </c>
      <c r="W156" s="25"/>
      <c r="X156" s="26">
        <f t="shared" si="1362"/>
        <v>0</v>
      </c>
      <c r="Y156" s="25"/>
      <c r="Z156" s="26">
        <f t="shared" si="1363"/>
        <v>0</v>
      </c>
      <c r="AA156" s="25"/>
      <c r="AB156" s="26">
        <f t="shared" si="1364"/>
        <v>0</v>
      </c>
      <c r="AC156" s="25"/>
      <c r="AD156" s="26">
        <f t="shared" si="1365"/>
        <v>0</v>
      </c>
      <c r="AE156" s="25"/>
      <c r="AF156" s="26">
        <f t="shared" si="1366"/>
        <v>0</v>
      </c>
      <c r="AG156" s="25"/>
      <c r="AH156" s="26">
        <f t="shared" si="1367"/>
        <v>0</v>
      </c>
      <c r="AI156" s="25"/>
      <c r="AJ156" s="26">
        <f t="shared" si="1368"/>
        <v>0</v>
      </c>
      <c r="AK156" s="25"/>
      <c r="AL156" s="26">
        <f t="shared" si="1369"/>
        <v>0</v>
      </c>
      <c r="AM156" s="28"/>
      <c r="AN156" s="26">
        <f t="shared" si="1370"/>
        <v>0</v>
      </c>
      <c r="AO156" s="25"/>
      <c r="AP156" s="26">
        <f t="shared" si="1371"/>
        <v>0</v>
      </c>
      <c r="AQ156" s="25"/>
      <c r="AR156" s="26">
        <f t="shared" si="1372"/>
        <v>0</v>
      </c>
      <c r="AS156" s="25"/>
      <c r="AT156" s="26">
        <f t="shared" si="1373"/>
        <v>0</v>
      </c>
      <c r="AU156" s="25"/>
      <c r="AV156" s="26">
        <f t="shared" si="1374"/>
        <v>0</v>
      </c>
      <c r="AW156" s="25"/>
      <c r="AX156" s="26">
        <f t="shared" si="1375"/>
        <v>0</v>
      </c>
      <c r="AY156" s="25"/>
      <c r="AZ156" s="26">
        <f t="shared" si="1376"/>
        <v>0</v>
      </c>
      <c r="BA156" s="25"/>
      <c r="BB156" s="26">
        <f t="shared" si="1377"/>
        <v>0</v>
      </c>
      <c r="BC156" s="25"/>
      <c r="BD156" s="26">
        <f t="shared" si="1378"/>
        <v>0</v>
      </c>
      <c r="BE156" s="25"/>
      <c r="BF156" s="26">
        <f t="shared" si="1379"/>
        <v>0</v>
      </c>
      <c r="BG156" s="25"/>
      <c r="BH156" s="26">
        <f t="shared" si="1380"/>
        <v>0</v>
      </c>
      <c r="BI156" s="25"/>
      <c r="BJ156" s="26">
        <f t="shared" si="1381"/>
        <v>0</v>
      </c>
      <c r="BK156" s="25"/>
      <c r="BL156" s="26">
        <f t="shared" si="1382"/>
        <v>0</v>
      </c>
      <c r="BM156" s="25"/>
      <c r="BN156" s="26">
        <f t="shared" si="1383"/>
        <v>0</v>
      </c>
      <c r="BO156" s="25"/>
      <c r="BP156" s="26">
        <f t="shared" si="1384"/>
        <v>0</v>
      </c>
      <c r="BQ156" s="25"/>
      <c r="BR156" s="26">
        <f t="shared" si="1385"/>
        <v>0</v>
      </c>
      <c r="BS156" s="25"/>
      <c r="BT156" s="26">
        <f t="shared" si="1386"/>
        <v>0</v>
      </c>
      <c r="BU156" s="25"/>
      <c r="BV156" s="26">
        <f t="shared" si="1387"/>
        <v>0</v>
      </c>
      <c r="BW156" s="25"/>
      <c r="BX156" s="26">
        <f t="shared" si="1388"/>
        <v>0</v>
      </c>
      <c r="BY156" s="25"/>
      <c r="BZ156" s="26">
        <f t="shared" si="1389"/>
        <v>0</v>
      </c>
      <c r="CA156" s="25"/>
      <c r="CB156" s="26">
        <f t="shared" si="1390"/>
        <v>0</v>
      </c>
      <c r="CC156" s="25"/>
      <c r="CD156" s="26">
        <f t="shared" si="1391"/>
        <v>0</v>
      </c>
      <c r="CE156" s="25"/>
      <c r="CF156" s="26">
        <f t="shared" si="1392"/>
        <v>0</v>
      </c>
      <c r="CG156" s="25"/>
      <c r="CH156" s="26">
        <f t="shared" si="1393"/>
        <v>0</v>
      </c>
      <c r="CI156" s="25"/>
      <c r="CJ156" s="26">
        <f t="shared" si="1394"/>
        <v>0</v>
      </c>
      <c r="CK156" s="25"/>
      <c r="CL156" s="26">
        <f t="shared" si="1395"/>
        <v>0</v>
      </c>
      <c r="CM156" s="25"/>
      <c r="CN156" s="26">
        <f t="shared" si="1396"/>
        <v>0</v>
      </c>
      <c r="CO156" s="25"/>
      <c r="CP156" s="26">
        <f t="shared" si="1397"/>
        <v>0</v>
      </c>
      <c r="CQ156" s="25"/>
      <c r="CR156" s="26">
        <f t="shared" si="1398"/>
        <v>0</v>
      </c>
      <c r="CS156" s="25"/>
      <c r="CT156" s="26">
        <f>(CS156/12*1*$D156*$G156*$H156*$J156*CT$10)+(CS156/12*5*$E156*$G156*$H156*$J156*CT$11)+(CS156/12*6*$F156*$G156*$H156*$J156*CT$11)</f>
        <v>0</v>
      </c>
      <c r="CU156" s="25"/>
      <c r="CV156" s="26">
        <f>(CU156/12*1*$D156*$G156*$H156*$J156*CV$10)+(CU156/12*5*$E156*$G156*$H156*$J156*CV$11)+(CU156/12*6*$F156*$G156*$H156*$J156*CV$11)</f>
        <v>0</v>
      </c>
      <c r="CW156" s="25"/>
      <c r="CX156" s="26">
        <f t="shared" si="1399"/>
        <v>0</v>
      </c>
      <c r="CY156" s="25"/>
      <c r="CZ156" s="26">
        <f t="shared" si="1400"/>
        <v>0</v>
      </c>
      <c r="DA156" s="25"/>
      <c r="DB156" s="26">
        <f t="shared" si="1401"/>
        <v>0</v>
      </c>
      <c r="DC156" s="25"/>
      <c r="DD156" s="26">
        <f t="shared" si="1402"/>
        <v>0</v>
      </c>
      <c r="DE156" s="25"/>
      <c r="DF156" s="26">
        <f t="shared" si="1403"/>
        <v>0</v>
      </c>
      <c r="DG156" s="25"/>
      <c r="DH156" s="26">
        <f t="shared" si="1404"/>
        <v>0</v>
      </c>
      <c r="DI156" s="25"/>
      <c r="DJ156" s="26">
        <f t="shared" si="1405"/>
        <v>0</v>
      </c>
      <c r="DK156" s="25"/>
      <c r="DL156" s="26">
        <f>(DK156/12*1*$D156*$G156*$H156*$K156*DL$10)+(DK156/12*5*$E156*$G156*$H156*$K156*DL$11)+(DK156/12*6*$F156*$G156*$H156*$K156*DL$11)</f>
        <v>0</v>
      </c>
      <c r="DM156" s="25"/>
      <c r="DN156" s="26">
        <f>(DM156/12*1*$D156*$G156*$H156*$K156*DN$10)+(DM156/12*5*$E156*$G156*$H156*$K156*DN$11)+(DM156/12*6*$F156*$G156*$H156*$K156*DN$11)</f>
        <v>0</v>
      </c>
      <c r="DO156" s="25"/>
      <c r="DP156" s="26">
        <f t="shared" si="1406"/>
        <v>0</v>
      </c>
      <c r="DQ156" s="25"/>
      <c r="DR156" s="26">
        <f t="shared" si="1407"/>
        <v>0</v>
      </c>
      <c r="DS156" s="25"/>
      <c r="DT156" s="26">
        <f t="shared" si="1408"/>
        <v>0</v>
      </c>
      <c r="DU156" s="25"/>
      <c r="DV156" s="26">
        <f t="shared" si="1409"/>
        <v>0</v>
      </c>
      <c r="DW156" s="25"/>
      <c r="DX156" s="26">
        <f t="shared" si="1410"/>
        <v>0</v>
      </c>
      <c r="DY156" s="25"/>
      <c r="DZ156" s="26">
        <f t="shared" si="1411"/>
        <v>0</v>
      </c>
      <c r="EA156" s="25"/>
      <c r="EB156" s="26">
        <f t="shared" si="1412"/>
        <v>0</v>
      </c>
      <c r="EC156" s="25"/>
      <c r="ED156" s="26">
        <f t="shared" si="1413"/>
        <v>0</v>
      </c>
      <c r="EE156" s="25"/>
      <c r="EF156" s="26">
        <f t="shared" si="1414"/>
        <v>0</v>
      </c>
      <c r="EG156" s="29">
        <f>SUM(S156,Y156,U156,O156,Q156,BW156,CS156,DI156,DU156,BY156,DS156,BI156,AY156,AQ156,AS156,AU156,BK156,CQ156,W156,EA156,DG156,CA156,DY156,CI156,DK156,DO156,DM156,AE156,AG156,AI156,AK156,AA156,AM156,AO156,CK156,EC156,EE156,AW156,DW156,BO156,BA156,BC156,CU156,CW156,CY156,DA156,DC156,BQ156,BE156,BS156,BG156,BU156,CM156,CG156,CO156,AC156,CC156,DE156,BM156,DQ156,CE156)</f>
        <v>0</v>
      </c>
      <c r="EH156" s="29">
        <f>SUM(T156,Z156,V156,P156,R156,BX156,CT156,DJ156,DV156,BZ156,DT156,BJ156,AZ156,AR156,AT156,AV156,BL156,CR156,X156,EB156,DH156,CB156,DZ156,CJ156,DL156,DP156,DN156,AF156,AH156,AJ156,AL156,AB156,AN156,AP156,CL156,ED156,EF156,AX156,DX156,BP156,BB156,BD156,CV156,CX156,CZ156,DB156,DD156,BR156,BF156,BT156,BH156,BV156,CN156,CH156,CP156,AD156,CD156,DF156,BN156,DR156,CF156)</f>
        <v>0</v>
      </c>
      <c r="EI156" s="38"/>
      <c r="EJ156" s="38"/>
      <c r="EL156" s="59"/>
    </row>
    <row r="157" spans="1:142" ht="30" x14ac:dyDescent="0.25">
      <c r="A157" s="7"/>
      <c r="B157" s="7">
        <v>110</v>
      </c>
      <c r="C157" s="33" t="s">
        <v>301</v>
      </c>
      <c r="D157" s="22">
        <f t="shared" si="1233"/>
        <v>10127</v>
      </c>
      <c r="E157" s="22">
        <v>10127</v>
      </c>
      <c r="F157" s="22">
        <v>9620</v>
      </c>
      <c r="G157" s="23">
        <v>7.4</v>
      </c>
      <c r="H157" s="31">
        <v>1</v>
      </c>
      <c r="I157" s="32"/>
      <c r="J157" s="22">
        <v>1.4</v>
      </c>
      <c r="K157" s="22">
        <v>1.68</v>
      </c>
      <c r="L157" s="22">
        <v>2.23</v>
      </c>
      <c r="M157" s="22">
        <v>2.39</v>
      </c>
      <c r="N157" s="24">
        <v>2.57</v>
      </c>
      <c r="O157" s="25"/>
      <c r="P157" s="26">
        <f t="shared" si="1358"/>
        <v>0</v>
      </c>
      <c r="Q157" s="25"/>
      <c r="R157" s="26">
        <f t="shared" si="1359"/>
        <v>0</v>
      </c>
      <c r="S157" s="27"/>
      <c r="T157" s="26">
        <f t="shared" si="1360"/>
        <v>0</v>
      </c>
      <c r="U157" s="25"/>
      <c r="V157" s="26">
        <f t="shared" si="1361"/>
        <v>0</v>
      </c>
      <c r="W157" s="25"/>
      <c r="X157" s="26">
        <f t="shared" si="1362"/>
        <v>0</v>
      </c>
      <c r="Y157" s="25"/>
      <c r="Z157" s="26">
        <f t="shared" si="1363"/>
        <v>0</v>
      </c>
      <c r="AA157" s="25"/>
      <c r="AB157" s="26">
        <f t="shared" si="1364"/>
        <v>0</v>
      </c>
      <c r="AC157" s="25"/>
      <c r="AD157" s="26">
        <f t="shared" si="1365"/>
        <v>0</v>
      </c>
      <c r="AE157" s="25"/>
      <c r="AF157" s="26">
        <f t="shared" si="1366"/>
        <v>0</v>
      </c>
      <c r="AG157" s="25"/>
      <c r="AH157" s="26">
        <f t="shared" si="1367"/>
        <v>0</v>
      </c>
      <c r="AI157" s="25"/>
      <c r="AJ157" s="26">
        <f t="shared" si="1368"/>
        <v>0</v>
      </c>
      <c r="AK157" s="25"/>
      <c r="AL157" s="26">
        <f t="shared" si="1369"/>
        <v>0</v>
      </c>
      <c r="AM157" s="28"/>
      <c r="AN157" s="26">
        <f t="shared" si="1370"/>
        <v>0</v>
      </c>
      <c r="AO157" s="25"/>
      <c r="AP157" s="26">
        <f t="shared" si="1371"/>
        <v>0</v>
      </c>
      <c r="AQ157" s="25"/>
      <c r="AR157" s="26">
        <f t="shared" si="1372"/>
        <v>0</v>
      </c>
      <c r="AS157" s="25"/>
      <c r="AT157" s="26">
        <f t="shared" si="1373"/>
        <v>0</v>
      </c>
      <c r="AU157" s="25"/>
      <c r="AV157" s="26">
        <f t="shared" si="1374"/>
        <v>0</v>
      </c>
      <c r="AW157" s="25"/>
      <c r="AX157" s="26">
        <f t="shared" si="1375"/>
        <v>0</v>
      </c>
      <c r="AY157" s="25"/>
      <c r="AZ157" s="26">
        <f t="shared" si="1376"/>
        <v>0</v>
      </c>
      <c r="BA157" s="25"/>
      <c r="BB157" s="26">
        <f t="shared" si="1377"/>
        <v>0</v>
      </c>
      <c r="BC157" s="25"/>
      <c r="BD157" s="26">
        <f t="shared" si="1378"/>
        <v>0</v>
      </c>
      <c r="BE157" s="25"/>
      <c r="BF157" s="26">
        <f t="shared" si="1379"/>
        <v>0</v>
      </c>
      <c r="BG157" s="25"/>
      <c r="BH157" s="26">
        <f t="shared" si="1380"/>
        <v>0</v>
      </c>
      <c r="BI157" s="25"/>
      <c r="BJ157" s="26">
        <f t="shared" si="1381"/>
        <v>0</v>
      </c>
      <c r="BK157" s="25"/>
      <c r="BL157" s="26">
        <f t="shared" si="1382"/>
        <v>0</v>
      </c>
      <c r="BM157" s="25"/>
      <c r="BN157" s="26">
        <f t="shared" si="1383"/>
        <v>0</v>
      </c>
      <c r="BO157" s="25"/>
      <c r="BP157" s="26">
        <f t="shared" si="1384"/>
        <v>0</v>
      </c>
      <c r="BQ157" s="25"/>
      <c r="BR157" s="26">
        <f t="shared" si="1385"/>
        <v>0</v>
      </c>
      <c r="BS157" s="25"/>
      <c r="BT157" s="26">
        <f t="shared" si="1386"/>
        <v>0</v>
      </c>
      <c r="BU157" s="25"/>
      <c r="BV157" s="26">
        <f t="shared" si="1387"/>
        <v>0</v>
      </c>
      <c r="BW157" s="25"/>
      <c r="BX157" s="26">
        <f t="shared" si="1388"/>
        <v>0</v>
      </c>
      <c r="BY157" s="25"/>
      <c r="BZ157" s="26">
        <f t="shared" si="1389"/>
        <v>0</v>
      </c>
      <c r="CA157" s="25"/>
      <c r="CB157" s="26">
        <f t="shared" si="1390"/>
        <v>0</v>
      </c>
      <c r="CC157" s="25"/>
      <c r="CD157" s="26">
        <f t="shared" si="1391"/>
        <v>0</v>
      </c>
      <c r="CE157" s="25"/>
      <c r="CF157" s="26">
        <f t="shared" si="1392"/>
        <v>0</v>
      </c>
      <c r="CG157" s="25"/>
      <c r="CH157" s="26">
        <f t="shared" si="1393"/>
        <v>0</v>
      </c>
      <c r="CI157" s="25"/>
      <c r="CJ157" s="26">
        <f t="shared" si="1394"/>
        <v>0</v>
      </c>
      <c r="CK157" s="25"/>
      <c r="CL157" s="26">
        <f t="shared" si="1395"/>
        <v>0</v>
      </c>
      <c r="CM157" s="25"/>
      <c r="CN157" s="26">
        <f t="shared" si="1396"/>
        <v>0</v>
      </c>
      <c r="CO157" s="25"/>
      <c r="CP157" s="26">
        <f t="shared" si="1397"/>
        <v>0</v>
      </c>
      <c r="CQ157" s="25"/>
      <c r="CR157" s="26">
        <f t="shared" si="1398"/>
        <v>0</v>
      </c>
      <c r="CS157" s="25"/>
      <c r="CT157" s="26">
        <f>(CS157/12*1*$D157*$G157*$H157*$J157*CT$10)+(CS157/12*5*$E157*$G157*$H157*$J157*CT$11)+(CS157/12*6*$F157*$G157*$H157*$J157*CT$11)</f>
        <v>0</v>
      </c>
      <c r="CU157" s="25"/>
      <c r="CV157" s="26">
        <f>(CU157/12*1*$D157*$G157*$H157*$J157*CV$10)+(CU157/12*5*$E157*$G157*$H157*$J157*CV$11)+(CU157/12*6*$F157*$G157*$H157*$J157*CV$11)</f>
        <v>0</v>
      </c>
      <c r="CW157" s="25"/>
      <c r="CX157" s="26">
        <f t="shared" si="1399"/>
        <v>0</v>
      </c>
      <c r="CY157" s="25"/>
      <c r="CZ157" s="26">
        <f t="shared" si="1400"/>
        <v>0</v>
      </c>
      <c r="DA157" s="25"/>
      <c r="DB157" s="26">
        <f t="shared" si="1401"/>
        <v>0</v>
      </c>
      <c r="DC157" s="25"/>
      <c r="DD157" s="26">
        <f t="shared" si="1402"/>
        <v>0</v>
      </c>
      <c r="DE157" s="25"/>
      <c r="DF157" s="26">
        <f t="shared" si="1403"/>
        <v>0</v>
      </c>
      <c r="DG157" s="25"/>
      <c r="DH157" s="26">
        <f t="shared" si="1404"/>
        <v>0</v>
      </c>
      <c r="DI157" s="25"/>
      <c r="DJ157" s="26">
        <f t="shared" si="1405"/>
        <v>0</v>
      </c>
      <c r="DK157" s="25"/>
      <c r="DL157" s="26">
        <f>(DK157/12*1*$D157*$G157*$H157*$K157*DL$10)+(DK157/12*5*$E157*$G157*$H157*$K157*DL$11)+(DK157/12*6*$F157*$G157*$H157*$K157*DL$11)</f>
        <v>0</v>
      </c>
      <c r="DM157" s="25"/>
      <c r="DN157" s="26">
        <f>(DM157/12*1*$D157*$G157*$H157*$K157*DN$10)+(DM157/12*5*$E157*$G157*$H157*$K157*DN$11)+(DM157/12*6*$F157*$G157*$H157*$K157*DN$11)</f>
        <v>0</v>
      </c>
      <c r="DO157" s="25"/>
      <c r="DP157" s="26">
        <f t="shared" si="1406"/>
        <v>0</v>
      </c>
      <c r="DQ157" s="25"/>
      <c r="DR157" s="26">
        <f t="shared" si="1407"/>
        <v>0</v>
      </c>
      <c r="DS157" s="25"/>
      <c r="DT157" s="26">
        <f t="shared" si="1408"/>
        <v>0</v>
      </c>
      <c r="DU157" s="25"/>
      <c r="DV157" s="26">
        <f t="shared" si="1409"/>
        <v>0</v>
      </c>
      <c r="DW157" s="25"/>
      <c r="DX157" s="26">
        <f t="shared" si="1410"/>
        <v>0</v>
      </c>
      <c r="DY157" s="25"/>
      <c r="DZ157" s="26">
        <f t="shared" si="1411"/>
        <v>0</v>
      </c>
      <c r="EA157" s="25"/>
      <c r="EB157" s="26">
        <f t="shared" si="1412"/>
        <v>0</v>
      </c>
      <c r="EC157" s="25"/>
      <c r="ED157" s="26">
        <f t="shared" si="1413"/>
        <v>0</v>
      </c>
      <c r="EE157" s="25"/>
      <c r="EF157" s="26">
        <f t="shared" si="1414"/>
        <v>0</v>
      </c>
      <c r="EG157" s="29">
        <f>SUM(S157,Y157,U157,O157,Q157,BW157,CS157,DI157,DU157,BY157,DS157,BI157,AY157,AQ157,AS157,AU157,BK157,CQ157,W157,EA157,DG157,CA157,DY157,CI157,DK157,DO157,DM157,AE157,AG157,AI157,AK157,AA157,AM157,AO157,CK157,EC157,EE157,AW157,DW157,BO157,BA157,BC157,CU157,CW157,CY157,DA157,DC157,BQ157,BE157,BS157,BG157,BU157,CM157,CG157,CO157,AC157,CC157,DE157,,BM157,DQ157,CE157)</f>
        <v>0</v>
      </c>
      <c r="EH157" s="29">
        <f>SUM(T157,Z157,V157,P157,R157,BX157,CT157,DJ157,DV157,BZ157,DT157,BJ157,AZ157,AR157,AT157,AV157,BL157,CR157,X157,EB157,DH157,CB157,DZ157,CJ157,DL157,DP157,DN157,AF157,AH157,AJ157,AL157,AB157,AN157,AP157,CL157,ED157,EF157,AX157,DX157,BP157,BB157,BD157,CV157,CX157,CZ157,DB157,DD157,BR157,BF157,BT157,BH157,BV157,CN157,CH157,CP157,AD157,CD157,DF157,,BN157,DR157,CF157)</f>
        <v>0</v>
      </c>
      <c r="EI157" s="38"/>
      <c r="EJ157" s="38"/>
      <c r="EL157" s="59"/>
    </row>
    <row r="158" spans="1:142" ht="15.75" customHeight="1" x14ac:dyDescent="0.25">
      <c r="A158" s="64"/>
      <c r="B158" s="64"/>
      <c r="C158" s="65" t="s">
        <v>302</v>
      </c>
      <c r="D158" s="66"/>
      <c r="E158" s="66"/>
      <c r="F158" s="66"/>
      <c r="G158" s="66"/>
      <c r="H158" s="66"/>
      <c r="I158" s="66"/>
      <c r="J158" s="66"/>
      <c r="K158" s="66"/>
      <c r="L158" s="66"/>
      <c r="M158" s="66"/>
      <c r="N158" s="66"/>
      <c r="O158" s="66">
        <f t="shared" ref="O158:BZ158" si="1415">O13+O14+O21+O23+O25+O27+O29+O31+O35+O38+O40+O43+O53+O56+O59+O63+O66+O68+O73+O85+O92+O99+O102+O104+O106+O110+O112+O114+O116+O121+O128+O134+O142+O144+O148+O153</f>
        <v>694</v>
      </c>
      <c r="P158" s="67">
        <f t="shared" si="1415"/>
        <v>36906955.569423333</v>
      </c>
      <c r="Q158" s="66">
        <f t="shared" si="1415"/>
        <v>2000</v>
      </c>
      <c r="R158" s="66">
        <f t="shared" si="1415"/>
        <v>39566828.458733328</v>
      </c>
      <c r="S158" s="68">
        <f t="shared" si="1415"/>
        <v>477</v>
      </c>
      <c r="T158" s="66">
        <f t="shared" si="1415"/>
        <v>3978612.0647</v>
      </c>
      <c r="U158" s="66">
        <f t="shared" si="1415"/>
        <v>2632</v>
      </c>
      <c r="V158" s="66">
        <f t="shared" si="1415"/>
        <v>106673935.38438</v>
      </c>
      <c r="W158" s="66">
        <f t="shared" si="1415"/>
        <v>220</v>
      </c>
      <c r="X158" s="66">
        <f t="shared" si="1415"/>
        <v>3047973.5146466671</v>
      </c>
      <c r="Y158" s="66">
        <f t="shared" si="1415"/>
        <v>797</v>
      </c>
      <c r="Z158" s="66">
        <f t="shared" si="1415"/>
        <v>10621129.318799999</v>
      </c>
      <c r="AA158" s="66">
        <f t="shared" si="1415"/>
        <v>841</v>
      </c>
      <c r="AB158" s="66">
        <f t="shared" si="1415"/>
        <v>13872280.375043999</v>
      </c>
      <c r="AC158" s="66">
        <f t="shared" si="1415"/>
        <v>150</v>
      </c>
      <c r="AD158" s="66">
        <f t="shared" si="1415"/>
        <v>1784511.5087799998</v>
      </c>
      <c r="AE158" s="66">
        <f t="shared" si="1415"/>
        <v>1770</v>
      </c>
      <c r="AF158" s="66">
        <f t="shared" si="1415"/>
        <v>26237428.95228</v>
      </c>
      <c r="AG158" s="66">
        <f t="shared" si="1415"/>
        <v>1240</v>
      </c>
      <c r="AH158" s="66">
        <f t="shared" si="1415"/>
        <v>18314432.400263999</v>
      </c>
      <c r="AI158" s="66">
        <f t="shared" si="1415"/>
        <v>800</v>
      </c>
      <c r="AJ158" s="66">
        <f t="shared" si="1415"/>
        <v>11946817.307879999</v>
      </c>
      <c r="AK158" s="66">
        <f t="shared" si="1415"/>
        <v>1750</v>
      </c>
      <c r="AL158" s="66">
        <f t="shared" si="1415"/>
        <v>25762973.944344003</v>
      </c>
      <c r="AM158" s="66">
        <f t="shared" si="1415"/>
        <v>600</v>
      </c>
      <c r="AN158" s="66">
        <f t="shared" si="1415"/>
        <v>10524792.552455999</v>
      </c>
      <c r="AO158" s="66">
        <f t="shared" si="1415"/>
        <v>700</v>
      </c>
      <c r="AP158" s="66">
        <f t="shared" si="1415"/>
        <v>10817641.194360003</v>
      </c>
      <c r="AQ158" s="66">
        <f t="shared" si="1415"/>
        <v>390</v>
      </c>
      <c r="AR158" s="66">
        <f t="shared" si="1415"/>
        <v>4461418.3832399994</v>
      </c>
      <c r="AS158" s="66">
        <f t="shared" si="1415"/>
        <v>480</v>
      </c>
      <c r="AT158" s="66">
        <f t="shared" si="1415"/>
        <v>5443444.1970999995</v>
      </c>
      <c r="AU158" s="66">
        <f t="shared" si="1415"/>
        <v>438</v>
      </c>
      <c r="AV158" s="66">
        <f t="shared" si="1415"/>
        <v>4923531.7531399997</v>
      </c>
      <c r="AW158" s="66">
        <f t="shared" si="1415"/>
        <v>360</v>
      </c>
      <c r="AX158" s="66">
        <f t="shared" si="1415"/>
        <v>5005902.4142399998</v>
      </c>
      <c r="AY158" s="66">
        <f t="shared" si="1415"/>
        <v>1378</v>
      </c>
      <c r="AZ158" s="66">
        <f t="shared" si="1415"/>
        <v>20867242.946549997</v>
      </c>
      <c r="BA158" s="66">
        <f t="shared" si="1415"/>
        <v>999</v>
      </c>
      <c r="BB158" s="66">
        <f t="shared" si="1415"/>
        <v>8230951.895833333</v>
      </c>
      <c r="BC158" s="66">
        <f t="shared" si="1415"/>
        <v>1300</v>
      </c>
      <c r="BD158" s="66">
        <f t="shared" si="1415"/>
        <v>12543123.593</v>
      </c>
      <c r="BE158" s="66">
        <f t="shared" si="1415"/>
        <v>748</v>
      </c>
      <c r="BF158" s="66">
        <f t="shared" si="1415"/>
        <v>5973496.8626666665</v>
      </c>
      <c r="BG158" s="66">
        <f t="shared" si="1415"/>
        <v>215</v>
      </c>
      <c r="BH158" s="66">
        <f t="shared" si="1415"/>
        <v>2215397.821</v>
      </c>
      <c r="BI158" s="66">
        <f t="shared" si="1415"/>
        <v>2225</v>
      </c>
      <c r="BJ158" s="66">
        <f t="shared" si="1415"/>
        <v>28397487.580583327</v>
      </c>
      <c r="BK158" s="66">
        <f t="shared" si="1415"/>
        <v>480</v>
      </c>
      <c r="BL158" s="66">
        <f t="shared" si="1415"/>
        <v>4560970.5959999999</v>
      </c>
      <c r="BM158" s="66">
        <f t="shared" si="1415"/>
        <v>70</v>
      </c>
      <c r="BN158" s="66">
        <f t="shared" si="1415"/>
        <v>799992.9058333335</v>
      </c>
      <c r="BO158" s="66">
        <f t="shared" si="1415"/>
        <v>4000</v>
      </c>
      <c r="BP158" s="66">
        <f t="shared" si="1415"/>
        <v>44385680.77579999</v>
      </c>
      <c r="BQ158" s="66">
        <f t="shared" si="1415"/>
        <v>1838</v>
      </c>
      <c r="BR158" s="66">
        <f t="shared" si="1415"/>
        <v>20579911.693249997</v>
      </c>
      <c r="BS158" s="66">
        <f t="shared" si="1415"/>
        <v>900</v>
      </c>
      <c r="BT158" s="66">
        <f t="shared" si="1415"/>
        <v>8518636.3353000004</v>
      </c>
      <c r="BU158" s="66">
        <f t="shared" si="1415"/>
        <v>1225</v>
      </c>
      <c r="BV158" s="66">
        <f t="shared" si="1415"/>
        <v>13820285.607916666</v>
      </c>
      <c r="BW158" s="66">
        <f t="shared" si="1415"/>
        <v>694</v>
      </c>
      <c r="BX158" s="66">
        <f t="shared" si="1415"/>
        <v>7764577.9271666659</v>
      </c>
      <c r="BY158" s="66">
        <f t="shared" si="1415"/>
        <v>790</v>
      </c>
      <c r="BZ158" s="67">
        <f t="shared" si="1415"/>
        <v>8926388.660583334</v>
      </c>
      <c r="CA158" s="66">
        <f t="shared" ref="CA158:DS158" si="1416">CA13+CA14+CA21+CA23+CA25+CA27+CA29+CA31+CA35+CA38+CA40+CA43+CA53+CA56+CA59+CA63+CA66+CA68+CA73+CA85+CA92+CA99+CA102+CA104+CA106+CA110+CA112+CA114+CA116+CA121+CA128+CA134+CA142+CA144+CA148+CA153</f>
        <v>1623</v>
      </c>
      <c r="CB158" s="66">
        <f t="shared" si="1416"/>
        <v>24474120.532679997</v>
      </c>
      <c r="CC158" s="66">
        <f t="shared" si="1416"/>
        <v>200</v>
      </c>
      <c r="CD158" s="66">
        <f t="shared" si="1416"/>
        <v>2436399.1166666667</v>
      </c>
      <c r="CE158" s="66">
        <f t="shared" si="1416"/>
        <v>20</v>
      </c>
      <c r="CF158" s="66">
        <f t="shared" si="1416"/>
        <v>391833.26</v>
      </c>
      <c r="CG158" s="66">
        <f t="shared" si="1416"/>
        <v>209</v>
      </c>
      <c r="CH158" s="66">
        <f t="shared" si="1416"/>
        <v>2406013.9740000004</v>
      </c>
      <c r="CI158" s="66">
        <f t="shared" si="1416"/>
        <v>1200</v>
      </c>
      <c r="CJ158" s="66">
        <f t="shared" si="1416"/>
        <v>18891220.493599996</v>
      </c>
      <c r="CK158" s="66">
        <f t="shared" si="1416"/>
        <v>185</v>
      </c>
      <c r="CL158" s="67">
        <f t="shared" si="1416"/>
        <v>2674642.1028600005</v>
      </c>
      <c r="CM158" s="66">
        <f t="shared" si="1416"/>
        <v>300</v>
      </c>
      <c r="CN158" s="66">
        <f t="shared" si="1416"/>
        <v>3701634.3909999998</v>
      </c>
      <c r="CO158" s="66">
        <f t="shared" si="1416"/>
        <v>2400</v>
      </c>
      <c r="CP158" s="66">
        <f t="shared" si="1416"/>
        <v>39608275.888999991</v>
      </c>
      <c r="CQ158" s="66">
        <f t="shared" si="1416"/>
        <v>240</v>
      </c>
      <c r="CR158" s="66">
        <f t="shared" si="1416"/>
        <v>3999794.344</v>
      </c>
      <c r="CS158" s="66">
        <f t="shared" si="1416"/>
        <v>910</v>
      </c>
      <c r="CT158" s="66">
        <f t="shared" si="1416"/>
        <v>11224345.645967999</v>
      </c>
      <c r="CU158" s="66">
        <f t="shared" si="1416"/>
        <v>2003</v>
      </c>
      <c r="CV158" s="66">
        <f t="shared" si="1416"/>
        <v>24535923.957999997</v>
      </c>
      <c r="CW158" s="66">
        <f t="shared" si="1416"/>
        <v>1800</v>
      </c>
      <c r="CX158" s="66">
        <f t="shared" si="1416"/>
        <v>20744855.403999999</v>
      </c>
      <c r="CY158" s="66">
        <f t="shared" si="1416"/>
        <v>1250</v>
      </c>
      <c r="CZ158" s="66">
        <f t="shared" si="1416"/>
        <v>15205051.770999996</v>
      </c>
      <c r="DA158" s="66">
        <f t="shared" si="1416"/>
        <v>3120</v>
      </c>
      <c r="DB158" s="66">
        <f t="shared" si="1416"/>
        <v>33219560.63486667</v>
      </c>
      <c r="DC158" s="66">
        <f t="shared" si="1416"/>
        <v>900</v>
      </c>
      <c r="DD158" s="66">
        <f t="shared" si="1416"/>
        <v>10664229.120999999</v>
      </c>
      <c r="DE158" s="66">
        <f t="shared" si="1416"/>
        <v>330</v>
      </c>
      <c r="DF158" s="66">
        <f t="shared" si="1416"/>
        <v>4883022.3623999991</v>
      </c>
      <c r="DG158" s="66">
        <f t="shared" si="1416"/>
        <v>400</v>
      </c>
      <c r="DH158" s="66">
        <f t="shared" si="1416"/>
        <v>7373489.1861904012</v>
      </c>
      <c r="DI158" s="66">
        <f>DI13+DI14+DI21+DI23+DI25+DI27+DI29+DI31+DI35+DI38+DI40+DI43+DI53+DI56+DI59+DI63+DI66+DI68+DI73+DI85+DI92+DI99+DI102+DI104+DI106+DI110+DI112+DI114+DI116+DI121+DI128+DI134+DI142+DI144+DI148+DI153</f>
        <v>400</v>
      </c>
      <c r="DJ158" s="67">
        <f>DJ13+DJ14+DJ21+DJ23+DJ25+DJ27+DJ29+DJ31+DJ35+DJ38+DJ40+DJ43+DJ53+DJ56+DJ59+DJ63+DJ66+DJ68+DJ73+DJ85+DJ92+DJ99+DJ102+DJ104+DJ106+DJ110+DJ112+DJ114+DJ116+DJ121+DJ128+DJ134+DJ142+DJ144+DJ148+DJ153</f>
        <v>5441174.9169050008</v>
      </c>
      <c r="DK158" s="56">
        <f t="shared" si="1416"/>
        <v>1300</v>
      </c>
      <c r="DL158" s="56">
        <f t="shared" si="1416"/>
        <v>21467233.025492795</v>
      </c>
      <c r="DM158" s="56">
        <f>DM13+DM14+DM21+DM23+DM25+DM27+DM29+DM31+DM35+DM38+DM40+DM43+DM53+DM56+DM59+DM63+DM66+DM68+DM73+DM85+DM92+DM99+DM102+DM104+DM106+DM110+DM112+DM114+DM116+DM121+DM128+DM134+DM142+DM144+DM148+DM153</f>
        <v>800</v>
      </c>
      <c r="DN158" s="56">
        <f>DN13+DN14+DN21+DN23+DN25+DN27+DN29+DN31+DN35+DN38+DN40+DN43+DN53+DN56+DN59+DN63+DN66+DN68+DN73+DN85+DN92+DN99+DN102+DN104+DN106+DN110+DN112+DN114+DN116+DN121+DN128+DN134+DN142+DN144+DN148+DN153</f>
        <v>12964653.9112272</v>
      </c>
      <c r="DO158" s="56">
        <f>DO13+DO14+DO21+DO23+DO25+DO27+DO29+DO31+DO35+DO38+DO40+DO43+DO53+DO56+DO59+DO63+DO66+DO68+DO73+DO85+DO92+DO99+DO102+DO104+DO106+DO110+DO112+DO114+DO116+DO121+DO128+DO134+DO142+DO144+DO148+DO153</f>
        <v>2210</v>
      </c>
      <c r="DP158" s="56">
        <f>DP13+DP14+DP21+DP23+DP25+DP27+DP29+DP31+DP35+DP38+DP40+DP43+DP53+DP56+DP59+DP63+DP66+DP68+DP73+DP85+DP92+DP99+DP102+DP104+DP106+DP110+DP112+DP114+DP116+DP121+DP128+DP134+DP142+DP144+DP148+DP153</f>
        <v>36838029.637500003</v>
      </c>
      <c r="DQ158" s="56">
        <f t="shared" si="1416"/>
        <v>550</v>
      </c>
      <c r="DR158" s="56">
        <f t="shared" si="1416"/>
        <v>10315223.243852802</v>
      </c>
      <c r="DS158" s="56">
        <f t="shared" si="1416"/>
        <v>1959</v>
      </c>
      <c r="DT158" s="56">
        <f>DT13+DT14+DT21+DT23+DT25+DT27+DT29+DT31+DT35+DT38+DT40+DT43+DT53+DT56+DT59+DT63+DT66+DT68+DT73+DT85+DT92+DT99+DT102+DT104+DT106+DT110+DT112+DT114+DT116+DT121+DT128+DT134+DT142+DT144+DT148+DT153</f>
        <v>29440505.346524995</v>
      </c>
      <c r="DU158" s="56">
        <f>DU13+DU14+DU21+DU23+DU25+DU27+DU29+DU31+DU35+DU38+DU40+DU43+DU53+DU56+DU59+DU63+DU66+DU68+DU73+DU85+DU92+DU99+DU102+DU104+DU106+DU110+DU112+DU114+DU116+DU121+DU128+DU134+DU142+DU144+DU148+DU153</f>
        <v>500</v>
      </c>
      <c r="DV158" s="56">
        <f>DV13+DV14+DV21+DV23+DV25+DV27+DV29+DV31+DV35+DV38+DV40+DV43+DV53+DV56+DV59+DV63+DV66+DV68+DV73+DV85+DV92+DV99+DV102+DV104+DV106+DV110+DV112+DV114+DV116+DV121+DV128+DV134+DV142+DV144+DV148+DV153</f>
        <v>7134209.696250001</v>
      </c>
      <c r="DW158" s="56">
        <f t="shared" ref="DW158" si="1417">DW13+DW14+DW21+DW23+DW25+DW27+DW29+DW31+DW35+DW38+DW40+DW43+DW53+DW56+DW59+DW63+DW66+DW68+DW73+DW85+DW92+DW99+DW102+DW104+DW106+DW110+DW112+DW114+DW116+DW121+DW128+DW134+DW142+DW144+DW148+DW153</f>
        <v>875</v>
      </c>
      <c r="DX158" s="56">
        <f>DX13+DX14+DX21+DX23+DX25+DX27+DX29+DX31+DX35+DX38+DX40+DX43+DX53+DX56+DX59+DX63+DX66+DX68+DX73+DX85+DX92+DX99+DX102+DX104+DX106+DX110+DX112+DX114+DX116+DX121+DX128+DX134+DX142+DX144+DX148+DX153</f>
        <v>14455317.058000002</v>
      </c>
      <c r="DY158" s="56">
        <f t="shared" ref="DY158:DZ158" si="1418">DY13+DY14+DY21+DY23+DY25+DY27+DY29+DY31+DY35+DY38+DY40+DY43+DY53+DY56+DY59+DY63+DY66+DY68+DY73+DY85+DY92+DY99+DY102+DY104+DY106+DY110+DY112+DY114+DY116+DY121+DY128+DY134+DY142+DY144+DY148+DY153</f>
        <v>350</v>
      </c>
      <c r="DZ158" s="56">
        <f t="shared" si="1418"/>
        <v>8526228.2523599993</v>
      </c>
      <c r="EA158" s="56">
        <f>EA13+EA14+EA21+EA23+EA25+EA27+EA29+EA31+EA35+EA38+EA40+EA43+EA53+EA56+EA59+EA63+EA66+EA68+EA73+EA85+EA92+EA99+EA102+EA104+EA106+EA110+EA112+EA114+EA116+EA121+EA128+EA134+EA142+EA144+EA148+EA153</f>
        <v>75</v>
      </c>
      <c r="EB158" s="56">
        <f t="shared" ref="EB158:EJ158" si="1419">EB13+EB14+EB21+EB23+EB25+EB27+EB29+EB31+EB35+EB38+EB40+EB43+EB53+EB56+EB59+EB63+EB66+EB68+EB73+EB85+EB92+EB99+EB102+EB104+EB106+EB110+EB112+EB114+EB116+EB121+EB128+EB134+EB142+EB144+EB148+EB153</f>
        <v>1845808.7065599998</v>
      </c>
      <c r="EC158" s="56">
        <f t="shared" si="1419"/>
        <v>25</v>
      </c>
      <c r="ED158" s="56">
        <f t="shared" si="1419"/>
        <v>748348.78767999995</v>
      </c>
      <c r="EE158" s="56">
        <f t="shared" si="1419"/>
        <v>190</v>
      </c>
      <c r="EF158" s="56">
        <f t="shared" si="1419"/>
        <v>6549459.6939199995</v>
      </c>
      <c r="EG158" s="56">
        <f t="shared" si="1419"/>
        <v>59525</v>
      </c>
      <c r="EH158" s="57">
        <f t="shared" si="1419"/>
        <v>909635358.95879912</v>
      </c>
      <c r="EI158" s="56">
        <f t="shared" si="1419"/>
        <v>0</v>
      </c>
      <c r="EJ158" s="56">
        <f t="shared" si="1419"/>
        <v>0</v>
      </c>
      <c r="EL158" s="59"/>
    </row>
  </sheetData>
  <autoFilter ref="A13:EJ158"/>
  <mergeCells count="267">
    <mergeCell ref="DI2:DJ2"/>
    <mergeCell ref="DI1:DJ1"/>
    <mergeCell ref="A3:DJ3"/>
    <mergeCell ref="EI8:EJ8"/>
    <mergeCell ref="G5:G9"/>
    <mergeCell ref="H5:H9"/>
    <mergeCell ref="I5:I9"/>
    <mergeCell ref="J6:M7"/>
    <mergeCell ref="N6:N7"/>
    <mergeCell ref="J8:J9"/>
    <mergeCell ref="K8:K9"/>
    <mergeCell ref="DW8:DX8"/>
    <mergeCell ref="DY8:DZ8"/>
    <mergeCell ref="EA8:EB8"/>
    <mergeCell ref="EC8:ED8"/>
    <mergeCell ref="EE8:EF8"/>
    <mergeCell ref="EG8:EH8"/>
    <mergeCell ref="DK8:DL8"/>
    <mergeCell ref="DM8:DN8"/>
    <mergeCell ref="DO8:DP8"/>
    <mergeCell ref="DQ8:DR8"/>
    <mergeCell ref="DS8:DT8"/>
    <mergeCell ref="DU8:DV8"/>
    <mergeCell ref="CY8:CZ8"/>
    <mergeCell ref="DA8:DB8"/>
    <mergeCell ref="DC8:DD8"/>
    <mergeCell ref="DE8:DF8"/>
    <mergeCell ref="DG8:DH8"/>
    <mergeCell ref="DI8:DJ8"/>
    <mergeCell ref="CM8:CN8"/>
    <mergeCell ref="CO8:CP8"/>
    <mergeCell ref="CQ8:CR8"/>
    <mergeCell ref="CS8:CT8"/>
    <mergeCell ref="CU8:CV8"/>
    <mergeCell ref="CW8:CX8"/>
    <mergeCell ref="CA8:CB8"/>
    <mergeCell ref="CC8:CD8"/>
    <mergeCell ref="CE8:CF8"/>
    <mergeCell ref="CG8:CH8"/>
    <mergeCell ref="CI8:CJ8"/>
    <mergeCell ref="CK8:CL8"/>
    <mergeCell ref="BO8:BP8"/>
    <mergeCell ref="BQ8:BR8"/>
    <mergeCell ref="BS8:BT8"/>
    <mergeCell ref="BU8:BV8"/>
    <mergeCell ref="BW8:BX8"/>
    <mergeCell ref="BY8:BZ8"/>
    <mergeCell ref="BC8:BD8"/>
    <mergeCell ref="BE8:BF8"/>
    <mergeCell ref="BG8:BH8"/>
    <mergeCell ref="BI8:BJ8"/>
    <mergeCell ref="BK8:BL8"/>
    <mergeCell ref="BM8:BN8"/>
    <mergeCell ref="AQ8:AR8"/>
    <mergeCell ref="AS8:AT8"/>
    <mergeCell ref="AU8:AV8"/>
    <mergeCell ref="AW8:AX8"/>
    <mergeCell ref="AY8:AZ8"/>
    <mergeCell ref="BA8:BB8"/>
    <mergeCell ref="AE8:AF8"/>
    <mergeCell ref="AG8:AH8"/>
    <mergeCell ref="AI8:AJ8"/>
    <mergeCell ref="AK8:AL8"/>
    <mergeCell ref="AM8:AN8"/>
    <mergeCell ref="AO8:AP8"/>
    <mergeCell ref="S8:T8"/>
    <mergeCell ref="U8:V8"/>
    <mergeCell ref="W8:X8"/>
    <mergeCell ref="Y8:Z8"/>
    <mergeCell ref="AA8:AB8"/>
    <mergeCell ref="AC8:AD8"/>
    <mergeCell ref="EA7:EB7"/>
    <mergeCell ref="EC7:ED7"/>
    <mergeCell ref="EE7:EF7"/>
    <mergeCell ref="O8:P8"/>
    <mergeCell ref="Q8:R8"/>
    <mergeCell ref="DO7:DP7"/>
    <mergeCell ref="DQ7:DR7"/>
    <mergeCell ref="DS7:DT7"/>
    <mergeCell ref="DU7:DV7"/>
    <mergeCell ref="DW7:DX7"/>
    <mergeCell ref="DY7:DZ7"/>
    <mergeCell ref="DC7:DD7"/>
    <mergeCell ref="DE7:DF7"/>
    <mergeCell ref="DG7:DH7"/>
    <mergeCell ref="DI7:DJ7"/>
    <mergeCell ref="DK7:DL7"/>
    <mergeCell ref="DM7:DN7"/>
    <mergeCell ref="CQ7:CR7"/>
    <mergeCell ref="CS7:CT7"/>
    <mergeCell ref="CU7:CV7"/>
    <mergeCell ref="CW7:CX7"/>
    <mergeCell ref="CY7:CZ7"/>
    <mergeCell ref="DA7:DB7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W7:X7"/>
    <mergeCell ref="Y7:Z7"/>
    <mergeCell ref="AA7:AB7"/>
    <mergeCell ref="AC7:AD7"/>
    <mergeCell ref="AE7:AF7"/>
    <mergeCell ref="AG7:AH7"/>
    <mergeCell ref="DW6:DX6"/>
    <mergeCell ref="DY6:DZ6"/>
    <mergeCell ref="EA6:EB6"/>
    <mergeCell ref="EC6:ED6"/>
    <mergeCell ref="EE6:EF6"/>
    <mergeCell ref="O7:P7"/>
    <mergeCell ref="Q7:R7"/>
    <mergeCell ref="S7:T7"/>
    <mergeCell ref="U7:V7"/>
    <mergeCell ref="DK6:DL6"/>
    <mergeCell ref="DM6:DN6"/>
    <mergeCell ref="DO6:DP6"/>
    <mergeCell ref="DQ6:DR6"/>
    <mergeCell ref="DS6:DT6"/>
    <mergeCell ref="DU6:DV6"/>
    <mergeCell ref="CY6:CZ6"/>
    <mergeCell ref="DA6:DB6"/>
    <mergeCell ref="DC6:DD6"/>
    <mergeCell ref="DE6:DF6"/>
    <mergeCell ref="DG6:DH6"/>
    <mergeCell ref="DI6:DJ6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S6:T6"/>
    <mergeCell ref="U6:V6"/>
    <mergeCell ref="W6:X6"/>
    <mergeCell ref="Y6:Z6"/>
    <mergeCell ref="AA6:AB6"/>
    <mergeCell ref="AC6:AD6"/>
    <mergeCell ref="DW5:DX5"/>
    <mergeCell ref="DY5:DZ5"/>
    <mergeCell ref="EA5:EB5"/>
    <mergeCell ref="CY5:CZ5"/>
    <mergeCell ref="DA5:DB5"/>
    <mergeCell ref="DC5:DD5"/>
    <mergeCell ref="DE5:DF5"/>
    <mergeCell ref="DG5:DH5"/>
    <mergeCell ref="DI5:DJ5"/>
    <mergeCell ref="CM5:CN5"/>
    <mergeCell ref="CO5:CP5"/>
    <mergeCell ref="CQ5:CR5"/>
    <mergeCell ref="CS5:CT5"/>
    <mergeCell ref="CU5:CV5"/>
    <mergeCell ref="CW5:CX5"/>
    <mergeCell ref="CA5:CB5"/>
    <mergeCell ref="CC5:CD5"/>
    <mergeCell ref="CE5:CF5"/>
    <mergeCell ref="EC5:ED5"/>
    <mergeCell ref="EE5:EF5"/>
    <mergeCell ref="EG5:EJ5"/>
    <mergeCell ref="DK5:DL5"/>
    <mergeCell ref="DM5:DN5"/>
    <mergeCell ref="DO5:DP5"/>
    <mergeCell ref="DQ5:DR5"/>
    <mergeCell ref="DS5:DT5"/>
    <mergeCell ref="DU5:DV5"/>
    <mergeCell ref="CG5:CH5"/>
    <mergeCell ref="CI5:CJ5"/>
    <mergeCell ref="CK5:CL5"/>
    <mergeCell ref="BO5:BP5"/>
    <mergeCell ref="BQ5:BR5"/>
    <mergeCell ref="BS5:BT5"/>
    <mergeCell ref="BU5:BV5"/>
    <mergeCell ref="BW5:BX5"/>
    <mergeCell ref="BY5:BZ5"/>
    <mergeCell ref="BC5:BD5"/>
    <mergeCell ref="BE5:BF5"/>
    <mergeCell ref="BG5:BH5"/>
    <mergeCell ref="BI5:BJ5"/>
    <mergeCell ref="BK5:BL5"/>
    <mergeCell ref="BM5:BN5"/>
    <mergeCell ref="AQ5:AR5"/>
    <mergeCell ref="AS5:AT5"/>
    <mergeCell ref="AU5:AV5"/>
    <mergeCell ref="AW5:AX5"/>
    <mergeCell ref="AY5:AZ5"/>
    <mergeCell ref="BA5:BB5"/>
    <mergeCell ref="AE5:AF5"/>
    <mergeCell ref="AG5:AH5"/>
    <mergeCell ref="AI5:AJ5"/>
    <mergeCell ref="AK5:AL5"/>
    <mergeCell ref="AM5:AN5"/>
    <mergeCell ref="AO5:AP5"/>
    <mergeCell ref="S5:T5"/>
    <mergeCell ref="U5:V5"/>
    <mergeCell ref="W5:X5"/>
    <mergeCell ref="Y5:Z5"/>
    <mergeCell ref="AA5:AB5"/>
    <mergeCell ref="AC5:AD5"/>
    <mergeCell ref="J5:N5"/>
    <mergeCell ref="O5:P5"/>
    <mergeCell ref="Q5:R5"/>
    <mergeCell ref="O6:P6"/>
    <mergeCell ref="Q6:R6"/>
    <mergeCell ref="L8:L9"/>
    <mergeCell ref="M8:M9"/>
    <mergeCell ref="A5:A9"/>
    <mergeCell ref="B5:B9"/>
    <mergeCell ref="C5:C9"/>
    <mergeCell ref="D5:D9"/>
    <mergeCell ref="E5:E9"/>
    <mergeCell ref="F5:F9"/>
    <mergeCell ref="N8:N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dcterms:created xsi:type="dcterms:W3CDTF">2016-10-03T07:01:39Z</dcterms:created>
  <dcterms:modified xsi:type="dcterms:W3CDTF">2018-06-19T07:18:01Z</dcterms:modified>
</cp:coreProperties>
</file>