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985" yWindow="-180" windowWidth="13485" windowHeight="1305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КС!$A$7:$EC$288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КС!$B:$B,КС!$1:$4</definedName>
    <definedName name="_xlnm.Print_Area" localSheetId="0">КС!$A$1:$EC$288</definedName>
  </definedNames>
  <calcPr calcId="145621"/>
</workbook>
</file>

<file path=xl/calcChain.xml><?xml version="1.0" encoding="utf-8"?>
<calcChain xmlns="http://schemas.openxmlformats.org/spreadsheetml/2006/main">
  <c r="EB287" i="1" l="1"/>
  <c r="EB286" i="1"/>
  <c r="EB285" i="1"/>
  <c r="EB284" i="1"/>
  <c r="EB283" i="1"/>
  <c r="EB282" i="1"/>
  <c r="EB281" i="1"/>
  <c r="EB280" i="1"/>
  <c r="EB279" i="1"/>
  <c r="EB278" i="1"/>
  <c r="EB277" i="1"/>
  <c r="EB275" i="1"/>
  <c r="EB274" i="1"/>
  <c r="EB273" i="1"/>
  <c r="EB272" i="1"/>
  <c r="EB271" i="1"/>
  <c r="EB270" i="1"/>
  <c r="EB268" i="1"/>
  <c r="EB267" i="1"/>
  <c r="EB266" i="1"/>
  <c r="EB265" i="1"/>
  <c r="EB264" i="1"/>
  <c r="EB263" i="1"/>
  <c r="EB262" i="1"/>
  <c r="EB261" i="1"/>
  <c r="EB260" i="1"/>
  <c r="EB258" i="1"/>
  <c r="EB257" i="1"/>
  <c r="EB256" i="1"/>
  <c r="EB255" i="1"/>
  <c r="EB254" i="1"/>
  <c r="EB253" i="1"/>
  <c r="EB251" i="1"/>
  <c r="EB250" i="1"/>
  <c r="EB248" i="1"/>
  <c r="EB247" i="1"/>
  <c r="EB246" i="1"/>
  <c r="EB245" i="1"/>
  <c r="EB244" i="1"/>
  <c r="EB243" i="1"/>
  <c r="EB242" i="1"/>
  <c r="EB241" i="1"/>
  <c r="EB240" i="1"/>
  <c r="EB239" i="1"/>
  <c r="EB238" i="1"/>
  <c r="EB237" i="1"/>
  <c r="EB236" i="1"/>
  <c r="EB235" i="1"/>
  <c r="EB234" i="1"/>
  <c r="EB233" i="1"/>
  <c r="EB232" i="1"/>
  <c r="EB231" i="1"/>
  <c r="EB229" i="1"/>
  <c r="EB228" i="1"/>
  <c r="EB227" i="1"/>
  <c r="EB226" i="1"/>
  <c r="EB225" i="1"/>
  <c r="EB224" i="1"/>
  <c r="EB223" i="1"/>
  <c r="EB222" i="1"/>
  <c r="EB221" i="1"/>
  <c r="EB220" i="1"/>
  <c r="EB219" i="1"/>
  <c r="EB218" i="1"/>
  <c r="EB217" i="1"/>
  <c r="EB216" i="1"/>
  <c r="EB215" i="1"/>
  <c r="EB214" i="1"/>
  <c r="EB213" i="1"/>
  <c r="EB212" i="1"/>
  <c r="EB211" i="1"/>
  <c r="EB210" i="1"/>
  <c r="EB209" i="1"/>
  <c r="EB208" i="1"/>
  <c r="EB207" i="1"/>
  <c r="EB206" i="1"/>
  <c r="EB204" i="1"/>
  <c r="EB203" i="1"/>
  <c r="EB202" i="1"/>
  <c r="EB201" i="1"/>
  <c r="EB200" i="1"/>
  <c r="EB199" i="1"/>
  <c r="EB198" i="1"/>
  <c r="EB197" i="1"/>
  <c r="EB196" i="1"/>
  <c r="EB195" i="1"/>
  <c r="EB194" i="1"/>
  <c r="EB193" i="1"/>
  <c r="EB192" i="1"/>
  <c r="EB191" i="1"/>
  <c r="EB190" i="1"/>
  <c r="EB189" i="1"/>
  <c r="EB188" i="1"/>
  <c r="EB187" i="1"/>
  <c r="EB186" i="1"/>
  <c r="EB185" i="1"/>
  <c r="EB184" i="1"/>
  <c r="EB183" i="1"/>
  <c r="EB182" i="1"/>
  <c r="EB180" i="1"/>
  <c r="EB179" i="1"/>
  <c r="EB178" i="1"/>
  <c r="EB177" i="1"/>
  <c r="EB176" i="1"/>
  <c r="EB175" i="1"/>
  <c r="EB174" i="1"/>
  <c r="EB173" i="1"/>
  <c r="EB172" i="1"/>
  <c r="EB171" i="1"/>
  <c r="EB170" i="1"/>
  <c r="EB169" i="1"/>
  <c r="EB168" i="1"/>
  <c r="EB166" i="1"/>
  <c r="EB165" i="1"/>
  <c r="EB164" i="1"/>
  <c r="EB163" i="1"/>
  <c r="EB162" i="1"/>
  <c r="EB161" i="1"/>
  <c r="EB160" i="1"/>
  <c r="EB158" i="1"/>
  <c r="EB157" i="1"/>
  <c r="EB155" i="1"/>
  <c r="EB154" i="1"/>
  <c r="EB153" i="1"/>
  <c r="EB152" i="1"/>
  <c r="EB151" i="1"/>
  <c r="EB150" i="1"/>
  <c r="EB149" i="1"/>
  <c r="EB148" i="1"/>
  <c r="EB147" i="1"/>
  <c r="EB146" i="1"/>
  <c r="EB144" i="1"/>
  <c r="EB143" i="1"/>
  <c r="EB142" i="1"/>
  <c r="EB141" i="1"/>
  <c r="EB139" i="1"/>
  <c r="EB137" i="1"/>
  <c r="EB135" i="1"/>
  <c r="EB134" i="1"/>
  <c r="EB132" i="1"/>
  <c r="EB131" i="1"/>
  <c r="EB130" i="1"/>
  <c r="EB129" i="1"/>
  <c r="EB128" i="1"/>
  <c r="EB127" i="1"/>
  <c r="EB126" i="1"/>
  <c r="EB124" i="1"/>
  <c r="EB123" i="1"/>
  <c r="EB122" i="1"/>
  <c r="EB121" i="1"/>
  <c r="EB120" i="1"/>
  <c r="EB119" i="1"/>
  <c r="EB118" i="1"/>
  <c r="EB117" i="1"/>
  <c r="EB116" i="1"/>
  <c r="EB114" i="1"/>
  <c r="EB113" i="1"/>
  <c r="EB112" i="1"/>
  <c r="EB110" i="1"/>
  <c r="EB109" i="1"/>
  <c r="EB108" i="1"/>
  <c r="EB107" i="1"/>
  <c r="EB106" i="1"/>
  <c r="EB105" i="1"/>
  <c r="EB104" i="1"/>
  <c r="EB103" i="1"/>
  <c r="EB101" i="1"/>
  <c r="EB100" i="1"/>
  <c r="EB99" i="1"/>
  <c r="EB98" i="1"/>
  <c r="EB97" i="1"/>
  <c r="EB96" i="1"/>
  <c r="EB95" i="1"/>
  <c r="EB94" i="1"/>
  <c r="EB93" i="1"/>
  <c r="EB92" i="1"/>
  <c r="EB90" i="1"/>
  <c r="EB89" i="1"/>
  <c r="EB88" i="1"/>
  <c r="EB87" i="1"/>
  <c r="EB86" i="1"/>
  <c r="EB85" i="1"/>
  <c r="EB84" i="1"/>
  <c r="EB83" i="1"/>
  <c r="EB82" i="1"/>
  <c r="EB81" i="1"/>
  <c r="EB80" i="1"/>
  <c r="EB79" i="1"/>
  <c r="EB78" i="1"/>
  <c r="EB77" i="1"/>
  <c r="EB75" i="1"/>
  <c r="EB74" i="1"/>
  <c r="EB73" i="1"/>
  <c r="EB72" i="1"/>
  <c r="EB71" i="1"/>
  <c r="EB70" i="1"/>
  <c r="EB68" i="1"/>
  <c r="EB67" i="1"/>
  <c r="EB66" i="1"/>
  <c r="EB65" i="1"/>
  <c r="EB64" i="1"/>
  <c r="EB63" i="1"/>
  <c r="EB62" i="1"/>
  <c r="EB61" i="1"/>
  <c r="EB60" i="1"/>
  <c r="EB58" i="1"/>
  <c r="EB57" i="1"/>
  <c r="EB56" i="1"/>
  <c r="EB55" i="1"/>
  <c r="EB54" i="1"/>
  <c r="EB53" i="1"/>
  <c r="EB52" i="1"/>
  <c r="EB51" i="1"/>
  <c r="EB50" i="1"/>
  <c r="EB48" i="1"/>
  <c r="EB47" i="1"/>
  <c r="EB44" i="1"/>
  <c r="EB43" i="1"/>
  <c r="EB42" i="1"/>
  <c r="EB41" i="1"/>
  <c r="EB40" i="1"/>
  <c r="EB38" i="1"/>
  <c r="EB37" i="1"/>
  <c r="EB36" i="1"/>
  <c r="EB35" i="1"/>
  <c r="EB34" i="1"/>
  <c r="EB33" i="1"/>
  <c r="EB32" i="1"/>
  <c r="EB31" i="1"/>
  <c r="EB30" i="1"/>
  <c r="EB29" i="1"/>
  <c r="EB28" i="1"/>
  <c r="EB10" i="1"/>
  <c r="EB18" i="1"/>
  <c r="EB19" i="1"/>
  <c r="EB21" i="1"/>
  <c r="EB24" i="1"/>
  <c r="EB25" i="1"/>
  <c r="EB26" i="1"/>
  <c r="EB8" i="1"/>
  <c r="AN276" i="1"/>
  <c r="AN259" i="1"/>
  <c r="AN252" i="1"/>
  <c r="AN249" i="1"/>
  <c r="AN230" i="1"/>
  <c r="AN205" i="1"/>
  <c r="AN181" i="1"/>
  <c r="AN167" i="1"/>
  <c r="AN156" i="1"/>
  <c r="AN145" i="1"/>
  <c r="AN140" i="1"/>
  <c r="AN133" i="1"/>
  <c r="AN111" i="1"/>
  <c r="AN115" i="1"/>
  <c r="AN102" i="1"/>
  <c r="AN91" i="1"/>
  <c r="AN76" i="1"/>
  <c r="AN69" i="1"/>
  <c r="AN59" i="1"/>
  <c r="AN49" i="1"/>
  <c r="AN45" i="1"/>
  <c r="AN39" i="1"/>
  <c r="AO287" i="1"/>
  <c r="AO286" i="1"/>
  <c r="AO285" i="1"/>
  <c r="AO284" i="1"/>
  <c r="AO283" i="1"/>
  <c r="AO282" i="1"/>
  <c r="AO281" i="1"/>
  <c r="AO280" i="1"/>
  <c r="AO279" i="1"/>
  <c r="AO278" i="1"/>
  <c r="AO277" i="1"/>
  <c r="AO275" i="1"/>
  <c r="AO274" i="1"/>
  <c r="AO273" i="1"/>
  <c r="AO272" i="1"/>
  <c r="AO271" i="1"/>
  <c r="AO270" i="1"/>
  <c r="AO269" i="1"/>
  <c r="AO268" i="1"/>
  <c r="AO267" i="1"/>
  <c r="AO266" i="1"/>
  <c r="AO265" i="1"/>
  <c r="AO264" i="1"/>
  <c r="AO263" i="1"/>
  <c r="AO262" i="1"/>
  <c r="AO261" i="1"/>
  <c r="AO260" i="1"/>
  <c r="AO258" i="1"/>
  <c r="AO257" i="1"/>
  <c r="AO256" i="1"/>
  <c r="AO255" i="1"/>
  <c r="AO254" i="1"/>
  <c r="AO253" i="1"/>
  <c r="AO251" i="1"/>
  <c r="AO250" i="1"/>
  <c r="AO248" i="1"/>
  <c r="AO247" i="1"/>
  <c r="AO246" i="1"/>
  <c r="AO245" i="1"/>
  <c r="AO244" i="1"/>
  <c r="AO243" i="1"/>
  <c r="AO242" i="1"/>
  <c r="AO241" i="1"/>
  <c r="AO240" i="1"/>
  <c r="AO239" i="1"/>
  <c r="AO238" i="1"/>
  <c r="AO237" i="1"/>
  <c r="AO236" i="1"/>
  <c r="AO235" i="1"/>
  <c r="AO234" i="1"/>
  <c r="AO233" i="1"/>
  <c r="AO232" i="1"/>
  <c r="AO231" i="1"/>
  <c r="AO229" i="1"/>
  <c r="AO228" i="1"/>
  <c r="AO227" i="1"/>
  <c r="AO226" i="1"/>
  <c r="AO225" i="1"/>
  <c r="AO224" i="1"/>
  <c r="AO223" i="1"/>
  <c r="AO222" i="1"/>
  <c r="AO221" i="1"/>
  <c r="AO220" i="1"/>
  <c r="AO219" i="1"/>
  <c r="AO218" i="1"/>
  <c r="AO217" i="1"/>
  <c r="AO216" i="1"/>
  <c r="AO215" i="1"/>
  <c r="AO214" i="1"/>
  <c r="AO213" i="1"/>
  <c r="AO212" i="1"/>
  <c r="AO211" i="1"/>
  <c r="AO210" i="1"/>
  <c r="AO209" i="1"/>
  <c r="AO208" i="1"/>
  <c r="AO207" i="1"/>
  <c r="AO206" i="1"/>
  <c r="AO204" i="1"/>
  <c r="AO203" i="1"/>
  <c r="AO202" i="1"/>
  <c r="AO201" i="1"/>
  <c r="AO200" i="1"/>
  <c r="AO199" i="1"/>
  <c r="AO198" i="1"/>
  <c r="AO197" i="1"/>
  <c r="AO196" i="1"/>
  <c r="AO195" i="1"/>
  <c r="AO194" i="1"/>
  <c r="AO193" i="1"/>
  <c r="AO192" i="1"/>
  <c r="AO191" i="1"/>
  <c r="AO190" i="1"/>
  <c r="AO189" i="1"/>
  <c r="AO188" i="1"/>
  <c r="AO187" i="1"/>
  <c r="AO186" i="1"/>
  <c r="AO185" i="1"/>
  <c r="AO184" i="1"/>
  <c r="AO183" i="1"/>
  <c r="AO182" i="1"/>
  <c r="AO180" i="1"/>
  <c r="AO179" i="1"/>
  <c r="AO178" i="1"/>
  <c r="AO177" i="1"/>
  <c r="AO176" i="1"/>
  <c r="AO175" i="1"/>
  <c r="AO174" i="1"/>
  <c r="AO173" i="1"/>
  <c r="AO172" i="1"/>
  <c r="AO171" i="1"/>
  <c r="AO170" i="1"/>
  <c r="AO169" i="1"/>
  <c r="AO168" i="1"/>
  <c r="AO166" i="1"/>
  <c r="AO165" i="1"/>
  <c r="AO164" i="1"/>
  <c r="AO163" i="1"/>
  <c r="AO162" i="1"/>
  <c r="AO161" i="1"/>
  <c r="AO160" i="1"/>
  <c r="AO159" i="1"/>
  <c r="AO158" i="1"/>
  <c r="AO157" i="1"/>
  <c r="AO155" i="1"/>
  <c r="AO154" i="1"/>
  <c r="AO153" i="1"/>
  <c r="AO152" i="1"/>
  <c r="AO151" i="1"/>
  <c r="AO150" i="1"/>
  <c r="AO149" i="1"/>
  <c r="AO148" i="1"/>
  <c r="AO147" i="1"/>
  <c r="AO146" i="1"/>
  <c r="AO145" i="1" s="1"/>
  <c r="AO144" i="1"/>
  <c r="AO143" i="1"/>
  <c r="AO142" i="1"/>
  <c r="AO141" i="1"/>
  <c r="AO140" i="1" s="1"/>
  <c r="AO139" i="1"/>
  <c r="AO138" i="1"/>
  <c r="AO137" i="1"/>
  <c r="AO136" i="1"/>
  <c r="AO135" i="1"/>
  <c r="AO134" i="1"/>
  <c r="AO132" i="1"/>
  <c r="AO131" i="1"/>
  <c r="AO130" i="1"/>
  <c r="AO129" i="1"/>
  <c r="AO128" i="1"/>
  <c r="AO127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 s="1"/>
  <c r="AO114" i="1"/>
  <c r="AO113" i="1"/>
  <c r="AO112" i="1"/>
  <c r="AO111" i="1" s="1"/>
  <c r="AO110" i="1"/>
  <c r="AO109" i="1"/>
  <c r="AO108" i="1"/>
  <c r="AO107" i="1"/>
  <c r="AO106" i="1"/>
  <c r="AO105" i="1"/>
  <c r="AO104" i="1"/>
  <c r="AO103" i="1"/>
  <c r="AO102" i="1" s="1"/>
  <c r="AO101" i="1"/>
  <c r="AO100" i="1"/>
  <c r="AO99" i="1"/>
  <c r="AO98" i="1"/>
  <c r="AO97" i="1"/>
  <c r="AO96" i="1"/>
  <c r="AO95" i="1"/>
  <c r="AO94" i="1"/>
  <c r="AO93" i="1"/>
  <c r="AO92" i="1"/>
  <c r="AO91" i="1" s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7" i="1"/>
  <c r="AO75" i="1"/>
  <c r="AO74" i="1"/>
  <c r="AO73" i="1"/>
  <c r="AO72" i="1"/>
  <c r="AO71" i="1"/>
  <c r="AO70" i="1"/>
  <c r="AO69" i="1" s="1"/>
  <c r="AO68" i="1"/>
  <c r="AO67" i="1"/>
  <c r="AO66" i="1"/>
  <c r="AO65" i="1"/>
  <c r="AO64" i="1"/>
  <c r="AO63" i="1"/>
  <c r="AO62" i="1"/>
  <c r="AO61" i="1"/>
  <c r="AO60" i="1"/>
  <c r="AO59" i="1" s="1"/>
  <c r="AO58" i="1"/>
  <c r="AO57" i="1"/>
  <c r="AO56" i="1"/>
  <c r="AO55" i="1"/>
  <c r="AO54" i="1"/>
  <c r="AO53" i="1"/>
  <c r="AO52" i="1"/>
  <c r="AO51" i="1"/>
  <c r="AO50" i="1"/>
  <c r="AO49" i="1" s="1"/>
  <c r="AO48" i="1"/>
  <c r="AO47" i="1"/>
  <c r="AO46" i="1"/>
  <c r="AO45" i="1" s="1"/>
  <c r="AO44" i="1"/>
  <c r="AO43" i="1"/>
  <c r="AO42" i="1"/>
  <c r="AO41" i="1"/>
  <c r="AO40" i="1"/>
  <c r="AO39" i="1" s="1"/>
  <c r="AO38" i="1"/>
  <c r="AO37" i="1"/>
  <c r="AO36" i="1"/>
  <c r="AO35" i="1"/>
  <c r="AO34" i="1"/>
  <c r="AO33" i="1"/>
  <c r="AO32" i="1"/>
  <c r="AO31" i="1"/>
  <c r="AO30" i="1"/>
  <c r="AO29" i="1"/>
  <c r="AO28" i="1"/>
  <c r="AO27" i="1" s="1"/>
  <c r="AO26" i="1"/>
  <c r="AO25" i="1"/>
  <c r="AO24" i="1"/>
  <c r="AO23" i="1"/>
  <c r="AO22" i="1"/>
  <c r="AO21" i="1"/>
  <c r="AO20" i="1"/>
  <c r="AO19" i="1"/>
  <c r="AO18" i="1"/>
  <c r="AO17" i="1"/>
  <c r="AO16" i="1"/>
  <c r="AO15" i="1"/>
  <c r="AO14" i="1"/>
  <c r="AO13" i="1"/>
  <c r="AO12" i="1"/>
  <c r="AO11" i="1"/>
  <c r="AO10" i="1"/>
  <c r="AO9" i="1"/>
  <c r="AO8" i="1"/>
  <c r="AN27" i="1"/>
  <c r="AN7" i="1"/>
  <c r="AN288" i="1" s="1"/>
  <c r="AO167" i="1" l="1"/>
  <c r="AO205" i="1"/>
  <c r="AO230" i="1"/>
  <c r="AO252" i="1"/>
  <c r="AO181" i="1"/>
  <c r="AO76" i="1"/>
  <c r="AO133" i="1"/>
  <c r="AO156" i="1"/>
  <c r="AO249" i="1"/>
  <c r="AO259" i="1"/>
  <c r="AO276" i="1"/>
  <c r="AO7" i="1"/>
  <c r="AO288" i="1" s="1"/>
  <c r="CV11" i="1" l="1"/>
  <c r="CT11" i="1"/>
  <c r="CL11" i="1"/>
  <c r="DZ11" i="1"/>
  <c r="DL11" i="1"/>
  <c r="DJ11" i="1"/>
  <c r="CX11" i="1"/>
  <c r="CP11" i="1"/>
  <c r="CJ11" i="1"/>
  <c r="CF11" i="1"/>
  <c r="CB11" i="1"/>
  <c r="BN11" i="1"/>
  <c r="BL11" i="1"/>
  <c r="BJ11" i="1"/>
  <c r="BH11" i="1"/>
  <c r="AL11" i="1"/>
  <c r="AJ11" i="1"/>
  <c r="T11" i="1"/>
  <c r="EB11" i="1" s="1"/>
  <c r="EA287" i="1" l="1"/>
  <c r="DY287" i="1"/>
  <c r="DW287" i="1"/>
  <c r="DU287" i="1"/>
  <c r="DS287" i="1"/>
  <c r="DQ287" i="1"/>
  <c r="DO287" i="1"/>
  <c r="DM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M287" i="1"/>
  <c r="AK287" i="1"/>
  <c r="AI287" i="1"/>
  <c r="AG287" i="1"/>
  <c r="AE287" i="1"/>
  <c r="AC287" i="1"/>
  <c r="AA287" i="1"/>
  <c r="Y287" i="1"/>
  <c r="W287" i="1"/>
  <c r="U287" i="1"/>
  <c r="S287" i="1"/>
  <c r="Q287" i="1"/>
  <c r="EA286" i="1"/>
  <c r="DY286" i="1"/>
  <c r="DW286" i="1"/>
  <c r="DU286" i="1"/>
  <c r="DS286" i="1"/>
  <c r="DQ286" i="1"/>
  <c r="DO286" i="1"/>
  <c r="DM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EC286" i="1" s="1"/>
  <c r="EA285" i="1"/>
  <c r="DY285" i="1"/>
  <c r="DW285" i="1"/>
  <c r="DU285" i="1"/>
  <c r="DS285" i="1"/>
  <c r="DQ285" i="1"/>
  <c r="DO285" i="1"/>
  <c r="DM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M285" i="1"/>
  <c r="AK285" i="1"/>
  <c r="AI285" i="1"/>
  <c r="AG285" i="1"/>
  <c r="AE285" i="1"/>
  <c r="AC285" i="1"/>
  <c r="AA285" i="1"/>
  <c r="Y285" i="1"/>
  <c r="W285" i="1"/>
  <c r="U285" i="1"/>
  <c r="S285" i="1"/>
  <c r="Q285" i="1"/>
  <c r="D285" i="1"/>
  <c r="EA284" i="1"/>
  <c r="DY284" i="1"/>
  <c r="DW284" i="1"/>
  <c r="DU284" i="1"/>
  <c r="DS284" i="1"/>
  <c r="DQ284" i="1"/>
  <c r="DO284" i="1"/>
  <c r="DM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M284" i="1"/>
  <c r="AK284" i="1"/>
  <c r="AI284" i="1"/>
  <c r="AG284" i="1"/>
  <c r="AE284" i="1"/>
  <c r="AC284" i="1"/>
  <c r="AA284" i="1"/>
  <c r="Y284" i="1"/>
  <c r="W284" i="1"/>
  <c r="U284" i="1"/>
  <c r="S284" i="1"/>
  <c r="Q284" i="1"/>
  <c r="D284" i="1"/>
  <c r="EA283" i="1"/>
  <c r="DY283" i="1"/>
  <c r="DW283" i="1"/>
  <c r="DU283" i="1"/>
  <c r="DS283" i="1"/>
  <c r="DQ283" i="1"/>
  <c r="DO283" i="1"/>
  <c r="DM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M283" i="1"/>
  <c r="AK283" i="1"/>
  <c r="AI283" i="1"/>
  <c r="AG283" i="1"/>
  <c r="AE283" i="1"/>
  <c r="AC283" i="1"/>
  <c r="AA283" i="1"/>
  <c r="Y283" i="1"/>
  <c r="W283" i="1"/>
  <c r="U283" i="1"/>
  <c r="S283" i="1"/>
  <c r="Q283" i="1"/>
  <c r="EC283" i="1" s="1"/>
  <c r="D283" i="1"/>
  <c r="EA282" i="1"/>
  <c r="DY282" i="1"/>
  <c r="DW282" i="1"/>
  <c r="DU282" i="1"/>
  <c r="DS282" i="1"/>
  <c r="DQ282" i="1"/>
  <c r="DO282" i="1"/>
  <c r="DM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M282" i="1"/>
  <c r="AK282" i="1"/>
  <c r="AI282" i="1"/>
  <c r="AG282" i="1"/>
  <c r="AE282" i="1"/>
  <c r="AC282" i="1"/>
  <c r="AA282" i="1"/>
  <c r="Y282" i="1"/>
  <c r="W282" i="1"/>
  <c r="U282" i="1"/>
  <c r="S282" i="1"/>
  <c r="Q282" i="1"/>
  <c r="D282" i="1"/>
  <c r="EA281" i="1"/>
  <c r="DY281" i="1"/>
  <c r="DW281" i="1"/>
  <c r="DU281" i="1"/>
  <c r="DS281" i="1"/>
  <c r="DQ281" i="1"/>
  <c r="DO281" i="1"/>
  <c r="DM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M281" i="1"/>
  <c r="AK281" i="1"/>
  <c r="AI281" i="1"/>
  <c r="AG281" i="1"/>
  <c r="AE281" i="1"/>
  <c r="AC281" i="1"/>
  <c r="AA281" i="1"/>
  <c r="Y281" i="1"/>
  <c r="W281" i="1"/>
  <c r="U281" i="1"/>
  <c r="S281" i="1"/>
  <c r="Q281" i="1"/>
  <c r="EC281" i="1" s="1"/>
  <c r="D281" i="1"/>
  <c r="EA280" i="1"/>
  <c r="DY280" i="1"/>
  <c r="DW280" i="1"/>
  <c r="DU280" i="1"/>
  <c r="DS280" i="1"/>
  <c r="DQ280" i="1"/>
  <c r="DO280" i="1"/>
  <c r="DM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M280" i="1"/>
  <c r="AK280" i="1"/>
  <c r="AI280" i="1"/>
  <c r="AG280" i="1"/>
  <c r="AE280" i="1"/>
  <c r="AC280" i="1"/>
  <c r="AA280" i="1"/>
  <c r="Y280" i="1"/>
  <c r="W280" i="1"/>
  <c r="U280" i="1"/>
  <c r="S280" i="1"/>
  <c r="Q280" i="1"/>
  <c r="D280" i="1"/>
  <c r="EA279" i="1"/>
  <c r="DY279" i="1"/>
  <c r="DW279" i="1"/>
  <c r="DU279" i="1"/>
  <c r="DS279" i="1"/>
  <c r="DQ279" i="1"/>
  <c r="DO279" i="1"/>
  <c r="DM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M279" i="1"/>
  <c r="AK279" i="1"/>
  <c r="AI279" i="1"/>
  <c r="AG279" i="1"/>
  <c r="AE279" i="1"/>
  <c r="AC279" i="1"/>
  <c r="AA279" i="1"/>
  <c r="Y279" i="1"/>
  <c r="W279" i="1"/>
  <c r="U279" i="1"/>
  <c r="S279" i="1"/>
  <c r="Q279" i="1"/>
  <c r="EC279" i="1" s="1"/>
  <c r="EA278" i="1"/>
  <c r="DY278" i="1"/>
  <c r="DW278" i="1"/>
  <c r="DU278" i="1"/>
  <c r="DS278" i="1"/>
  <c r="DQ278" i="1"/>
  <c r="DO278" i="1"/>
  <c r="DM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M278" i="1"/>
  <c r="AK278" i="1"/>
  <c r="AI278" i="1"/>
  <c r="AG278" i="1"/>
  <c r="AE278" i="1"/>
  <c r="AC278" i="1"/>
  <c r="AA278" i="1"/>
  <c r="Y278" i="1"/>
  <c r="W278" i="1"/>
  <c r="U278" i="1"/>
  <c r="S278" i="1"/>
  <c r="Q278" i="1"/>
  <c r="D278" i="1"/>
  <c r="EA277" i="1"/>
  <c r="EA276" i="1" s="1"/>
  <c r="DY277" i="1"/>
  <c r="DW277" i="1"/>
  <c r="DU277" i="1"/>
  <c r="DS277" i="1"/>
  <c r="DS276" i="1" s="1"/>
  <c r="DQ277" i="1"/>
  <c r="DO277" i="1"/>
  <c r="DM277" i="1"/>
  <c r="DK277" i="1"/>
  <c r="DK276" i="1" s="1"/>
  <c r="DI277" i="1"/>
  <c r="DG277" i="1"/>
  <c r="DE277" i="1"/>
  <c r="DC277" i="1"/>
  <c r="DC276" i="1" s="1"/>
  <c r="DA277" i="1"/>
  <c r="CY277" i="1"/>
  <c r="CW277" i="1"/>
  <c r="CU277" i="1"/>
  <c r="CU276" i="1" s="1"/>
  <c r="CS277" i="1"/>
  <c r="CQ277" i="1"/>
  <c r="CO277" i="1"/>
  <c r="CM277" i="1"/>
  <c r="CM276" i="1" s="1"/>
  <c r="CK277" i="1"/>
  <c r="CI277" i="1"/>
  <c r="CG277" i="1"/>
  <c r="CE277" i="1"/>
  <c r="CE276" i="1" s="1"/>
  <c r="CC277" i="1"/>
  <c r="CA277" i="1"/>
  <c r="BY277" i="1"/>
  <c r="BW277" i="1"/>
  <c r="BW276" i="1" s="1"/>
  <c r="BU277" i="1"/>
  <c r="BS277" i="1"/>
  <c r="BQ277" i="1"/>
  <c r="BO277" i="1"/>
  <c r="BO276" i="1" s="1"/>
  <c r="BM277" i="1"/>
  <c r="BK277" i="1"/>
  <c r="BI277" i="1"/>
  <c r="BG277" i="1"/>
  <c r="BG276" i="1" s="1"/>
  <c r="BE277" i="1"/>
  <c r="BC277" i="1"/>
  <c r="BA277" i="1"/>
  <c r="AY277" i="1"/>
  <c r="AY276" i="1" s="1"/>
  <c r="AW277" i="1"/>
  <c r="AU277" i="1"/>
  <c r="AS277" i="1"/>
  <c r="AQ277" i="1"/>
  <c r="AQ276" i="1" s="1"/>
  <c r="AM277" i="1"/>
  <c r="AK277" i="1"/>
  <c r="AK276" i="1" s="1"/>
  <c r="AI277" i="1"/>
  <c r="AG277" i="1"/>
  <c r="AG276" i="1" s="1"/>
  <c r="AE277" i="1"/>
  <c r="AC277" i="1"/>
  <c r="AA277" i="1"/>
  <c r="Y277" i="1"/>
  <c r="Y276" i="1" s="1"/>
  <c r="W277" i="1"/>
  <c r="U277" i="1"/>
  <c r="S277" i="1"/>
  <c r="Q277" i="1"/>
  <c r="D277" i="1"/>
  <c r="DZ276" i="1"/>
  <c r="DX276" i="1"/>
  <c r="DW276" i="1"/>
  <c r="DV276" i="1"/>
  <c r="DT276" i="1"/>
  <c r="DR276" i="1"/>
  <c r="DP276" i="1"/>
  <c r="DN276" i="1"/>
  <c r="DL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L276" i="1"/>
  <c r="AJ276" i="1"/>
  <c r="AH276" i="1"/>
  <c r="AF276" i="1"/>
  <c r="AD276" i="1"/>
  <c r="AB276" i="1"/>
  <c r="Z276" i="1"/>
  <c r="X276" i="1"/>
  <c r="V276" i="1"/>
  <c r="T276" i="1"/>
  <c r="R276" i="1"/>
  <c r="P276" i="1"/>
  <c r="D276" i="1"/>
  <c r="EA275" i="1"/>
  <c r="DY275" i="1"/>
  <c r="DW275" i="1"/>
  <c r="DU275" i="1"/>
  <c r="DS275" i="1"/>
  <c r="DQ275" i="1"/>
  <c r="DO275" i="1"/>
  <c r="DM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EC275" i="1" s="1"/>
  <c r="EA274" i="1"/>
  <c r="DY274" i="1"/>
  <c r="DW274" i="1"/>
  <c r="DU274" i="1"/>
  <c r="DS274" i="1"/>
  <c r="DQ274" i="1"/>
  <c r="DO274" i="1"/>
  <c r="DM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EA273" i="1"/>
  <c r="DY273" i="1"/>
  <c r="DW273" i="1"/>
  <c r="DU273" i="1"/>
  <c r="DS273" i="1"/>
  <c r="DQ273" i="1"/>
  <c r="DO273" i="1"/>
  <c r="DM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EA272" i="1"/>
  <c r="DY272" i="1"/>
  <c r="DW272" i="1"/>
  <c r="DU272" i="1"/>
  <c r="DS272" i="1"/>
  <c r="DQ272" i="1"/>
  <c r="DO272" i="1"/>
  <c r="DM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M272" i="1"/>
  <c r="AK272" i="1"/>
  <c r="AI272" i="1"/>
  <c r="AG272" i="1"/>
  <c r="AE272" i="1"/>
  <c r="AC272" i="1"/>
  <c r="AA272" i="1"/>
  <c r="Y272" i="1"/>
  <c r="W272" i="1"/>
  <c r="U272" i="1"/>
  <c r="S272" i="1"/>
  <c r="Q272" i="1"/>
  <c r="EA271" i="1"/>
  <c r="DY271" i="1"/>
  <c r="DW271" i="1"/>
  <c r="DU271" i="1"/>
  <c r="DS271" i="1"/>
  <c r="DQ271" i="1"/>
  <c r="DO271" i="1"/>
  <c r="DM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M271" i="1"/>
  <c r="AK271" i="1"/>
  <c r="AI271" i="1"/>
  <c r="AG271" i="1"/>
  <c r="AE271" i="1"/>
  <c r="AC271" i="1"/>
  <c r="AA271" i="1"/>
  <c r="Y271" i="1"/>
  <c r="W271" i="1"/>
  <c r="U271" i="1"/>
  <c r="S271" i="1"/>
  <c r="Q271" i="1"/>
  <c r="EC271" i="1" s="1"/>
  <c r="D271" i="1"/>
  <c r="EA270" i="1"/>
  <c r="DY270" i="1"/>
  <c r="DW270" i="1"/>
  <c r="DU270" i="1"/>
  <c r="DS270" i="1"/>
  <c r="DQ270" i="1"/>
  <c r="DO270" i="1"/>
  <c r="DM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M270" i="1"/>
  <c r="AK270" i="1"/>
  <c r="AI270" i="1"/>
  <c r="AG270" i="1"/>
  <c r="AE270" i="1"/>
  <c r="AC270" i="1"/>
  <c r="AA270" i="1"/>
  <c r="Y270" i="1"/>
  <c r="W270" i="1"/>
  <c r="U270" i="1"/>
  <c r="S270" i="1"/>
  <c r="Q270" i="1"/>
  <c r="D270" i="1"/>
  <c r="DZ269" i="1"/>
  <c r="DX269" i="1"/>
  <c r="DV269" i="1"/>
  <c r="DT269" i="1"/>
  <c r="DR269" i="1"/>
  <c r="DP269" i="1"/>
  <c r="DN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D269" i="1"/>
  <c r="EA268" i="1"/>
  <c r="DY268" i="1"/>
  <c r="DW268" i="1"/>
  <c r="DU268" i="1"/>
  <c r="DS268" i="1"/>
  <c r="DQ268" i="1"/>
  <c r="DO268" i="1"/>
  <c r="DM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M268" i="1"/>
  <c r="AK268" i="1"/>
  <c r="AI268" i="1"/>
  <c r="AG268" i="1"/>
  <c r="AE268" i="1"/>
  <c r="AC268" i="1"/>
  <c r="AA268" i="1"/>
  <c r="Y268" i="1"/>
  <c r="W268" i="1"/>
  <c r="U268" i="1"/>
  <c r="S268" i="1"/>
  <c r="Q268" i="1"/>
  <c r="EA267" i="1"/>
  <c r="DY267" i="1"/>
  <c r="DW267" i="1"/>
  <c r="DU267" i="1"/>
  <c r="DS267" i="1"/>
  <c r="DQ267" i="1"/>
  <c r="DO267" i="1"/>
  <c r="DM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M267" i="1"/>
  <c r="AK267" i="1"/>
  <c r="AI267" i="1"/>
  <c r="AG267" i="1"/>
  <c r="AE267" i="1"/>
  <c r="AC267" i="1"/>
  <c r="AA267" i="1"/>
  <c r="Y267" i="1"/>
  <c r="W267" i="1"/>
  <c r="U267" i="1"/>
  <c r="S267" i="1"/>
  <c r="Q267" i="1"/>
  <c r="D267" i="1"/>
  <c r="EA266" i="1"/>
  <c r="DY266" i="1"/>
  <c r="DW266" i="1"/>
  <c r="DU266" i="1"/>
  <c r="DS266" i="1"/>
  <c r="DQ266" i="1"/>
  <c r="DO266" i="1"/>
  <c r="DM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M266" i="1"/>
  <c r="AK266" i="1"/>
  <c r="AI266" i="1"/>
  <c r="AG266" i="1"/>
  <c r="AE266" i="1"/>
  <c r="AC266" i="1"/>
  <c r="AA266" i="1"/>
  <c r="Y266" i="1"/>
  <c r="W266" i="1"/>
  <c r="U266" i="1"/>
  <c r="S266" i="1"/>
  <c r="Q266" i="1"/>
  <c r="D266" i="1"/>
  <c r="EA265" i="1"/>
  <c r="DY265" i="1"/>
  <c r="DW265" i="1"/>
  <c r="DU265" i="1"/>
  <c r="DS265" i="1"/>
  <c r="DQ265" i="1"/>
  <c r="DO265" i="1"/>
  <c r="DM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M265" i="1"/>
  <c r="AK265" i="1"/>
  <c r="AI265" i="1"/>
  <c r="AG265" i="1"/>
  <c r="AE265" i="1"/>
  <c r="AC265" i="1"/>
  <c r="AA265" i="1"/>
  <c r="Y265" i="1"/>
  <c r="W265" i="1"/>
  <c r="U265" i="1"/>
  <c r="S265" i="1"/>
  <c r="Q265" i="1"/>
  <c r="D265" i="1"/>
  <c r="EA264" i="1"/>
  <c r="DY264" i="1"/>
  <c r="DW264" i="1"/>
  <c r="DU264" i="1"/>
  <c r="DS264" i="1"/>
  <c r="DQ264" i="1"/>
  <c r="DO264" i="1"/>
  <c r="DM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EA263" i="1"/>
  <c r="DY263" i="1"/>
  <c r="DW263" i="1"/>
  <c r="DU263" i="1"/>
  <c r="DS263" i="1"/>
  <c r="DQ263" i="1"/>
  <c r="DO263" i="1"/>
  <c r="DM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D263" i="1"/>
  <c r="EA262" i="1"/>
  <c r="DY262" i="1"/>
  <c r="DW262" i="1"/>
  <c r="DU262" i="1"/>
  <c r="DS262" i="1"/>
  <c r="DQ262" i="1"/>
  <c r="DO262" i="1"/>
  <c r="DM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EC262" i="1" s="1"/>
  <c r="D262" i="1"/>
  <c r="EA261" i="1"/>
  <c r="DY261" i="1"/>
  <c r="DW261" i="1"/>
  <c r="DU261" i="1"/>
  <c r="DS261" i="1"/>
  <c r="DQ261" i="1"/>
  <c r="DO261" i="1"/>
  <c r="DM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EA260" i="1"/>
  <c r="DY260" i="1"/>
  <c r="DW260" i="1"/>
  <c r="DU260" i="1"/>
  <c r="DS260" i="1"/>
  <c r="DQ260" i="1"/>
  <c r="DO260" i="1"/>
  <c r="DM260" i="1"/>
  <c r="DK260" i="1"/>
  <c r="DI260" i="1"/>
  <c r="DG260" i="1"/>
  <c r="DE260" i="1"/>
  <c r="DC260" i="1"/>
  <c r="DA260" i="1"/>
  <c r="CY260" i="1"/>
  <c r="CY259" i="1" s="1"/>
  <c r="CW260" i="1"/>
  <c r="CU260" i="1"/>
  <c r="CS260" i="1"/>
  <c r="CQ260" i="1"/>
  <c r="CO260" i="1"/>
  <c r="CM260" i="1"/>
  <c r="CK260" i="1"/>
  <c r="CI260" i="1"/>
  <c r="CI259" i="1" s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M260" i="1"/>
  <c r="AK260" i="1"/>
  <c r="AI260" i="1"/>
  <c r="AG260" i="1"/>
  <c r="AE260" i="1"/>
  <c r="AC260" i="1"/>
  <c r="AA260" i="1"/>
  <c r="Y260" i="1"/>
  <c r="W260" i="1"/>
  <c r="U260" i="1"/>
  <c r="U259" i="1" s="1"/>
  <c r="S260" i="1"/>
  <c r="Q260" i="1"/>
  <c r="D260" i="1"/>
  <c r="DZ259" i="1"/>
  <c r="DX259" i="1"/>
  <c r="DV259" i="1"/>
  <c r="DT259" i="1"/>
  <c r="DR259" i="1"/>
  <c r="DP259" i="1"/>
  <c r="DN259" i="1"/>
  <c r="DL259" i="1"/>
  <c r="DJ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L259" i="1"/>
  <c r="AJ259" i="1"/>
  <c r="AH259" i="1"/>
  <c r="AF259" i="1"/>
  <c r="AD259" i="1"/>
  <c r="AB259" i="1"/>
  <c r="Z259" i="1"/>
  <c r="X259" i="1"/>
  <c r="V259" i="1"/>
  <c r="T259" i="1"/>
  <c r="R259" i="1"/>
  <c r="P259" i="1"/>
  <c r="D259" i="1"/>
  <c r="EA258" i="1"/>
  <c r="DY258" i="1"/>
  <c r="DW258" i="1"/>
  <c r="DU258" i="1"/>
  <c r="DS258" i="1"/>
  <c r="DQ258" i="1"/>
  <c r="DO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D258" i="1"/>
  <c r="EA257" i="1"/>
  <c r="DY257" i="1"/>
  <c r="DW257" i="1"/>
  <c r="DU257" i="1"/>
  <c r="DS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D257" i="1"/>
  <c r="EA256" i="1"/>
  <c r="DY256" i="1"/>
  <c r="DW256" i="1"/>
  <c r="DU256" i="1"/>
  <c r="DS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D256" i="1"/>
  <c r="EA255" i="1"/>
  <c r="DY255" i="1"/>
  <c r="DW255" i="1"/>
  <c r="DU255" i="1"/>
  <c r="DS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D255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EC254" i="1" s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D253" i="1"/>
  <c r="DZ252" i="1"/>
  <c r="DX252" i="1"/>
  <c r="DV252" i="1"/>
  <c r="DT252" i="1"/>
  <c r="DR252" i="1"/>
  <c r="DP252" i="1"/>
  <c r="DN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L252" i="1"/>
  <c r="AJ252" i="1"/>
  <c r="AH252" i="1"/>
  <c r="AF252" i="1"/>
  <c r="AD252" i="1"/>
  <c r="AB252" i="1"/>
  <c r="Z252" i="1"/>
  <c r="X252" i="1"/>
  <c r="V252" i="1"/>
  <c r="T252" i="1"/>
  <c r="R252" i="1"/>
  <c r="P252" i="1"/>
  <c r="D252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D251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D250" i="1"/>
  <c r="DZ249" i="1"/>
  <c r="DX249" i="1"/>
  <c r="DV249" i="1"/>
  <c r="DT249" i="1"/>
  <c r="DR249" i="1"/>
  <c r="DP249" i="1"/>
  <c r="DN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C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D249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D248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D247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D246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M244" i="1"/>
  <c r="AK244" i="1"/>
  <c r="AI244" i="1"/>
  <c r="AG244" i="1"/>
  <c r="AE244" i="1"/>
  <c r="AC244" i="1"/>
  <c r="AA244" i="1"/>
  <c r="Y244" i="1"/>
  <c r="W244" i="1"/>
  <c r="U244" i="1"/>
  <c r="S244" i="1"/>
  <c r="Q244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M243" i="1"/>
  <c r="AK243" i="1"/>
  <c r="AI243" i="1"/>
  <c r="AG243" i="1"/>
  <c r="AE243" i="1"/>
  <c r="AC243" i="1"/>
  <c r="AA243" i="1"/>
  <c r="Y243" i="1"/>
  <c r="W243" i="1"/>
  <c r="U243" i="1"/>
  <c r="S243" i="1"/>
  <c r="Q243" i="1"/>
  <c r="EC243" i="1" s="1"/>
  <c r="D243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M242" i="1"/>
  <c r="AK242" i="1"/>
  <c r="AI242" i="1"/>
  <c r="AG242" i="1"/>
  <c r="AE242" i="1"/>
  <c r="AC242" i="1"/>
  <c r="AA242" i="1"/>
  <c r="Y242" i="1"/>
  <c r="W242" i="1"/>
  <c r="U242" i="1"/>
  <c r="S242" i="1"/>
  <c r="Q242" i="1"/>
  <c r="D242" i="1"/>
  <c r="EA241" i="1"/>
  <c r="DY241" i="1"/>
  <c r="DW241" i="1"/>
  <c r="DU241" i="1"/>
  <c r="DS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EC241" i="1" s="1"/>
  <c r="EA240" i="1"/>
  <c r="DY240" i="1"/>
  <c r="DW240" i="1"/>
  <c r="DU240" i="1"/>
  <c r="DS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D240" i="1"/>
  <c r="EA239" i="1"/>
  <c r="DY239" i="1"/>
  <c r="DW239" i="1"/>
  <c r="DU239" i="1"/>
  <c r="DS239" i="1"/>
  <c r="DQ239" i="1"/>
  <c r="DO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D239" i="1"/>
  <c r="EA238" i="1"/>
  <c r="DY238" i="1"/>
  <c r="DW238" i="1"/>
  <c r="DU238" i="1"/>
  <c r="DS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D238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D237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EC236" i="1" s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D235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D234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D233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D232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DZ230" i="1"/>
  <c r="DX230" i="1"/>
  <c r="DV230" i="1"/>
  <c r="DT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D230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EC229" i="1" s="1"/>
  <c r="D229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D228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EC227" i="1" s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D226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D225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D224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D223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D222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D221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D220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D219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D218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EC217" i="1" s="1"/>
  <c r="D217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D215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D214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M213" i="1"/>
  <c r="AK213" i="1"/>
  <c r="AI213" i="1"/>
  <c r="AG213" i="1"/>
  <c r="AE213" i="1"/>
  <c r="AC213" i="1"/>
  <c r="AA213" i="1"/>
  <c r="Y213" i="1"/>
  <c r="W213" i="1"/>
  <c r="U213" i="1"/>
  <c r="S213" i="1"/>
  <c r="Q213" i="1"/>
  <c r="D213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EC212" i="1" s="1"/>
  <c r="D212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D211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EC210" i="1" s="1"/>
  <c r="D210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D209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M208" i="1"/>
  <c r="AK208" i="1"/>
  <c r="AI208" i="1"/>
  <c r="AG208" i="1"/>
  <c r="AE208" i="1"/>
  <c r="AC208" i="1"/>
  <c r="AA208" i="1"/>
  <c r="Y208" i="1"/>
  <c r="W208" i="1"/>
  <c r="U208" i="1"/>
  <c r="S208" i="1"/>
  <c r="Q208" i="1"/>
  <c r="EC208" i="1" s="1"/>
  <c r="EA207" i="1"/>
  <c r="DY207" i="1"/>
  <c r="DW207" i="1"/>
  <c r="DU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D206" i="1"/>
  <c r="DZ205" i="1"/>
  <c r="DX205" i="1"/>
  <c r="DV205" i="1"/>
  <c r="DT205" i="1"/>
  <c r="DR205" i="1"/>
  <c r="DP205" i="1"/>
  <c r="DN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D205" i="1"/>
  <c r="EA204" i="1"/>
  <c r="DY204" i="1"/>
  <c r="DW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EA203" i="1"/>
  <c r="DY203" i="1"/>
  <c r="DW203" i="1"/>
  <c r="DU203" i="1"/>
  <c r="DS203" i="1"/>
  <c r="DQ203" i="1"/>
  <c r="DO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EC202" i="1" s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D200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EC199" i="1" s="1"/>
  <c r="D199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D198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EC197" i="1" s="1"/>
  <c r="D197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D195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EC191" i="1" s="1"/>
  <c r="D191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D190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EC189" i="1" s="1"/>
  <c r="D189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EC186" i="1" s="1"/>
  <c r="D186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D185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EC184" i="1" s="1"/>
  <c r="D184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D183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EC182" i="1" s="1"/>
  <c r="D182" i="1"/>
  <c r="DZ181" i="1"/>
  <c r="DX181" i="1"/>
  <c r="DV181" i="1"/>
  <c r="DT181" i="1"/>
  <c r="DR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D181" i="1"/>
  <c r="EA180" i="1"/>
  <c r="DY180" i="1"/>
  <c r="DW180" i="1"/>
  <c r="DU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EC180" i="1" s="1"/>
  <c r="D180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D179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EC178" i="1" s="1"/>
  <c r="D178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D177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D176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EC173" i="1" s="1"/>
  <c r="D173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D172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EC171" i="1" s="1"/>
  <c r="D171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D170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EC169" i="1" s="1"/>
  <c r="D169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D168" i="1"/>
  <c r="DZ167" i="1"/>
  <c r="DX167" i="1"/>
  <c r="DV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D167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D166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EC165" i="1" s="1"/>
  <c r="D165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D164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EC163" i="1" s="1"/>
  <c r="D163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EC160" i="1" s="1"/>
  <c r="D160" i="1"/>
  <c r="DZ159" i="1"/>
  <c r="DX159" i="1"/>
  <c r="DV159" i="1"/>
  <c r="DT159" i="1"/>
  <c r="DR159" i="1"/>
  <c r="DP159" i="1"/>
  <c r="DN159" i="1"/>
  <c r="DL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D159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EC158" i="1" s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DZ156" i="1"/>
  <c r="DX156" i="1"/>
  <c r="DV156" i="1"/>
  <c r="DT156" i="1"/>
  <c r="DR156" i="1"/>
  <c r="DP156" i="1"/>
  <c r="DN156" i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D156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EC155" i="1" s="1"/>
  <c r="D155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D154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EC153" i="1" s="1"/>
  <c r="D153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D152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EC151" i="1" s="1"/>
  <c r="D151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D150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EC149" i="1" s="1"/>
  <c r="D149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D148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EC147" i="1" s="1"/>
  <c r="D147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D146" i="1"/>
  <c r="DZ145" i="1"/>
  <c r="DX145" i="1"/>
  <c r="DV145" i="1"/>
  <c r="DT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D145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D144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EC143" i="1" s="1"/>
  <c r="D143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D141" i="1"/>
  <c r="DZ140" i="1"/>
  <c r="DX140" i="1"/>
  <c r="DV140" i="1"/>
  <c r="DT140" i="1"/>
  <c r="DR140" i="1"/>
  <c r="DP140" i="1"/>
  <c r="DN140" i="1"/>
  <c r="DL140" i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D140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D139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B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D138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D137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L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D136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D135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D134" i="1"/>
  <c r="DZ133" i="1"/>
  <c r="DX133" i="1"/>
  <c r="DV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D133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EC132" i="1" s="1"/>
  <c r="D132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D131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EC130" i="1" s="1"/>
  <c r="D130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D129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EC128" i="1" s="1"/>
  <c r="D128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D127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EC126" i="1" s="1"/>
  <c r="D126" i="1"/>
  <c r="DZ125" i="1"/>
  <c r="DX125" i="1"/>
  <c r="DV125" i="1"/>
  <c r="DT125" i="1"/>
  <c r="DR125" i="1"/>
  <c r="DP125" i="1"/>
  <c r="DN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D125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EC124" i="1" s="1"/>
  <c r="D124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D123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EC122" i="1" s="1"/>
  <c r="D122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D121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EC120" i="1" s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D119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D118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D117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D116" i="1"/>
  <c r="DZ115" i="1"/>
  <c r="DX115" i="1"/>
  <c r="DV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D115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D114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D113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D112" i="1"/>
  <c r="DZ111" i="1"/>
  <c r="DX111" i="1"/>
  <c r="DV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D111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D110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D107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D106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D105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D104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D103" i="1"/>
  <c r="DZ102" i="1"/>
  <c r="DX102" i="1"/>
  <c r="DV102" i="1"/>
  <c r="DT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D102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D101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D100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M99" i="1"/>
  <c r="AK99" i="1"/>
  <c r="AI99" i="1"/>
  <c r="AG99" i="1"/>
  <c r="AE99" i="1"/>
  <c r="AC99" i="1"/>
  <c r="AA99" i="1"/>
  <c r="Y99" i="1"/>
  <c r="W99" i="1"/>
  <c r="U99" i="1"/>
  <c r="S99" i="1"/>
  <c r="Q99" i="1"/>
  <c r="D99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M98" i="1"/>
  <c r="AK98" i="1"/>
  <c r="AI98" i="1"/>
  <c r="AG98" i="1"/>
  <c r="AE98" i="1"/>
  <c r="AC98" i="1"/>
  <c r="AA98" i="1"/>
  <c r="Y98" i="1"/>
  <c r="W98" i="1"/>
  <c r="U98" i="1"/>
  <c r="S98" i="1"/>
  <c r="Q98" i="1"/>
  <c r="D98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M97" i="1"/>
  <c r="AK97" i="1"/>
  <c r="AI97" i="1"/>
  <c r="AG97" i="1"/>
  <c r="AE97" i="1"/>
  <c r="AC97" i="1"/>
  <c r="AA97" i="1"/>
  <c r="Y97" i="1"/>
  <c r="W97" i="1"/>
  <c r="U97" i="1"/>
  <c r="S97" i="1"/>
  <c r="Q97" i="1"/>
  <c r="D97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M96" i="1"/>
  <c r="AK96" i="1"/>
  <c r="AI96" i="1"/>
  <c r="AG96" i="1"/>
  <c r="AE96" i="1"/>
  <c r="AC96" i="1"/>
  <c r="AA96" i="1"/>
  <c r="Y96" i="1"/>
  <c r="W96" i="1"/>
  <c r="U96" i="1"/>
  <c r="S96" i="1"/>
  <c r="Q96" i="1"/>
  <c r="D96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M95" i="1"/>
  <c r="AK95" i="1"/>
  <c r="AI95" i="1"/>
  <c r="AG95" i="1"/>
  <c r="AE95" i="1"/>
  <c r="AC95" i="1"/>
  <c r="AA95" i="1"/>
  <c r="Y95" i="1"/>
  <c r="W95" i="1"/>
  <c r="U95" i="1"/>
  <c r="S95" i="1"/>
  <c r="Q95" i="1"/>
  <c r="D95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M94" i="1"/>
  <c r="AK94" i="1"/>
  <c r="AI94" i="1"/>
  <c r="AG94" i="1"/>
  <c r="AE94" i="1"/>
  <c r="AC94" i="1"/>
  <c r="AA94" i="1"/>
  <c r="Y94" i="1"/>
  <c r="W94" i="1"/>
  <c r="U94" i="1"/>
  <c r="S94" i="1"/>
  <c r="Q94" i="1"/>
  <c r="D94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M93" i="1"/>
  <c r="AK93" i="1"/>
  <c r="AI93" i="1"/>
  <c r="AG93" i="1"/>
  <c r="AE93" i="1"/>
  <c r="AC93" i="1"/>
  <c r="AA93" i="1"/>
  <c r="Y93" i="1"/>
  <c r="W93" i="1"/>
  <c r="U93" i="1"/>
  <c r="S93" i="1"/>
  <c r="Q93" i="1"/>
  <c r="D93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M92" i="1"/>
  <c r="AK92" i="1"/>
  <c r="AI92" i="1"/>
  <c r="AG92" i="1"/>
  <c r="AE92" i="1"/>
  <c r="AC92" i="1"/>
  <c r="AA92" i="1"/>
  <c r="Y92" i="1"/>
  <c r="W92" i="1"/>
  <c r="U92" i="1"/>
  <c r="S92" i="1"/>
  <c r="Q92" i="1"/>
  <c r="D92" i="1"/>
  <c r="DZ91" i="1"/>
  <c r="DX91" i="1"/>
  <c r="DV91" i="1"/>
  <c r="DT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L91" i="1"/>
  <c r="AJ91" i="1"/>
  <c r="AH91" i="1"/>
  <c r="AF91" i="1"/>
  <c r="AD91" i="1"/>
  <c r="AB91" i="1"/>
  <c r="Z91" i="1"/>
  <c r="X91" i="1"/>
  <c r="V91" i="1"/>
  <c r="T91" i="1"/>
  <c r="R91" i="1"/>
  <c r="P91" i="1"/>
  <c r="D91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M90" i="1"/>
  <c r="AK90" i="1"/>
  <c r="AI90" i="1"/>
  <c r="AG90" i="1"/>
  <c r="AE90" i="1"/>
  <c r="AC90" i="1"/>
  <c r="AA90" i="1"/>
  <c r="Y90" i="1"/>
  <c r="W90" i="1"/>
  <c r="U90" i="1"/>
  <c r="S90" i="1"/>
  <c r="Q90" i="1"/>
  <c r="D90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M89" i="1"/>
  <c r="AK89" i="1"/>
  <c r="AI89" i="1"/>
  <c r="AG89" i="1"/>
  <c r="AE89" i="1"/>
  <c r="AC89" i="1"/>
  <c r="AA89" i="1"/>
  <c r="Y89" i="1"/>
  <c r="W89" i="1"/>
  <c r="U89" i="1"/>
  <c r="S89" i="1"/>
  <c r="Q89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M88" i="1"/>
  <c r="AK88" i="1"/>
  <c r="AI88" i="1"/>
  <c r="AG88" i="1"/>
  <c r="AE88" i="1"/>
  <c r="AC88" i="1"/>
  <c r="AA88" i="1"/>
  <c r="Y88" i="1"/>
  <c r="W88" i="1"/>
  <c r="U88" i="1"/>
  <c r="S88" i="1"/>
  <c r="Q88" i="1"/>
  <c r="EC88" i="1" s="1"/>
  <c r="D88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M87" i="1"/>
  <c r="AK87" i="1"/>
  <c r="AI87" i="1"/>
  <c r="AG87" i="1"/>
  <c r="AE87" i="1"/>
  <c r="AC87" i="1"/>
  <c r="AA87" i="1"/>
  <c r="Y87" i="1"/>
  <c r="W87" i="1"/>
  <c r="U87" i="1"/>
  <c r="S87" i="1"/>
  <c r="Q87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M86" i="1"/>
  <c r="AK86" i="1"/>
  <c r="AI86" i="1"/>
  <c r="AG86" i="1"/>
  <c r="AE86" i="1"/>
  <c r="AC86" i="1"/>
  <c r="AA86" i="1"/>
  <c r="Y86" i="1"/>
  <c r="W86" i="1"/>
  <c r="U86" i="1"/>
  <c r="S86" i="1"/>
  <c r="Q86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M85" i="1"/>
  <c r="AK85" i="1"/>
  <c r="AI85" i="1"/>
  <c r="AG85" i="1"/>
  <c r="AE85" i="1"/>
  <c r="AC85" i="1"/>
  <c r="AA85" i="1"/>
  <c r="Y85" i="1"/>
  <c r="W85" i="1"/>
  <c r="U85" i="1"/>
  <c r="S85" i="1"/>
  <c r="Q85" i="1"/>
  <c r="EC85" i="1" s="1"/>
  <c r="D85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M84" i="1"/>
  <c r="AK84" i="1"/>
  <c r="AI84" i="1"/>
  <c r="AG84" i="1"/>
  <c r="AE84" i="1"/>
  <c r="AC84" i="1"/>
  <c r="AA84" i="1"/>
  <c r="Y84" i="1"/>
  <c r="W84" i="1"/>
  <c r="U84" i="1"/>
  <c r="S84" i="1"/>
  <c r="Q84" i="1"/>
  <c r="D84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M83" i="1"/>
  <c r="AK83" i="1"/>
  <c r="AI83" i="1"/>
  <c r="AG83" i="1"/>
  <c r="AE83" i="1"/>
  <c r="AC83" i="1"/>
  <c r="AA83" i="1"/>
  <c r="Y83" i="1"/>
  <c r="W83" i="1"/>
  <c r="U83" i="1"/>
  <c r="S83" i="1"/>
  <c r="Q83" i="1"/>
  <c r="EC83" i="1" s="1"/>
  <c r="D83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M82" i="1"/>
  <c r="AK82" i="1"/>
  <c r="AI82" i="1"/>
  <c r="AG82" i="1"/>
  <c r="AE82" i="1"/>
  <c r="AC82" i="1"/>
  <c r="AA82" i="1"/>
  <c r="Y82" i="1"/>
  <c r="W82" i="1"/>
  <c r="U82" i="1"/>
  <c r="S82" i="1"/>
  <c r="Q82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M81" i="1"/>
  <c r="AK81" i="1"/>
  <c r="AI81" i="1"/>
  <c r="AG81" i="1"/>
  <c r="AE81" i="1"/>
  <c r="AC81" i="1"/>
  <c r="AA81" i="1"/>
  <c r="Y81" i="1"/>
  <c r="W81" i="1"/>
  <c r="U81" i="1"/>
  <c r="S81" i="1"/>
  <c r="Q81" i="1"/>
  <c r="D81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M80" i="1"/>
  <c r="AK80" i="1"/>
  <c r="AI80" i="1"/>
  <c r="AG80" i="1"/>
  <c r="AE80" i="1"/>
  <c r="AC80" i="1"/>
  <c r="AA80" i="1"/>
  <c r="Y80" i="1"/>
  <c r="W80" i="1"/>
  <c r="U80" i="1"/>
  <c r="S80" i="1"/>
  <c r="Q80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M79" i="1"/>
  <c r="AK79" i="1"/>
  <c r="AI79" i="1"/>
  <c r="AG79" i="1"/>
  <c r="AE79" i="1"/>
  <c r="AC79" i="1"/>
  <c r="AA79" i="1"/>
  <c r="Y79" i="1"/>
  <c r="W79" i="1"/>
  <c r="U79" i="1"/>
  <c r="S79" i="1"/>
  <c r="Q79" i="1"/>
  <c r="D79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M78" i="1"/>
  <c r="AK78" i="1"/>
  <c r="AI78" i="1"/>
  <c r="AG78" i="1"/>
  <c r="AE78" i="1"/>
  <c r="AC78" i="1"/>
  <c r="AA78" i="1"/>
  <c r="Y78" i="1"/>
  <c r="W78" i="1"/>
  <c r="U78" i="1"/>
  <c r="S78" i="1"/>
  <c r="Q78" i="1"/>
  <c r="EC78" i="1" s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M77" i="1"/>
  <c r="AK77" i="1"/>
  <c r="AI77" i="1"/>
  <c r="AG77" i="1"/>
  <c r="AE77" i="1"/>
  <c r="AC77" i="1"/>
  <c r="AA77" i="1"/>
  <c r="Y77" i="1"/>
  <c r="W77" i="1"/>
  <c r="U77" i="1"/>
  <c r="S77" i="1"/>
  <c r="Q77" i="1"/>
  <c r="D77" i="1"/>
  <c r="DZ76" i="1"/>
  <c r="DX76" i="1"/>
  <c r="DV76" i="1"/>
  <c r="DT76" i="1"/>
  <c r="DR76" i="1"/>
  <c r="DP76" i="1"/>
  <c r="DN76" i="1"/>
  <c r="DL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L76" i="1"/>
  <c r="AJ76" i="1"/>
  <c r="AH76" i="1"/>
  <c r="AF76" i="1"/>
  <c r="AD76" i="1"/>
  <c r="AB76" i="1"/>
  <c r="Z76" i="1"/>
  <c r="X76" i="1"/>
  <c r="V76" i="1"/>
  <c r="T76" i="1"/>
  <c r="R76" i="1"/>
  <c r="P76" i="1"/>
  <c r="D76" i="1"/>
  <c r="EA75" i="1"/>
  <c r="DY75" i="1"/>
  <c r="DW75" i="1"/>
  <c r="DU75" i="1"/>
  <c r="DS75" i="1"/>
  <c r="DQ75" i="1"/>
  <c r="DO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M75" i="1"/>
  <c r="AK75" i="1"/>
  <c r="AI75" i="1"/>
  <c r="AG75" i="1"/>
  <c r="AE75" i="1"/>
  <c r="AC75" i="1"/>
  <c r="AA75" i="1"/>
  <c r="Y75" i="1"/>
  <c r="W75" i="1"/>
  <c r="U75" i="1"/>
  <c r="S75" i="1"/>
  <c r="Q75" i="1"/>
  <c r="D75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M74" i="1"/>
  <c r="AK74" i="1"/>
  <c r="AI74" i="1"/>
  <c r="AG74" i="1"/>
  <c r="AE74" i="1"/>
  <c r="AC74" i="1"/>
  <c r="AA74" i="1"/>
  <c r="Y74" i="1"/>
  <c r="W74" i="1"/>
  <c r="U74" i="1"/>
  <c r="S74" i="1"/>
  <c r="Q74" i="1"/>
  <c r="D74" i="1"/>
  <c r="EA73" i="1"/>
  <c r="DY73" i="1"/>
  <c r="DW73" i="1"/>
  <c r="DU73" i="1"/>
  <c r="DS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M73" i="1"/>
  <c r="AK73" i="1"/>
  <c r="AI73" i="1"/>
  <c r="AG73" i="1"/>
  <c r="AE73" i="1"/>
  <c r="AC73" i="1"/>
  <c r="AA73" i="1"/>
  <c r="Y73" i="1"/>
  <c r="W73" i="1"/>
  <c r="U73" i="1"/>
  <c r="S73" i="1"/>
  <c r="Q73" i="1"/>
  <c r="D73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M72" i="1"/>
  <c r="AK72" i="1"/>
  <c r="AI72" i="1"/>
  <c r="AG72" i="1"/>
  <c r="AE72" i="1"/>
  <c r="AC72" i="1"/>
  <c r="AA72" i="1"/>
  <c r="Y72" i="1"/>
  <c r="W72" i="1"/>
  <c r="U72" i="1"/>
  <c r="S72" i="1"/>
  <c r="Q72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M71" i="1"/>
  <c r="AK71" i="1"/>
  <c r="AI71" i="1"/>
  <c r="AG71" i="1"/>
  <c r="AE71" i="1"/>
  <c r="AC71" i="1"/>
  <c r="AA71" i="1"/>
  <c r="Y71" i="1"/>
  <c r="W71" i="1"/>
  <c r="U71" i="1"/>
  <c r="S71" i="1"/>
  <c r="Q71" i="1"/>
  <c r="EC71" i="1" s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M70" i="1"/>
  <c r="AK70" i="1"/>
  <c r="AI70" i="1"/>
  <c r="AG70" i="1"/>
  <c r="AE70" i="1"/>
  <c r="AC70" i="1"/>
  <c r="AA70" i="1"/>
  <c r="Y70" i="1"/>
  <c r="W70" i="1"/>
  <c r="U70" i="1"/>
  <c r="S70" i="1"/>
  <c r="Q70" i="1"/>
  <c r="DZ69" i="1"/>
  <c r="DX69" i="1"/>
  <c r="DV69" i="1"/>
  <c r="DT69" i="1"/>
  <c r="DR69" i="1"/>
  <c r="DP69" i="1"/>
  <c r="DN69" i="1"/>
  <c r="DL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L69" i="1"/>
  <c r="AJ69" i="1"/>
  <c r="AH69" i="1"/>
  <c r="AF69" i="1"/>
  <c r="AD69" i="1"/>
  <c r="AB69" i="1"/>
  <c r="Z69" i="1"/>
  <c r="X69" i="1"/>
  <c r="V69" i="1"/>
  <c r="T69" i="1"/>
  <c r="R69" i="1"/>
  <c r="P69" i="1"/>
  <c r="D69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M68" i="1"/>
  <c r="AK68" i="1"/>
  <c r="AI68" i="1"/>
  <c r="AG68" i="1"/>
  <c r="AE68" i="1"/>
  <c r="AC68" i="1"/>
  <c r="AA68" i="1"/>
  <c r="Y68" i="1"/>
  <c r="W68" i="1"/>
  <c r="U68" i="1"/>
  <c r="S68" i="1"/>
  <c r="Q68" i="1"/>
  <c r="D68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M67" i="1"/>
  <c r="AK67" i="1"/>
  <c r="AI67" i="1"/>
  <c r="AG67" i="1"/>
  <c r="AE67" i="1"/>
  <c r="AC67" i="1"/>
  <c r="AA67" i="1"/>
  <c r="Y67" i="1"/>
  <c r="W67" i="1"/>
  <c r="U67" i="1"/>
  <c r="S67" i="1"/>
  <c r="Q67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M66" i="1"/>
  <c r="AK66" i="1"/>
  <c r="AI66" i="1"/>
  <c r="AG66" i="1"/>
  <c r="AE66" i="1"/>
  <c r="AC66" i="1"/>
  <c r="AA66" i="1"/>
  <c r="Y66" i="1"/>
  <c r="W66" i="1"/>
  <c r="U66" i="1"/>
  <c r="S66" i="1"/>
  <c r="Q66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M65" i="1"/>
  <c r="AK65" i="1"/>
  <c r="AI65" i="1"/>
  <c r="AG65" i="1"/>
  <c r="AE65" i="1"/>
  <c r="AC65" i="1"/>
  <c r="AA65" i="1"/>
  <c r="Y65" i="1"/>
  <c r="W65" i="1"/>
  <c r="U65" i="1"/>
  <c r="S65" i="1"/>
  <c r="Q65" i="1"/>
  <c r="EC65" i="1" s="1"/>
  <c r="D65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M64" i="1"/>
  <c r="AK64" i="1"/>
  <c r="AI64" i="1"/>
  <c r="AG64" i="1"/>
  <c r="AE64" i="1"/>
  <c r="AC64" i="1"/>
  <c r="AA64" i="1"/>
  <c r="Y64" i="1"/>
  <c r="W64" i="1"/>
  <c r="U64" i="1"/>
  <c r="S64" i="1"/>
  <c r="Q64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M63" i="1"/>
  <c r="AK63" i="1"/>
  <c r="AI63" i="1"/>
  <c r="AG63" i="1"/>
  <c r="AE63" i="1"/>
  <c r="AC63" i="1"/>
  <c r="AA63" i="1"/>
  <c r="Y63" i="1"/>
  <c r="W63" i="1"/>
  <c r="U63" i="1"/>
  <c r="S63" i="1"/>
  <c r="Q63" i="1"/>
  <c r="D63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M62" i="1"/>
  <c r="AK62" i="1"/>
  <c r="AI62" i="1"/>
  <c r="AG62" i="1"/>
  <c r="AE62" i="1"/>
  <c r="AC62" i="1"/>
  <c r="AA62" i="1"/>
  <c r="Y62" i="1"/>
  <c r="W62" i="1"/>
  <c r="U62" i="1"/>
  <c r="S62" i="1"/>
  <c r="Q62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M61" i="1"/>
  <c r="AK61" i="1"/>
  <c r="AI61" i="1"/>
  <c r="AG61" i="1"/>
  <c r="AE61" i="1"/>
  <c r="AC61" i="1"/>
  <c r="AA61" i="1"/>
  <c r="Y61" i="1"/>
  <c r="W61" i="1"/>
  <c r="U61" i="1"/>
  <c r="S61" i="1"/>
  <c r="Q61" i="1"/>
  <c r="D61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M60" i="1"/>
  <c r="AK60" i="1"/>
  <c r="AI60" i="1"/>
  <c r="AG60" i="1"/>
  <c r="AE60" i="1"/>
  <c r="AC60" i="1"/>
  <c r="AA60" i="1"/>
  <c r="Y60" i="1"/>
  <c r="W60" i="1"/>
  <c r="U60" i="1"/>
  <c r="S60" i="1"/>
  <c r="Q60" i="1"/>
  <c r="D60" i="1"/>
  <c r="DZ59" i="1"/>
  <c r="DX59" i="1"/>
  <c r="DV59" i="1"/>
  <c r="DT59" i="1"/>
  <c r="DR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L59" i="1"/>
  <c r="AJ59" i="1"/>
  <c r="AH59" i="1"/>
  <c r="AF59" i="1"/>
  <c r="AD59" i="1"/>
  <c r="AB59" i="1"/>
  <c r="Z59" i="1"/>
  <c r="X59" i="1"/>
  <c r="V59" i="1"/>
  <c r="T59" i="1"/>
  <c r="R59" i="1"/>
  <c r="P59" i="1"/>
  <c r="D59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M58" i="1"/>
  <c r="AK58" i="1"/>
  <c r="AI58" i="1"/>
  <c r="AG58" i="1"/>
  <c r="AE58" i="1"/>
  <c r="AC58" i="1"/>
  <c r="AA58" i="1"/>
  <c r="Y58" i="1"/>
  <c r="W58" i="1"/>
  <c r="U58" i="1"/>
  <c r="S58" i="1"/>
  <c r="Q58" i="1"/>
  <c r="EC58" i="1" s="1"/>
  <c r="D58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M57" i="1"/>
  <c r="AK57" i="1"/>
  <c r="AI57" i="1"/>
  <c r="AG57" i="1"/>
  <c r="AE57" i="1"/>
  <c r="AC57" i="1"/>
  <c r="AA57" i="1"/>
  <c r="Y57" i="1"/>
  <c r="W57" i="1"/>
  <c r="U57" i="1"/>
  <c r="S57" i="1"/>
  <c r="Q57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M56" i="1"/>
  <c r="AK56" i="1"/>
  <c r="AI56" i="1"/>
  <c r="AG56" i="1"/>
  <c r="AE56" i="1"/>
  <c r="AC56" i="1"/>
  <c r="AA56" i="1"/>
  <c r="Y56" i="1"/>
  <c r="W56" i="1"/>
  <c r="U56" i="1"/>
  <c r="S56" i="1"/>
  <c r="Q56" i="1"/>
  <c r="D56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M55" i="1"/>
  <c r="AK55" i="1"/>
  <c r="AI55" i="1"/>
  <c r="AG55" i="1"/>
  <c r="AE55" i="1"/>
  <c r="AC55" i="1"/>
  <c r="AA55" i="1"/>
  <c r="Y55" i="1"/>
  <c r="W55" i="1"/>
  <c r="U55" i="1"/>
  <c r="S55" i="1"/>
  <c r="Q55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M54" i="1"/>
  <c r="AK54" i="1"/>
  <c r="AI54" i="1"/>
  <c r="AG54" i="1"/>
  <c r="AE54" i="1"/>
  <c r="AC54" i="1"/>
  <c r="AA54" i="1"/>
  <c r="Y54" i="1"/>
  <c r="W54" i="1"/>
  <c r="U54" i="1"/>
  <c r="S54" i="1"/>
  <c r="Q54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M53" i="1"/>
  <c r="AK53" i="1"/>
  <c r="AI53" i="1"/>
  <c r="AG53" i="1"/>
  <c r="AE53" i="1"/>
  <c r="AC53" i="1"/>
  <c r="AA53" i="1"/>
  <c r="Y53" i="1"/>
  <c r="W53" i="1"/>
  <c r="U53" i="1"/>
  <c r="S53" i="1"/>
  <c r="Q53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M52" i="1"/>
  <c r="AK52" i="1"/>
  <c r="AI52" i="1"/>
  <c r="AG52" i="1"/>
  <c r="AE52" i="1"/>
  <c r="AC52" i="1"/>
  <c r="AA52" i="1"/>
  <c r="Y52" i="1"/>
  <c r="W52" i="1"/>
  <c r="U52" i="1"/>
  <c r="S52" i="1"/>
  <c r="Q52" i="1"/>
  <c r="EC52" i="1" s="1"/>
  <c r="D52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M51" i="1"/>
  <c r="AK51" i="1"/>
  <c r="AI51" i="1"/>
  <c r="AG51" i="1"/>
  <c r="AE51" i="1"/>
  <c r="AC51" i="1"/>
  <c r="AA51" i="1"/>
  <c r="Y51" i="1"/>
  <c r="W51" i="1"/>
  <c r="U51" i="1"/>
  <c r="S51" i="1"/>
  <c r="Q51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M50" i="1"/>
  <c r="AK50" i="1"/>
  <c r="AI50" i="1"/>
  <c r="AG50" i="1"/>
  <c r="AE50" i="1"/>
  <c r="AC50" i="1"/>
  <c r="AA50" i="1"/>
  <c r="Y50" i="1"/>
  <c r="W50" i="1"/>
  <c r="U50" i="1"/>
  <c r="S50" i="1"/>
  <c r="Q50" i="1"/>
  <c r="D50" i="1"/>
  <c r="DZ49" i="1"/>
  <c r="DX49" i="1"/>
  <c r="DV49" i="1"/>
  <c r="DT49" i="1"/>
  <c r="DR49" i="1"/>
  <c r="DP49" i="1"/>
  <c r="DN49" i="1"/>
  <c r="DL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L49" i="1"/>
  <c r="AJ49" i="1"/>
  <c r="AH49" i="1"/>
  <c r="AF49" i="1"/>
  <c r="AD49" i="1"/>
  <c r="AB49" i="1"/>
  <c r="Z49" i="1"/>
  <c r="X49" i="1"/>
  <c r="V49" i="1"/>
  <c r="T49" i="1"/>
  <c r="R49" i="1"/>
  <c r="P49" i="1"/>
  <c r="D49" i="1"/>
  <c r="EA48" i="1"/>
  <c r="DY48" i="1"/>
  <c r="DW48" i="1"/>
  <c r="DU48" i="1"/>
  <c r="DS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M48" i="1"/>
  <c r="AK48" i="1"/>
  <c r="AI48" i="1"/>
  <c r="AG48" i="1"/>
  <c r="AE48" i="1"/>
  <c r="AC48" i="1"/>
  <c r="AA48" i="1"/>
  <c r="Y48" i="1"/>
  <c r="W48" i="1"/>
  <c r="U48" i="1"/>
  <c r="S48" i="1"/>
  <c r="Q48" i="1"/>
  <c r="D48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M47" i="1"/>
  <c r="AK47" i="1"/>
  <c r="AI47" i="1"/>
  <c r="AG47" i="1"/>
  <c r="AE47" i="1"/>
  <c r="AC47" i="1"/>
  <c r="AA47" i="1"/>
  <c r="Y47" i="1"/>
  <c r="W47" i="1"/>
  <c r="U47" i="1"/>
  <c r="S47" i="1"/>
  <c r="Q47" i="1"/>
  <c r="D47" i="1"/>
  <c r="EA46" i="1"/>
  <c r="DY46" i="1"/>
  <c r="DW46" i="1"/>
  <c r="DU46" i="1"/>
  <c r="DS46" i="1"/>
  <c r="DQ46" i="1"/>
  <c r="DO46" i="1"/>
  <c r="DM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M46" i="1"/>
  <c r="AK46" i="1"/>
  <c r="AI46" i="1"/>
  <c r="AG46" i="1"/>
  <c r="AE46" i="1"/>
  <c r="AC46" i="1"/>
  <c r="AA46" i="1"/>
  <c r="Y46" i="1"/>
  <c r="W46" i="1"/>
  <c r="U46" i="1"/>
  <c r="S46" i="1"/>
  <c r="P46" i="1"/>
  <c r="D46" i="1"/>
  <c r="DZ45" i="1"/>
  <c r="DX45" i="1"/>
  <c r="DV45" i="1"/>
  <c r="DT45" i="1"/>
  <c r="DR45" i="1"/>
  <c r="DP45" i="1"/>
  <c r="DN45" i="1"/>
  <c r="DL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L45" i="1"/>
  <c r="AJ45" i="1"/>
  <c r="AH45" i="1"/>
  <c r="AF45" i="1"/>
  <c r="AD45" i="1"/>
  <c r="AB45" i="1"/>
  <c r="Z45" i="1"/>
  <c r="X45" i="1"/>
  <c r="V45" i="1"/>
  <c r="T45" i="1"/>
  <c r="R45" i="1"/>
  <c r="D45" i="1"/>
  <c r="EA44" i="1"/>
  <c r="DY44" i="1"/>
  <c r="DW44" i="1"/>
  <c r="DU44" i="1"/>
  <c r="DS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M44" i="1"/>
  <c r="AK44" i="1"/>
  <c r="AI44" i="1"/>
  <c r="AG44" i="1"/>
  <c r="AE44" i="1"/>
  <c r="AC44" i="1"/>
  <c r="AA44" i="1"/>
  <c r="Y44" i="1"/>
  <c r="W44" i="1"/>
  <c r="U44" i="1"/>
  <c r="S44" i="1"/>
  <c r="Q44" i="1"/>
  <c r="D44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M43" i="1"/>
  <c r="AK43" i="1"/>
  <c r="AI43" i="1"/>
  <c r="AG43" i="1"/>
  <c r="AE43" i="1"/>
  <c r="AC43" i="1"/>
  <c r="AA43" i="1"/>
  <c r="Y43" i="1"/>
  <c r="W43" i="1"/>
  <c r="U43" i="1"/>
  <c r="S43" i="1"/>
  <c r="Q43" i="1"/>
  <c r="D43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M42" i="1"/>
  <c r="AK42" i="1"/>
  <c r="AI42" i="1"/>
  <c r="AG42" i="1"/>
  <c r="AE42" i="1"/>
  <c r="AC42" i="1"/>
  <c r="AA42" i="1"/>
  <c r="Y42" i="1"/>
  <c r="W42" i="1"/>
  <c r="U42" i="1"/>
  <c r="S42" i="1"/>
  <c r="Q42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M41" i="1"/>
  <c r="AK41" i="1"/>
  <c r="AI41" i="1"/>
  <c r="AG41" i="1"/>
  <c r="AE41" i="1"/>
  <c r="AC41" i="1"/>
  <c r="AA41" i="1"/>
  <c r="Y41" i="1"/>
  <c r="W41" i="1"/>
  <c r="U41" i="1"/>
  <c r="S41" i="1"/>
  <c r="Q41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M40" i="1"/>
  <c r="AK40" i="1"/>
  <c r="AI40" i="1"/>
  <c r="AG40" i="1"/>
  <c r="AE40" i="1"/>
  <c r="AC40" i="1"/>
  <c r="AA40" i="1"/>
  <c r="Y40" i="1"/>
  <c r="W40" i="1"/>
  <c r="U40" i="1"/>
  <c r="S40" i="1"/>
  <c r="Q40" i="1"/>
  <c r="D40" i="1"/>
  <c r="DZ39" i="1"/>
  <c r="DX39" i="1"/>
  <c r="DV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L39" i="1"/>
  <c r="AJ39" i="1"/>
  <c r="AH39" i="1"/>
  <c r="AF39" i="1"/>
  <c r="AD39" i="1"/>
  <c r="AB39" i="1"/>
  <c r="Z39" i="1"/>
  <c r="X39" i="1"/>
  <c r="V39" i="1"/>
  <c r="T39" i="1"/>
  <c r="R39" i="1"/>
  <c r="P39" i="1"/>
  <c r="D39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M38" i="1"/>
  <c r="AK38" i="1"/>
  <c r="AI38" i="1"/>
  <c r="AG38" i="1"/>
  <c r="AE38" i="1"/>
  <c r="AC38" i="1"/>
  <c r="AA38" i="1"/>
  <c r="Y38" i="1"/>
  <c r="W38" i="1"/>
  <c r="U38" i="1"/>
  <c r="S38" i="1"/>
  <c r="Q38" i="1"/>
  <c r="EA37" i="1"/>
  <c r="DY37" i="1"/>
  <c r="DW37" i="1"/>
  <c r="DU37" i="1"/>
  <c r="DS37" i="1"/>
  <c r="DQ37" i="1"/>
  <c r="DO37" i="1"/>
  <c r="DM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M37" i="1"/>
  <c r="AK37" i="1"/>
  <c r="AI37" i="1"/>
  <c r="AG37" i="1"/>
  <c r="AE37" i="1"/>
  <c r="AC37" i="1"/>
  <c r="AA37" i="1"/>
  <c r="Y37" i="1"/>
  <c r="W37" i="1"/>
  <c r="U37" i="1"/>
  <c r="S37" i="1"/>
  <c r="Q37" i="1"/>
  <c r="D37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M36" i="1"/>
  <c r="AK36" i="1"/>
  <c r="AI36" i="1"/>
  <c r="AG36" i="1"/>
  <c r="AE36" i="1"/>
  <c r="AC36" i="1"/>
  <c r="AA36" i="1"/>
  <c r="Y36" i="1"/>
  <c r="W36" i="1"/>
  <c r="U36" i="1"/>
  <c r="S36" i="1"/>
  <c r="Q36" i="1"/>
  <c r="EA35" i="1"/>
  <c r="DY35" i="1"/>
  <c r="DW35" i="1"/>
  <c r="DU35" i="1"/>
  <c r="DS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M35" i="1"/>
  <c r="AK35" i="1"/>
  <c r="AI35" i="1"/>
  <c r="AG35" i="1"/>
  <c r="AE35" i="1"/>
  <c r="AC35" i="1"/>
  <c r="AA35" i="1"/>
  <c r="Y35" i="1"/>
  <c r="W35" i="1"/>
  <c r="U35" i="1"/>
  <c r="S35" i="1"/>
  <c r="Q35" i="1"/>
  <c r="EA34" i="1"/>
  <c r="DY34" i="1"/>
  <c r="DW34" i="1"/>
  <c r="DU34" i="1"/>
  <c r="DS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M34" i="1"/>
  <c r="AK34" i="1"/>
  <c r="AI34" i="1"/>
  <c r="AG34" i="1"/>
  <c r="AE34" i="1"/>
  <c r="AC34" i="1"/>
  <c r="AA34" i="1"/>
  <c r="Y34" i="1"/>
  <c r="W34" i="1"/>
  <c r="U34" i="1"/>
  <c r="S34" i="1"/>
  <c r="Q34" i="1"/>
  <c r="D34" i="1"/>
  <c r="EA33" i="1"/>
  <c r="DY33" i="1"/>
  <c r="DW33" i="1"/>
  <c r="DU33" i="1"/>
  <c r="DS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M33" i="1"/>
  <c r="AK33" i="1"/>
  <c r="AI33" i="1"/>
  <c r="AG33" i="1"/>
  <c r="AE33" i="1"/>
  <c r="AC33" i="1"/>
  <c r="AA33" i="1"/>
  <c r="Y33" i="1"/>
  <c r="W33" i="1"/>
  <c r="U33" i="1"/>
  <c r="S33" i="1"/>
  <c r="Q33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M32" i="1"/>
  <c r="AK32" i="1"/>
  <c r="AI32" i="1"/>
  <c r="AG32" i="1"/>
  <c r="AE32" i="1"/>
  <c r="AC32" i="1"/>
  <c r="AA32" i="1"/>
  <c r="Y32" i="1"/>
  <c r="W32" i="1"/>
  <c r="U32" i="1"/>
  <c r="S32" i="1"/>
  <c r="Q32" i="1"/>
  <c r="D32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M31" i="1"/>
  <c r="AK31" i="1"/>
  <c r="AI31" i="1"/>
  <c r="AG31" i="1"/>
  <c r="AE31" i="1"/>
  <c r="AC31" i="1"/>
  <c r="AA31" i="1"/>
  <c r="Y31" i="1"/>
  <c r="W31" i="1"/>
  <c r="U31" i="1"/>
  <c r="S31" i="1"/>
  <c r="Q31" i="1"/>
  <c r="D31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M30" i="1"/>
  <c r="AK30" i="1"/>
  <c r="AI30" i="1"/>
  <c r="AG30" i="1"/>
  <c r="AE30" i="1"/>
  <c r="AC30" i="1"/>
  <c r="AA30" i="1"/>
  <c r="Y30" i="1"/>
  <c r="W30" i="1"/>
  <c r="U30" i="1"/>
  <c r="S30" i="1"/>
  <c r="Q30" i="1"/>
  <c r="D30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M29" i="1"/>
  <c r="AK29" i="1"/>
  <c r="AI29" i="1"/>
  <c r="AG29" i="1"/>
  <c r="AE29" i="1"/>
  <c r="AC29" i="1"/>
  <c r="AA29" i="1"/>
  <c r="Y29" i="1"/>
  <c r="W29" i="1"/>
  <c r="U29" i="1"/>
  <c r="S29" i="1"/>
  <c r="Q29" i="1"/>
  <c r="D29" i="1"/>
  <c r="EA28" i="1"/>
  <c r="DY28" i="1"/>
  <c r="DW28" i="1"/>
  <c r="DU28" i="1"/>
  <c r="DS28" i="1"/>
  <c r="DQ28" i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M28" i="1"/>
  <c r="AK28" i="1"/>
  <c r="AI28" i="1"/>
  <c r="AG28" i="1"/>
  <c r="AE28" i="1"/>
  <c r="AC28" i="1"/>
  <c r="AA28" i="1"/>
  <c r="Y28" i="1"/>
  <c r="W28" i="1"/>
  <c r="U28" i="1"/>
  <c r="S28" i="1"/>
  <c r="Q28" i="1"/>
  <c r="D28" i="1"/>
  <c r="DZ27" i="1"/>
  <c r="DX27" i="1"/>
  <c r="DV27" i="1"/>
  <c r="DT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L27" i="1"/>
  <c r="AJ27" i="1"/>
  <c r="AH27" i="1"/>
  <c r="AF27" i="1"/>
  <c r="AD27" i="1"/>
  <c r="AB27" i="1"/>
  <c r="Z27" i="1"/>
  <c r="X27" i="1"/>
  <c r="V27" i="1"/>
  <c r="T27" i="1"/>
  <c r="R27" i="1"/>
  <c r="P27" i="1"/>
  <c r="D27" i="1"/>
  <c r="EA26" i="1"/>
  <c r="DY26" i="1"/>
  <c r="DW26" i="1"/>
  <c r="DU26" i="1"/>
  <c r="DS26" i="1"/>
  <c r="DQ26" i="1"/>
  <c r="DO26" i="1"/>
  <c r="DM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M26" i="1"/>
  <c r="AK26" i="1"/>
  <c r="AI26" i="1"/>
  <c r="AG26" i="1"/>
  <c r="AE26" i="1"/>
  <c r="AC26" i="1"/>
  <c r="AA26" i="1"/>
  <c r="Y26" i="1"/>
  <c r="W26" i="1"/>
  <c r="U26" i="1"/>
  <c r="S26" i="1"/>
  <c r="Q26" i="1"/>
  <c r="D26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M25" i="1"/>
  <c r="AK25" i="1"/>
  <c r="AI25" i="1"/>
  <c r="AG25" i="1"/>
  <c r="AE25" i="1"/>
  <c r="AC25" i="1"/>
  <c r="AA25" i="1"/>
  <c r="Y25" i="1"/>
  <c r="W25" i="1"/>
  <c r="U25" i="1"/>
  <c r="S25" i="1"/>
  <c r="Q25" i="1"/>
  <c r="D25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M24" i="1"/>
  <c r="AK24" i="1"/>
  <c r="AI24" i="1"/>
  <c r="AG24" i="1"/>
  <c r="AE24" i="1"/>
  <c r="AC24" i="1"/>
  <c r="AA24" i="1"/>
  <c r="Y24" i="1"/>
  <c r="W24" i="1"/>
  <c r="U24" i="1"/>
  <c r="S24" i="1"/>
  <c r="Q24" i="1"/>
  <c r="D24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F23" i="1"/>
  <c r="BG23" i="1" s="1"/>
  <c r="BE23" i="1"/>
  <c r="BC23" i="1"/>
  <c r="BA23" i="1"/>
  <c r="AY23" i="1"/>
  <c r="AW23" i="1"/>
  <c r="AU23" i="1"/>
  <c r="AS23" i="1"/>
  <c r="AQ23" i="1"/>
  <c r="AM23" i="1"/>
  <c r="AK23" i="1"/>
  <c r="AI23" i="1"/>
  <c r="AG23" i="1"/>
  <c r="AE23" i="1"/>
  <c r="AC23" i="1"/>
  <c r="AA23" i="1"/>
  <c r="Y23" i="1"/>
  <c r="W23" i="1"/>
  <c r="T23" i="1"/>
  <c r="S23" i="1"/>
  <c r="Q23" i="1"/>
  <c r="D23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H22" i="1"/>
  <c r="BI22" i="1" s="1"/>
  <c r="BF22" i="1"/>
  <c r="BG22" i="1" s="1"/>
  <c r="BE22" i="1"/>
  <c r="BC22" i="1"/>
  <c r="BA22" i="1"/>
  <c r="AY22" i="1"/>
  <c r="AW22" i="1"/>
  <c r="AU22" i="1"/>
  <c r="AS22" i="1"/>
  <c r="AQ22" i="1"/>
  <c r="AM22" i="1"/>
  <c r="AK22" i="1"/>
  <c r="AI22" i="1"/>
  <c r="AG22" i="1"/>
  <c r="AE22" i="1"/>
  <c r="AC22" i="1"/>
  <c r="Z22" i="1"/>
  <c r="AA22" i="1" s="1"/>
  <c r="Y22" i="1"/>
  <c r="W22" i="1"/>
  <c r="T22" i="1"/>
  <c r="S22" i="1"/>
  <c r="Q22" i="1"/>
  <c r="D22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M21" i="1"/>
  <c r="AK21" i="1"/>
  <c r="AI21" i="1"/>
  <c r="AG21" i="1"/>
  <c r="AE21" i="1"/>
  <c r="AC21" i="1"/>
  <c r="AA21" i="1"/>
  <c r="Y21" i="1"/>
  <c r="W21" i="1"/>
  <c r="U21" i="1"/>
  <c r="S21" i="1"/>
  <c r="Q21" i="1"/>
  <c r="D21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M20" i="1"/>
  <c r="AK20" i="1"/>
  <c r="AI20" i="1"/>
  <c r="AG20" i="1"/>
  <c r="AE20" i="1"/>
  <c r="AC20" i="1"/>
  <c r="Z20" i="1"/>
  <c r="Y20" i="1"/>
  <c r="W20" i="1"/>
  <c r="U20" i="1"/>
  <c r="S20" i="1"/>
  <c r="Q20" i="1"/>
  <c r="D20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M19" i="1"/>
  <c r="AK19" i="1"/>
  <c r="AI19" i="1"/>
  <c r="AG19" i="1"/>
  <c r="AE19" i="1"/>
  <c r="AC19" i="1"/>
  <c r="AA19" i="1"/>
  <c r="Y19" i="1"/>
  <c r="W19" i="1"/>
  <c r="U19" i="1"/>
  <c r="S19" i="1"/>
  <c r="Q19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M18" i="1"/>
  <c r="AK18" i="1"/>
  <c r="AI18" i="1"/>
  <c r="AG18" i="1"/>
  <c r="AE18" i="1"/>
  <c r="AC18" i="1"/>
  <c r="AA18" i="1"/>
  <c r="Y18" i="1"/>
  <c r="W18" i="1"/>
  <c r="U18" i="1"/>
  <c r="S18" i="1"/>
  <c r="Q18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H17" i="1"/>
  <c r="BI17" i="1" s="1"/>
  <c r="BF17" i="1"/>
  <c r="BE17" i="1"/>
  <c r="BC17" i="1"/>
  <c r="BA17" i="1"/>
  <c r="AY17" i="1"/>
  <c r="AW17" i="1"/>
  <c r="AU17" i="1"/>
  <c r="AS17" i="1"/>
  <c r="AQ17" i="1"/>
  <c r="AM17" i="1"/>
  <c r="AK17" i="1"/>
  <c r="AI17" i="1"/>
  <c r="AG17" i="1"/>
  <c r="AE17" i="1"/>
  <c r="AC17" i="1"/>
  <c r="AA17" i="1"/>
  <c r="Y17" i="1"/>
  <c r="W17" i="1"/>
  <c r="U17" i="1"/>
  <c r="S17" i="1"/>
  <c r="Q17" i="1"/>
  <c r="D17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H16" i="1"/>
  <c r="BF16" i="1"/>
  <c r="BG16" i="1" s="1"/>
  <c r="BE16" i="1"/>
  <c r="BC16" i="1"/>
  <c r="BA16" i="1"/>
  <c r="AY16" i="1"/>
  <c r="AW16" i="1"/>
  <c r="AU16" i="1"/>
  <c r="AS16" i="1"/>
  <c r="AQ16" i="1"/>
  <c r="AM16" i="1"/>
  <c r="AK16" i="1"/>
  <c r="AI16" i="1"/>
  <c r="AG16" i="1"/>
  <c r="AE16" i="1"/>
  <c r="AC16" i="1"/>
  <c r="Z16" i="1"/>
  <c r="Y16" i="1"/>
  <c r="W16" i="1"/>
  <c r="U16" i="1"/>
  <c r="S16" i="1"/>
  <c r="Q16" i="1"/>
  <c r="D16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H15" i="1"/>
  <c r="BI15" i="1" s="1"/>
  <c r="BF15" i="1"/>
  <c r="BG15" i="1" s="1"/>
  <c r="BE15" i="1"/>
  <c r="BC15" i="1"/>
  <c r="BA15" i="1"/>
  <c r="AY15" i="1"/>
  <c r="AW15" i="1"/>
  <c r="AU15" i="1"/>
  <c r="AS15" i="1"/>
  <c r="AQ15" i="1"/>
  <c r="AM15" i="1"/>
  <c r="AK15" i="1"/>
  <c r="AI15" i="1"/>
  <c r="AG15" i="1"/>
  <c r="AE15" i="1"/>
  <c r="AC15" i="1"/>
  <c r="Z15" i="1"/>
  <c r="Y15" i="1"/>
  <c r="W15" i="1"/>
  <c r="U15" i="1"/>
  <c r="S15" i="1"/>
  <c r="Q15" i="1"/>
  <c r="D15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H14" i="1"/>
  <c r="BI14" i="1" s="1"/>
  <c r="BF14" i="1"/>
  <c r="BG14" i="1" s="1"/>
  <c r="BE14" i="1"/>
  <c r="BC14" i="1"/>
  <c r="BA14" i="1"/>
  <c r="AY14" i="1"/>
  <c r="AW14" i="1"/>
  <c r="AU14" i="1"/>
  <c r="AS14" i="1"/>
  <c r="AQ14" i="1"/>
  <c r="AM14" i="1"/>
  <c r="AK14" i="1"/>
  <c r="AI14" i="1"/>
  <c r="AG14" i="1"/>
  <c r="AE14" i="1"/>
  <c r="AC14" i="1"/>
  <c r="Z14" i="1"/>
  <c r="Y14" i="1"/>
  <c r="W14" i="1"/>
  <c r="U14" i="1"/>
  <c r="S14" i="1"/>
  <c r="Q14" i="1"/>
  <c r="D14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F13" i="1"/>
  <c r="BG13" i="1" s="1"/>
  <c r="BE13" i="1"/>
  <c r="BC13" i="1"/>
  <c r="BA13" i="1"/>
  <c r="AY13" i="1"/>
  <c r="AW13" i="1"/>
  <c r="AU13" i="1"/>
  <c r="AS13" i="1"/>
  <c r="AQ13" i="1"/>
  <c r="AM13" i="1"/>
  <c r="AK13" i="1"/>
  <c r="AI13" i="1"/>
  <c r="AG13" i="1"/>
  <c r="AE13" i="1"/>
  <c r="AC13" i="1"/>
  <c r="Z13" i="1"/>
  <c r="Y13" i="1"/>
  <c r="W13" i="1"/>
  <c r="U13" i="1"/>
  <c r="S13" i="1"/>
  <c r="Q13" i="1"/>
  <c r="D13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H12" i="1"/>
  <c r="BI12" i="1" s="1"/>
  <c r="BF12" i="1"/>
  <c r="BG12" i="1" s="1"/>
  <c r="BE12" i="1"/>
  <c r="BC12" i="1"/>
  <c r="BA12" i="1"/>
  <c r="AY12" i="1"/>
  <c r="AW12" i="1"/>
  <c r="AU12" i="1"/>
  <c r="AS12" i="1"/>
  <c r="AQ12" i="1"/>
  <c r="AM12" i="1"/>
  <c r="AK12" i="1"/>
  <c r="AI12" i="1"/>
  <c r="AG12" i="1"/>
  <c r="AE12" i="1"/>
  <c r="AC12" i="1"/>
  <c r="Z12" i="1"/>
  <c r="Y12" i="1"/>
  <c r="W12" i="1"/>
  <c r="U12" i="1"/>
  <c r="S12" i="1"/>
  <c r="Q12" i="1"/>
  <c r="D12" i="1"/>
  <c r="EA11" i="1"/>
  <c r="DY11" i="1"/>
  <c r="DW11" i="1"/>
  <c r="DU11" i="1"/>
  <c r="DS11" i="1"/>
  <c r="DQ11" i="1"/>
  <c r="DO11" i="1"/>
  <c r="DM11" i="1"/>
  <c r="DK11" i="1"/>
  <c r="DI11" i="1"/>
  <c r="DG11" i="1"/>
  <c r="DE11" i="1"/>
  <c r="DC11" i="1"/>
  <c r="DA11" i="1"/>
  <c r="CY11" i="1"/>
  <c r="CW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M11" i="1"/>
  <c r="AK11" i="1"/>
  <c r="AI11" i="1"/>
  <c r="AG11" i="1"/>
  <c r="AE11" i="1"/>
  <c r="AC11" i="1"/>
  <c r="AA11" i="1"/>
  <c r="Y11" i="1"/>
  <c r="W11" i="1"/>
  <c r="U11" i="1"/>
  <c r="S11" i="1"/>
  <c r="Q11" i="1"/>
  <c r="D11" i="1"/>
  <c r="EA10" i="1"/>
  <c r="DY10" i="1"/>
  <c r="DW10" i="1"/>
  <c r="DU10" i="1"/>
  <c r="DS10" i="1"/>
  <c r="DQ10" i="1"/>
  <c r="DO10" i="1"/>
  <c r="DM10" i="1"/>
  <c r="DK10" i="1"/>
  <c r="DI10" i="1"/>
  <c r="DG10" i="1"/>
  <c r="DE10" i="1"/>
  <c r="DC10" i="1"/>
  <c r="DA10" i="1"/>
  <c r="CY10" i="1"/>
  <c r="CW10" i="1"/>
  <c r="CU10" i="1"/>
  <c r="CS10" i="1"/>
  <c r="CQ10" i="1"/>
  <c r="CO10" i="1"/>
  <c r="CM10" i="1"/>
  <c r="CK10" i="1"/>
  <c r="CI10" i="1"/>
  <c r="CG10" i="1"/>
  <c r="CE10" i="1"/>
  <c r="CC10" i="1"/>
  <c r="CA10" i="1"/>
  <c r="BY10" i="1"/>
  <c r="BW10" i="1"/>
  <c r="BU10" i="1"/>
  <c r="BS10" i="1"/>
  <c r="BQ10" i="1"/>
  <c r="BO10" i="1"/>
  <c r="BM10" i="1"/>
  <c r="BK10" i="1"/>
  <c r="BI10" i="1"/>
  <c r="BG10" i="1"/>
  <c r="BE10" i="1"/>
  <c r="BC10" i="1"/>
  <c r="BA10" i="1"/>
  <c r="AY10" i="1"/>
  <c r="AW10" i="1"/>
  <c r="AU10" i="1"/>
  <c r="AS10" i="1"/>
  <c r="AQ10" i="1"/>
  <c r="AM10" i="1"/>
  <c r="AK10" i="1"/>
  <c r="AI10" i="1"/>
  <c r="AG10" i="1"/>
  <c r="AE10" i="1"/>
  <c r="AC10" i="1"/>
  <c r="AA10" i="1"/>
  <c r="Y10" i="1"/>
  <c r="W10" i="1"/>
  <c r="U10" i="1"/>
  <c r="S10" i="1"/>
  <c r="Q10" i="1"/>
  <c r="D10" i="1"/>
  <c r="EA9" i="1"/>
  <c r="DY9" i="1"/>
  <c r="DW9" i="1"/>
  <c r="DU9" i="1"/>
  <c r="DS9" i="1"/>
  <c r="DQ9" i="1"/>
  <c r="DO9" i="1"/>
  <c r="DM9" i="1"/>
  <c r="DK9" i="1"/>
  <c r="DI9" i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Y9" i="1"/>
  <c r="BW9" i="1"/>
  <c r="BU9" i="1"/>
  <c r="BS9" i="1"/>
  <c r="BQ9" i="1"/>
  <c r="BO9" i="1"/>
  <c r="BM9" i="1"/>
  <c r="BK9" i="1"/>
  <c r="BI9" i="1"/>
  <c r="BG9" i="1"/>
  <c r="BE9" i="1"/>
  <c r="BC9" i="1"/>
  <c r="BA9" i="1"/>
  <c r="AY9" i="1"/>
  <c r="AW9" i="1"/>
  <c r="AU9" i="1"/>
  <c r="AS9" i="1"/>
  <c r="AQ9" i="1"/>
  <c r="AM9" i="1"/>
  <c r="AK9" i="1"/>
  <c r="AI9" i="1"/>
  <c r="AG9" i="1"/>
  <c r="AE9" i="1"/>
  <c r="AC9" i="1"/>
  <c r="Z9" i="1"/>
  <c r="EB9" i="1" s="1"/>
  <c r="Y9" i="1"/>
  <c r="W9" i="1"/>
  <c r="U9" i="1"/>
  <c r="S9" i="1"/>
  <c r="Q9" i="1"/>
  <c r="D9" i="1"/>
  <c r="EA8" i="1"/>
  <c r="DY8" i="1"/>
  <c r="DW8" i="1"/>
  <c r="DU8" i="1"/>
  <c r="DS8" i="1"/>
  <c r="DQ8" i="1"/>
  <c r="DO8" i="1"/>
  <c r="DM8" i="1"/>
  <c r="DK8" i="1"/>
  <c r="DI8" i="1"/>
  <c r="DG8" i="1"/>
  <c r="DE8" i="1"/>
  <c r="DC8" i="1"/>
  <c r="DA8" i="1"/>
  <c r="CY8" i="1"/>
  <c r="CW8" i="1"/>
  <c r="CU8" i="1"/>
  <c r="CS8" i="1"/>
  <c r="CQ8" i="1"/>
  <c r="CO8" i="1"/>
  <c r="CM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M8" i="1"/>
  <c r="AK8" i="1"/>
  <c r="AI8" i="1"/>
  <c r="AG8" i="1"/>
  <c r="AE8" i="1"/>
  <c r="AC8" i="1"/>
  <c r="AA8" i="1"/>
  <c r="Y8" i="1"/>
  <c r="W8" i="1"/>
  <c r="U8" i="1"/>
  <c r="S8" i="1"/>
  <c r="Q8" i="1"/>
  <c r="D8" i="1"/>
  <c r="DZ7" i="1"/>
  <c r="DX7" i="1"/>
  <c r="DV7" i="1"/>
  <c r="DT7" i="1"/>
  <c r="DT288" i="1" s="1"/>
  <c r="DR7" i="1"/>
  <c r="DP7" i="1"/>
  <c r="DN7" i="1"/>
  <c r="DL7" i="1"/>
  <c r="DL288" i="1" s="1"/>
  <c r="DJ7" i="1"/>
  <c r="DH7" i="1"/>
  <c r="DF7" i="1"/>
  <c r="DD7" i="1"/>
  <c r="DD288" i="1" s="1"/>
  <c r="DB7" i="1"/>
  <c r="CZ7" i="1"/>
  <c r="CX7" i="1"/>
  <c r="CV7" i="1"/>
  <c r="CV288" i="1" s="1"/>
  <c r="CT7" i="1"/>
  <c r="CR7" i="1"/>
  <c r="CP7" i="1"/>
  <c r="CN7" i="1"/>
  <c r="CN288" i="1" s="1"/>
  <c r="CL7" i="1"/>
  <c r="CJ7" i="1"/>
  <c r="CH7" i="1"/>
  <c r="CF7" i="1"/>
  <c r="CD7" i="1"/>
  <c r="CB7" i="1"/>
  <c r="BZ7" i="1"/>
  <c r="BX7" i="1"/>
  <c r="BV7" i="1"/>
  <c r="BT7" i="1"/>
  <c r="BR7" i="1"/>
  <c r="BP7" i="1"/>
  <c r="BP288" i="1" s="1"/>
  <c r="BN7" i="1"/>
  <c r="BL7" i="1"/>
  <c r="BJ7" i="1"/>
  <c r="BD7" i="1"/>
  <c r="BB7" i="1"/>
  <c r="AZ7" i="1"/>
  <c r="AX7" i="1"/>
  <c r="AV7" i="1"/>
  <c r="AT7" i="1"/>
  <c r="AR7" i="1"/>
  <c r="AP7" i="1"/>
  <c r="AL7" i="1"/>
  <c r="AJ7" i="1"/>
  <c r="AH7" i="1"/>
  <c r="AF7" i="1"/>
  <c r="AD7" i="1"/>
  <c r="AB7" i="1"/>
  <c r="X7" i="1"/>
  <c r="V7" i="1"/>
  <c r="R7" i="1"/>
  <c r="P7" i="1"/>
  <c r="EC8" i="1" l="1"/>
  <c r="EC10" i="1"/>
  <c r="EC55" i="1"/>
  <c r="EC62" i="1"/>
  <c r="EC70" i="1"/>
  <c r="EC73" i="1"/>
  <c r="EC75" i="1"/>
  <c r="EC77" i="1"/>
  <c r="EC80" i="1"/>
  <c r="EC87" i="1"/>
  <c r="EC92" i="1"/>
  <c r="EC94" i="1"/>
  <c r="EC96" i="1"/>
  <c r="EC98" i="1"/>
  <c r="EC100" i="1"/>
  <c r="EC104" i="1"/>
  <c r="EC106" i="1"/>
  <c r="EC109" i="1"/>
  <c r="EC113" i="1"/>
  <c r="EC117" i="1"/>
  <c r="EC119" i="1"/>
  <c r="EC134" i="1"/>
  <c r="EC136" i="1"/>
  <c r="CM136" i="1"/>
  <c r="EB136" i="1"/>
  <c r="EC194" i="1"/>
  <c r="EC201" i="1"/>
  <c r="EC207" i="1"/>
  <c r="EC216" i="1"/>
  <c r="EC218" i="1"/>
  <c r="EC220" i="1"/>
  <c r="EC222" i="1"/>
  <c r="EC224" i="1"/>
  <c r="EC226" i="1"/>
  <c r="EC231" i="1"/>
  <c r="EC235" i="1"/>
  <c r="EC245" i="1"/>
  <c r="EC250" i="1"/>
  <c r="EC255" i="1"/>
  <c r="EC257" i="1"/>
  <c r="EC261" i="1"/>
  <c r="EC263" i="1"/>
  <c r="EC264" i="1"/>
  <c r="EC266" i="1"/>
  <c r="EC270" i="1"/>
  <c r="EC274" i="1"/>
  <c r="EC278" i="1"/>
  <c r="EC287" i="1"/>
  <c r="EC90" i="1"/>
  <c r="EC157" i="1"/>
  <c r="EC214" i="1"/>
  <c r="EC233" i="1"/>
  <c r="EC238" i="1"/>
  <c r="EC240" i="1"/>
  <c r="EC242" i="1"/>
  <c r="EC247" i="1"/>
  <c r="EC253" i="1"/>
  <c r="EC285" i="1"/>
  <c r="EC50" i="1"/>
  <c r="EC53" i="1"/>
  <c r="EC56" i="1"/>
  <c r="EC60" i="1"/>
  <c r="EC63" i="1"/>
  <c r="EC66" i="1"/>
  <c r="EC68" i="1"/>
  <c r="EC72" i="1"/>
  <c r="EC74" i="1"/>
  <c r="EC81" i="1"/>
  <c r="EC93" i="1"/>
  <c r="EC95" i="1"/>
  <c r="EC97" i="1"/>
  <c r="EC99" i="1"/>
  <c r="EC101" i="1"/>
  <c r="EC103" i="1"/>
  <c r="EC105" i="1"/>
  <c r="EC107" i="1"/>
  <c r="EC110" i="1"/>
  <c r="EC112" i="1"/>
  <c r="EC114" i="1"/>
  <c r="EC116" i="1"/>
  <c r="EC118" i="1"/>
  <c r="EC135" i="1"/>
  <c r="EC139" i="1"/>
  <c r="EC141" i="1"/>
  <c r="EC161" i="1"/>
  <c r="EC174" i="1"/>
  <c r="EC176" i="1"/>
  <c r="EC187" i="1"/>
  <c r="EC192" i="1"/>
  <c r="EC195" i="1"/>
  <c r="EC203" i="1"/>
  <c r="EC219" i="1"/>
  <c r="EC221" i="1"/>
  <c r="EC223" i="1"/>
  <c r="EC225" i="1"/>
  <c r="EC234" i="1"/>
  <c r="EC251" i="1"/>
  <c r="EC256" i="1"/>
  <c r="EC258" i="1"/>
  <c r="EC265" i="1"/>
  <c r="EC267" i="1"/>
  <c r="EC272" i="1"/>
  <c r="Q276" i="1"/>
  <c r="EC277" i="1"/>
  <c r="EB15" i="1"/>
  <c r="EC19" i="1"/>
  <c r="EC21" i="1"/>
  <c r="EC25" i="1"/>
  <c r="EC29" i="1"/>
  <c r="EC31" i="1"/>
  <c r="EC42" i="1"/>
  <c r="EC44" i="1"/>
  <c r="EC51" i="1"/>
  <c r="EC54" i="1"/>
  <c r="EC57" i="1"/>
  <c r="EC61" i="1"/>
  <c r="EC64" i="1"/>
  <c r="EC67" i="1"/>
  <c r="EC79" i="1"/>
  <c r="EC82" i="1"/>
  <c r="EC84" i="1"/>
  <c r="EC86" i="1"/>
  <c r="EC89" i="1"/>
  <c r="EC108" i="1"/>
  <c r="EC121" i="1"/>
  <c r="EC123" i="1"/>
  <c r="EC127" i="1"/>
  <c r="EC129" i="1"/>
  <c r="EC131" i="1"/>
  <c r="EC137" i="1"/>
  <c r="CC138" i="1"/>
  <c r="EC138" i="1" s="1"/>
  <c r="EB138" i="1"/>
  <c r="EC142" i="1"/>
  <c r="EC144" i="1"/>
  <c r="EC146" i="1"/>
  <c r="EC148" i="1"/>
  <c r="EC150" i="1"/>
  <c r="EC152" i="1"/>
  <c r="EC154" i="1"/>
  <c r="EC162" i="1"/>
  <c r="EC164" i="1"/>
  <c r="EC166" i="1"/>
  <c r="EC168" i="1"/>
  <c r="EC170" i="1"/>
  <c r="EC172" i="1"/>
  <c r="EC175" i="1"/>
  <c r="EC177" i="1"/>
  <c r="EC179" i="1"/>
  <c r="EC183" i="1"/>
  <c r="EC185" i="1"/>
  <c r="EC188" i="1"/>
  <c r="EC190" i="1"/>
  <c r="EC193" i="1"/>
  <c r="EC196" i="1"/>
  <c r="EC198" i="1"/>
  <c r="EC200" i="1"/>
  <c r="EC204" i="1"/>
  <c r="EC206" i="1"/>
  <c r="EC209" i="1"/>
  <c r="EC211" i="1"/>
  <c r="EC213" i="1"/>
  <c r="EC215" i="1"/>
  <c r="EC228" i="1"/>
  <c r="EC232" i="1"/>
  <c r="EC237" i="1"/>
  <c r="EC239" i="1"/>
  <c r="EC244" i="1"/>
  <c r="EC246" i="1"/>
  <c r="EC248" i="1"/>
  <c r="EC260" i="1"/>
  <c r="EC268" i="1"/>
  <c r="EC273" i="1"/>
  <c r="EC280" i="1"/>
  <c r="EC282" i="1"/>
  <c r="EC284" i="1"/>
  <c r="AA13" i="1"/>
  <c r="EB13" i="1"/>
  <c r="EC18" i="1"/>
  <c r="AA20" i="1"/>
  <c r="EB20" i="1"/>
  <c r="EC33" i="1"/>
  <c r="EC36" i="1"/>
  <c r="EC41" i="1"/>
  <c r="Q46" i="1"/>
  <c r="EC46" i="1" s="1"/>
  <c r="EB46" i="1"/>
  <c r="EC48" i="1"/>
  <c r="U22" i="1"/>
  <c r="EB22" i="1"/>
  <c r="EB12" i="1"/>
  <c r="EB14" i="1"/>
  <c r="AA16" i="1"/>
  <c r="EB16" i="1"/>
  <c r="EC34" i="1"/>
  <c r="EC37" i="1"/>
  <c r="EC47" i="1"/>
  <c r="EC11" i="1"/>
  <c r="EC13" i="1"/>
  <c r="BG17" i="1"/>
  <c r="EC17" i="1" s="1"/>
  <c r="EB17" i="1"/>
  <c r="EC20" i="1"/>
  <c r="EC22" i="1"/>
  <c r="U23" i="1"/>
  <c r="EC23" i="1" s="1"/>
  <c r="EB23" i="1"/>
  <c r="EC24" i="1"/>
  <c r="EC26" i="1"/>
  <c r="EC28" i="1"/>
  <c r="EC30" i="1"/>
  <c r="EC32" i="1"/>
  <c r="EC35" i="1"/>
  <c r="EC38" i="1"/>
  <c r="EC40" i="1"/>
  <c r="EC43" i="1"/>
  <c r="CG276" i="1"/>
  <c r="AZ288" i="1"/>
  <c r="AS276" i="1"/>
  <c r="AM230" i="1"/>
  <c r="U276" i="1"/>
  <c r="AC276" i="1"/>
  <c r="AU276" i="1"/>
  <c r="BC276" i="1"/>
  <c r="BK276" i="1"/>
  <c r="BS276" i="1"/>
  <c r="CA276" i="1"/>
  <c r="CI276" i="1"/>
  <c r="CQ276" i="1"/>
  <c r="CY276" i="1"/>
  <c r="DG276" i="1"/>
  <c r="DO276" i="1"/>
  <c r="S276" i="1"/>
  <c r="AI276" i="1"/>
  <c r="BA276" i="1"/>
  <c r="BQ276" i="1"/>
  <c r="BY276" i="1"/>
  <c r="CW276" i="1"/>
  <c r="DE276" i="1"/>
  <c r="DM276" i="1"/>
  <c r="AF288" i="1"/>
  <c r="AP288" i="1"/>
  <c r="U249" i="1"/>
  <c r="AC249" i="1"/>
  <c r="AK249" i="1"/>
  <c r="AU249" i="1"/>
  <c r="BC249" i="1"/>
  <c r="BK249" i="1"/>
  <c r="BS249" i="1"/>
  <c r="CA249" i="1"/>
  <c r="CI249" i="1"/>
  <c r="CQ249" i="1"/>
  <c r="CY249" i="1"/>
  <c r="DG249" i="1"/>
  <c r="DO249" i="1"/>
  <c r="DW249" i="1"/>
  <c r="BE249" i="1"/>
  <c r="CK249" i="1"/>
  <c r="DQ249" i="1"/>
  <c r="W276" i="1"/>
  <c r="AE276" i="1"/>
  <c r="AM276" i="1"/>
  <c r="AW276" i="1"/>
  <c r="BE276" i="1"/>
  <c r="BM276" i="1"/>
  <c r="AV288" i="1"/>
  <c r="BD288" i="1"/>
  <c r="DC252" i="1"/>
  <c r="BU276" i="1"/>
  <c r="CC276" i="1"/>
  <c r="CK276" i="1"/>
  <c r="CS276" i="1"/>
  <c r="DA276" i="1"/>
  <c r="DI276" i="1"/>
  <c r="DQ276" i="1"/>
  <c r="DY276" i="1"/>
  <c r="AU181" i="1"/>
  <c r="T7" i="1"/>
  <c r="T288" i="1" s="1"/>
  <c r="Q7" i="1"/>
  <c r="AQ7" i="1"/>
  <c r="DY45" i="1"/>
  <c r="CG69" i="1"/>
  <c r="BS69" i="1"/>
  <c r="W76" i="1"/>
  <c r="AE76" i="1"/>
  <c r="AW76" i="1"/>
  <c r="BE76" i="1"/>
  <c r="BM76" i="1"/>
  <c r="CC76" i="1"/>
  <c r="CK76" i="1"/>
  <c r="CS76" i="1"/>
  <c r="DI76" i="1"/>
  <c r="DQ76" i="1"/>
  <c r="DY76" i="1"/>
  <c r="EB76" i="1"/>
  <c r="AC76" i="1"/>
  <c r="CQ76" i="1"/>
  <c r="DW76" i="1"/>
  <c r="BO76" i="1"/>
  <c r="CU76" i="1"/>
  <c r="EA76" i="1"/>
  <c r="EB91" i="1"/>
  <c r="BY102" i="1"/>
  <c r="EB102" i="1"/>
  <c r="DE111" i="1"/>
  <c r="S133" i="1"/>
  <c r="AA133" i="1"/>
  <c r="AI133" i="1"/>
  <c r="BC156" i="1"/>
  <c r="BU205" i="1"/>
  <c r="DI249" i="1"/>
  <c r="DY249" i="1"/>
  <c r="DO252" i="1"/>
  <c r="Y252" i="1"/>
  <c r="EB269" i="1"/>
  <c r="EB249" i="1"/>
  <c r="BA205" i="1"/>
  <c r="EB115" i="1"/>
  <c r="V288" i="1"/>
  <c r="BL288" i="1"/>
  <c r="CB288" i="1"/>
  <c r="CR288" i="1"/>
  <c r="DH288" i="1"/>
  <c r="DX288" i="1"/>
  <c r="AK7" i="1"/>
  <c r="AB288" i="1"/>
  <c r="AJ288" i="1"/>
  <c r="BG181" i="1"/>
  <c r="AG259" i="1"/>
  <c r="BC259" i="1"/>
  <c r="CS39" i="1"/>
  <c r="BK111" i="1"/>
  <c r="DW111" i="1"/>
  <c r="W115" i="1"/>
  <c r="AE115" i="1"/>
  <c r="AW115" i="1"/>
  <c r="BM115" i="1"/>
  <c r="CC115" i="1"/>
  <c r="U125" i="1"/>
  <c r="BS125" i="1"/>
  <c r="AS133" i="1"/>
  <c r="BA133" i="1"/>
  <c r="BI133" i="1"/>
  <c r="BQ133" i="1"/>
  <c r="BY133" i="1"/>
  <c r="CG133" i="1"/>
  <c r="CO133" i="1"/>
  <c r="CW133" i="1"/>
  <c r="DE133" i="1"/>
  <c r="DC140" i="1"/>
  <c r="BM230" i="1"/>
  <c r="CC230" i="1"/>
  <c r="CS230" i="1"/>
  <c r="DI230" i="1"/>
  <c r="DY230" i="1"/>
  <c r="BT288" i="1"/>
  <c r="CJ288" i="1"/>
  <c r="CZ288" i="1"/>
  <c r="DP288" i="1"/>
  <c r="BA7" i="1"/>
  <c r="U7" i="1"/>
  <c r="Q249" i="1"/>
  <c r="Y249" i="1"/>
  <c r="AG249" i="1"/>
  <c r="AQ249" i="1"/>
  <c r="AY249" i="1"/>
  <c r="BG249" i="1"/>
  <c r="BO249" i="1"/>
  <c r="BW249" i="1"/>
  <c r="CE249" i="1"/>
  <c r="CM249" i="1"/>
  <c r="EB159" i="1"/>
  <c r="DQ159" i="1"/>
  <c r="BE69" i="1"/>
  <c r="AD288" i="1"/>
  <c r="AL288" i="1"/>
  <c r="AT288" i="1"/>
  <c r="BB288" i="1"/>
  <c r="BN288" i="1"/>
  <c r="AS111" i="1"/>
  <c r="BQ111" i="1"/>
  <c r="AS145" i="1"/>
  <c r="Q230" i="1"/>
  <c r="AK259" i="1"/>
  <c r="DO259" i="1"/>
  <c r="DS111" i="1"/>
  <c r="S230" i="1"/>
  <c r="AS230" i="1"/>
  <c r="BQ230" i="1"/>
  <c r="BY230" i="1"/>
  <c r="DE230" i="1"/>
  <c r="EB230" i="1"/>
  <c r="AQ39" i="1"/>
  <c r="BW39" i="1"/>
  <c r="DC39" i="1"/>
  <c r="X288" i="1"/>
  <c r="AH288" i="1"/>
  <c r="AX288" i="1"/>
  <c r="BJ288" i="1"/>
  <c r="BZ288" i="1"/>
  <c r="CH288" i="1"/>
  <c r="CP288" i="1"/>
  <c r="CX288" i="1"/>
  <c r="DF288" i="1"/>
  <c r="DN288" i="1"/>
  <c r="DV288" i="1"/>
  <c r="BO7" i="1"/>
  <c r="AE39" i="1"/>
  <c r="BM39" i="1"/>
  <c r="DG181" i="1"/>
  <c r="W205" i="1"/>
  <c r="AM205" i="1"/>
  <c r="CK205" i="1"/>
  <c r="DA205" i="1"/>
  <c r="DQ205" i="1"/>
  <c r="CG205" i="1"/>
  <c r="W249" i="1"/>
  <c r="AM249" i="1"/>
  <c r="CS249" i="1"/>
  <c r="Q252" i="1"/>
  <c r="AG252" i="1"/>
  <c r="AQ252" i="1"/>
  <c r="AY252" i="1"/>
  <c r="BG7" i="1"/>
  <c r="DA102" i="1"/>
  <c r="CM102" i="1"/>
  <c r="BG111" i="1"/>
  <c r="BI111" i="1"/>
  <c r="DU111" i="1"/>
  <c r="EB125" i="1"/>
  <c r="DY133" i="1"/>
  <c r="U156" i="1"/>
  <c r="AC156" i="1"/>
  <c r="AK156" i="1"/>
  <c r="AU156" i="1"/>
  <c r="BK156" i="1"/>
  <c r="BS156" i="1"/>
  <c r="CA156" i="1"/>
  <c r="CI156" i="1"/>
  <c r="CQ156" i="1"/>
  <c r="CY156" i="1"/>
  <c r="DG156" i="1"/>
  <c r="DO156" i="1"/>
  <c r="DW156" i="1"/>
  <c r="DS181" i="1"/>
  <c r="Y7" i="1"/>
  <c r="AG7" i="1"/>
  <c r="BW7" i="1"/>
  <c r="CU7" i="1"/>
  <c r="DC7" i="1"/>
  <c r="DS7" i="1"/>
  <c r="W49" i="1"/>
  <c r="AE49" i="1"/>
  <c r="AM49" i="1"/>
  <c r="AW49" i="1"/>
  <c r="BE49" i="1"/>
  <c r="BM49" i="1"/>
  <c r="BU49" i="1"/>
  <c r="CC49" i="1"/>
  <c r="CK49" i="1"/>
  <c r="CS49" i="1"/>
  <c r="DA49" i="1"/>
  <c r="DI49" i="1"/>
  <c r="DQ49" i="1"/>
  <c r="DY49" i="1"/>
  <c r="EB49" i="1"/>
  <c r="U69" i="1"/>
  <c r="AK69" i="1"/>
  <c r="AU69" i="1"/>
  <c r="BC69" i="1"/>
  <c r="CA69" i="1"/>
  <c r="CI69" i="1"/>
  <c r="CY69" i="1"/>
  <c r="DG69" i="1"/>
  <c r="DO69" i="1"/>
  <c r="BA69" i="1"/>
  <c r="DM69" i="1"/>
  <c r="CK69" i="1"/>
  <c r="EB140" i="1"/>
  <c r="W145" i="1"/>
  <c r="AM145" i="1"/>
  <c r="BM145" i="1"/>
  <c r="Q145" i="1"/>
  <c r="AG145" i="1"/>
  <c r="BS181" i="1"/>
  <c r="BI205" i="1"/>
  <c r="Y230" i="1"/>
  <c r="AG230" i="1"/>
  <c r="AQ230" i="1"/>
  <c r="AY230" i="1"/>
  <c r="BG230" i="1"/>
  <c r="BO230" i="1"/>
  <c r="BW230" i="1"/>
  <c r="CE230" i="1"/>
  <c r="CM230" i="1"/>
  <c r="CU230" i="1"/>
  <c r="DC230" i="1"/>
  <c r="DK230" i="1"/>
  <c r="DS230" i="1"/>
  <c r="EA230" i="1"/>
  <c r="BM249" i="1"/>
  <c r="BU249" i="1"/>
  <c r="DA249" i="1"/>
  <c r="BG252" i="1"/>
  <c r="BO252" i="1"/>
  <c r="BW252" i="1"/>
  <c r="CE252" i="1"/>
  <c r="CU252" i="1"/>
  <c r="DS252" i="1"/>
  <c r="EA252" i="1"/>
  <c r="BC252" i="1"/>
  <c r="BH7" i="1"/>
  <c r="BH288" i="1" s="1"/>
  <c r="BV288" i="1"/>
  <c r="CD288" i="1"/>
  <c r="CK27" i="1"/>
  <c r="DQ140" i="1"/>
  <c r="EB145" i="1"/>
  <c r="AA156" i="1"/>
  <c r="AI156" i="1"/>
  <c r="AS156" i="1"/>
  <c r="BA156" i="1"/>
  <c r="BI156" i="1"/>
  <c r="BQ156" i="1"/>
  <c r="BY156" i="1"/>
  <c r="CG156" i="1"/>
  <c r="CO156" i="1"/>
  <c r="CW156" i="1"/>
  <c r="DE156" i="1"/>
  <c r="DM156" i="1"/>
  <c r="DU156" i="1"/>
  <c r="EB156" i="1"/>
  <c r="AA205" i="1"/>
  <c r="DM205" i="1"/>
  <c r="BU230" i="1"/>
  <c r="DA230" i="1"/>
  <c r="Q259" i="1"/>
  <c r="Y259" i="1"/>
  <c r="AQ259" i="1"/>
  <c r="AY259" i="1"/>
  <c r="BG259" i="1"/>
  <c r="BO259" i="1"/>
  <c r="BW259" i="1"/>
  <c r="CE259" i="1"/>
  <c r="CM259" i="1"/>
  <c r="CU259" i="1"/>
  <c r="DC259" i="1"/>
  <c r="DK259" i="1"/>
  <c r="DS259" i="1"/>
  <c r="EA259" i="1"/>
  <c r="AA269" i="1"/>
  <c r="AI269" i="1"/>
  <c r="AS269" i="1"/>
  <c r="BA269" i="1"/>
  <c r="BI269" i="1"/>
  <c r="BQ269" i="1"/>
  <c r="AA276" i="1"/>
  <c r="BI276" i="1"/>
  <c r="CO276" i="1"/>
  <c r="DU276" i="1"/>
  <c r="AY7" i="1"/>
  <c r="CE7" i="1"/>
  <c r="CM7" i="1"/>
  <c r="R288" i="1"/>
  <c r="AR288" i="1"/>
  <c r="BR288" i="1"/>
  <c r="BX288" i="1"/>
  <c r="CF288" i="1"/>
  <c r="CT288" i="1"/>
  <c r="DB288" i="1"/>
  <c r="DJ288" i="1"/>
  <c r="DR288" i="1"/>
  <c r="DZ288" i="1"/>
  <c r="AC7" i="1"/>
  <c r="AU7" i="1"/>
  <c r="BC7" i="1"/>
  <c r="BK7" i="1"/>
  <c r="BS7" i="1"/>
  <c r="CA7" i="1"/>
  <c r="CI7" i="1"/>
  <c r="CQ7" i="1"/>
  <c r="CY7" i="1"/>
  <c r="DG7" i="1"/>
  <c r="DO7" i="1"/>
  <c r="DW7" i="1"/>
  <c r="W7" i="1"/>
  <c r="AE7" i="1"/>
  <c r="AM7" i="1"/>
  <c r="AW7" i="1"/>
  <c r="BE7" i="1"/>
  <c r="BM7" i="1"/>
  <c r="BU7" i="1"/>
  <c r="CC7" i="1"/>
  <c r="CS7" i="1"/>
  <c r="DA7" i="1"/>
  <c r="DI7" i="1"/>
  <c r="DQ7" i="1"/>
  <c r="AI7" i="1"/>
  <c r="AS7" i="1"/>
  <c r="W69" i="1"/>
  <c r="DQ69" i="1"/>
  <c r="BK76" i="1"/>
  <c r="BG102" i="1"/>
  <c r="DS102" i="1"/>
  <c r="AS102" i="1"/>
  <c r="DE102" i="1"/>
  <c r="Y111" i="1"/>
  <c r="CM111" i="1"/>
  <c r="Y140" i="1"/>
  <c r="AG140" i="1"/>
  <c r="AQ140" i="1"/>
  <c r="AY140" i="1"/>
  <c r="BG140" i="1"/>
  <c r="BO140" i="1"/>
  <c r="BW140" i="1"/>
  <c r="CE140" i="1"/>
  <c r="CM140" i="1"/>
  <c r="CU140" i="1"/>
  <c r="DK140" i="1"/>
  <c r="DS140" i="1"/>
  <c r="EA140" i="1"/>
  <c r="U140" i="1"/>
  <c r="AK140" i="1"/>
  <c r="AU140" i="1"/>
  <c r="BC140" i="1"/>
  <c r="BK140" i="1"/>
  <c r="BS140" i="1"/>
  <c r="CA140" i="1"/>
  <c r="CI140" i="1"/>
  <c r="CY140" i="1"/>
  <c r="DO140" i="1"/>
  <c r="CK140" i="1"/>
  <c r="CS140" i="1"/>
  <c r="DA140" i="1"/>
  <c r="DY140" i="1"/>
  <c r="CE145" i="1"/>
  <c r="CM145" i="1"/>
  <c r="CU145" i="1"/>
  <c r="DC145" i="1"/>
  <c r="DE145" i="1"/>
  <c r="EB59" i="1"/>
  <c r="W27" i="1"/>
  <c r="AE27" i="1"/>
  <c r="AM27" i="1"/>
  <c r="AW27" i="1"/>
  <c r="BE27" i="1"/>
  <c r="BM27" i="1"/>
  <c r="BU27" i="1"/>
  <c r="CC27" i="1"/>
  <c r="CS27" i="1"/>
  <c r="DA27" i="1"/>
  <c r="DI27" i="1"/>
  <c r="DQ27" i="1"/>
  <c r="DY27" i="1"/>
  <c r="EB27" i="1"/>
  <c r="AA45" i="1"/>
  <c r="AS45" i="1"/>
  <c r="BI45" i="1"/>
  <c r="BY45" i="1"/>
  <c r="CO45" i="1"/>
  <c r="DE45" i="1"/>
  <c r="DU45" i="1"/>
  <c r="S69" i="1"/>
  <c r="AG76" i="1"/>
  <c r="U102" i="1"/>
  <c r="AC102" i="1"/>
  <c r="AK102" i="1"/>
  <c r="AU102" i="1"/>
  <c r="BC102" i="1"/>
  <c r="BK102" i="1"/>
  <c r="BS102" i="1"/>
  <c r="CA102" i="1"/>
  <c r="CI102" i="1"/>
  <c r="CQ102" i="1"/>
  <c r="CY102" i="1"/>
  <c r="DG102" i="1"/>
  <c r="DO102" i="1"/>
  <c r="DW102" i="1"/>
  <c r="AE102" i="1"/>
  <c r="AM102" i="1"/>
  <c r="BM102" i="1"/>
  <c r="BU102" i="1"/>
  <c r="CS102" i="1"/>
  <c r="DY102" i="1"/>
  <c r="Q102" i="1"/>
  <c r="Y102" i="1"/>
  <c r="AY102" i="1"/>
  <c r="CE102" i="1"/>
  <c r="DK102" i="1"/>
  <c r="AI102" i="1"/>
  <c r="BQ102" i="1"/>
  <c r="CW102" i="1"/>
  <c r="AA111" i="1"/>
  <c r="AI111" i="1"/>
  <c r="BY111" i="1"/>
  <c r="CO111" i="1"/>
  <c r="CW111" i="1"/>
  <c r="EB111" i="1"/>
  <c r="AC111" i="1"/>
  <c r="CQ111" i="1"/>
  <c r="AE133" i="1"/>
  <c r="AW133" i="1"/>
  <c r="BM133" i="1"/>
  <c r="CK133" i="1"/>
  <c r="CS133" i="1"/>
  <c r="DI133" i="1"/>
  <c r="AC140" i="1"/>
  <c r="AE145" i="1"/>
  <c r="U39" i="1"/>
  <c r="AC39" i="1"/>
  <c r="AK39" i="1"/>
  <c r="BC39" i="1"/>
  <c r="BK39" i="1"/>
  <c r="BS39" i="1"/>
  <c r="CI39" i="1"/>
  <c r="CQ39" i="1"/>
  <c r="CY39" i="1"/>
  <c r="AG39" i="1"/>
  <c r="BO39" i="1"/>
  <c r="CU39" i="1"/>
  <c r="W39" i="1"/>
  <c r="AM39" i="1"/>
  <c r="AW39" i="1"/>
  <c r="BE39" i="1"/>
  <c r="BU39" i="1"/>
  <c r="CC39" i="1"/>
  <c r="CK39" i="1"/>
  <c r="DA39" i="1"/>
  <c r="DI39" i="1"/>
  <c r="DQ39" i="1"/>
  <c r="DY39" i="1"/>
  <c r="W45" i="1"/>
  <c r="AE45" i="1"/>
  <c r="AM45" i="1"/>
  <c r="AW45" i="1"/>
  <c r="BE45" i="1"/>
  <c r="BM45" i="1"/>
  <c r="BU45" i="1"/>
  <c r="CC45" i="1"/>
  <c r="CK45" i="1"/>
  <c r="CS45" i="1"/>
  <c r="DA45" i="1"/>
  <c r="DI45" i="1"/>
  <c r="DQ45" i="1"/>
  <c r="AA115" i="1"/>
  <c r="AI115" i="1"/>
  <c r="AS115" i="1"/>
  <c r="BA115" i="1"/>
  <c r="BI115" i="1"/>
  <c r="BQ115" i="1"/>
  <c r="BY115" i="1"/>
  <c r="CI125" i="1"/>
  <c r="Q133" i="1"/>
  <c r="Y133" i="1"/>
  <c r="AG133" i="1"/>
  <c r="AQ133" i="1"/>
  <c r="AY133" i="1"/>
  <c r="BG133" i="1"/>
  <c r="BO133" i="1"/>
  <c r="BW133" i="1"/>
  <c r="CE133" i="1"/>
  <c r="CU133" i="1"/>
  <c r="DC133" i="1"/>
  <c r="DK133" i="1"/>
  <c r="DS133" i="1"/>
  <c r="EA133" i="1"/>
  <c r="DM133" i="1"/>
  <c r="DU133" i="1"/>
  <c r="CY159" i="1"/>
  <c r="AW145" i="1"/>
  <c r="CC145" i="1"/>
  <c r="CK145" i="1"/>
  <c r="CS145" i="1"/>
  <c r="DA145" i="1"/>
  <c r="DQ145" i="1"/>
  <c r="Y145" i="1"/>
  <c r="AQ145" i="1"/>
  <c r="Q156" i="1"/>
  <c r="Y156" i="1"/>
  <c r="AG156" i="1"/>
  <c r="AQ156" i="1"/>
  <c r="AY156" i="1"/>
  <c r="BG156" i="1"/>
  <c r="BO156" i="1"/>
  <c r="BW156" i="1"/>
  <c r="CE156" i="1"/>
  <c r="CM156" i="1"/>
  <c r="CU156" i="1"/>
  <c r="DC156" i="1"/>
  <c r="DK156" i="1"/>
  <c r="DS156" i="1"/>
  <c r="EA156" i="1"/>
  <c r="U181" i="1"/>
  <c r="BK181" i="1"/>
  <c r="CI181" i="1"/>
  <c r="DW181" i="1"/>
  <c r="U252" i="1"/>
  <c r="AC252" i="1"/>
  <c r="AK252" i="1"/>
  <c r="AU252" i="1"/>
  <c r="BK252" i="1"/>
  <c r="BS252" i="1"/>
  <c r="CA252" i="1"/>
  <c r="CI252" i="1"/>
  <c r="CQ252" i="1"/>
  <c r="CY252" i="1"/>
  <c r="DG252" i="1"/>
  <c r="DW252" i="1"/>
  <c r="CM252" i="1"/>
  <c r="DK252" i="1"/>
  <c r="W259" i="1"/>
  <c r="AE259" i="1"/>
  <c r="AM259" i="1"/>
  <c r="AW259" i="1"/>
  <c r="BE259" i="1"/>
  <c r="BM259" i="1"/>
  <c r="BU259" i="1"/>
  <c r="CC259" i="1"/>
  <c r="CK259" i="1"/>
  <c r="CS259" i="1"/>
  <c r="DA259" i="1"/>
  <c r="DI259" i="1"/>
  <c r="DQ259" i="1"/>
  <c r="DY259" i="1"/>
  <c r="AA230" i="1"/>
  <c r="AI230" i="1"/>
  <c r="BA230" i="1"/>
  <c r="BI230" i="1"/>
  <c r="CG230" i="1"/>
  <c r="CO230" i="1"/>
  <c r="CW230" i="1"/>
  <c r="DM230" i="1"/>
  <c r="DU230" i="1"/>
  <c r="AE249" i="1"/>
  <c r="AW249" i="1"/>
  <c r="DG159" i="1"/>
  <c r="W159" i="1"/>
  <c r="BE159" i="1"/>
  <c r="CK159" i="1"/>
  <c r="S167" i="1"/>
  <c r="AA167" i="1"/>
  <c r="AI167" i="1"/>
  <c r="AS167" i="1"/>
  <c r="BA167" i="1"/>
  <c r="BI167" i="1"/>
  <c r="BQ167" i="1"/>
  <c r="BY167" i="1"/>
  <c r="CG167" i="1"/>
  <c r="CO167" i="1"/>
  <c r="CW167" i="1"/>
  <c r="DE167" i="1"/>
  <c r="DM167" i="1"/>
  <c r="DU167" i="1"/>
  <c r="EB167" i="1"/>
  <c r="S181" i="1"/>
  <c r="AA181" i="1"/>
  <c r="AI181" i="1"/>
  <c r="AS181" i="1"/>
  <c r="BA181" i="1"/>
  <c r="BI181" i="1"/>
  <c r="BQ181" i="1"/>
  <c r="BY181" i="1"/>
  <c r="CG181" i="1"/>
  <c r="CO181" i="1"/>
  <c r="CW181" i="1"/>
  <c r="DE181" i="1"/>
  <c r="DM181" i="1"/>
  <c r="DU181" i="1"/>
  <c r="AC181" i="1"/>
  <c r="AK181" i="1"/>
  <c r="BC181" i="1"/>
  <c r="CA181" i="1"/>
  <c r="CQ181" i="1"/>
  <c r="CY181" i="1"/>
  <c r="DO181" i="1"/>
  <c r="Y181" i="1"/>
  <c r="AQ181" i="1"/>
  <c r="BW181" i="1"/>
  <c r="CM181" i="1"/>
  <c r="DC181" i="1"/>
  <c r="S205" i="1"/>
  <c r="AI205" i="1"/>
  <c r="AS205" i="1"/>
  <c r="BQ205" i="1"/>
  <c r="BY205" i="1"/>
  <c r="CO205" i="1"/>
  <c r="CW205" i="1"/>
  <c r="DE205" i="1"/>
  <c r="DU205" i="1"/>
  <c r="CU249" i="1"/>
  <c r="DC249" i="1"/>
  <c r="DK249" i="1"/>
  <c r="DS249" i="1"/>
  <c r="EA249" i="1"/>
  <c r="DK7" i="1"/>
  <c r="CK7" i="1"/>
  <c r="EA7" i="1"/>
  <c r="Y39" i="1"/>
  <c r="AY39" i="1"/>
  <c r="BG39" i="1"/>
  <c r="CE39" i="1"/>
  <c r="CM39" i="1"/>
  <c r="DK39" i="1"/>
  <c r="DS39" i="1"/>
  <c r="EA39" i="1"/>
  <c r="AU39" i="1"/>
  <c r="CA39" i="1"/>
  <c r="DG39" i="1"/>
  <c r="DW39" i="1"/>
  <c r="EB45" i="1"/>
  <c r="S59" i="1"/>
  <c r="AA59" i="1"/>
  <c r="AI59" i="1"/>
  <c r="AS59" i="1"/>
  <c r="BA59" i="1"/>
  <c r="BI59" i="1"/>
  <c r="BQ59" i="1"/>
  <c r="BY59" i="1"/>
  <c r="CG59" i="1"/>
  <c r="CO59" i="1"/>
  <c r="CW59" i="1"/>
  <c r="DE59" i="1"/>
  <c r="DM59" i="1"/>
  <c r="DU59" i="1"/>
  <c r="AK59" i="1"/>
  <c r="AU59" i="1"/>
  <c r="BS59" i="1"/>
  <c r="CA59" i="1"/>
  <c r="CY59" i="1"/>
  <c r="DG59" i="1"/>
  <c r="Y59" i="1"/>
  <c r="AG59" i="1"/>
  <c r="AQ59" i="1"/>
  <c r="AY59" i="1"/>
  <c r="BG59" i="1"/>
  <c r="BO59" i="1"/>
  <c r="BW59" i="1"/>
  <c r="CE59" i="1"/>
  <c r="CM59" i="1"/>
  <c r="CU59" i="1"/>
  <c r="DC59" i="1"/>
  <c r="DK59" i="1"/>
  <c r="DS59" i="1"/>
  <c r="EA59" i="1"/>
  <c r="U91" i="1"/>
  <c r="AC91" i="1"/>
  <c r="AK91" i="1"/>
  <c r="AA12" i="1"/>
  <c r="EC12" i="1" s="1"/>
  <c r="P45" i="1"/>
  <c r="P288" i="1" s="1"/>
  <c r="AE69" i="1"/>
  <c r="AM69" i="1"/>
  <c r="AW69" i="1"/>
  <c r="BM69" i="1"/>
  <c r="BU69" i="1"/>
  <c r="CC69" i="1"/>
  <c r="CS69" i="1"/>
  <c r="DA69" i="1"/>
  <c r="DI69" i="1"/>
  <c r="DY69" i="1"/>
  <c r="AI69" i="1"/>
  <c r="AS69" i="1"/>
  <c r="BQ69" i="1"/>
  <c r="BY69" i="1"/>
  <c r="CW69" i="1"/>
  <c r="DE69" i="1"/>
  <c r="AC69" i="1"/>
  <c r="BK69" i="1"/>
  <c r="CQ69" i="1"/>
  <c r="DW69" i="1"/>
  <c r="U76" i="1"/>
  <c r="AK76" i="1"/>
  <c r="AU76" i="1"/>
  <c r="BC76" i="1"/>
  <c r="BS76" i="1"/>
  <c r="CA76" i="1"/>
  <c r="CI76" i="1"/>
  <c r="CY76" i="1"/>
  <c r="DG76" i="1"/>
  <c r="DO76" i="1"/>
  <c r="Y76" i="1"/>
  <c r="AY76" i="1"/>
  <c r="BG76" i="1"/>
  <c r="CE76" i="1"/>
  <c r="CM76" i="1"/>
  <c r="DK76" i="1"/>
  <c r="DS76" i="1"/>
  <c r="AM76" i="1"/>
  <c r="BU76" i="1"/>
  <c r="DA76" i="1"/>
  <c r="W91" i="1"/>
  <c r="AM91" i="1"/>
  <c r="BE91" i="1"/>
  <c r="BU91" i="1"/>
  <c r="CK91" i="1"/>
  <c r="DA91" i="1"/>
  <c r="DQ91" i="1"/>
  <c r="S7" i="1"/>
  <c r="BQ7" i="1"/>
  <c r="BY7" i="1"/>
  <c r="CG7" i="1"/>
  <c r="CO7" i="1"/>
  <c r="CW7" i="1"/>
  <c r="DE7" i="1"/>
  <c r="DM7" i="1"/>
  <c r="DU7" i="1"/>
  <c r="EB39" i="1"/>
  <c r="AA69" i="1"/>
  <c r="BI69" i="1"/>
  <c r="CO69" i="1"/>
  <c r="DU69" i="1"/>
  <c r="EB69" i="1"/>
  <c r="AQ76" i="1"/>
  <c r="BW76" i="1"/>
  <c r="DC76" i="1"/>
  <c r="Q91" i="1"/>
  <c r="AG91" i="1"/>
  <c r="AY91" i="1"/>
  <c r="BO91" i="1"/>
  <c r="CE91" i="1"/>
  <c r="CU91" i="1"/>
  <c r="DK91" i="1"/>
  <c r="EA91" i="1"/>
  <c r="U111" i="1"/>
  <c r="AK111" i="1"/>
  <c r="AU111" i="1"/>
  <c r="BC111" i="1"/>
  <c r="BS111" i="1"/>
  <c r="CA111" i="1"/>
  <c r="CI111" i="1"/>
  <c r="CY111" i="1"/>
  <c r="DG111" i="1"/>
  <c r="DO111" i="1"/>
  <c r="AQ111" i="1"/>
  <c r="AY111" i="1"/>
  <c r="BW111" i="1"/>
  <c r="CE111" i="1"/>
  <c r="DC111" i="1"/>
  <c r="DK111" i="1"/>
  <c r="Y125" i="1"/>
  <c r="AG125" i="1"/>
  <c r="AQ125" i="1"/>
  <c r="AY125" i="1"/>
  <c r="BG125" i="1"/>
  <c r="BO125" i="1"/>
  <c r="BW125" i="1"/>
  <c r="CE125" i="1"/>
  <c r="CM125" i="1"/>
  <c r="CU125" i="1"/>
  <c r="DC125" i="1"/>
  <c r="DK125" i="1"/>
  <c r="DS125" i="1"/>
  <c r="EA125" i="1"/>
  <c r="AC125" i="1"/>
  <c r="AK125" i="1"/>
  <c r="AU125" i="1"/>
  <c r="BC125" i="1"/>
  <c r="BK125" i="1"/>
  <c r="CA125" i="1"/>
  <c r="CQ125" i="1"/>
  <c r="CY125" i="1"/>
  <c r="DG125" i="1"/>
  <c r="DO125" i="1"/>
  <c r="DW125" i="1"/>
  <c r="AY145" i="1"/>
  <c r="BG145" i="1"/>
  <c r="BO145" i="1"/>
  <c r="BW145" i="1"/>
  <c r="DK145" i="1"/>
  <c r="DS145" i="1"/>
  <c r="EA145" i="1"/>
  <c r="CQ159" i="1"/>
  <c r="AU91" i="1"/>
  <c r="BC91" i="1"/>
  <c r="BK91" i="1"/>
  <c r="BS91" i="1"/>
  <c r="CA91" i="1"/>
  <c r="CI91" i="1"/>
  <c r="CQ91" i="1"/>
  <c r="CY91" i="1"/>
  <c r="DG91" i="1"/>
  <c r="DO91" i="1"/>
  <c r="DW91" i="1"/>
  <c r="AE91" i="1"/>
  <c r="AW91" i="1"/>
  <c r="BM91" i="1"/>
  <c r="CC91" i="1"/>
  <c r="CS91" i="1"/>
  <c r="DI91" i="1"/>
  <c r="DY91" i="1"/>
  <c r="Y91" i="1"/>
  <c r="AQ91" i="1"/>
  <c r="BG91" i="1"/>
  <c r="BW91" i="1"/>
  <c r="CM91" i="1"/>
  <c r="DC91" i="1"/>
  <c r="DS91" i="1"/>
  <c r="W102" i="1"/>
  <c r="AW102" i="1"/>
  <c r="BE102" i="1"/>
  <c r="CC102" i="1"/>
  <c r="CK102" i="1"/>
  <c r="DI102" i="1"/>
  <c r="DQ102" i="1"/>
  <c r="AQ102" i="1"/>
  <c r="BW102" i="1"/>
  <c r="DC102" i="1"/>
  <c r="AA102" i="1"/>
  <c r="BI102" i="1"/>
  <c r="CO102" i="1"/>
  <c r="DU102" i="1"/>
  <c r="AG111" i="1"/>
  <c r="BO111" i="1"/>
  <c r="CU111" i="1"/>
  <c r="EA111" i="1"/>
  <c r="S111" i="1"/>
  <c r="BA111" i="1"/>
  <c r="CG111" i="1"/>
  <c r="DM111" i="1"/>
  <c r="BE115" i="1"/>
  <c r="CL133" i="1"/>
  <c r="CL288" i="1" s="1"/>
  <c r="BY145" i="1"/>
  <c r="BE145" i="1"/>
  <c r="BU145" i="1"/>
  <c r="DI145" i="1"/>
  <c r="DY145" i="1"/>
  <c r="W156" i="1"/>
  <c r="AE156" i="1"/>
  <c r="AM156" i="1"/>
  <c r="AW156" i="1"/>
  <c r="BE156" i="1"/>
  <c r="AG102" i="1"/>
  <c r="BO102" i="1"/>
  <c r="CU102" i="1"/>
  <c r="EA102" i="1"/>
  <c r="S102" i="1"/>
  <c r="BA102" i="1"/>
  <c r="CG102" i="1"/>
  <c r="DM102" i="1"/>
  <c r="EB181" i="1"/>
  <c r="AE159" i="1"/>
  <c r="AM159" i="1"/>
  <c r="AW159" i="1"/>
  <c r="BM159" i="1"/>
  <c r="BU159" i="1"/>
  <c r="CC159" i="1"/>
  <c r="CS159" i="1"/>
  <c r="DA159" i="1"/>
  <c r="DI159" i="1"/>
  <c r="DY159" i="1"/>
  <c r="EB205" i="1"/>
  <c r="AA249" i="1"/>
  <c r="AI249" i="1"/>
  <c r="AS249" i="1"/>
  <c r="BA249" i="1"/>
  <c r="BI249" i="1"/>
  <c r="BQ249" i="1"/>
  <c r="BY249" i="1"/>
  <c r="CG249" i="1"/>
  <c r="CO249" i="1"/>
  <c r="CW249" i="1"/>
  <c r="DE249" i="1"/>
  <c r="DM249" i="1"/>
  <c r="DU249" i="1"/>
  <c r="EB252" i="1"/>
  <c r="BY269" i="1"/>
  <c r="CG269" i="1"/>
  <c r="CO269" i="1"/>
  <c r="CW269" i="1"/>
  <c r="DE269" i="1"/>
  <c r="DM269" i="1"/>
  <c r="DU269" i="1"/>
  <c r="EB276" i="1"/>
  <c r="W167" i="1"/>
  <c r="AE167" i="1"/>
  <c r="AM167" i="1"/>
  <c r="AW167" i="1"/>
  <c r="BE167" i="1"/>
  <c r="BM167" i="1"/>
  <c r="BU167" i="1"/>
  <c r="CC167" i="1"/>
  <c r="CK167" i="1"/>
  <c r="CS167" i="1"/>
  <c r="DA167" i="1"/>
  <c r="DI167" i="1"/>
  <c r="DQ167" i="1"/>
  <c r="DY167" i="1"/>
  <c r="W181" i="1"/>
  <c r="AE181" i="1"/>
  <c r="AM181" i="1"/>
  <c r="AW181" i="1"/>
  <c r="BE181" i="1"/>
  <c r="BM181" i="1"/>
  <c r="BU181" i="1"/>
  <c r="CC181" i="1"/>
  <c r="CK181" i="1"/>
  <c r="CS181" i="1"/>
  <c r="DA181" i="1"/>
  <c r="DI181" i="1"/>
  <c r="DQ181" i="1"/>
  <c r="DY181" i="1"/>
  <c r="U205" i="1"/>
  <c r="AC205" i="1"/>
  <c r="AK205" i="1"/>
  <c r="AU205" i="1"/>
  <c r="BC205" i="1"/>
  <c r="BK205" i="1"/>
  <c r="BS205" i="1"/>
  <c r="CA205" i="1"/>
  <c r="CI205" i="1"/>
  <c r="CQ205" i="1"/>
  <c r="CY205" i="1"/>
  <c r="DG205" i="1"/>
  <c r="DO205" i="1"/>
  <c r="DW205" i="1"/>
  <c r="EB259" i="1"/>
  <c r="BM156" i="1"/>
  <c r="BU156" i="1"/>
  <c r="CC156" i="1"/>
  <c r="CK156" i="1"/>
  <c r="CS156" i="1"/>
  <c r="DA156" i="1"/>
  <c r="DI156" i="1"/>
  <c r="DQ156" i="1"/>
  <c r="DY156" i="1"/>
  <c r="AG181" i="1"/>
  <c r="AY181" i="1"/>
  <c r="BO181" i="1"/>
  <c r="CE181" i="1"/>
  <c r="CU181" i="1"/>
  <c r="DK181" i="1"/>
  <c r="EA181" i="1"/>
  <c r="BE205" i="1"/>
  <c r="W230" i="1"/>
  <c r="AE230" i="1"/>
  <c r="AW230" i="1"/>
  <c r="BE230" i="1"/>
  <c r="CK230" i="1"/>
  <c r="DQ230" i="1"/>
  <c r="S252" i="1"/>
  <c r="AA252" i="1"/>
  <c r="AI252" i="1"/>
  <c r="AS252" i="1"/>
  <c r="BA252" i="1"/>
  <c r="BI252" i="1"/>
  <c r="BQ252" i="1"/>
  <c r="BY252" i="1"/>
  <c r="CG252" i="1"/>
  <c r="CO252" i="1"/>
  <c r="CW252" i="1"/>
  <c r="DE252" i="1"/>
  <c r="DM252" i="1"/>
  <c r="DU252" i="1"/>
  <c r="AC259" i="1"/>
  <c r="BS259" i="1"/>
  <c r="W269" i="1"/>
  <c r="AE269" i="1"/>
  <c r="AM269" i="1"/>
  <c r="AW269" i="1"/>
  <c r="BE269" i="1"/>
  <c r="BM269" i="1"/>
  <c r="BU269" i="1"/>
  <c r="CC269" i="1"/>
  <c r="CK269" i="1"/>
  <c r="CS269" i="1"/>
  <c r="DA269" i="1"/>
  <c r="DI269" i="1"/>
  <c r="DQ269" i="1"/>
  <c r="DY269" i="1"/>
  <c r="AA27" i="1"/>
  <c r="AI27" i="1"/>
  <c r="AS27" i="1"/>
  <c r="BA27" i="1"/>
  <c r="BI27" i="1"/>
  <c r="BQ27" i="1"/>
  <c r="BY27" i="1"/>
  <c r="CG27" i="1"/>
  <c r="CO27" i="1"/>
  <c r="CW27" i="1"/>
  <c r="DE27" i="1"/>
  <c r="DM27" i="1"/>
  <c r="DU27" i="1"/>
  <c r="S45" i="1"/>
  <c r="AI45" i="1"/>
  <c r="BA45" i="1"/>
  <c r="BQ45" i="1"/>
  <c r="CG45" i="1"/>
  <c r="CW45" i="1"/>
  <c r="DM45" i="1"/>
  <c r="U59" i="1"/>
  <c r="AC59" i="1"/>
  <c r="BC59" i="1"/>
  <c r="BK59" i="1"/>
  <c r="CI59" i="1"/>
  <c r="CQ59" i="1"/>
  <c r="DO59" i="1"/>
  <c r="DW59" i="1"/>
  <c r="U27" i="1"/>
  <c r="AC27" i="1"/>
  <c r="AK27" i="1"/>
  <c r="AU27" i="1"/>
  <c r="BC27" i="1"/>
  <c r="BK27" i="1"/>
  <c r="BS27" i="1"/>
  <c r="CA27" i="1"/>
  <c r="CI27" i="1"/>
  <c r="CQ27" i="1"/>
  <c r="CY27" i="1"/>
  <c r="DG27" i="1"/>
  <c r="DO27" i="1"/>
  <c r="DW27" i="1"/>
  <c r="Q27" i="1"/>
  <c r="Y27" i="1"/>
  <c r="AG27" i="1"/>
  <c r="AQ27" i="1"/>
  <c r="AY27" i="1"/>
  <c r="BG27" i="1"/>
  <c r="BO27" i="1"/>
  <c r="BW27" i="1"/>
  <c r="CE27" i="1"/>
  <c r="CM27" i="1"/>
  <c r="CU27" i="1"/>
  <c r="DC27" i="1"/>
  <c r="DK27" i="1"/>
  <c r="DS27" i="1"/>
  <c r="EA27" i="1"/>
  <c r="Q39" i="1"/>
  <c r="DO39" i="1"/>
  <c r="Y45" i="1"/>
  <c r="AG45" i="1"/>
  <c r="AQ45" i="1"/>
  <c r="AY45" i="1"/>
  <c r="BG45" i="1"/>
  <c r="BO45" i="1"/>
  <c r="BW45" i="1"/>
  <c r="CE45" i="1"/>
  <c r="CM45" i="1"/>
  <c r="CU45" i="1"/>
  <c r="DC45" i="1"/>
  <c r="DK45" i="1"/>
  <c r="DS45" i="1"/>
  <c r="EA45" i="1"/>
  <c r="U49" i="1"/>
  <c r="AC49" i="1"/>
  <c r="AK49" i="1"/>
  <c r="AU49" i="1"/>
  <c r="BC49" i="1"/>
  <c r="BK49" i="1"/>
  <c r="BS49" i="1"/>
  <c r="CA49" i="1"/>
  <c r="CI49" i="1"/>
  <c r="CQ49" i="1"/>
  <c r="CY49" i="1"/>
  <c r="DG49" i="1"/>
  <c r="DO49" i="1"/>
  <c r="DW49" i="1"/>
  <c r="S76" i="1"/>
  <c r="AA76" i="1"/>
  <c r="AI76" i="1"/>
  <c r="AS76" i="1"/>
  <c r="BA76" i="1"/>
  <c r="BI76" i="1"/>
  <c r="BQ76" i="1"/>
  <c r="BY76" i="1"/>
  <c r="CG76" i="1"/>
  <c r="CO76" i="1"/>
  <c r="CW76" i="1"/>
  <c r="DE76" i="1"/>
  <c r="DM76" i="1"/>
  <c r="DU76" i="1"/>
  <c r="Q111" i="1"/>
  <c r="W111" i="1"/>
  <c r="AE111" i="1"/>
  <c r="AM111" i="1"/>
  <c r="AW111" i="1"/>
  <c r="BE111" i="1"/>
  <c r="BM111" i="1"/>
  <c r="BU111" i="1"/>
  <c r="CC111" i="1"/>
  <c r="CK111" i="1"/>
  <c r="CS111" i="1"/>
  <c r="DA111" i="1"/>
  <c r="DI111" i="1"/>
  <c r="DQ111" i="1"/>
  <c r="Q140" i="1"/>
  <c r="S49" i="1"/>
  <c r="AA49" i="1"/>
  <c r="AI49" i="1"/>
  <c r="AS49" i="1"/>
  <c r="BA49" i="1"/>
  <c r="BI49" i="1"/>
  <c r="BQ49" i="1"/>
  <c r="BY49" i="1"/>
  <c r="CG49" i="1"/>
  <c r="CO49" i="1"/>
  <c r="CW49" i="1"/>
  <c r="DE49" i="1"/>
  <c r="DM49" i="1"/>
  <c r="DU49" i="1"/>
  <c r="W59" i="1"/>
  <c r="AE59" i="1"/>
  <c r="AM59" i="1"/>
  <c r="AW59" i="1"/>
  <c r="BE59" i="1"/>
  <c r="BM59" i="1"/>
  <c r="BU59" i="1"/>
  <c r="CC59" i="1"/>
  <c r="CK59" i="1"/>
  <c r="CS59" i="1"/>
  <c r="DA59" i="1"/>
  <c r="DI59" i="1"/>
  <c r="DQ59" i="1"/>
  <c r="DY59" i="1"/>
  <c r="Q76" i="1"/>
  <c r="U115" i="1"/>
  <c r="AC115" i="1"/>
  <c r="AK115" i="1"/>
  <c r="AU115" i="1"/>
  <c r="BC115" i="1"/>
  <c r="BK115" i="1"/>
  <c r="BS115" i="1"/>
  <c r="CA115" i="1"/>
  <c r="CI115" i="1"/>
  <c r="CQ115" i="1"/>
  <c r="CY115" i="1"/>
  <c r="DG115" i="1"/>
  <c r="DO115" i="1"/>
  <c r="DW115" i="1"/>
  <c r="AM115" i="1"/>
  <c r="BU115" i="1"/>
  <c r="W133" i="1"/>
  <c r="BE133" i="1"/>
  <c r="DA133" i="1"/>
  <c r="S39" i="1"/>
  <c r="AA39" i="1"/>
  <c r="AI39" i="1"/>
  <c r="AS39" i="1"/>
  <c r="BA39" i="1"/>
  <c r="BI39" i="1"/>
  <c r="BQ39" i="1"/>
  <c r="BY39" i="1"/>
  <c r="CG39" i="1"/>
  <c r="CO39" i="1"/>
  <c r="CW39" i="1"/>
  <c r="DE39" i="1"/>
  <c r="DM39" i="1"/>
  <c r="DU39" i="1"/>
  <c r="U45" i="1"/>
  <c r="AC45" i="1"/>
  <c r="AK45" i="1"/>
  <c r="AU45" i="1"/>
  <c r="BC45" i="1"/>
  <c r="BK45" i="1"/>
  <c r="BS45" i="1"/>
  <c r="CA45" i="1"/>
  <c r="CI45" i="1"/>
  <c r="CQ45" i="1"/>
  <c r="CY45" i="1"/>
  <c r="DG45" i="1"/>
  <c r="DO45" i="1"/>
  <c r="DW45" i="1"/>
  <c r="EC45" i="1"/>
  <c r="Y49" i="1"/>
  <c r="AG49" i="1"/>
  <c r="AQ49" i="1"/>
  <c r="AY49" i="1"/>
  <c r="BG49" i="1"/>
  <c r="BO49" i="1"/>
  <c r="BW49" i="1"/>
  <c r="CE49" i="1"/>
  <c r="CM49" i="1"/>
  <c r="CU49" i="1"/>
  <c r="DC49" i="1"/>
  <c r="DK49" i="1"/>
  <c r="DS49" i="1"/>
  <c r="EA49" i="1"/>
  <c r="Y69" i="1"/>
  <c r="AG69" i="1"/>
  <c r="AQ69" i="1"/>
  <c r="AY69" i="1"/>
  <c r="BG69" i="1"/>
  <c r="BO69" i="1"/>
  <c r="BW69" i="1"/>
  <c r="CE69" i="1"/>
  <c r="CM69" i="1"/>
  <c r="CU69" i="1"/>
  <c r="DC69" i="1"/>
  <c r="DK69" i="1"/>
  <c r="DS69" i="1"/>
  <c r="EA69" i="1"/>
  <c r="AA91" i="1"/>
  <c r="AI91" i="1"/>
  <c r="AS91" i="1"/>
  <c r="BA91" i="1"/>
  <c r="BI91" i="1"/>
  <c r="BQ91" i="1"/>
  <c r="BY91" i="1"/>
  <c r="CG91" i="1"/>
  <c r="CO91" i="1"/>
  <c r="CW91" i="1"/>
  <c r="DE91" i="1"/>
  <c r="DM91" i="1"/>
  <c r="DU91" i="1"/>
  <c r="AM133" i="1"/>
  <c r="BU133" i="1"/>
  <c r="DQ133" i="1"/>
  <c r="CQ140" i="1"/>
  <c r="DG140" i="1"/>
  <c r="DW140" i="1"/>
  <c r="Q125" i="1"/>
  <c r="DI140" i="1"/>
  <c r="DY111" i="1"/>
  <c r="DI115" i="1"/>
  <c r="DQ115" i="1"/>
  <c r="DY115" i="1"/>
  <c r="Y115" i="1"/>
  <c r="AG115" i="1"/>
  <c r="AQ115" i="1"/>
  <c r="AY115" i="1"/>
  <c r="BG115" i="1"/>
  <c r="BO115" i="1"/>
  <c r="BW115" i="1"/>
  <c r="CE115" i="1"/>
  <c r="CM115" i="1"/>
  <c r="CU115" i="1"/>
  <c r="DC115" i="1"/>
  <c r="DK115" i="1"/>
  <c r="DS115" i="1"/>
  <c r="EA115" i="1"/>
  <c r="S125" i="1"/>
  <c r="AA125" i="1"/>
  <c r="AI125" i="1"/>
  <c r="AS125" i="1"/>
  <c r="BA125" i="1"/>
  <c r="BI125" i="1"/>
  <c r="BQ125" i="1"/>
  <c r="BY125" i="1"/>
  <c r="CG125" i="1"/>
  <c r="CO125" i="1"/>
  <c r="CW125" i="1"/>
  <c r="DE125" i="1"/>
  <c r="DM125" i="1"/>
  <c r="DU125" i="1"/>
  <c r="S140" i="1"/>
  <c r="AA140" i="1"/>
  <c r="AI140" i="1"/>
  <c r="AS140" i="1"/>
  <c r="BA140" i="1"/>
  <c r="BI140" i="1"/>
  <c r="BQ140" i="1"/>
  <c r="AC133" i="1"/>
  <c r="AK133" i="1"/>
  <c r="AU133" i="1"/>
  <c r="BC133" i="1"/>
  <c r="BK133" i="1"/>
  <c r="BS133" i="1"/>
  <c r="CA133" i="1"/>
  <c r="CI133" i="1"/>
  <c r="CQ133" i="1"/>
  <c r="CY133" i="1"/>
  <c r="DG133" i="1"/>
  <c r="DO133" i="1"/>
  <c r="DW133" i="1"/>
  <c r="CM133" i="1"/>
  <c r="W125" i="1"/>
  <c r="AE125" i="1"/>
  <c r="AM125" i="1"/>
  <c r="AW125" i="1"/>
  <c r="BE125" i="1"/>
  <c r="BM125" i="1"/>
  <c r="BU125" i="1"/>
  <c r="CC125" i="1"/>
  <c r="CK125" i="1"/>
  <c r="CS125" i="1"/>
  <c r="DA125" i="1"/>
  <c r="DI125" i="1"/>
  <c r="DQ125" i="1"/>
  <c r="DY125" i="1"/>
  <c r="CC133" i="1"/>
  <c r="W140" i="1"/>
  <c r="AE140" i="1"/>
  <c r="AM140" i="1"/>
  <c r="AW140" i="1"/>
  <c r="BE140" i="1"/>
  <c r="BM140" i="1"/>
  <c r="BU140" i="1"/>
  <c r="CC140" i="1"/>
  <c r="BY140" i="1"/>
  <c r="CG140" i="1"/>
  <c r="CO140" i="1"/>
  <c r="CW140" i="1"/>
  <c r="DE140" i="1"/>
  <c r="DM140" i="1"/>
  <c r="DU140" i="1"/>
  <c r="S145" i="1"/>
  <c r="AA145" i="1"/>
  <c r="AI145" i="1"/>
  <c r="BA145" i="1"/>
  <c r="BI145" i="1"/>
  <c r="BQ145" i="1"/>
  <c r="CG145" i="1"/>
  <c r="CO145" i="1"/>
  <c r="CW145" i="1"/>
  <c r="DM145" i="1"/>
  <c r="DU145" i="1"/>
  <c r="U159" i="1"/>
  <c r="AC159" i="1"/>
  <c r="AK159" i="1"/>
  <c r="AU159" i="1"/>
  <c r="BC159" i="1"/>
  <c r="BK159" i="1"/>
  <c r="BS159" i="1"/>
  <c r="CA159" i="1"/>
  <c r="CI159" i="1"/>
  <c r="DO159" i="1"/>
  <c r="DW159" i="1"/>
  <c r="Y205" i="1"/>
  <c r="AG205" i="1"/>
  <c r="AQ205" i="1"/>
  <c r="AY205" i="1"/>
  <c r="BG205" i="1"/>
  <c r="BO205" i="1"/>
  <c r="BW205" i="1"/>
  <c r="CE205" i="1"/>
  <c r="CM205" i="1"/>
  <c r="CU205" i="1"/>
  <c r="DC205" i="1"/>
  <c r="DK205" i="1"/>
  <c r="DS205" i="1"/>
  <c r="EA205" i="1"/>
  <c r="Y167" i="1"/>
  <c r="AG167" i="1"/>
  <c r="AQ167" i="1"/>
  <c r="AY167" i="1"/>
  <c r="BG167" i="1"/>
  <c r="BO167" i="1"/>
  <c r="BW167" i="1"/>
  <c r="CE167" i="1"/>
  <c r="CM167" i="1"/>
  <c r="CU167" i="1"/>
  <c r="DC167" i="1"/>
  <c r="DK167" i="1"/>
  <c r="DS167" i="1"/>
  <c r="EA167" i="1"/>
  <c r="U145" i="1"/>
  <c r="AC145" i="1"/>
  <c r="AK145" i="1"/>
  <c r="AU145" i="1"/>
  <c r="BC145" i="1"/>
  <c r="BK145" i="1"/>
  <c r="BS145" i="1"/>
  <c r="CA145" i="1"/>
  <c r="CI145" i="1"/>
  <c r="CQ145" i="1"/>
  <c r="CY145" i="1"/>
  <c r="DG145" i="1"/>
  <c r="DO145" i="1"/>
  <c r="DW145" i="1"/>
  <c r="Y159" i="1"/>
  <c r="AG159" i="1"/>
  <c r="AQ159" i="1"/>
  <c r="AY159" i="1"/>
  <c r="BG159" i="1"/>
  <c r="BO159" i="1"/>
  <c r="BW159" i="1"/>
  <c r="CE159" i="1"/>
  <c r="CM159" i="1"/>
  <c r="CU159" i="1"/>
  <c r="DC159" i="1"/>
  <c r="DK159" i="1"/>
  <c r="DS159" i="1"/>
  <c r="EA159" i="1"/>
  <c r="AC167" i="1"/>
  <c r="AK167" i="1"/>
  <c r="AU167" i="1"/>
  <c r="BC167" i="1"/>
  <c r="BK167" i="1"/>
  <c r="BS167" i="1"/>
  <c r="CA167" i="1"/>
  <c r="CI167" i="1"/>
  <c r="CQ167" i="1"/>
  <c r="CY167" i="1"/>
  <c r="DG167" i="1"/>
  <c r="DO167" i="1"/>
  <c r="DW167" i="1"/>
  <c r="Q181" i="1"/>
  <c r="AA159" i="1"/>
  <c r="AI159" i="1"/>
  <c r="AS159" i="1"/>
  <c r="BA159" i="1"/>
  <c r="BI159" i="1"/>
  <c r="BQ159" i="1"/>
  <c r="BY159" i="1"/>
  <c r="CG159" i="1"/>
  <c r="CO159" i="1"/>
  <c r="CW159" i="1"/>
  <c r="DE159" i="1"/>
  <c r="DM159" i="1"/>
  <c r="DU159" i="1"/>
  <c r="AE205" i="1"/>
  <c r="AW205" i="1"/>
  <c r="BM205" i="1"/>
  <c r="CC205" i="1"/>
  <c r="CS205" i="1"/>
  <c r="DI205" i="1"/>
  <c r="DY205" i="1"/>
  <c r="AC230" i="1"/>
  <c r="AK230" i="1"/>
  <c r="AU230" i="1"/>
  <c r="BC230" i="1"/>
  <c r="BK230" i="1"/>
  <c r="BS230" i="1"/>
  <c r="CA230" i="1"/>
  <c r="CI230" i="1"/>
  <c r="CQ230" i="1"/>
  <c r="CY230" i="1"/>
  <c r="DG230" i="1"/>
  <c r="DO230" i="1"/>
  <c r="DW230" i="1"/>
  <c r="W252" i="1"/>
  <c r="AE252" i="1"/>
  <c r="AM252" i="1"/>
  <c r="AW252" i="1"/>
  <c r="BE252" i="1"/>
  <c r="BM252" i="1"/>
  <c r="BU252" i="1"/>
  <c r="CC252" i="1"/>
  <c r="CK252" i="1"/>
  <c r="CS252" i="1"/>
  <c r="DA252" i="1"/>
  <c r="DI252" i="1"/>
  <c r="DQ252" i="1"/>
  <c r="DY252" i="1"/>
  <c r="S259" i="1"/>
  <c r="AA259" i="1"/>
  <c r="AI259" i="1"/>
  <c r="AS259" i="1"/>
  <c r="BA259" i="1"/>
  <c r="BI259" i="1"/>
  <c r="BQ259" i="1"/>
  <c r="BY259" i="1"/>
  <c r="CG259" i="1"/>
  <c r="CO259" i="1"/>
  <c r="CW259" i="1"/>
  <c r="DE259" i="1"/>
  <c r="DM259" i="1"/>
  <c r="DU259" i="1"/>
  <c r="U269" i="1"/>
  <c r="AC269" i="1"/>
  <c r="AK269" i="1"/>
  <c r="AU269" i="1"/>
  <c r="BC269" i="1"/>
  <c r="BK269" i="1"/>
  <c r="BS269" i="1"/>
  <c r="CA269" i="1"/>
  <c r="CI269" i="1"/>
  <c r="CQ269" i="1"/>
  <c r="CY269" i="1"/>
  <c r="DG269" i="1"/>
  <c r="DO269" i="1"/>
  <c r="DW269" i="1"/>
  <c r="AU259" i="1"/>
  <c r="BK259" i="1"/>
  <c r="CA259" i="1"/>
  <c r="CQ259" i="1"/>
  <c r="DG259" i="1"/>
  <c r="DW259" i="1"/>
  <c r="Q269" i="1"/>
  <c r="Y269" i="1"/>
  <c r="AG269" i="1"/>
  <c r="AQ269" i="1"/>
  <c r="AY269" i="1"/>
  <c r="BG269" i="1"/>
  <c r="BO269" i="1"/>
  <c r="BW269" i="1"/>
  <c r="CE269" i="1"/>
  <c r="CM269" i="1"/>
  <c r="CU269" i="1"/>
  <c r="DC269" i="1"/>
  <c r="DK269" i="1"/>
  <c r="DS269" i="1"/>
  <c r="EA269" i="1"/>
  <c r="DY7" i="1"/>
  <c r="AA14" i="1"/>
  <c r="EC14" i="1" s="1"/>
  <c r="AA15" i="1"/>
  <c r="EC15" i="1" s="1"/>
  <c r="Z7" i="1"/>
  <c r="Z288" i="1" s="1"/>
  <c r="AA9" i="1"/>
  <c r="EC9" i="1" s="1"/>
  <c r="EC69" i="1"/>
  <c r="BF7" i="1"/>
  <c r="BF288" i="1" s="1"/>
  <c r="Q45" i="1"/>
  <c r="CG115" i="1"/>
  <c r="CO115" i="1"/>
  <c r="CO288" i="1" s="1"/>
  <c r="CW115" i="1"/>
  <c r="DE115" i="1"/>
  <c r="DM115" i="1"/>
  <c r="DU115" i="1"/>
  <c r="DU288" i="1" s="1"/>
  <c r="S27" i="1"/>
  <c r="EC39" i="1"/>
  <c r="Q49" i="1"/>
  <c r="Q59" i="1"/>
  <c r="S91" i="1"/>
  <c r="S115" i="1"/>
  <c r="CK115" i="1"/>
  <c r="CS115" i="1"/>
  <c r="DA115" i="1"/>
  <c r="BI16" i="1"/>
  <c r="EC16" i="1" s="1"/>
  <c r="Q69" i="1"/>
  <c r="Q115" i="1"/>
  <c r="EC156" i="1"/>
  <c r="U133" i="1"/>
  <c r="S156" i="1"/>
  <c r="Q167" i="1"/>
  <c r="U167" i="1"/>
  <c r="Q159" i="1"/>
  <c r="S159" i="1"/>
  <c r="Q205" i="1"/>
  <c r="U230" i="1"/>
  <c r="S249" i="1"/>
  <c r="S269" i="1"/>
  <c r="EC145" i="1" l="1"/>
  <c r="EC159" i="1"/>
  <c r="EC125" i="1"/>
  <c r="AI288" i="1"/>
  <c r="EC76" i="1"/>
  <c r="EC49" i="1"/>
  <c r="EC115" i="1"/>
  <c r="DY288" i="1"/>
  <c r="BA288" i="1"/>
  <c r="AS288" i="1"/>
  <c r="CS288" i="1"/>
  <c r="EC252" i="1"/>
  <c r="EC167" i="1"/>
  <c r="EC205" i="1"/>
  <c r="DA288" i="1"/>
  <c r="DM288" i="1"/>
  <c r="CG288" i="1"/>
  <c r="EC230" i="1"/>
  <c r="DE288" i="1"/>
  <c r="CK288" i="1"/>
  <c r="CW288" i="1"/>
  <c r="EB133" i="1"/>
  <c r="EC133" i="1"/>
  <c r="EC259" i="1"/>
  <c r="EC269" i="1"/>
  <c r="EC249" i="1"/>
  <c r="EC59" i="1"/>
  <c r="AY288" i="1"/>
  <c r="DG288" i="1"/>
  <c r="CA288" i="1"/>
  <c r="BU288" i="1"/>
  <c r="AM288" i="1"/>
  <c r="AQ288" i="1"/>
  <c r="BO288" i="1"/>
  <c r="AG288" i="1"/>
  <c r="AK288" i="1"/>
  <c r="BM288" i="1"/>
  <c r="AE288" i="1"/>
  <c r="DS288" i="1"/>
  <c r="CM288" i="1"/>
  <c r="BG288" i="1"/>
  <c r="Y288" i="1"/>
  <c r="DO288" i="1"/>
  <c r="CI288" i="1"/>
  <c r="BC288" i="1"/>
  <c r="EC276" i="1"/>
  <c r="EA288" i="1"/>
  <c r="CU288" i="1"/>
  <c r="DW288" i="1"/>
  <c r="CQ288" i="1"/>
  <c r="BK288" i="1"/>
  <c r="AC288" i="1"/>
  <c r="BY288" i="1"/>
  <c r="DQ288" i="1"/>
  <c r="BE288" i="1"/>
  <c r="W288" i="1"/>
  <c r="DK288" i="1"/>
  <c r="CE288" i="1"/>
  <c r="AU288" i="1"/>
  <c r="BQ288" i="1"/>
  <c r="DI288" i="1"/>
  <c r="CC288" i="1"/>
  <c r="AW288" i="1"/>
  <c r="DC288" i="1"/>
  <c r="BW288" i="1"/>
  <c r="CY288" i="1"/>
  <c r="BS288" i="1"/>
  <c r="EC102" i="1"/>
  <c r="EC91" i="1"/>
  <c r="EC181" i="1"/>
  <c r="U288" i="1"/>
  <c r="S288" i="1"/>
  <c r="EC111" i="1"/>
  <c r="EC140" i="1"/>
  <c r="Q288" i="1"/>
  <c r="EC27" i="1"/>
  <c r="EC7" i="1"/>
  <c r="AA7" i="1"/>
  <c r="AA288" i="1" s="1"/>
  <c r="BI7" i="1"/>
  <c r="BI288" i="1" s="1"/>
  <c r="EB7" i="1"/>
  <c r="EB288" i="1" l="1"/>
  <c r="EC288" i="1"/>
</calcChain>
</file>

<file path=xl/sharedStrings.xml><?xml version="1.0" encoding="utf-8"?>
<sst xmlns="http://schemas.openxmlformats.org/spreadsheetml/2006/main" count="479" uniqueCount="363">
  <si>
    <t>Код КСГ 2015</t>
  </si>
  <si>
    <t>КПГ / КСГ</t>
  </si>
  <si>
    <t xml:space="preserve">базовая ставка </t>
  </si>
  <si>
    <t>базовая ставка на оказание медицинской помощи</t>
  </si>
  <si>
    <t>КЗ (коэффициент относительной затратоемкости)</t>
  </si>
  <si>
    <t>КУ (управленческий коэффициент)</t>
  </si>
  <si>
    <t>Доля расходов (мягкий инвентарь, прочие)</t>
  </si>
  <si>
    <t>структура тарифа</t>
  </si>
  <si>
    <t>районный коэффициент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</si>
  <si>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</si>
  <si>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</si>
  <si>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</si>
  <si>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</si>
  <si>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</si>
  <si>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</si>
  <si>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</si>
  <si>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</si>
  <si>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КГБУЗ "Хабаровская районная больница"МЗХК</t>
  </si>
  <si>
    <t>КГБУЗ "Троицкая центральная районная больница" МЗ Хабаровского края</t>
  </si>
  <si>
    <t>КГБУЗ "Бикинская центральная районная больница" МЗ Хабаровского края</t>
  </si>
  <si>
    <t>КГБУЗ "Князе-Волконская районная больница" МЗ Хабаровского края</t>
  </si>
  <si>
    <t>КГБУЗ "Хорская районная больница" МЗ Хабаровского края</t>
  </si>
  <si>
    <t>КГБУЗ "Мухенская районная больница" МЗ Хабаровского края</t>
  </si>
  <si>
    <t>КГБУЗ "Центральная районная больница района  имени Лазо МЗ Хабаровского края</t>
  </si>
  <si>
    <t>КГБУЗ "Районная больница района имени Лазо" МЗ Хабаровского края</t>
  </si>
  <si>
    <t>КГБУЗ "Клинико-диагностический центр" МЗ Хабаровского края</t>
  </si>
  <si>
    <t>КГБУЗ "Городская больница N2 им. Д.Н. Матвеева" МЗ Хабаровского края</t>
  </si>
  <si>
    <t>КГБУЗ "Городская клиническая больница N 10" МЗ Хабаровского края</t>
  </si>
  <si>
    <t>КГБУЗ "Городская клиническая больница N 11"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</si>
  <si>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</si>
  <si>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</si>
  <si>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</si>
  <si>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"Детская городская клиническая больница имени В.М. Истомина" МЗ Хабаровского края</t>
  </si>
  <si>
    <t>КГБУЗ "Детская городская клиническая больница N 9" МЗ Хабаровского края</t>
  </si>
  <si>
    <t>НУЗ "Дорожная клиническая больница на станции Хабаровск-1 ОАО "Российские железные дороги"</t>
  </si>
  <si>
    <t>ФГКУ "301 военный клинический госпиталь" Министерства обороны Российской Федерации</t>
  </si>
  <si>
    <t>ФКУЗ "Медико-санитарная часть МВД Российской Федерации по Хабаровскому краю"</t>
  </si>
  <si>
    <t>КГБУЗ "Центральная районная больница района имени Полины Осипенко" МЗ Хабаровского края</t>
  </si>
  <si>
    <t>КГБУЗ "Тугуро-Чумиканская районная больница"МЗ Хабаровского края</t>
  </si>
  <si>
    <t>КГБУЗ "Ванинская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</si>
  <si>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</si>
  <si>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"Богородская районная больница" МЗХК</t>
  </si>
  <si>
    <t>КГБУЗ ""Ульчская районная больница"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</si>
  <si>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</si>
  <si>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</si>
  <si>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</si>
  <si>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</si>
  <si>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</si>
  <si>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</t>
  </si>
  <si>
    <t>КГБУЗ "Солнечная районная больница" МЗХК</t>
  </si>
  <si>
    <t>КГБУЗ "Де-Кастринская районная больница" МЗ Хабаровского края</t>
  </si>
  <si>
    <t>Федеральное государственное бюджетное УЗ "Медико-санитарная часть N 99 ФМБА России"</t>
  </si>
  <si>
    <t>КГБУЗ "Городская больница N 2" МЗ Хабаровского края</t>
  </si>
  <si>
    <t>КГБУЗ "Городская больница N 3" МЗ Хабаровского края</t>
  </si>
  <si>
    <t>КГБУЗ "Городская больница N 4" МЗ Хабаровского края</t>
  </si>
  <si>
    <t>КГБУЗ "Городская больница N 7" МЗ Хабаровского края</t>
  </si>
  <si>
    <t>КГБУЗ "Родильный дом N 3" МЗ Хабаровского края</t>
  </si>
  <si>
    <t>КГБУЗ "Городской онкологический диспансер" МЗ Хабаровского края</t>
  </si>
  <si>
    <t>КГБУЗ "Детская городская больница" МЗ Хабаровского края</t>
  </si>
  <si>
    <t>КГБУЗ "Инфекционная больница" МЗ Хабаровского края</t>
  </si>
  <si>
    <t>НУЗ "Отделенческая больница на станции Комсомольск ОАО "Российские железные дороги"</t>
  </si>
  <si>
    <t>Ванинская больница ФГБУ "ДВОМЦ ФМБА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</si>
  <si>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</si>
  <si>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</si>
  <si>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заработная плата</t>
  </si>
  <si>
    <t>медикаменты и расходные материалы</t>
  </si>
  <si>
    <t>питание</t>
  </si>
  <si>
    <t>прочее</t>
  </si>
  <si>
    <t>1 районная группа</t>
  </si>
  <si>
    <t>2 районная группа</t>
  </si>
  <si>
    <t>3 районная группа</t>
  </si>
  <si>
    <t>4 районная группа</t>
  </si>
  <si>
    <t>стоимость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</si>
  <si>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</si>
  <si>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</si>
  <si>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</si>
  <si>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</si>
  <si>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</si>
  <si>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</si>
  <si>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</si>
  <si>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</si>
  <si>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</si>
  <si>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</si>
  <si>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</si>
  <si>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</si>
  <si>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</si>
  <si>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</si>
  <si>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</si>
  <si>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</si>
  <si>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</si>
  <si>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</si>
  <si>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</si>
  <si>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</si>
  <si>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</si>
  <si>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</si>
  <si>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</si>
  <si>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</si>
  <si>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</si>
  <si>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</si>
  <si>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</si>
  <si>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</si>
  <si>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</si>
  <si>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</si>
  <si>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</si>
  <si>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</si>
  <si>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</si>
  <si>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</si>
  <si>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</si>
  <si>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</si>
  <si>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</si>
  <si>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</si>
  <si>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</si>
  <si>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</si>
  <si>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</si>
  <si>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</si>
  <si>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</si>
  <si>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</si>
  <si>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</si>
  <si>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</si>
  <si>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</si>
  <si>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</si>
  <si>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</si>
  <si>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</si>
  <si>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</si>
  <si>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</si>
  <si>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</si>
  <si>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</si>
  <si>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</si>
  <si>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</si>
  <si>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</si>
  <si>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</si>
  <si>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</si>
  <si>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</si>
  <si>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</si>
  <si>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</si>
  <si>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</si>
  <si>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</si>
  <si>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</si>
  <si>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</si>
  <si>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</si>
  <si>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</si>
  <si>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</si>
  <si>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</si>
  <si>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</si>
  <si>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</si>
  <si>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</si>
  <si>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</si>
  <si>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</si>
  <si>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</si>
  <si>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</si>
  <si>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</si>
  <si>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</si>
  <si>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</si>
  <si>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</si>
  <si>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</si>
  <si>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</si>
  <si>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</si>
  <si>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</si>
  <si>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</si>
  <si>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</si>
  <si>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</si>
  <si>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</si>
  <si>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</si>
  <si>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</si>
  <si>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</si>
  <si>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</si>
  <si>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</si>
  <si>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</si>
  <si>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</si>
  <si>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</si>
  <si>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</si>
  <si>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</si>
  <si>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</si>
  <si>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</si>
  <si>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</si>
  <si>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</si>
  <si>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</si>
  <si>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</si>
  <si>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</si>
  <si>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</si>
  <si>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</si>
  <si>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</si>
  <si>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</si>
  <si>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</si>
  <si>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</si>
  <si>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</si>
  <si>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</si>
  <si>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</si>
  <si>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</si>
  <si>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</si>
  <si>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</si>
  <si>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</si>
  <si>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</si>
  <si>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</si>
  <si>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</si>
  <si>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</si>
  <si>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</si>
  <si>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</si>
  <si>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</si>
  <si>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</si>
  <si>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</si>
  <si>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</si>
  <si>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</si>
  <si>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</si>
  <si>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</si>
  <si>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</si>
  <si>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</si>
  <si>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</si>
  <si>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</si>
  <si>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</si>
  <si>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</si>
  <si>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</si>
  <si>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</si>
  <si>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</si>
  <si>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</si>
  <si>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</si>
  <si>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</si>
  <si>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</si>
  <si>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</si>
  <si>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</si>
  <si>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</si>
  <si>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</si>
  <si>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</si>
  <si>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</si>
  <si>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</si>
  <si>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</si>
  <si>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</si>
  <si>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</si>
  <si>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</si>
  <si>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</si>
  <si>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</si>
  <si>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</si>
  <si>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</si>
  <si>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</si>
  <si>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</si>
  <si>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</si>
  <si>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</si>
  <si>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</si>
  <si>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</si>
  <si>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</si>
  <si>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</si>
  <si>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</si>
  <si>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</si>
  <si>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</si>
  <si>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</si>
  <si>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</si>
  <si>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</si>
  <si>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</si>
  <si>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</si>
  <si>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</si>
  <si>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</si>
  <si>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</si>
  <si>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</si>
  <si>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</si>
  <si>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</si>
  <si>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</si>
  <si>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</si>
  <si>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</si>
  <si>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</si>
  <si>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</si>
  <si>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</si>
  <si>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</si>
  <si>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</si>
  <si>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</si>
  <si>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</si>
  <si>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</si>
  <si>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</si>
  <si>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</si>
  <si>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</si>
  <si>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</si>
  <si>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</si>
  <si>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</si>
  <si>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</si>
  <si>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</si>
  <si>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</si>
  <si>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</si>
  <si>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</si>
  <si>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</si>
  <si>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</si>
  <si>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</si>
  <si>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</si>
  <si>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</si>
  <si>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</si>
  <si>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</si>
  <si>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</si>
  <si>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</si>
  <si>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</si>
  <si>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</si>
  <si>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</si>
  <si>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</si>
  <si>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</si>
  <si>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</si>
  <si>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</si>
  <si>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</si>
  <si>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</si>
  <si>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</si>
  <si>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</si>
  <si>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</si>
  <si>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</si>
  <si>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</si>
  <si>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</si>
  <si>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</si>
  <si>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</si>
  <si>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</si>
  <si>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</si>
  <si>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</si>
  <si>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</si>
  <si>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</si>
  <si>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</si>
  <si>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</si>
  <si>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</si>
  <si>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</si>
  <si>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</si>
  <si>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</si>
  <si>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</si>
  <si>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</si>
  <si>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</si>
  <si>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</si>
  <si>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</si>
  <si>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</si>
  <si>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</si>
  <si>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</si>
  <si>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</si>
  <si>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</si>
  <si>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</si>
  <si>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</si>
  <si>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</si>
  <si>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</si>
  <si>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</si>
  <si>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</si>
  <si>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</si>
  <si>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</si>
  <si>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</si>
  <si>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</si>
  <si>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</si>
  <si>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</si>
  <si>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</si>
  <si>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</si>
  <si>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</si>
  <si>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</si>
  <si>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</si>
  <si>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</si>
  <si>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</si>
  <si>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</si>
  <si>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</si>
  <si>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</si>
  <si>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</si>
  <si>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</si>
  <si>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</si>
  <si>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</si>
  <si>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</si>
  <si>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</si>
  <si>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</si>
  <si>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Злокачественое новообразование не классифицированное без специального противоопухолевого лечения</t>
  </si>
  <si>
    <t>ИТОГО</t>
  </si>
  <si>
    <t>количество случаев</t>
  </si>
  <si>
    <t>ВСЕГО</t>
  </si>
  <si>
    <t xml:space="preserve">Родоразрешение </t>
  </si>
  <si>
    <t>Приложение №2 к Решению Комиссии по разработке ТП ОМС от 30.12.2014 №12</t>
  </si>
  <si>
    <t>КГБУЗ "Вяземская районная больница" МЗ Хабаровского края</t>
  </si>
  <si>
    <t>КГБУЗ "Вяземская центральная районная больница" МЗ Хабаровского края</t>
  </si>
  <si>
    <t xml:space="preserve">Объемы  медицинской помощи по Территориальной программе обязательного медицинского страхования на 2015 год в условиях круглосуточного стационара в разрезе клинико-статистических групп заболеваний </t>
  </si>
  <si>
    <t>Хабаровский филиал ФГБУ "МНТК "Микрохирургия глаза" им.акад.С.Н.Федорова" Министерства здравоохранения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</si>
</sst>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10"/>
      <color indexed="8"/>
      <name val="Arial"/>
      <family val="2"/>
      <charset val="204"/>
    </font>
    <font>
      <sz val="11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2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6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1">
    <xf numFmtId="0" fontId="0" fillId="0" borderId="0"/>
    <xf numFmtId="0" fontId="3" fillId="0" borderId="0"/>
    <xf numFmtId="0" fontId="14" fillId="0" borderId="0"/>
    <xf numFmtId="0" fontId="20" fillId="0" borderId="0"/>
    <xf numFmtId="0" fontId="20" fillId="0" borderId="0"/>
    <xf numFmtId="0" fontId="20" fillId="0" borderId="0"/>
    <xf numFmtId="0" fontId="5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1" fillId="0" borderId="0"/>
  </cellStyleXfs>
  <cellXfs count="11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1" applyFont="1" applyFill="1" applyBorder="1" applyAlignment="1">
      <alignment horizontal="center" vertical="center"/>
    </xf>
    <xf numFmtId="0" fontId="6" fillId="0" borderId="0" xfId="0" applyFont="1" applyFill="1"/>
    <xf numFmtId="9" fontId="11" fillId="0" borderId="1" xfId="1" applyNumberFormat="1" applyFont="1" applyFill="1" applyBorder="1" applyAlignment="1">
      <alignment horizontal="center" vertical="center" wrapText="1"/>
    </xf>
    <xf numFmtId="9" fontId="12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5" fontId="9" fillId="0" borderId="4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7" fillId="0" borderId="5" xfId="1" applyFont="1" applyFill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164" fontId="7" fillId="0" borderId="6" xfId="1" applyNumberFormat="1" applyFont="1" applyFill="1" applyBorder="1" applyAlignment="1">
      <alignment vertical="center" wrapText="1"/>
    </xf>
    <xf numFmtId="164" fontId="7" fillId="0" borderId="7" xfId="1" applyNumberFormat="1" applyFont="1" applyFill="1" applyBorder="1" applyAlignment="1">
      <alignment vertical="center" wrapText="1"/>
    </xf>
    <xf numFmtId="9" fontId="7" fillId="0" borderId="7" xfId="1" applyNumberFormat="1" applyFont="1" applyFill="1" applyBorder="1" applyAlignment="1">
      <alignment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41" fontId="7" fillId="0" borderId="1" xfId="1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8" fillId="0" borderId="5" xfId="1" applyFont="1" applyFill="1" applyBorder="1" applyAlignment="1">
      <alignment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41" fontId="8" fillId="0" borderId="1" xfId="1" applyNumberFormat="1" applyFont="1" applyFill="1" applyBorder="1" applyAlignment="1">
      <alignment horizontal="center" vertical="center" wrapText="1"/>
    </xf>
    <xf numFmtId="41" fontId="13" fillId="0" borderId="1" xfId="1" applyNumberFormat="1" applyFont="1" applyFill="1" applyBorder="1" applyAlignment="1">
      <alignment horizontal="center" vertical="center" wrapText="1"/>
    </xf>
    <xf numFmtId="41" fontId="2" fillId="0" borderId="1" xfId="0" applyNumberFormat="1" applyFont="1" applyFill="1" applyBorder="1"/>
    <xf numFmtId="3" fontId="8" fillId="0" borderId="1" xfId="1" applyNumberFormat="1" applyFont="1" applyFill="1" applyBorder="1" applyAlignment="1">
      <alignment horizontal="right" vertical="center" wrapText="1"/>
    </xf>
    <xf numFmtId="0" fontId="1" fillId="3" borderId="0" xfId="0" applyFont="1" applyFill="1"/>
    <xf numFmtId="0" fontId="1" fillId="4" borderId="0" xfId="0" applyFont="1" applyFill="1"/>
    <xf numFmtId="0" fontId="16" fillId="0" borderId="0" xfId="0" applyFont="1" applyFill="1"/>
    <xf numFmtId="0" fontId="4" fillId="0" borderId="5" xfId="1" applyFont="1" applyFill="1" applyBorder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8" fillId="0" borderId="0" xfId="0" applyFont="1" applyFill="1"/>
    <xf numFmtId="0" fontId="18" fillId="2" borderId="0" xfId="0" applyFont="1" applyFill="1"/>
    <xf numFmtId="41" fontId="19" fillId="0" borderId="1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/>
    </xf>
    <xf numFmtId="41" fontId="8" fillId="0" borderId="5" xfId="1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41" fontId="8" fillId="0" borderId="4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41" fontId="7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0" borderId="6" xfId="0" applyFont="1" applyFill="1" applyBorder="1"/>
    <xf numFmtId="0" fontId="4" fillId="0" borderId="0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22" fillId="0" borderId="0" xfId="40" applyFont="1" applyFill="1" applyBorder="1" applyAlignment="1">
      <alignment horizontal="center" wrapText="1"/>
    </xf>
    <xf numFmtId="41" fontId="2" fillId="0" borderId="0" xfId="0" applyNumberFormat="1" applyFont="1" applyFill="1" applyAlignment="1">
      <alignment horizontal="center"/>
    </xf>
    <xf numFmtId="164" fontId="8" fillId="0" borderId="6" xfId="1" applyNumberFormat="1" applyFont="1" applyFill="1" applyBorder="1" applyAlignment="1">
      <alignment horizontal="center" vertical="center" wrapText="1"/>
    </xf>
    <xf numFmtId="0" fontId="22" fillId="0" borderId="0" xfId="40" applyFont="1" applyFill="1" applyBorder="1" applyAlignment="1">
      <alignment horizontal="left" wrapText="1"/>
    </xf>
    <xf numFmtId="0" fontId="23" fillId="0" borderId="0" xfId="1" applyFont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1" fontId="9" fillId="6" borderId="2" xfId="1" applyNumberFormat="1" applyFont="1" applyFill="1" applyBorder="1" applyAlignment="1">
      <alignment horizontal="center" vertical="center" wrapText="1"/>
    </xf>
    <xf numFmtId="1" fontId="9" fillId="6" borderId="7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9" fontId="8" fillId="0" borderId="6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3" borderId="5" xfId="0" applyNumberFormat="1" applyFont="1" applyFill="1" applyBorder="1" applyAlignment="1">
      <alignment horizontal="center" vertical="center" wrapText="1"/>
    </xf>
    <xf numFmtId="9" fontId="8" fillId="3" borderId="5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" fontId="7" fillId="0" borderId="6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41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Лена" xfId="6"/>
    <cellStyle name="Обычный_Таблицы Мун.заказ Стационар" xfId="40"/>
    <cellStyle name="Процентный 2" xfId="7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W310"/>
  <sheetViews>
    <sheetView tabSelected="1" zoomScale="90" zoomScaleNormal="90" zoomScaleSheetLayoutView="80" workbookViewId="0">
      <pane xSplit="2" ySplit="5" topLeftCell="AN279" activePane="bottomRight" state="frozen"/>
      <selection activeCell="A4" sqref="A4"/>
      <selection pane="topRight" activeCell="C4" sqref="C4"/>
      <selection pane="bottomLeft" activeCell="A9" sqref="A9"/>
      <selection pane="bottomRight" activeCell="AN168" sqref="AN168"/>
    </sheetView>
  </sheetViews>
  <sheetFormatPr defaultColWidth="9.140625" defaultRowHeight="15.75" x14ac:dyDescent="0.25"/>
  <cols>
    <col min="1" max="1" width="10.5703125" style="110" bestFit="1" customWidth="1"/>
    <col min="2" max="2" width="56.7109375" style="3" customWidth="1"/>
    <col min="3" max="3" width="11.42578125" style="3" customWidth="1"/>
    <col min="4" max="4" width="11.42578125" style="3" hidden="1" customWidth="1"/>
    <col min="5" max="5" width="9.42578125" style="4" customWidth="1"/>
    <col min="6" max="6" width="9.5703125" style="4" customWidth="1"/>
    <col min="7" max="7" width="11.5703125" style="4" hidden="1" customWidth="1"/>
    <col min="8" max="8" width="9.5703125" style="5" hidden="1" customWidth="1"/>
    <col min="9" max="9" width="10.85546875" style="5" hidden="1" customWidth="1"/>
    <col min="10" max="11" width="9.5703125" style="5" hidden="1" customWidth="1"/>
    <col min="12" max="12" width="9.28515625" style="4" customWidth="1"/>
    <col min="13" max="13" width="9.5703125" style="4" customWidth="1"/>
    <col min="14" max="14" width="8.85546875" style="4" customWidth="1"/>
    <col min="15" max="15" width="9.28515625" style="4" customWidth="1"/>
    <col min="16" max="16" width="12" style="2" customWidth="1"/>
    <col min="17" max="17" width="14" style="2" customWidth="1"/>
    <col min="18" max="18" width="11.140625" style="2" customWidth="1"/>
    <col min="19" max="19" width="17" style="2" customWidth="1"/>
    <col min="20" max="20" width="13.5703125" style="6" customWidth="1"/>
    <col min="21" max="21" width="16.85546875" style="6" customWidth="1"/>
    <col min="22" max="22" width="11" style="6" customWidth="1"/>
    <col min="23" max="23" width="17.85546875" style="6" customWidth="1"/>
    <col min="24" max="24" width="11.85546875" style="6" customWidth="1"/>
    <col min="25" max="25" width="15.7109375" style="6" customWidth="1"/>
    <col min="26" max="26" width="11.85546875" style="6" customWidth="1"/>
    <col min="27" max="27" width="16.42578125" style="6" customWidth="1"/>
    <col min="28" max="28" width="10.42578125" style="6" customWidth="1"/>
    <col min="29" max="29" width="14.5703125" style="6" customWidth="1"/>
    <col min="30" max="30" width="11.140625" style="6" customWidth="1"/>
    <col min="31" max="31" width="14.28515625" style="6" customWidth="1"/>
    <col min="32" max="32" width="10.5703125" style="6" customWidth="1"/>
    <col min="33" max="33" width="15.5703125" style="6" customWidth="1"/>
    <col min="34" max="34" width="11.140625" style="6" customWidth="1"/>
    <col min="35" max="35" width="14.28515625" style="6" customWidth="1"/>
    <col min="36" max="36" width="11.28515625" style="6" customWidth="1"/>
    <col min="37" max="37" width="17" style="6" customWidth="1"/>
    <col min="38" max="38" width="11.5703125" style="6" customWidth="1"/>
    <col min="39" max="41" width="16.28515625" style="6" customWidth="1"/>
    <col min="42" max="42" width="12.140625" style="6" customWidth="1"/>
    <col min="43" max="43" width="15.28515625" style="6" customWidth="1"/>
    <col min="44" max="44" width="11.5703125" style="6" customWidth="1"/>
    <col min="45" max="45" width="15.42578125" style="6" customWidth="1"/>
    <col min="46" max="46" width="12.140625" style="6" customWidth="1"/>
    <col min="47" max="47" width="13.7109375" style="6" customWidth="1"/>
    <col min="48" max="48" width="11.28515625" style="6" customWidth="1"/>
    <col min="49" max="49" width="13.5703125" style="6" customWidth="1"/>
    <col min="50" max="51" width="14.85546875" style="6" customWidth="1"/>
    <col min="52" max="52" width="16.42578125" style="6" customWidth="1"/>
    <col min="53" max="53" width="17" style="6" customWidth="1"/>
    <col min="54" max="54" width="11.42578125" style="6" customWidth="1"/>
    <col min="55" max="55" width="16.42578125" style="6" customWidth="1"/>
    <col min="56" max="56" width="11.85546875" style="6" customWidth="1"/>
    <col min="57" max="57" width="16.42578125" style="6" customWidth="1"/>
    <col min="58" max="58" width="11.28515625" style="6" customWidth="1"/>
    <col min="59" max="59" width="17.85546875" style="6" customWidth="1"/>
    <col min="60" max="60" width="11.5703125" style="6" customWidth="1"/>
    <col min="61" max="61" width="18.140625" style="6" customWidth="1"/>
    <col min="62" max="62" width="12" style="6" customWidth="1"/>
    <col min="63" max="63" width="15.7109375" style="6" customWidth="1"/>
    <col min="64" max="64" width="12.28515625" style="6" customWidth="1"/>
    <col min="65" max="65" width="16.7109375" style="6" customWidth="1"/>
    <col min="66" max="66" width="11.85546875" style="6" customWidth="1"/>
    <col min="67" max="67" width="15.5703125" style="6" customWidth="1"/>
    <col min="68" max="68" width="11.85546875" style="6" customWidth="1"/>
    <col min="69" max="69" width="17.28515625" style="6" customWidth="1"/>
    <col min="70" max="70" width="11.140625" style="6" customWidth="1"/>
    <col min="71" max="71" width="15.140625" style="6" customWidth="1"/>
    <col min="72" max="72" width="10.5703125" style="6" customWidth="1"/>
    <col min="73" max="73" width="17.42578125" style="6" customWidth="1"/>
    <col min="74" max="74" width="11.85546875" style="6" customWidth="1"/>
    <col min="75" max="75" width="16.140625" style="6" customWidth="1"/>
    <col min="76" max="76" width="11.28515625" style="6" customWidth="1"/>
    <col min="77" max="77" width="17.42578125" style="6" customWidth="1"/>
    <col min="78" max="78" width="11.5703125" style="6" customWidth="1"/>
    <col min="79" max="79" width="15.28515625" style="6" customWidth="1"/>
    <col min="80" max="80" width="11.28515625" style="6" customWidth="1"/>
    <col min="81" max="81" width="16.5703125" style="6" customWidth="1"/>
    <col min="82" max="82" width="11.28515625" style="6" customWidth="1"/>
    <col min="83" max="83" width="17.85546875" style="6" customWidth="1"/>
    <col min="84" max="84" width="11.42578125" style="6" customWidth="1"/>
    <col min="85" max="89" width="16.85546875" style="6" customWidth="1"/>
    <col min="90" max="90" width="11.28515625" style="6" customWidth="1"/>
    <col min="91" max="91" width="19.28515625" style="6" customWidth="1"/>
    <col min="92" max="92" width="12" style="6" customWidth="1"/>
    <col min="93" max="93" width="17.5703125" style="6" customWidth="1"/>
    <col min="94" max="94" width="11.28515625" style="6" customWidth="1"/>
    <col min="95" max="95" width="17.42578125" style="6" customWidth="1"/>
    <col min="96" max="96" width="11.5703125" style="6" customWidth="1"/>
    <col min="97" max="97" width="16.42578125" style="6" customWidth="1"/>
    <col min="98" max="98" width="11.140625" style="6" customWidth="1"/>
    <col min="99" max="103" width="17" style="6" customWidth="1"/>
    <col min="104" max="104" width="11.5703125" style="6" customWidth="1"/>
    <col min="105" max="105" width="15.28515625" style="6" customWidth="1"/>
    <col min="106" max="106" width="11.85546875" style="6" customWidth="1"/>
    <col min="107" max="107" width="15.5703125" style="6" customWidth="1"/>
    <col min="108" max="108" width="11.140625" style="6" customWidth="1"/>
    <col min="109" max="109" width="17.7109375" style="6" customWidth="1"/>
    <col min="110" max="110" width="11.85546875" style="6" customWidth="1"/>
    <col min="111" max="111" width="15.140625" style="6" customWidth="1"/>
    <col min="112" max="112" width="12.140625" style="6" customWidth="1"/>
    <col min="113" max="113" width="17" style="6" customWidth="1"/>
    <col min="114" max="114" width="11.42578125" style="6" customWidth="1"/>
    <col min="115" max="115" width="17.7109375" style="6" customWidth="1"/>
    <col min="116" max="116" width="11.85546875" style="6" customWidth="1"/>
    <col min="117" max="117" width="16.85546875" style="6" customWidth="1"/>
    <col min="118" max="118" width="11.85546875" style="6" customWidth="1"/>
    <col min="119" max="119" width="16" style="6" customWidth="1"/>
    <col min="120" max="120" width="11.28515625" style="6" customWidth="1"/>
    <col min="121" max="121" width="16.28515625" style="6" customWidth="1"/>
    <col min="122" max="122" width="11.28515625" style="6" customWidth="1"/>
    <col min="123" max="123" width="15.140625" style="6" customWidth="1"/>
    <col min="124" max="124" width="12.7109375" style="6" customWidth="1"/>
    <col min="125" max="125" width="15.85546875" style="6" customWidth="1"/>
    <col min="126" max="126" width="11.28515625" style="6" customWidth="1"/>
    <col min="127" max="127" width="13.85546875" style="6" customWidth="1"/>
    <col min="128" max="128" width="11.7109375" style="6" customWidth="1"/>
    <col min="129" max="129" width="15" style="6" customWidth="1"/>
    <col min="130" max="130" width="10.7109375" style="6" customWidth="1"/>
    <col min="131" max="131" width="16.28515625" style="6" customWidth="1"/>
    <col min="132" max="132" width="14" style="2" customWidth="1"/>
    <col min="133" max="133" width="17.7109375" style="2" customWidth="1"/>
    <col min="134" max="139" width="9.140625" style="2"/>
    <col min="140" max="16384" width="9.140625" style="1"/>
  </cols>
  <sheetData>
    <row r="1" spans="1:257" ht="57" customHeight="1" x14ac:dyDescent="0.25">
      <c r="A1" s="103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69"/>
      <c r="Q1" s="69"/>
      <c r="R1" s="69"/>
      <c r="S1" s="69"/>
      <c r="T1" s="79" t="s">
        <v>358</v>
      </c>
      <c r="U1" s="7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1"/>
      <c r="DI1" s="1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9"/>
      <c r="EA1" s="70"/>
      <c r="EB1" s="71"/>
      <c r="EC1" s="71"/>
    </row>
    <row r="2" spans="1:257" ht="33" customHeight="1" x14ac:dyDescent="0.25">
      <c r="A2" s="80" t="s">
        <v>361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76"/>
      <c r="DI2" s="76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9"/>
      <c r="EA2" s="70"/>
      <c r="EB2" s="71"/>
      <c r="EC2" s="71"/>
    </row>
    <row r="3" spans="1:257" ht="29.25" customHeight="1" x14ac:dyDescent="0.25">
      <c r="A3" s="104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3"/>
      <c r="EA3" s="74"/>
      <c r="EB3" s="75"/>
      <c r="EC3" s="75"/>
    </row>
    <row r="4" spans="1:257" s="10" customFormat="1" ht="151.5" customHeight="1" x14ac:dyDescent="0.25">
      <c r="A4" s="105" t="s">
        <v>0</v>
      </c>
      <c r="B4" s="90" t="s">
        <v>1</v>
      </c>
      <c r="C4" s="92" t="s">
        <v>2</v>
      </c>
      <c r="D4" s="92" t="s">
        <v>3</v>
      </c>
      <c r="E4" s="94" t="s">
        <v>4</v>
      </c>
      <c r="F4" s="94" t="s">
        <v>5</v>
      </c>
      <c r="G4" s="96" t="s">
        <v>6</v>
      </c>
      <c r="H4" s="98" t="s">
        <v>7</v>
      </c>
      <c r="I4" s="98"/>
      <c r="J4" s="98"/>
      <c r="K4" s="98"/>
      <c r="L4" s="94" t="s">
        <v>8</v>
      </c>
      <c r="M4" s="94"/>
      <c r="N4" s="94"/>
      <c r="O4" s="94"/>
      <c r="P4" s="81" t="s">
        <v>9</v>
      </c>
      <c r="Q4" s="82"/>
      <c r="R4" s="81" t="s">
        <v>10</v>
      </c>
      <c r="S4" s="87"/>
      <c r="T4" s="99" t="s">
        <v>11</v>
      </c>
      <c r="U4" s="100"/>
      <c r="V4" s="81" t="s">
        <v>12</v>
      </c>
      <c r="W4" s="87"/>
      <c r="X4" s="81" t="s">
        <v>13</v>
      </c>
      <c r="Y4" s="87"/>
      <c r="Z4" s="81" t="s">
        <v>14</v>
      </c>
      <c r="AA4" s="87"/>
      <c r="AB4" s="81" t="s">
        <v>15</v>
      </c>
      <c r="AC4" s="87"/>
      <c r="AD4" s="81" t="s">
        <v>16</v>
      </c>
      <c r="AE4" s="82"/>
      <c r="AF4" s="81" t="s">
        <v>362</v>
      </c>
      <c r="AG4" s="82"/>
      <c r="AH4" s="81" t="s">
        <v>17</v>
      </c>
      <c r="AI4" s="82"/>
      <c r="AJ4" s="81" t="s">
        <v>18</v>
      </c>
      <c r="AK4" s="82"/>
      <c r="AL4" s="81" t="s">
        <v>19</v>
      </c>
      <c r="AM4" s="82"/>
      <c r="AN4" s="88" t="s">
        <v>360</v>
      </c>
      <c r="AO4" s="89"/>
      <c r="AP4" s="88" t="s">
        <v>359</v>
      </c>
      <c r="AQ4" s="89"/>
      <c r="AR4" s="81" t="s">
        <v>20</v>
      </c>
      <c r="AS4" s="82"/>
      <c r="AT4" s="81" t="s">
        <v>21</v>
      </c>
      <c r="AU4" s="82"/>
      <c r="AV4" s="81" t="s">
        <v>22</v>
      </c>
      <c r="AW4" s="82"/>
      <c r="AX4" s="81" t="s">
        <v>23</v>
      </c>
      <c r="AY4" s="82"/>
      <c r="AZ4" s="84" t="s">
        <v>24</v>
      </c>
      <c r="BA4" s="82"/>
      <c r="BB4" s="81" t="s">
        <v>25</v>
      </c>
      <c r="BC4" s="82"/>
      <c r="BD4" s="81" t="s">
        <v>26</v>
      </c>
      <c r="BE4" s="82"/>
      <c r="BF4" s="81" t="s">
        <v>27</v>
      </c>
      <c r="BG4" s="82"/>
      <c r="BH4" s="81" t="s">
        <v>28</v>
      </c>
      <c r="BI4" s="82"/>
      <c r="BJ4" s="81" t="s">
        <v>29</v>
      </c>
      <c r="BK4" s="82"/>
      <c r="BL4" s="81" t="s">
        <v>30</v>
      </c>
      <c r="BM4" s="82"/>
      <c r="BN4" s="81" t="s">
        <v>31</v>
      </c>
      <c r="BO4" s="82"/>
      <c r="BP4" s="81" t="s">
        <v>32</v>
      </c>
      <c r="BQ4" s="82"/>
      <c r="BR4" s="81" t="s">
        <v>33</v>
      </c>
      <c r="BS4" s="82"/>
      <c r="BT4" s="81" t="s">
        <v>34</v>
      </c>
      <c r="BU4" s="82"/>
      <c r="BV4" s="81" t="s">
        <v>35</v>
      </c>
      <c r="BW4" s="82"/>
      <c r="BX4" s="81" t="s">
        <v>36</v>
      </c>
      <c r="BY4" s="82"/>
      <c r="BZ4" s="81" t="s">
        <v>37</v>
      </c>
      <c r="CA4" s="82"/>
      <c r="CB4" s="81" t="s">
        <v>38</v>
      </c>
      <c r="CC4" s="82"/>
      <c r="CD4" s="81" t="s">
        <v>39</v>
      </c>
      <c r="CE4" s="82"/>
      <c r="CF4" s="81" t="s">
        <v>40</v>
      </c>
      <c r="CG4" s="82"/>
      <c r="CH4" s="83" t="s">
        <v>41</v>
      </c>
      <c r="CI4" s="83"/>
      <c r="CJ4" s="84" t="s">
        <v>42</v>
      </c>
      <c r="CK4" s="82"/>
      <c r="CL4" s="81" t="s">
        <v>43</v>
      </c>
      <c r="CM4" s="82"/>
      <c r="CN4" s="81" t="s">
        <v>44</v>
      </c>
      <c r="CO4" s="82"/>
      <c r="CP4" s="81" t="s">
        <v>45</v>
      </c>
      <c r="CQ4" s="82"/>
      <c r="CR4" s="81" t="s">
        <v>46</v>
      </c>
      <c r="CS4" s="82"/>
      <c r="CT4" s="81" t="s">
        <v>47</v>
      </c>
      <c r="CU4" s="82"/>
      <c r="CV4" s="81" t="s">
        <v>48</v>
      </c>
      <c r="CW4" s="84"/>
      <c r="CX4" s="81" t="s">
        <v>49</v>
      </c>
      <c r="CY4" s="82"/>
      <c r="CZ4" s="81" t="s">
        <v>50</v>
      </c>
      <c r="DA4" s="82"/>
      <c r="DB4" s="81" t="s">
        <v>51</v>
      </c>
      <c r="DC4" s="82"/>
      <c r="DD4" s="81" t="s">
        <v>52</v>
      </c>
      <c r="DE4" s="82"/>
      <c r="DF4" s="81" t="s">
        <v>53</v>
      </c>
      <c r="DG4" s="82"/>
      <c r="DH4" s="81" t="s">
        <v>54</v>
      </c>
      <c r="DI4" s="82"/>
      <c r="DJ4" s="81" t="s">
        <v>55</v>
      </c>
      <c r="DK4" s="82"/>
      <c r="DL4" s="81" t="s">
        <v>56</v>
      </c>
      <c r="DM4" s="82"/>
      <c r="DN4" s="81" t="s">
        <v>57</v>
      </c>
      <c r="DO4" s="82"/>
      <c r="DP4" s="81" t="s">
        <v>58</v>
      </c>
      <c r="DQ4" s="82"/>
      <c r="DR4" s="81" t="s">
        <v>59</v>
      </c>
      <c r="DS4" s="82"/>
      <c r="DT4" s="81" t="s">
        <v>60</v>
      </c>
      <c r="DU4" s="82"/>
      <c r="DV4" s="81" t="s">
        <v>61</v>
      </c>
      <c r="DW4" s="82"/>
      <c r="DX4" s="81" t="s">
        <v>62</v>
      </c>
      <c r="DY4" s="82"/>
      <c r="DZ4" s="81" t="s">
        <v>63</v>
      </c>
      <c r="EA4" s="82"/>
      <c r="EB4" s="85" t="s">
        <v>356</v>
      </c>
      <c r="EC4" s="86"/>
    </row>
    <row r="5" spans="1:257" s="10" customFormat="1" ht="45" customHeight="1" x14ac:dyDescent="0.25">
      <c r="A5" s="106"/>
      <c r="B5" s="91"/>
      <c r="C5" s="93"/>
      <c r="D5" s="93"/>
      <c r="E5" s="95"/>
      <c r="F5" s="95"/>
      <c r="G5" s="97"/>
      <c r="H5" s="11" t="s">
        <v>64</v>
      </c>
      <c r="I5" s="11" t="s">
        <v>65</v>
      </c>
      <c r="J5" s="11" t="s">
        <v>66</v>
      </c>
      <c r="K5" s="12" t="s">
        <v>67</v>
      </c>
      <c r="L5" s="13" t="s">
        <v>68</v>
      </c>
      <c r="M5" s="13" t="s">
        <v>69</v>
      </c>
      <c r="N5" s="13" t="s">
        <v>70</v>
      </c>
      <c r="O5" s="13" t="s">
        <v>71</v>
      </c>
      <c r="P5" s="14" t="s">
        <v>355</v>
      </c>
      <c r="Q5" s="14" t="s">
        <v>72</v>
      </c>
      <c r="R5" s="14" t="s">
        <v>355</v>
      </c>
      <c r="S5" s="14" t="s">
        <v>72</v>
      </c>
      <c r="T5" s="15" t="s">
        <v>355</v>
      </c>
      <c r="U5" s="15" t="s">
        <v>72</v>
      </c>
      <c r="V5" s="14" t="s">
        <v>355</v>
      </c>
      <c r="W5" s="14" t="s">
        <v>72</v>
      </c>
      <c r="X5" s="14" t="s">
        <v>355</v>
      </c>
      <c r="Y5" s="14" t="s">
        <v>72</v>
      </c>
      <c r="Z5" s="14" t="s">
        <v>355</v>
      </c>
      <c r="AA5" s="14" t="s">
        <v>72</v>
      </c>
      <c r="AB5" s="14" t="s">
        <v>355</v>
      </c>
      <c r="AC5" s="14" t="s">
        <v>72</v>
      </c>
      <c r="AD5" s="14" t="s">
        <v>355</v>
      </c>
      <c r="AE5" s="14" t="s">
        <v>72</v>
      </c>
      <c r="AF5" s="14" t="s">
        <v>355</v>
      </c>
      <c r="AG5" s="15" t="s">
        <v>72</v>
      </c>
      <c r="AH5" s="14" t="s">
        <v>355</v>
      </c>
      <c r="AI5" s="14" t="s">
        <v>72</v>
      </c>
      <c r="AJ5" s="14" t="s">
        <v>355</v>
      </c>
      <c r="AK5" s="14" t="s">
        <v>72</v>
      </c>
      <c r="AL5" s="14" t="s">
        <v>355</v>
      </c>
      <c r="AM5" s="14" t="s">
        <v>72</v>
      </c>
      <c r="AN5" s="14" t="s">
        <v>355</v>
      </c>
      <c r="AO5" s="14" t="s">
        <v>72</v>
      </c>
      <c r="AP5" s="14" t="s">
        <v>355</v>
      </c>
      <c r="AQ5" s="14" t="s">
        <v>72</v>
      </c>
      <c r="AR5" s="14" t="s">
        <v>355</v>
      </c>
      <c r="AS5" s="14" t="s">
        <v>72</v>
      </c>
      <c r="AT5" s="14" t="s">
        <v>355</v>
      </c>
      <c r="AU5" s="14" t="s">
        <v>72</v>
      </c>
      <c r="AV5" s="14" t="s">
        <v>355</v>
      </c>
      <c r="AW5" s="14" t="s">
        <v>72</v>
      </c>
      <c r="AX5" s="14" t="s">
        <v>355</v>
      </c>
      <c r="AY5" s="14" t="s">
        <v>72</v>
      </c>
      <c r="AZ5" s="14" t="s">
        <v>355</v>
      </c>
      <c r="BA5" s="14" t="s">
        <v>72</v>
      </c>
      <c r="BB5" s="14" t="s">
        <v>355</v>
      </c>
      <c r="BC5" s="14" t="s">
        <v>72</v>
      </c>
      <c r="BD5" s="14" t="s">
        <v>355</v>
      </c>
      <c r="BE5" s="14" t="s">
        <v>72</v>
      </c>
      <c r="BF5" s="14" t="s">
        <v>355</v>
      </c>
      <c r="BG5" s="14" t="s">
        <v>72</v>
      </c>
      <c r="BH5" s="14" t="s">
        <v>355</v>
      </c>
      <c r="BI5" s="14" t="s">
        <v>72</v>
      </c>
      <c r="BJ5" s="14" t="s">
        <v>355</v>
      </c>
      <c r="BK5" s="14" t="s">
        <v>72</v>
      </c>
      <c r="BL5" s="14" t="s">
        <v>355</v>
      </c>
      <c r="BM5" s="14" t="s">
        <v>72</v>
      </c>
      <c r="BN5" s="14" t="s">
        <v>355</v>
      </c>
      <c r="BO5" s="14" t="s">
        <v>72</v>
      </c>
      <c r="BP5" s="14" t="s">
        <v>355</v>
      </c>
      <c r="BQ5" s="14" t="s">
        <v>72</v>
      </c>
      <c r="BR5" s="14" t="s">
        <v>355</v>
      </c>
      <c r="BS5" s="14" t="s">
        <v>72</v>
      </c>
      <c r="BT5" s="14" t="s">
        <v>355</v>
      </c>
      <c r="BU5" s="15" t="s">
        <v>72</v>
      </c>
      <c r="BV5" s="14" t="s">
        <v>355</v>
      </c>
      <c r="BW5" s="14" t="s">
        <v>72</v>
      </c>
      <c r="BX5" s="14" t="s">
        <v>355</v>
      </c>
      <c r="BY5" s="14" t="s">
        <v>72</v>
      </c>
      <c r="BZ5" s="14" t="s">
        <v>355</v>
      </c>
      <c r="CA5" s="14" t="s">
        <v>72</v>
      </c>
      <c r="CB5" s="14" t="s">
        <v>355</v>
      </c>
      <c r="CC5" s="14" t="s">
        <v>72</v>
      </c>
      <c r="CD5" s="14" t="s">
        <v>355</v>
      </c>
      <c r="CE5" s="14" t="s">
        <v>72</v>
      </c>
      <c r="CF5" s="14" t="s">
        <v>355</v>
      </c>
      <c r="CG5" s="14" t="s">
        <v>72</v>
      </c>
      <c r="CH5" s="14" t="s">
        <v>355</v>
      </c>
      <c r="CI5" s="14" t="s">
        <v>72</v>
      </c>
      <c r="CJ5" s="14" t="s">
        <v>355</v>
      </c>
      <c r="CK5" s="14" t="s">
        <v>72</v>
      </c>
      <c r="CL5" s="14" t="s">
        <v>355</v>
      </c>
      <c r="CM5" s="14" t="s">
        <v>72</v>
      </c>
      <c r="CN5" s="14" t="s">
        <v>355</v>
      </c>
      <c r="CO5" s="14" t="s">
        <v>72</v>
      </c>
      <c r="CP5" s="14" t="s">
        <v>355</v>
      </c>
      <c r="CQ5" s="14" t="s">
        <v>72</v>
      </c>
      <c r="CR5" s="14" t="s">
        <v>355</v>
      </c>
      <c r="CS5" s="14" t="s">
        <v>72</v>
      </c>
      <c r="CT5" s="14" t="s">
        <v>355</v>
      </c>
      <c r="CU5" s="14" t="s">
        <v>72</v>
      </c>
      <c r="CV5" s="14" t="s">
        <v>355</v>
      </c>
      <c r="CW5" s="14" t="s">
        <v>72</v>
      </c>
      <c r="CX5" s="14" t="s">
        <v>355</v>
      </c>
      <c r="CY5" s="14" t="s">
        <v>72</v>
      </c>
      <c r="CZ5" s="14" t="s">
        <v>355</v>
      </c>
      <c r="DA5" s="14" t="s">
        <v>72</v>
      </c>
      <c r="DB5" s="14" t="s">
        <v>355</v>
      </c>
      <c r="DC5" s="14" t="s">
        <v>72</v>
      </c>
      <c r="DD5" s="14" t="s">
        <v>355</v>
      </c>
      <c r="DE5" s="14" t="s">
        <v>72</v>
      </c>
      <c r="DF5" s="14" t="s">
        <v>355</v>
      </c>
      <c r="DG5" s="14" t="s">
        <v>72</v>
      </c>
      <c r="DH5" s="14" t="s">
        <v>355</v>
      </c>
      <c r="DI5" s="14" t="s">
        <v>72</v>
      </c>
      <c r="DJ5" s="14" t="s">
        <v>355</v>
      </c>
      <c r="DK5" s="14" t="s">
        <v>72</v>
      </c>
      <c r="DL5" s="14" t="s">
        <v>355</v>
      </c>
      <c r="DM5" s="14" t="s">
        <v>72</v>
      </c>
      <c r="DN5" s="14" t="s">
        <v>355</v>
      </c>
      <c r="DO5" s="14" t="s">
        <v>72</v>
      </c>
      <c r="DP5" s="14" t="s">
        <v>355</v>
      </c>
      <c r="DQ5" s="14" t="s">
        <v>72</v>
      </c>
      <c r="DR5" s="14" t="s">
        <v>355</v>
      </c>
      <c r="DS5" s="14" t="s">
        <v>72</v>
      </c>
      <c r="DT5" s="14" t="s">
        <v>355</v>
      </c>
      <c r="DU5" s="14" t="s">
        <v>72</v>
      </c>
      <c r="DV5" s="14" t="s">
        <v>355</v>
      </c>
      <c r="DW5" s="14" t="s">
        <v>72</v>
      </c>
      <c r="DX5" s="14" t="s">
        <v>355</v>
      </c>
      <c r="DY5" s="14" t="s">
        <v>72</v>
      </c>
      <c r="DZ5" s="14" t="s">
        <v>355</v>
      </c>
      <c r="EA5" s="15" t="s">
        <v>72</v>
      </c>
      <c r="EB5" s="14" t="s">
        <v>355</v>
      </c>
      <c r="EC5" s="15" t="s">
        <v>72</v>
      </c>
    </row>
    <row r="6" spans="1:257" s="10" customFormat="1" ht="20.25" customHeight="1" x14ac:dyDescent="0.25">
      <c r="A6" s="107"/>
      <c r="B6" s="16" t="s">
        <v>73</v>
      </c>
      <c r="C6" s="17"/>
      <c r="D6" s="18"/>
      <c r="E6" s="19"/>
      <c r="F6" s="78"/>
      <c r="G6" s="20"/>
      <c r="H6" s="21"/>
      <c r="I6" s="21"/>
      <c r="J6" s="21"/>
      <c r="K6" s="21"/>
      <c r="L6" s="22"/>
      <c r="M6" s="22"/>
      <c r="N6" s="22"/>
      <c r="O6" s="22"/>
      <c r="P6" s="14"/>
      <c r="Q6" s="23">
        <v>1.08</v>
      </c>
      <c r="R6" s="14"/>
      <c r="S6" s="23">
        <v>1.3</v>
      </c>
      <c r="T6" s="15"/>
      <c r="U6" s="24">
        <v>1.3</v>
      </c>
      <c r="V6" s="14"/>
      <c r="W6" s="23">
        <v>1.1000000000000001</v>
      </c>
      <c r="X6" s="14"/>
      <c r="Y6" s="23">
        <v>1.1000000000000001</v>
      </c>
      <c r="Z6" s="14"/>
      <c r="AA6" s="23">
        <v>1.1000000000000001</v>
      </c>
      <c r="AB6" s="23"/>
      <c r="AC6" s="23">
        <v>1.3</v>
      </c>
      <c r="AD6" s="23"/>
      <c r="AE6" s="23">
        <v>1.3</v>
      </c>
      <c r="AF6" s="23"/>
      <c r="AG6" s="24">
        <v>1.3</v>
      </c>
      <c r="AH6" s="23"/>
      <c r="AI6" s="23">
        <v>0.98</v>
      </c>
      <c r="AJ6" s="23"/>
      <c r="AK6" s="23">
        <v>0.98</v>
      </c>
      <c r="AL6" s="23"/>
      <c r="AM6" s="23">
        <v>0.98</v>
      </c>
      <c r="AN6" s="23"/>
      <c r="AO6" s="23">
        <v>0.98</v>
      </c>
      <c r="AP6" s="23"/>
      <c r="AQ6" s="23">
        <v>0.98</v>
      </c>
      <c r="AR6" s="23"/>
      <c r="AS6" s="23">
        <v>0.98</v>
      </c>
      <c r="AT6" s="23"/>
      <c r="AU6" s="23">
        <v>0.98</v>
      </c>
      <c r="AV6" s="23"/>
      <c r="AW6" s="23">
        <v>0.98</v>
      </c>
      <c r="AX6" s="23"/>
      <c r="AY6" s="23">
        <v>0.98</v>
      </c>
      <c r="AZ6" s="23"/>
      <c r="BA6" s="23">
        <v>0.98</v>
      </c>
      <c r="BB6" s="23"/>
      <c r="BC6" s="23">
        <v>0.98</v>
      </c>
      <c r="BD6" s="23"/>
      <c r="BE6" s="23">
        <v>1.08</v>
      </c>
      <c r="BF6" s="23"/>
      <c r="BG6" s="23">
        <v>1.08</v>
      </c>
      <c r="BH6" s="23"/>
      <c r="BI6" s="23">
        <v>1.08</v>
      </c>
      <c r="BJ6" s="23"/>
      <c r="BK6" s="23">
        <v>0.98</v>
      </c>
      <c r="BL6" s="23"/>
      <c r="BM6" s="23">
        <v>0.98</v>
      </c>
      <c r="BN6" s="23"/>
      <c r="BO6" s="23">
        <v>0.98</v>
      </c>
      <c r="BP6" s="23"/>
      <c r="BQ6" s="23">
        <v>0.98</v>
      </c>
      <c r="BR6" s="23"/>
      <c r="BS6" s="23">
        <v>0.98</v>
      </c>
      <c r="BT6" s="23"/>
      <c r="BU6" s="24">
        <v>1.1000000000000001</v>
      </c>
      <c r="BV6" s="23"/>
      <c r="BW6" s="23">
        <v>1.08</v>
      </c>
      <c r="BX6" s="23"/>
      <c r="BY6" s="23">
        <v>0.98</v>
      </c>
      <c r="BZ6" s="23"/>
      <c r="CA6" s="23">
        <v>1.5</v>
      </c>
      <c r="CB6" s="23"/>
      <c r="CC6" s="23">
        <v>1.5</v>
      </c>
      <c r="CD6" s="23"/>
      <c r="CE6" s="23">
        <v>0.98</v>
      </c>
      <c r="CF6" s="23"/>
      <c r="CG6" s="23">
        <v>0.98</v>
      </c>
      <c r="CH6" s="23"/>
      <c r="CI6" s="23">
        <v>0.98</v>
      </c>
      <c r="CJ6" s="23"/>
      <c r="CK6" s="23">
        <v>0.98</v>
      </c>
      <c r="CL6" s="23"/>
      <c r="CM6" s="23">
        <v>0.98</v>
      </c>
      <c r="CN6" s="23"/>
      <c r="CO6" s="23">
        <v>0.98</v>
      </c>
      <c r="CP6" s="23"/>
      <c r="CQ6" s="23">
        <v>0.98</v>
      </c>
      <c r="CR6" s="23"/>
      <c r="CS6" s="23">
        <v>0.98</v>
      </c>
      <c r="CT6" s="23"/>
      <c r="CU6" s="23">
        <v>0.98</v>
      </c>
      <c r="CV6" s="23"/>
      <c r="CW6" s="23">
        <v>0.98</v>
      </c>
      <c r="CX6" s="23"/>
      <c r="CY6" s="23">
        <v>0.98</v>
      </c>
      <c r="CZ6" s="23"/>
      <c r="DA6" s="23">
        <v>0.98</v>
      </c>
      <c r="DB6" s="23"/>
      <c r="DC6" s="23">
        <v>0.98</v>
      </c>
      <c r="DD6" s="23"/>
      <c r="DE6" s="23">
        <v>1.08</v>
      </c>
      <c r="DF6" s="23"/>
      <c r="DG6" s="23">
        <v>1.08</v>
      </c>
      <c r="DH6" s="23"/>
      <c r="DI6" s="23">
        <v>1.08</v>
      </c>
      <c r="DJ6" s="23"/>
      <c r="DK6" s="23">
        <v>1.08</v>
      </c>
      <c r="DL6" s="23"/>
      <c r="DM6" s="23">
        <v>0.98</v>
      </c>
      <c r="DN6" s="23"/>
      <c r="DO6" s="23">
        <v>1.08</v>
      </c>
      <c r="DP6" s="23"/>
      <c r="DQ6" s="23">
        <v>1.08</v>
      </c>
      <c r="DR6" s="23"/>
      <c r="DS6" s="23">
        <v>1.08</v>
      </c>
      <c r="DT6" s="23"/>
      <c r="DU6" s="23">
        <v>0.98</v>
      </c>
      <c r="DV6" s="23"/>
      <c r="DW6" s="23">
        <v>0.98</v>
      </c>
      <c r="DX6" s="23"/>
      <c r="DY6" s="23">
        <v>1.5</v>
      </c>
      <c r="DZ6" s="23"/>
      <c r="EA6" s="24">
        <v>1.5</v>
      </c>
      <c r="EB6" s="25"/>
      <c r="EC6" s="25"/>
    </row>
    <row r="7" spans="1:257" s="33" customFormat="1" ht="31.5" customHeight="1" x14ac:dyDescent="0.25">
      <c r="A7" s="46">
        <v>2</v>
      </c>
      <c r="B7" s="26" t="s">
        <v>74</v>
      </c>
      <c r="C7" s="26"/>
      <c r="D7" s="27"/>
      <c r="E7" s="111">
        <v>0.8</v>
      </c>
      <c r="F7" s="28"/>
      <c r="G7" s="29"/>
      <c r="H7" s="30"/>
      <c r="I7" s="30"/>
      <c r="J7" s="30"/>
      <c r="K7" s="30"/>
      <c r="L7" s="31"/>
      <c r="M7" s="31"/>
      <c r="N7" s="31"/>
      <c r="O7" s="31"/>
      <c r="P7" s="32">
        <f t="shared" ref="P7:AW7" si="0">SUM(P8:P26)</f>
        <v>0</v>
      </c>
      <c r="Q7" s="32">
        <f t="shared" si="0"/>
        <v>0</v>
      </c>
      <c r="R7" s="32">
        <f t="shared" si="0"/>
        <v>31</v>
      </c>
      <c r="S7" s="32">
        <f t="shared" si="0"/>
        <v>1258513.6764200001</v>
      </c>
      <c r="T7" s="32">
        <f t="shared" si="0"/>
        <v>5942</v>
      </c>
      <c r="U7" s="32">
        <f t="shared" si="0"/>
        <v>184588117.40369007</v>
      </c>
      <c r="V7" s="32">
        <f t="shared" si="0"/>
        <v>0</v>
      </c>
      <c r="W7" s="32">
        <f t="shared" si="0"/>
        <v>0</v>
      </c>
      <c r="X7" s="32">
        <f t="shared" si="0"/>
        <v>80</v>
      </c>
      <c r="Y7" s="32">
        <f t="shared" si="0"/>
        <v>6770491.7049000002</v>
      </c>
      <c r="Z7" s="32">
        <f t="shared" si="0"/>
        <v>2485</v>
      </c>
      <c r="AA7" s="32">
        <f t="shared" si="0"/>
        <v>56249526.090450011</v>
      </c>
      <c r="AB7" s="32">
        <f t="shared" si="0"/>
        <v>0</v>
      </c>
      <c r="AC7" s="32">
        <f t="shared" si="0"/>
        <v>0</v>
      </c>
      <c r="AD7" s="32">
        <f t="shared" si="0"/>
        <v>0</v>
      </c>
      <c r="AE7" s="32">
        <f t="shared" si="0"/>
        <v>0</v>
      </c>
      <c r="AF7" s="32">
        <f t="shared" si="0"/>
        <v>0</v>
      </c>
      <c r="AG7" s="32">
        <f t="shared" si="0"/>
        <v>0</v>
      </c>
      <c r="AH7" s="32">
        <f t="shared" si="0"/>
        <v>205</v>
      </c>
      <c r="AI7" s="32">
        <f t="shared" si="0"/>
        <v>3978754.238998</v>
      </c>
      <c r="AJ7" s="32">
        <f t="shared" si="0"/>
        <v>530</v>
      </c>
      <c r="AK7" s="32">
        <f t="shared" si="0"/>
        <v>8618069.8260580003</v>
      </c>
      <c r="AL7" s="32">
        <f t="shared" si="0"/>
        <v>560</v>
      </c>
      <c r="AM7" s="32">
        <f t="shared" si="0"/>
        <v>10572893.302201999</v>
      </c>
      <c r="AN7" s="32">
        <f t="shared" si="0"/>
        <v>70</v>
      </c>
      <c r="AO7" s="32">
        <f t="shared" si="0"/>
        <v>1261142.786904</v>
      </c>
      <c r="AP7" s="32">
        <f t="shared" si="0"/>
        <v>796</v>
      </c>
      <c r="AQ7" s="32">
        <f t="shared" si="0"/>
        <v>14504445.960466001</v>
      </c>
      <c r="AR7" s="32">
        <f t="shared" si="0"/>
        <v>480</v>
      </c>
      <c r="AS7" s="32">
        <f t="shared" si="0"/>
        <v>9587918.8799240012</v>
      </c>
      <c r="AT7" s="32">
        <f t="shared" si="0"/>
        <v>49.666666666666664</v>
      </c>
      <c r="AU7" s="32">
        <f t="shared" si="0"/>
        <v>472189.66214933328</v>
      </c>
      <c r="AV7" s="32">
        <f t="shared" si="0"/>
        <v>0</v>
      </c>
      <c r="AW7" s="32">
        <f t="shared" si="0"/>
        <v>0</v>
      </c>
      <c r="AX7" s="32">
        <f t="shared" ref="AX7:CC7" si="1">SUM(AX8:AX26)</f>
        <v>93</v>
      </c>
      <c r="AY7" s="32">
        <f t="shared" si="1"/>
        <v>1391794.6761179999</v>
      </c>
      <c r="AZ7" s="32">
        <f t="shared" si="1"/>
        <v>1007</v>
      </c>
      <c r="BA7" s="32">
        <f t="shared" si="1"/>
        <v>15243763.537156001</v>
      </c>
      <c r="BB7" s="32">
        <f t="shared" si="1"/>
        <v>293</v>
      </c>
      <c r="BC7" s="32">
        <f t="shared" si="1"/>
        <v>5455042.3524520006</v>
      </c>
      <c r="BD7" s="32">
        <f t="shared" si="1"/>
        <v>0</v>
      </c>
      <c r="BE7" s="32">
        <f t="shared" si="1"/>
        <v>0</v>
      </c>
      <c r="BF7" s="32">
        <f t="shared" si="1"/>
        <v>2750</v>
      </c>
      <c r="BG7" s="32">
        <f t="shared" si="1"/>
        <v>57087674.804159999</v>
      </c>
      <c r="BH7" s="32">
        <f t="shared" si="1"/>
        <v>7430</v>
      </c>
      <c r="BI7" s="32">
        <f t="shared" si="1"/>
        <v>136552603.04809204</v>
      </c>
      <c r="BJ7" s="32">
        <f t="shared" si="1"/>
        <v>3680</v>
      </c>
      <c r="BK7" s="32">
        <f t="shared" si="1"/>
        <v>82040780.613329992</v>
      </c>
      <c r="BL7" s="32">
        <f t="shared" si="1"/>
        <v>1990</v>
      </c>
      <c r="BM7" s="32">
        <f t="shared" si="1"/>
        <v>43336788.322520003</v>
      </c>
      <c r="BN7" s="32">
        <f t="shared" si="1"/>
        <v>2274</v>
      </c>
      <c r="BO7" s="32">
        <f t="shared" si="1"/>
        <v>50618610.084041998</v>
      </c>
      <c r="BP7" s="32">
        <f t="shared" si="1"/>
        <v>0</v>
      </c>
      <c r="BQ7" s="32">
        <f t="shared" si="1"/>
        <v>0</v>
      </c>
      <c r="BR7" s="32">
        <f t="shared" si="1"/>
        <v>0</v>
      </c>
      <c r="BS7" s="32">
        <f t="shared" si="1"/>
        <v>0</v>
      </c>
      <c r="BT7" s="32">
        <f t="shared" si="1"/>
        <v>165</v>
      </c>
      <c r="BU7" s="32">
        <f t="shared" si="1"/>
        <v>3667130.1374399997</v>
      </c>
      <c r="BV7" s="32">
        <f t="shared" si="1"/>
        <v>40</v>
      </c>
      <c r="BW7" s="32">
        <f t="shared" si="1"/>
        <v>1328616.1932120002</v>
      </c>
      <c r="BX7" s="32">
        <f t="shared" si="1"/>
        <v>6</v>
      </c>
      <c r="BY7" s="32">
        <f t="shared" si="1"/>
        <v>135345.96906599999</v>
      </c>
      <c r="BZ7" s="32">
        <f t="shared" si="1"/>
        <v>110</v>
      </c>
      <c r="CA7" s="32">
        <f t="shared" si="1"/>
        <v>3591929.06226</v>
      </c>
      <c r="CB7" s="32">
        <f t="shared" si="1"/>
        <v>60</v>
      </c>
      <c r="CC7" s="32">
        <f t="shared" si="1"/>
        <v>2338897.13442</v>
      </c>
      <c r="CD7" s="32">
        <f t="shared" ref="CD7:DI7" si="2">SUM(CD8:CD26)</f>
        <v>1155</v>
      </c>
      <c r="CE7" s="32">
        <f t="shared" si="2"/>
        <v>29111744.426133599</v>
      </c>
      <c r="CF7" s="32">
        <f t="shared" si="2"/>
        <v>1080</v>
      </c>
      <c r="CG7" s="32">
        <f t="shared" si="2"/>
        <v>22433320.551364798</v>
      </c>
      <c r="CH7" s="32">
        <f t="shared" si="2"/>
        <v>47</v>
      </c>
      <c r="CI7" s="32">
        <f t="shared" si="2"/>
        <v>848376.69858480012</v>
      </c>
      <c r="CJ7" s="32">
        <f t="shared" si="2"/>
        <v>524</v>
      </c>
      <c r="CK7" s="32">
        <f t="shared" si="2"/>
        <v>9475156.6505903974</v>
      </c>
      <c r="CL7" s="32">
        <f t="shared" si="2"/>
        <v>1304</v>
      </c>
      <c r="CM7" s="32">
        <f t="shared" si="2"/>
        <v>28463335.529243995</v>
      </c>
      <c r="CN7" s="32">
        <f t="shared" si="2"/>
        <v>0</v>
      </c>
      <c r="CO7" s="32">
        <f t="shared" si="2"/>
        <v>0</v>
      </c>
      <c r="CP7" s="32">
        <f t="shared" si="2"/>
        <v>2199</v>
      </c>
      <c r="CQ7" s="32">
        <f t="shared" si="2"/>
        <v>51320375.021916002</v>
      </c>
      <c r="CR7" s="32">
        <f t="shared" si="2"/>
        <v>0</v>
      </c>
      <c r="CS7" s="32">
        <f t="shared" si="2"/>
        <v>0</v>
      </c>
      <c r="CT7" s="32">
        <f t="shared" si="2"/>
        <v>670</v>
      </c>
      <c r="CU7" s="32">
        <f t="shared" si="2"/>
        <v>15845335.9484112</v>
      </c>
      <c r="CV7" s="32">
        <f t="shared" si="2"/>
        <v>74</v>
      </c>
      <c r="CW7" s="32">
        <f t="shared" si="2"/>
        <v>1536528.804888</v>
      </c>
      <c r="CX7" s="32">
        <f t="shared" si="2"/>
        <v>821</v>
      </c>
      <c r="CY7" s="32">
        <f t="shared" si="2"/>
        <v>16958771.689305604</v>
      </c>
      <c r="CZ7" s="32">
        <f t="shared" si="2"/>
        <v>19</v>
      </c>
      <c r="DA7" s="32">
        <f t="shared" si="2"/>
        <v>222499.38498480001</v>
      </c>
      <c r="DB7" s="32">
        <f t="shared" si="2"/>
        <v>0</v>
      </c>
      <c r="DC7" s="32">
        <f t="shared" si="2"/>
        <v>0</v>
      </c>
      <c r="DD7" s="32">
        <f t="shared" si="2"/>
        <v>0</v>
      </c>
      <c r="DE7" s="32">
        <f t="shared" si="2"/>
        <v>0</v>
      </c>
      <c r="DF7" s="32">
        <f t="shared" si="2"/>
        <v>0</v>
      </c>
      <c r="DG7" s="32">
        <f t="shared" si="2"/>
        <v>0</v>
      </c>
      <c r="DH7" s="32">
        <f t="shared" si="2"/>
        <v>0</v>
      </c>
      <c r="DI7" s="32">
        <f t="shared" si="2"/>
        <v>0</v>
      </c>
      <c r="DJ7" s="32">
        <f t="shared" ref="DJ7:EC7" si="3">SUM(DJ8:DJ26)</f>
        <v>3600</v>
      </c>
      <c r="DK7" s="32">
        <f t="shared" si="3"/>
        <v>105097075.81259041</v>
      </c>
      <c r="DL7" s="32">
        <f t="shared" si="3"/>
        <v>9130</v>
      </c>
      <c r="DM7" s="32">
        <f t="shared" si="3"/>
        <v>204747626.73916322</v>
      </c>
      <c r="DN7" s="32">
        <f t="shared" si="3"/>
        <v>44</v>
      </c>
      <c r="DO7" s="32">
        <f t="shared" si="3"/>
        <v>1960247.7461952004</v>
      </c>
      <c r="DP7" s="32">
        <f t="shared" si="3"/>
        <v>0</v>
      </c>
      <c r="DQ7" s="32">
        <f t="shared" si="3"/>
        <v>0</v>
      </c>
      <c r="DR7" s="32">
        <f t="shared" si="3"/>
        <v>0</v>
      </c>
      <c r="DS7" s="32">
        <f t="shared" si="3"/>
        <v>0</v>
      </c>
      <c r="DT7" s="32">
        <f t="shared" si="3"/>
        <v>180</v>
      </c>
      <c r="DU7" s="32">
        <f t="shared" si="3"/>
        <v>5195407.5801935997</v>
      </c>
      <c r="DV7" s="32">
        <f t="shared" si="3"/>
        <v>0</v>
      </c>
      <c r="DW7" s="32">
        <f t="shared" si="3"/>
        <v>0</v>
      </c>
      <c r="DX7" s="32">
        <f t="shared" si="3"/>
        <v>107</v>
      </c>
      <c r="DY7" s="32">
        <f t="shared" si="3"/>
        <v>4306267.9985324992</v>
      </c>
      <c r="DZ7" s="32">
        <f t="shared" si="3"/>
        <v>282</v>
      </c>
      <c r="EA7" s="32">
        <f t="shared" si="3"/>
        <v>13192234.717200002</v>
      </c>
      <c r="EB7" s="32">
        <f t="shared" si="3"/>
        <v>52362.666666666664</v>
      </c>
      <c r="EC7" s="32">
        <f t="shared" si="3"/>
        <v>1211365344.7657278</v>
      </c>
      <c r="ED7" s="2"/>
      <c r="EE7" s="2"/>
      <c r="EF7" s="2"/>
      <c r="EG7" s="2"/>
      <c r="EH7" s="2"/>
      <c r="EI7" s="2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36" customHeight="1" x14ac:dyDescent="0.25">
      <c r="A8" s="56">
        <v>1</v>
      </c>
      <c r="B8" s="34" t="s">
        <v>75</v>
      </c>
      <c r="C8" s="35">
        <v>19007.45</v>
      </c>
      <c r="D8" s="35">
        <f>C8*(H8+I8+J8)</f>
        <v>16536.481500000002</v>
      </c>
      <c r="E8" s="112">
        <v>0.82</v>
      </c>
      <c r="F8" s="36">
        <v>1</v>
      </c>
      <c r="G8" s="37"/>
      <c r="H8" s="38">
        <v>0.72</v>
      </c>
      <c r="I8" s="38">
        <v>0.12</v>
      </c>
      <c r="J8" s="38">
        <v>0.03</v>
      </c>
      <c r="K8" s="38">
        <v>0.13</v>
      </c>
      <c r="L8" s="35">
        <v>1.4</v>
      </c>
      <c r="M8" s="35">
        <v>1.68</v>
      </c>
      <c r="N8" s="35">
        <v>2.23</v>
      </c>
      <c r="O8" s="35">
        <v>2.39</v>
      </c>
      <c r="P8" s="39"/>
      <c r="Q8" s="39">
        <f>P8*C8*E8*F8*L8*$Q$6</f>
        <v>0</v>
      </c>
      <c r="R8" s="39">
        <v>0</v>
      </c>
      <c r="S8" s="39">
        <f>R8*C8*E8*F8*L8*$S$6</f>
        <v>0</v>
      </c>
      <c r="T8" s="39">
        <v>306</v>
      </c>
      <c r="U8" s="39">
        <f>T8*C8*E8*F8*L8*$U$6</f>
        <v>8680215.8242799994</v>
      </c>
      <c r="V8" s="39">
        <v>0</v>
      </c>
      <c r="W8" s="39">
        <f>V8*C8*E8*F8*L8*$W$6</f>
        <v>0</v>
      </c>
      <c r="X8" s="39"/>
      <c r="Y8" s="39">
        <f>X8*C8*E8*F8*L8*$Y$6</f>
        <v>0</v>
      </c>
      <c r="Z8" s="39"/>
      <c r="AA8" s="39">
        <f>Z8*C8*E8*F8*L8*$AA$6</f>
        <v>0</v>
      </c>
      <c r="AB8" s="39">
        <v>0</v>
      </c>
      <c r="AC8" s="39">
        <f>AB8*C8*E8*F8*L8*$AC$6</f>
        <v>0</v>
      </c>
      <c r="AD8" s="39">
        <v>0</v>
      </c>
      <c r="AE8" s="39">
        <f>AD8*C8*E8*F8*L8*$AE$6</f>
        <v>0</v>
      </c>
      <c r="AF8" s="39">
        <v>0</v>
      </c>
      <c r="AG8" s="39">
        <f>AF8*C8*E8*F8*L8*$AG$6</f>
        <v>0</v>
      </c>
      <c r="AH8" s="39">
        <v>0</v>
      </c>
      <c r="AI8" s="39">
        <f>AH8*C8*E8*F8*L8*$AI$6</f>
        <v>0</v>
      </c>
      <c r="AJ8" s="39">
        <v>8</v>
      </c>
      <c r="AK8" s="39">
        <f>AJ8*C8*E8*F8*L8*$AK$6</f>
        <v>171073.132384</v>
      </c>
      <c r="AL8" s="39">
        <v>9</v>
      </c>
      <c r="AM8" s="39">
        <f>AL8*C8*E8*F8*L8*$AM$6</f>
        <v>192457.27393199998</v>
      </c>
      <c r="AN8" s="39">
        <v>1</v>
      </c>
      <c r="AO8" s="39">
        <f>SUM($AO$6*AN8*C8*E8*F8*L8)</f>
        <v>21384.141547999996</v>
      </c>
      <c r="AP8" s="39">
        <v>14</v>
      </c>
      <c r="AQ8" s="39">
        <f>AP8*C8*E8*F8*L8*$AQ$6</f>
        <v>299377.98167199991</v>
      </c>
      <c r="AR8" s="39">
        <v>15</v>
      </c>
      <c r="AS8" s="39">
        <f>AR8*C8*E8*F8*L8*$AS$6</f>
        <v>320762.12321999995</v>
      </c>
      <c r="AT8" s="39">
        <v>0</v>
      </c>
      <c r="AU8" s="39">
        <f>AT8*C8*E8*F8*L8*$AU$6</f>
        <v>0</v>
      </c>
      <c r="AV8" s="39">
        <v>0</v>
      </c>
      <c r="AW8" s="39">
        <f>AV8*C8*E8*F8*L8*$AW$6</f>
        <v>0</v>
      </c>
      <c r="AX8" s="39">
        <v>2</v>
      </c>
      <c r="AY8" s="39">
        <f>SUM(AX8*$AY$6*C8*E8*F8*L8)</f>
        <v>42768.283095999992</v>
      </c>
      <c r="AZ8" s="39">
        <v>20</v>
      </c>
      <c r="BA8" s="39">
        <f>SUM(AZ8*$BA$6*C8*E8*F8*L8)</f>
        <v>427682.83095999999</v>
      </c>
      <c r="BB8" s="39">
        <v>0</v>
      </c>
      <c r="BC8" s="39">
        <f>BB8*C8*E8*F8*L8*$BC$6</f>
        <v>0</v>
      </c>
      <c r="BD8" s="39">
        <v>0</v>
      </c>
      <c r="BE8" s="39">
        <f>BD8*C8*E8*F8*L8*$BE$6</f>
        <v>0</v>
      </c>
      <c r="BF8" s="39">
        <v>0</v>
      </c>
      <c r="BG8" s="39">
        <f>BF8*C8*E8*F8*L8*$BG$6</f>
        <v>0</v>
      </c>
      <c r="BH8" s="39">
        <v>90</v>
      </c>
      <c r="BI8" s="39">
        <f>BH8*C8*E8*F8*L8*$BI$6</f>
        <v>2120957.7127199997</v>
      </c>
      <c r="BJ8" s="39">
        <v>164</v>
      </c>
      <c r="BK8" s="39">
        <f>BJ8*C8*E8*F8*L8*$BK$6</f>
        <v>3506999.2138720001</v>
      </c>
      <c r="BL8" s="39">
        <v>100</v>
      </c>
      <c r="BM8" s="39">
        <f>BL8*C8*E8*F8*L8*$BM$6</f>
        <v>2138414.1547999997</v>
      </c>
      <c r="BN8" s="39">
        <v>120</v>
      </c>
      <c r="BO8" s="39">
        <f>BN8*C8*E8*F8*L8*$BO$6</f>
        <v>2566096.9857599996</v>
      </c>
      <c r="BP8" s="39">
        <v>0</v>
      </c>
      <c r="BQ8" s="39">
        <f>BP8*C8*E8*F8*L8*$BQ$6</f>
        <v>0</v>
      </c>
      <c r="BR8" s="39">
        <v>0</v>
      </c>
      <c r="BS8" s="39">
        <f>BR8*C8*E8*F8*L8*$BS$6</f>
        <v>0</v>
      </c>
      <c r="BT8" s="39">
        <v>15</v>
      </c>
      <c r="BU8" s="39">
        <f>BT8*C8*E8*F8*L8*$BU$6</f>
        <v>360039.11789999995</v>
      </c>
      <c r="BV8" s="39">
        <v>0</v>
      </c>
      <c r="BW8" s="39">
        <f>BV8*C8*E8*F8*L8*$BW$6</f>
        <v>0</v>
      </c>
      <c r="BX8" s="39">
        <v>0</v>
      </c>
      <c r="BY8" s="39">
        <f>BX8*C8*E8*F8*L8*$BY$6</f>
        <v>0</v>
      </c>
      <c r="BZ8" s="39">
        <v>6</v>
      </c>
      <c r="CA8" s="39">
        <f>BZ8*C8*E8*F8*M8*$CA$6</f>
        <v>235661.96808000002</v>
      </c>
      <c r="CB8" s="39"/>
      <c r="CC8" s="39">
        <f>CB8*C8*E8*F8*M8*$CC$6</f>
        <v>0</v>
      </c>
      <c r="CD8" s="39">
        <v>18</v>
      </c>
      <c r="CE8" s="39">
        <f>CD8*C8*E8*F8*M8*$CE$6</f>
        <v>461897.4574368</v>
      </c>
      <c r="CF8" s="39">
        <v>19</v>
      </c>
      <c r="CG8" s="39">
        <f>CF8*C8*E8*F8*M8*$CG$6</f>
        <v>487558.42729439994</v>
      </c>
      <c r="CH8" s="39">
        <v>4</v>
      </c>
      <c r="CI8" s="39">
        <f>SUM(CH8*$CI$6*C8*E8*F8*M8)</f>
        <v>102643.87943039997</v>
      </c>
      <c r="CJ8" s="39">
        <v>46</v>
      </c>
      <c r="CK8" s="39">
        <f>SUM(CJ8*$CK$6*C8*E8*F8*M8)</f>
        <v>1180404.6134495998</v>
      </c>
      <c r="CL8" s="39">
        <v>90</v>
      </c>
      <c r="CM8" s="39">
        <f>CL8*C8*E8*F8*M8*$CM$6</f>
        <v>2309487.2871839995</v>
      </c>
      <c r="CN8" s="39">
        <v>0</v>
      </c>
      <c r="CO8" s="39">
        <f>CN8*C8*E8*F8*M8*$CO$6</f>
        <v>0</v>
      </c>
      <c r="CP8" s="39">
        <v>98</v>
      </c>
      <c r="CQ8" s="39">
        <f>CP8*C8*E8*F8*M8*$CQ$6</f>
        <v>2514775.0460448</v>
      </c>
      <c r="CR8" s="39">
        <v>0</v>
      </c>
      <c r="CS8" s="39">
        <f>CR8*C8*E8*F8*M8*$CS$6</f>
        <v>0</v>
      </c>
      <c r="CT8" s="39">
        <v>40</v>
      </c>
      <c r="CU8" s="39">
        <f>CT8*C8*E8*F8*M8*$CU$6</f>
        <v>1026438.7943039999</v>
      </c>
      <c r="CV8" s="39">
        <v>2</v>
      </c>
      <c r="CW8" s="39">
        <f>SUM(CV8*$CW$6*C8*E8*F8*M8)</f>
        <v>51321.939715199987</v>
      </c>
      <c r="CX8" s="39">
        <v>23</v>
      </c>
      <c r="CY8" s="39">
        <f>SUM(CX8*$CY$6*C8*E8*F8*M8)</f>
        <v>590202.30672479991</v>
      </c>
      <c r="CZ8" s="39">
        <v>1</v>
      </c>
      <c r="DA8" s="39">
        <f>CZ8*C8*E8*F8*M8*$DA$6</f>
        <v>25660.969857600001</v>
      </c>
      <c r="DB8" s="39">
        <v>0</v>
      </c>
      <c r="DC8" s="39">
        <f>DB8*C8*E8*F8*M8*$DC$6</f>
        <v>0</v>
      </c>
      <c r="DD8" s="39">
        <v>0</v>
      </c>
      <c r="DE8" s="39">
        <f>DD8*C8*E8*F8*M8*$DE$6</f>
        <v>0</v>
      </c>
      <c r="DF8" s="39">
        <v>0</v>
      </c>
      <c r="DG8" s="39">
        <f>DF8*C8*E8*F8*M8*$DG$6</f>
        <v>0</v>
      </c>
      <c r="DH8" s="40">
        <v>0</v>
      </c>
      <c r="DI8" s="40">
        <f>DH8*C8*E8*F8*M8*$DI$6</f>
        <v>0</v>
      </c>
      <c r="DJ8" s="39">
        <v>537</v>
      </c>
      <c r="DK8" s="39">
        <f>DJ8*C8*E8*F8*M8*$DK$6</f>
        <v>15186057.2230752</v>
      </c>
      <c r="DL8" s="39">
        <v>426</v>
      </c>
      <c r="DM8" s="39">
        <f>DL8*C8*E8*F8*M8*$DM$6</f>
        <v>10931573.159337599</v>
      </c>
      <c r="DN8" s="39">
        <v>0</v>
      </c>
      <c r="DO8" s="39">
        <f>DN8*C8*E8*F8*M8*$DO$6</f>
        <v>0</v>
      </c>
      <c r="DP8" s="39">
        <v>0</v>
      </c>
      <c r="DQ8" s="39">
        <f>DP8*C8*E8*F8*M8*$DQ$6</f>
        <v>0</v>
      </c>
      <c r="DR8" s="39">
        <v>0</v>
      </c>
      <c r="DS8" s="39">
        <f>DR8*C8*E8*F8*M8*$DS$6</f>
        <v>0</v>
      </c>
      <c r="DT8" s="39"/>
      <c r="DU8" s="39">
        <f>DT8*C8*E8*F8*M8*$DU$6</f>
        <v>0</v>
      </c>
      <c r="DV8" s="39">
        <v>0</v>
      </c>
      <c r="DW8" s="39">
        <f>DV8*C8*E8*F8*M8*$DW$6</f>
        <v>0</v>
      </c>
      <c r="DX8" s="39">
        <v>6</v>
      </c>
      <c r="DY8" s="39">
        <f>DX8*C8*E8*F8*N8*$DY$6</f>
        <v>312813.20763000008</v>
      </c>
      <c r="DZ8" s="39">
        <v>19</v>
      </c>
      <c r="EA8" s="39">
        <f>DZ8*C8*E8*F8*O8*$EA$6</f>
        <v>1061647.8145350001</v>
      </c>
      <c r="EB8" s="41">
        <f>SUM(P8,R8,T8,V8,X8,Z8,AB8,AD8,AF8,AH8,AJ8,AL8,AP8,AR8,AT8,AV8,AX8,AZ8,BB8,BD8,BF8,BH8,BJ8,BL8,BN8,BP8,BR8,BT8,BV8,BX8,BZ8,CB8,CD8,CF8,CH8,CJ8,CL8,CN8,CP8,CR8,CT8,CV8,CX8,CZ8,DB8,DD8,DF8,DH8,DJ8,DL8,DN8,DP8,DR8,DT8,DV8,DX8,DZ8,AN8)</f>
        <v>2199</v>
      </c>
      <c r="EC8" s="41">
        <f>SUM(Q8,S8,U8,W8,Y8,AA8,AC8,AE8,AG8,AI8,AK8,AM8,AQ8,AS8,AU8,AW8,AY8,BA8,BC8,BE8,BG8,BI8,BK8,BM8,BO8,BQ8,BS8,BU8,BW8,BY8,CA8,CC8,CE8,CG8,CI8,CK8,CM8,CO8,CQ8,CS8,CU8,CW8,CY8,DA8,DC8,DE8,DG8,DI8,DK8,DM8,DO8,DQ8,DS8,DU8,DW8,DY8,EA8,AO8)</f>
        <v>57326372.870243393</v>
      </c>
    </row>
    <row r="9" spans="1:257" ht="36" customHeight="1" x14ac:dyDescent="0.25">
      <c r="A9" s="56">
        <v>2</v>
      </c>
      <c r="B9" s="34" t="s">
        <v>76</v>
      </c>
      <c r="C9" s="35">
        <v>19007.45</v>
      </c>
      <c r="D9" s="35">
        <f>C9*(H9+I9+J9)</f>
        <v>16536.481500000002</v>
      </c>
      <c r="E9" s="112">
        <v>0.84</v>
      </c>
      <c r="F9" s="36">
        <v>1</v>
      </c>
      <c r="G9" s="37"/>
      <c r="H9" s="38">
        <v>0.72</v>
      </c>
      <c r="I9" s="38">
        <v>0.12</v>
      </c>
      <c r="J9" s="38">
        <v>0.03</v>
      </c>
      <c r="K9" s="38">
        <v>0.13</v>
      </c>
      <c r="L9" s="35">
        <v>1.4</v>
      </c>
      <c r="M9" s="35">
        <v>1.68</v>
      </c>
      <c r="N9" s="35">
        <v>2.23</v>
      </c>
      <c r="O9" s="35">
        <v>2.39</v>
      </c>
      <c r="P9" s="39"/>
      <c r="Q9" s="39">
        <f>P9*C9*E9*F9*L9*$Q$6</f>
        <v>0</v>
      </c>
      <c r="R9" s="39">
        <v>0</v>
      </c>
      <c r="S9" s="39">
        <f>R9*C9*E9*F9*L9*$S$6</f>
        <v>0</v>
      </c>
      <c r="T9" s="39">
        <v>968</v>
      </c>
      <c r="U9" s="39">
        <f>T9*C9*E9*F9*L9*$U$6</f>
        <v>28128714.694080003</v>
      </c>
      <c r="V9" s="39">
        <v>0</v>
      </c>
      <c r="W9" s="39">
        <f>V9*C9*E9*F9*L9*$W$6</f>
        <v>0</v>
      </c>
      <c r="X9" s="39">
        <v>0</v>
      </c>
      <c r="Y9" s="39">
        <f>X9*C9*E9*F9*L9*$Y$6</f>
        <v>0</v>
      </c>
      <c r="Z9" s="39">
        <f>68</f>
        <v>68</v>
      </c>
      <c r="AA9" s="39">
        <f>Z9*C9*E9*F9*L9*$AA$6</f>
        <v>1671986.53776</v>
      </c>
      <c r="AB9" s="39">
        <v>0</v>
      </c>
      <c r="AC9" s="39">
        <f>AB9*C9*E9*F9*L9*$AC$6</f>
        <v>0</v>
      </c>
      <c r="AD9" s="39">
        <v>0</v>
      </c>
      <c r="AE9" s="39">
        <f>AD9*C9*E9*F9*L9*$AE$6</f>
        <v>0</v>
      </c>
      <c r="AF9" s="39">
        <v>0</v>
      </c>
      <c r="AG9" s="39">
        <f>AF9*C9*E9*F9*L9*$AG$6</f>
        <v>0</v>
      </c>
      <c r="AH9" s="39"/>
      <c r="AI9" s="39">
        <f>AH9*C9*E9*F9*L9*$AI$6</f>
        <v>0</v>
      </c>
      <c r="AJ9" s="39">
        <v>100</v>
      </c>
      <c r="AK9" s="39">
        <f>AJ9*C9*E9*F9*L9*$AK$6</f>
        <v>2190570.5976</v>
      </c>
      <c r="AL9" s="39">
        <v>47</v>
      </c>
      <c r="AM9" s="39">
        <f>AL9*C9*E9*F9*L9*$AM$6</f>
        <v>1029568.1808720001</v>
      </c>
      <c r="AN9" s="39">
        <v>6</v>
      </c>
      <c r="AO9" s="39">
        <f>SUM($AO$6*AN9*C9*E9*F9*L9)</f>
        <v>131434.23585599998</v>
      </c>
      <c r="AP9" s="39">
        <v>64</v>
      </c>
      <c r="AQ9" s="39">
        <f>AP9*C9*E9*F9*L9*$AQ$6</f>
        <v>1401965.1824639998</v>
      </c>
      <c r="AR9" s="39">
        <v>40</v>
      </c>
      <c r="AS9" s="39">
        <f>AR9*C9*E9*F9*L9*$AS$6</f>
        <v>876228.2390399999</v>
      </c>
      <c r="AT9" s="39">
        <v>1</v>
      </c>
      <c r="AU9" s="39">
        <f>AT9*C9*E9*F9*L9*$AU$6</f>
        <v>21905.705975999997</v>
      </c>
      <c r="AV9" s="39">
        <v>0</v>
      </c>
      <c r="AW9" s="39">
        <f>AV9*C9*E9*F9*L9*$AW$6</f>
        <v>0</v>
      </c>
      <c r="AX9" s="39">
        <v>5</v>
      </c>
      <c r="AY9" s="39">
        <f>SUM(AX9*$AY$6*C9*E9*F9*L9)</f>
        <v>109528.52987999999</v>
      </c>
      <c r="AZ9" s="39">
        <v>49</v>
      </c>
      <c r="BA9" s="39">
        <f>SUM(AZ9*$BA$6*C9*E9*F9*L9)</f>
        <v>1073379.5928239999</v>
      </c>
      <c r="BB9" s="39">
        <v>0</v>
      </c>
      <c r="BC9" s="39">
        <f>BB9*C9*E9*F9*L9*$BC$6</f>
        <v>0</v>
      </c>
      <c r="BD9" s="39">
        <v>0</v>
      </c>
      <c r="BE9" s="39">
        <f>BD9*C9*E9*F9*L9*$BE$6</f>
        <v>0</v>
      </c>
      <c r="BF9" s="39">
        <v>25</v>
      </c>
      <c r="BG9" s="39">
        <f>BF9*C9*E9*F9*L9*$BG$6</f>
        <v>603524.55240000004</v>
      </c>
      <c r="BH9" s="39">
        <v>343</v>
      </c>
      <c r="BI9" s="39">
        <f>BH9*C9*E9*F9*L9*$BI$6</f>
        <v>8280356.8589279996</v>
      </c>
      <c r="BJ9" s="39">
        <v>700</v>
      </c>
      <c r="BK9" s="39">
        <f>BJ9*C9*E9*F9*L9*$BK$6</f>
        <v>15333994.183199998</v>
      </c>
      <c r="BL9" s="39">
        <v>140</v>
      </c>
      <c r="BM9" s="39">
        <f>BL9*C9*E9*F9*L9*$BM$6</f>
        <v>3066798.8366399999</v>
      </c>
      <c r="BN9" s="39">
        <v>19</v>
      </c>
      <c r="BO9" s="39">
        <f>BN9*C9*E9*F9*L9*$BO$6</f>
        <v>416208.41354399995</v>
      </c>
      <c r="BP9" s="39">
        <v>0</v>
      </c>
      <c r="BQ9" s="39">
        <f>BP9*C9*E9*F9*L9*$BQ$6</f>
        <v>0</v>
      </c>
      <c r="BR9" s="39">
        <v>0</v>
      </c>
      <c r="BS9" s="39">
        <f>BR9*C9*E9*F9*L9*$BS$6</f>
        <v>0</v>
      </c>
      <c r="BT9" s="39"/>
      <c r="BU9" s="39">
        <f>BT9*C9*E9*F9*L9*$BU$6</f>
        <v>0</v>
      </c>
      <c r="BV9" s="39">
        <v>0</v>
      </c>
      <c r="BW9" s="39">
        <f>BV9*C9*E9*F9*L9*$BW$6</f>
        <v>0</v>
      </c>
      <c r="BX9" s="39">
        <v>0</v>
      </c>
      <c r="BY9" s="39">
        <f>BX9*C9*E9*F9*L9*$BY$6</f>
        <v>0</v>
      </c>
      <c r="BZ9" s="39">
        <v>20</v>
      </c>
      <c r="CA9" s="39">
        <f>BZ9*C9*E9*F9*M9*$CA$6</f>
        <v>804699.40319999994</v>
      </c>
      <c r="CB9" s="39">
        <v>10</v>
      </c>
      <c r="CC9" s="39">
        <f>CB9*C9*E9*F9*M9*$CC$6</f>
        <v>402349.70159999997</v>
      </c>
      <c r="CD9" s="39">
        <v>158</v>
      </c>
      <c r="CE9" s="39">
        <f>CD9*C9*E9*F9*M9*$CE$6</f>
        <v>4153321.8530495991</v>
      </c>
      <c r="CF9" s="39">
        <v>90</v>
      </c>
      <c r="CG9" s="39">
        <f>CF9*C9*E9*F9*M9*$CG$6</f>
        <v>2365816.2454079995</v>
      </c>
      <c r="CH9" s="39">
        <v>4</v>
      </c>
      <c r="CI9" s="39">
        <f>SUM(CH9*$CI$6*C9*E9*F9*M9)</f>
        <v>105147.3886848</v>
      </c>
      <c r="CJ9" s="39">
        <v>46</v>
      </c>
      <c r="CK9" s="39">
        <f>SUM(CJ9*$CK$6*C9*E9*F9*M9)</f>
        <v>1209194.9698752</v>
      </c>
      <c r="CL9" s="39">
        <v>90</v>
      </c>
      <c r="CM9" s="39">
        <f>CL9*C9*E9*F9*M9*$CM$6</f>
        <v>2365816.2454079995</v>
      </c>
      <c r="CN9" s="39">
        <v>0</v>
      </c>
      <c r="CO9" s="39">
        <f>CN9*C9*E9*F9*M9*$CO$6</f>
        <v>0</v>
      </c>
      <c r="CP9" s="39">
        <v>271</v>
      </c>
      <c r="CQ9" s="39">
        <f>CP9*C9*E9*F9*M9*$CQ$6</f>
        <v>7123735.5833951989</v>
      </c>
      <c r="CR9" s="39">
        <v>0</v>
      </c>
      <c r="CS9" s="39">
        <f>CR9*C9*E9*F9*M9*$CS$6</f>
        <v>0</v>
      </c>
      <c r="CT9" s="39">
        <v>90</v>
      </c>
      <c r="CU9" s="39">
        <f>CT9*C9*E9*F9*M9*$CU$6</f>
        <v>2365816.2454079995</v>
      </c>
      <c r="CV9" s="39">
        <v>9</v>
      </c>
      <c r="CW9" s="39">
        <f>SUM(CV9*$CW$6*C9*E9*F9*M9)</f>
        <v>236581.6245408</v>
      </c>
      <c r="CX9" s="39">
        <v>101</v>
      </c>
      <c r="CY9" s="39">
        <f>SUM(CX9*$CY$6*C9*E9*F9*M9)</f>
        <v>2654971.5642911997</v>
      </c>
      <c r="CZ9" s="39">
        <v>1</v>
      </c>
      <c r="DA9" s="39">
        <f>CZ9*C9*E9*F9*M9*$DA$6</f>
        <v>26286.847171199999</v>
      </c>
      <c r="DB9" s="39">
        <v>0</v>
      </c>
      <c r="DC9" s="39">
        <f>DB9*C9*E9*F9*M9*$DC$6</f>
        <v>0</v>
      </c>
      <c r="DD9" s="39">
        <v>0</v>
      </c>
      <c r="DE9" s="39">
        <f>DD9*C9*E9*F9*M9*$DE$6</f>
        <v>0</v>
      </c>
      <c r="DF9" s="39">
        <v>0</v>
      </c>
      <c r="DG9" s="39">
        <f>DF9*C9*E9*F9*M9*$DG$6</f>
        <v>0</v>
      </c>
      <c r="DH9" s="40">
        <v>0</v>
      </c>
      <c r="DI9" s="40">
        <f>DH9*C9*E9*F9*M9*$DI$6</f>
        <v>0</v>
      </c>
      <c r="DJ9" s="39">
        <v>954</v>
      </c>
      <c r="DK9" s="39">
        <f>DJ9*C9*E9*F9*M9*$DK$6</f>
        <v>27636596.303500801</v>
      </c>
      <c r="DL9" s="39">
        <v>662</v>
      </c>
      <c r="DM9" s="39">
        <f>DL9*C9*E9*F9*M9*$DM$6</f>
        <v>17401892.827334397</v>
      </c>
      <c r="DN9" s="39">
        <v>0</v>
      </c>
      <c r="DO9" s="39">
        <f>DN9*C9*E9*F9*M9*$DO$6</f>
        <v>0</v>
      </c>
      <c r="DP9" s="39">
        <v>0</v>
      </c>
      <c r="DQ9" s="39">
        <f>DP9*C9*E9*F9*M9*$DQ$6</f>
        <v>0</v>
      </c>
      <c r="DR9" s="39">
        <v>0</v>
      </c>
      <c r="DS9" s="39">
        <f>DR9*C9*E9*F9*M9*$DS$6</f>
        <v>0</v>
      </c>
      <c r="DT9" s="39">
        <v>5</v>
      </c>
      <c r="DU9" s="39">
        <f>DT9*C9*E9*F9*M9*$DU$6</f>
        <v>131434.23585599998</v>
      </c>
      <c r="DV9" s="39"/>
      <c r="DW9" s="39">
        <f>DV9*C9*E9*F9*M9*$DW$6</f>
        <v>0</v>
      </c>
      <c r="DX9" s="39">
        <v>10</v>
      </c>
      <c r="DY9" s="39">
        <f>DX9*C9*E9*F9*N9*$DY$6</f>
        <v>534071.3300999999</v>
      </c>
      <c r="DZ9" s="39">
        <v>38</v>
      </c>
      <c r="EA9" s="39">
        <f>DZ9*C9*E9*F9*O9*$EA$6</f>
        <v>2175083.3273400003</v>
      </c>
      <c r="EB9" s="41">
        <f t="shared" ref="EB9:EB26" si="4">SUM(P9,R9,T9,V9,X9,Z9,AB9,AD9,AF9,AH9,AJ9,AL9,AP9,AR9,AT9,AV9,AX9,AZ9,BB9,BD9,BF9,BH9,BJ9,BL9,BN9,BP9,BR9,BT9,BV9,BX9,BZ9,CB9,CD9,CF9,CH9,CJ9,CL9,CN9,CP9,CR9,CT9,CV9,CX9,CZ9,DB9,DD9,DF9,DH9,DJ9,DL9,DN9,DP9,DR9,DT9,DV9,DX9,DZ9,AN9)</f>
        <v>5134</v>
      </c>
      <c r="EC9" s="41">
        <f t="shared" ref="EC9:EC26" si="5">SUM(Q9,S9,U9,W9,Y9,AA9,AC9,AE9,AG9,AI9,AK9,AM9,AQ9,AS9,AU9,AW9,AY9,BA9,BC9,BE9,BG9,BI9,BK9,BM9,BO9,BQ9,BS9,BU9,BW9,BY9,CA9,CC9,CE9,CG9,CI9,CK9,CM9,CO9,CQ9,CS9,CU9,CW9,CY9,DA9,DC9,DE9,DG9,DI9,DK9,DM9,DO9,DQ9,DS9,DU9,DW9,DY9,EA9,AO9)</f>
        <v>136028980.03722721</v>
      </c>
    </row>
    <row r="10" spans="1:257" ht="45" x14ac:dyDescent="0.25">
      <c r="A10" s="56">
        <v>3</v>
      </c>
      <c r="B10" s="34" t="s">
        <v>77</v>
      </c>
      <c r="C10" s="35">
        <v>19007.45</v>
      </c>
      <c r="D10" s="35">
        <f>C10*(H10+I10+J10)</f>
        <v>16916.630499999999</v>
      </c>
      <c r="E10" s="112">
        <v>0.97</v>
      </c>
      <c r="F10" s="36">
        <v>1</v>
      </c>
      <c r="G10" s="37"/>
      <c r="H10" s="38">
        <v>0.76</v>
      </c>
      <c r="I10" s="38">
        <v>0.1</v>
      </c>
      <c r="J10" s="38">
        <v>0.03</v>
      </c>
      <c r="K10" s="38">
        <v>0.11</v>
      </c>
      <c r="L10" s="35">
        <v>1.4</v>
      </c>
      <c r="M10" s="35">
        <v>1.68</v>
      </c>
      <c r="N10" s="35">
        <v>2.23</v>
      </c>
      <c r="O10" s="35">
        <v>2.39</v>
      </c>
      <c r="P10" s="39"/>
      <c r="Q10" s="39">
        <f>P10*C10*E10*F10*L10*$Q$6</f>
        <v>0</v>
      </c>
      <c r="R10" s="39">
        <v>0</v>
      </c>
      <c r="S10" s="39">
        <f>R10*C10*E10*F10*L10*$S$6</f>
        <v>0</v>
      </c>
      <c r="T10" s="39">
        <v>1348</v>
      </c>
      <c r="U10" s="39">
        <f>T10*C10*E10*F10*L10*$U$6</f>
        <v>45233154.006039999</v>
      </c>
      <c r="V10" s="39">
        <v>0</v>
      </c>
      <c r="W10" s="39">
        <f>V10*C10*E10*F10*L10*$W$6</f>
        <v>0</v>
      </c>
      <c r="X10" s="39">
        <v>0</v>
      </c>
      <c r="Y10" s="39">
        <f>X10*C10*E10*F10*L10*$Y$6</f>
        <v>0</v>
      </c>
      <c r="Z10" s="39"/>
      <c r="AA10" s="39">
        <f>Z10*C10*E10*F10*L10*$AA$6</f>
        <v>0</v>
      </c>
      <c r="AB10" s="39">
        <v>0</v>
      </c>
      <c r="AC10" s="39">
        <f>AB10*C10*E10*F10*L10*$AC$6</f>
        <v>0</v>
      </c>
      <c r="AD10" s="39">
        <v>0</v>
      </c>
      <c r="AE10" s="39">
        <f>AD10*C10*E10*F10*L10*$AE$6</f>
        <v>0</v>
      </c>
      <c r="AF10" s="39">
        <v>0</v>
      </c>
      <c r="AG10" s="39">
        <f>AF10*C10*E10*F10*L10*$AG$6</f>
        <v>0</v>
      </c>
      <c r="AH10" s="39">
        <v>7</v>
      </c>
      <c r="AI10" s="39">
        <f>AH10*C10*E10*F10*L10*$AI$6</f>
        <v>177071.12330599996</v>
      </c>
      <c r="AJ10" s="39">
        <v>36</v>
      </c>
      <c r="AK10" s="39">
        <f>AJ10*C10*E10*F10*L10*$AK$6</f>
        <v>910651.49128800014</v>
      </c>
      <c r="AL10" s="39">
        <v>59</v>
      </c>
      <c r="AM10" s="39">
        <f>AL10*C10*E10*F10*L10*$AM$6</f>
        <v>1492456.610722</v>
      </c>
      <c r="AN10" s="39">
        <v>3</v>
      </c>
      <c r="AO10" s="39">
        <f>SUM($AO$6*AN10*C10*E10*F10*L10)</f>
        <v>75887.624273999987</v>
      </c>
      <c r="AP10" s="39">
        <v>37</v>
      </c>
      <c r="AQ10" s="39">
        <f>AP10*C10*E10*F10*L10*$AQ$6</f>
        <v>935947.36604599992</v>
      </c>
      <c r="AR10" s="39">
        <v>123</v>
      </c>
      <c r="AS10" s="39">
        <f>AR10*C10*E10*F10*L10*$AS$6</f>
        <v>3111392.5952340001</v>
      </c>
      <c r="AT10" s="39">
        <v>0</v>
      </c>
      <c r="AU10" s="39">
        <f>AT10*C10*E10*F10*L10*$AU$6</f>
        <v>0</v>
      </c>
      <c r="AV10" s="39">
        <v>0</v>
      </c>
      <c r="AW10" s="39">
        <f>AV10*C10*E10*F10*L10*$AW$6</f>
        <v>0</v>
      </c>
      <c r="AX10" s="39">
        <v>2</v>
      </c>
      <c r="AY10" s="39">
        <f>SUM(AX10*$AY$6*C10*E10*F10*L10)</f>
        <v>50591.749515999996</v>
      </c>
      <c r="AZ10" s="39">
        <v>24</v>
      </c>
      <c r="BA10" s="39">
        <f>SUM(AZ10*$BA$6*C10*E10*F10*L10)</f>
        <v>607100.9941919999</v>
      </c>
      <c r="BB10" s="39">
        <v>0</v>
      </c>
      <c r="BC10" s="39">
        <f>BB10*C10*E10*F10*L10*$BC$6</f>
        <v>0</v>
      </c>
      <c r="BD10" s="39">
        <v>0</v>
      </c>
      <c r="BE10" s="39">
        <f>BD10*C10*E10*F10*L10*$BE$6</f>
        <v>0</v>
      </c>
      <c r="BF10" s="39">
        <v>0</v>
      </c>
      <c r="BG10" s="39">
        <f>BF10*C10*E10*F10*L10*$BG$6</f>
        <v>0</v>
      </c>
      <c r="BH10" s="39">
        <v>388</v>
      </c>
      <c r="BI10" s="39">
        <f>BH10*C10*E10*F10*L10*$BI$6</f>
        <v>10816309.549583999</v>
      </c>
      <c r="BJ10" s="39">
        <v>636</v>
      </c>
      <c r="BK10" s="39">
        <f>BJ10*C10*E10*F10*L10*$BK$6</f>
        <v>16088176.346088</v>
      </c>
      <c r="BL10" s="39">
        <v>170</v>
      </c>
      <c r="BM10" s="39">
        <f>BL10*C10*E10*F10*L10*$BM$6</f>
        <v>4300298.7088599997</v>
      </c>
      <c r="BN10" s="39">
        <v>526</v>
      </c>
      <c r="BO10" s="39">
        <f>BN10*C10*E10*F10*L10*$BO$6</f>
        <v>13305630.122707998</v>
      </c>
      <c r="BP10" s="39">
        <v>0</v>
      </c>
      <c r="BQ10" s="39">
        <f>BP10*C10*E10*F10*L10*$BQ$6</f>
        <v>0</v>
      </c>
      <c r="BR10" s="39">
        <v>0</v>
      </c>
      <c r="BS10" s="39">
        <f>BR10*C10*E10*F10*L10*$BS$6</f>
        <v>0</v>
      </c>
      <c r="BT10" s="39">
        <v>0</v>
      </c>
      <c r="BU10" s="39">
        <f>BT10*C10*E10*F10*L10*$BU$6</f>
        <v>0</v>
      </c>
      <c r="BV10" s="39">
        <v>0</v>
      </c>
      <c r="BW10" s="39">
        <f>BV10*C10*E10*F10*L10*$BW$6</f>
        <v>0</v>
      </c>
      <c r="BX10" s="39">
        <v>0</v>
      </c>
      <c r="BY10" s="39">
        <f>BX10*C10*E10*F10*L10*$BY$6</f>
        <v>0</v>
      </c>
      <c r="BZ10" s="39">
        <v>4</v>
      </c>
      <c r="CA10" s="39">
        <f>BZ10*C10*E10*F10*M10*$CA$6</f>
        <v>185847.24312</v>
      </c>
      <c r="CB10" s="39"/>
      <c r="CC10" s="39">
        <f>CB10*C10*E10*F10*M10*$CC$6</f>
        <v>0</v>
      </c>
      <c r="CD10" s="39">
        <v>108</v>
      </c>
      <c r="CE10" s="39">
        <f>CD10*C10*E10*F10*M10*$CE$6</f>
        <v>3278345.3686368</v>
      </c>
      <c r="CF10" s="39">
        <v>60</v>
      </c>
      <c r="CG10" s="39">
        <f>CF10*C10*E10*F10*M10*$CG$6</f>
        <v>1821302.982576</v>
      </c>
      <c r="CH10" s="39">
        <v>1</v>
      </c>
      <c r="CI10" s="39">
        <f>SUM(CH10*$CI$6*C10*E10*F10*M10)</f>
        <v>30355.0497096</v>
      </c>
      <c r="CJ10" s="39">
        <v>6</v>
      </c>
      <c r="CK10" s="39">
        <f>SUM(CJ10*$CK$6*C10*E10*F10*M10)</f>
        <v>182130.29825759996</v>
      </c>
      <c r="CL10" s="39">
        <v>50</v>
      </c>
      <c r="CM10" s="39">
        <f>CL10*C10*E10*F10*M10*$CM$6</f>
        <v>1517752.4854799998</v>
      </c>
      <c r="CN10" s="39">
        <v>0</v>
      </c>
      <c r="CO10" s="39">
        <f>CN10*C10*E10*F10*M10*$CO$6</f>
        <v>0</v>
      </c>
      <c r="CP10" s="39">
        <v>35</v>
      </c>
      <c r="CQ10" s="39">
        <f>CP10*C10*E10*F10*M10*$CQ$6</f>
        <v>1062426.7398359999</v>
      </c>
      <c r="CR10" s="39">
        <v>0</v>
      </c>
      <c r="CS10" s="39">
        <f>CR10*C10*E10*F10*M10*$CS$6</f>
        <v>0</v>
      </c>
      <c r="CT10" s="39">
        <v>80</v>
      </c>
      <c r="CU10" s="39">
        <f>CT10*C10*E10*F10*M10*$CU$6</f>
        <v>2428403.9767679996</v>
      </c>
      <c r="CV10" s="39">
        <v>3</v>
      </c>
      <c r="CW10" s="39">
        <f>SUM(CV10*$CW$6*C10*E10*F10*M10)</f>
        <v>91065.149128799982</v>
      </c>
      <c r="CX10" s="39">
        <v>35</v>
      </c>
      <c r="CY10" s="39">
        <f>SUM(CX10*$CY$6*C10*E10*F10*M10)</f>
        <v>1062426.7398359999</v>
      </c>
      <c r="CZ10" s="39">
        <v>0</v>
      </c>
      <c r="DA10" s="39">
        <f>CZ10*C10*E10*F10*M10*$DA$6</f>
        <v>0</v>
      </c>
      <c r="DB10" s="39">
        <v>0</v>
      </c>
      <c r="DC10" s="39">
        <f>DB10*C10*E10*F10*M10*$DC$6</f>
        <v>0</v>
      </c>
      <c r="DD10" s="39">
        <v>0</v>
      </c>
      <c r="DE10" s="39">
        <f>DD10*C10*E10*F10*M10*$DE$6</f>
        <v>0</v>
      </c>
      <c r="DF10" s="39">
        <v>0</v>
      </c>
      <c r="DG10" s="39">
        <f>DF10*C10*E10*F10*M10*$DG$6</f>
        <v>0</v>
      </c>
      <c r="DH10" s="40">
        <v>0</v>
      </c>
      <c r="DI10" s="40">
        <f>DH10*C10*E10*F10*M10*$DI$6</f>
        <v>0</v>
      </c>
      <c r="DJ10" s="39">
        <v>479</v>
      </c>
      <c r="DK10" s="39">
        <f>DJ10*C10*E10*F10*M10*$DK$6</f>
        <v>16023749.3018064</v>
      </c>
      <c r="DL10" s="39">
        <v>477</v>
      </c>
      <c r="DM10" s="39">
        <f>DL10*C10*E10*F10*M10*$DM$6</f>
        <v>14479358.7114792</v>
      </c>
      <c r="DN10" s="39">
        <v>0</v>
      </c>
      <c r="DO10" s="39">
        <f>DN10*C10*E10*F10*M10*$DO$6</f>
        <v>0</v>
      </c>
      <c r="DP10" s="39">
        <v>0</v>
      </c>
      <c r="DQ10" s="39">
        <f>DP10*C10*E10*F10*M10*$DQ$6</f>
        <v>0</v>
      </c>
      <c r="DR10" s="39">
        <v>0</v>
      </c>
      <c r="DS10" s="39">
        <f>DR10*C10*E10*F10*M10*$DS$6</f>
        <v>0</v>
      </c>
      <c r="DT10" s="39">
        <v>2</v>
      </c>
      <c r="DU10" s="39">
        <f>DT10*C10*E10*F10*M10*$DU$6</f>
        <v>60710.0994192</v>
      </c>
      <c r="DV10" s="39">
        <v>0</v>
      </c>
      <c r="DW10" s="39">
        <f>DV10*C10*E10*F10*M10*$DW$6</f>
        <v>0</v>
      </c>
      <c r="DX10" s="39"/>
      <c r="DY10" s="39">
        <f>DX10*C10*E10*F10*N10*$DY$6</f>
        <v>0</v>
      </c>
      <c r="DZ10" s="39"/>
      <c r="EA10" s="39">
        <f>DZ10*C10*E10*F10*O10*$EA$6</f>
        <v>0</v>
      </c>
      <c r="EB10" s="41">
        <f t="shared" si="4"/>
        <v>4699</v>
      </c>
      <c r="EC10" s="41">
        <f t="shared" si="5"/>
        <v>139328542.43391156</v>
      </c>
    </row>
    <row r="11" spans="1:257" s="2" customFormat="1" ht="32.25" customHeight="1" x14ac:dyDescent="0.25">
      <c r="A11" s="56">
        <v>4</v>
      </c>
      <c r="B11" s="34" t="s">
        <v>357</v>
      </c>
      <c r="C11" s="35">
        <v>19007.45</v>
      </c>
      <c r="D11" s="35">
        <f>C11*(H11+I11+J11)</f>
        <v>16916.630499999999</v>
      </c>
      <c r="E11" s="112">
        <v>0.8</v>
      </c>
      <c r="F11" s="36">
        <v>1</v>
      </c>
      <c r="G11" s="37"/>
      <c r="H11" s="38">
        <v>0.78</v>
      </c>
      <c r="I11" s="38">
        <v>0.08</v>
      </c>
      <c r="J11" s="38">
        <v>0.03</v>
      </c>
      <c r="K11" s="38">
        <v>0.12</v>
      </c>
      <c r="L11" s="35">
        <v>1.4</v>
      </c>
      <c r="M11" s="35">
        <v>1.68</v>
      </c>
      <c r="N11" s="35">
        <v>2.23</v>
      </c>
      <c r="O11" s="35">
        <v>2.39</v>
      </c>
      <c r="P11" s="39"/>
      <c r="Q11" s="39">
        <f>P11*C11*E11*F11*L11*$Q$6</f>
        <v>0</v>
      </c>
      <c r="R11" s="39">
        <v>0</v>
      </c>
      <c r="S11" s="39">
        <f>R11*C11*E11*F11*L11*$S$6</f>
        <v>0</v>
      </c>
      <c r="T11" s="39">
        <f>600+842+190</f>
        <v>1632</v>
      </c>
      <c r="U11" s="39">
        <f>T11*C11*E11*F11*L11*$U$6</f>
        <v>45165350.630400002</v>
      </c>
      <c r="V11" s="39">
        <v>0</v>
      </c>
      <c r="W11" s="39">
        <f>V11*C11*E11*F11*L11*$W$6</f>
        <v>0</v>
      </c>
      <c r="X11" s="39">
        <v>0</v>
      </c>
      <c r="Y11" s="39">
        <f>X11*C11*E11*F11*L11*$Y$6</f>
        <v>0</v>
      </c>
      <c r="Z11" s="39">
        <v>0</v>
      </c>
      <c r="AA11" s="39">
        <f>Z11*C11*E11*F11*L11*$AA$6</f>
        <v>0</v>
      </c>
      <c r="AB11" s="39">
        <v>0</v>
      </c>
      <c r="AC11" s="39">
        <f>AB11*C11*E11*F11*L11*$AC$6</f>
        <v>0</v>
      </c>
      <c r="AD11" s="39">
        <v>0</v>
      </c>
      <c r="AE11" s="39">
        <f>AD11*C11*E11*F11*L11*$AE$6</f>
        <v>0</v>
      </c>
      <c r="AF11" s="39">
        <v>0</v>
      </c>
      <c r="AG11" s="39">
        <f>AF11*C11*E11*F11*L11*$AG$6</f>
        <v>0</v>
      </c>
      <c r="AH11" s="39">
        <v>0</v>
      </c>
      <c r="AI11" s="39">
        <f>AH11*C11*E11*F11*L11*$AI$6</f>
        <v>0</v>
      </c>
      <c r="AJ11" s="39">
        <f>100+10+7</f>
        <v>117</v>
      </c>
      <c r="AK11" s="39">
        <f>AJ11*C11*E11*F11*L11*$AK$6</f>
        <v>2440921.5230399999</v>
      </c>
      <c r="AL11" s="39">
        <f>53+32+12</f>
        <v>97</v>
      </c>
      <c r="AM11" s="39">
        <f>AL11*C11*E11*F11*L11*$AM$6</f>
        <v>2023669.98064</v>
      </c>
      <c r="AN11" s="39">
        <v>18</v>
      </c>
      <c r="AO11" s="39">
        <f>SUM($AO$6*AN11*C11*E11*F11*L11)</f>
        <v>375526.38816000003</v>
      </c>
      <c r="AP11" s="39">
        <v>201</v>
      </c>
      <c r="AQ11" s="39">
        <f>AP11*C11*E11*F11*L11*$AQ$6</f>
        <v>4193378.0011200001</v>
      </c>
      <c r="AR11" s="39">
        <v>0</v>
      </c>
      <c r="AS11" s="39">
        <f>AR11*C11*E11*F11*L11*$AS$6</f>
        <v>0</v>
      </c>
      <c r="AT11" s="39">
        <v>0</v>
      </c>
      <c r="AU11" s="39">
        <f>AT11*C11*E11*F11*L11*$AU$6</f>
        <v>0</v>
      </c>
      <c r="AV11" s="39">
        <v>0</v>
      </c>
      <c r="AW11" s="39">
        <f>AV11*C11*E11*F11*L11*$AW$6</f>
        <v>0</v>
      </c>
      <c r="AX11" s="39">
        <v>28</v>
      </c>
      <c r="AY11" s="39">
        <f>SUM(AX11*$AY$6*C11*E11*F11*L11)</f>
        <v>584152.15935999993</v>
      </c>
      <c r="AZ11" s="39">
        <v>304</v>
      </c>
      <c r="BA11" s="39">
        <f>SUM(AZ11*$BA$6*C11*E11*F11*L11)</f>
        <v>6342223.444480001</v>
      </c>
      <c r="BB11" s="39">
        <v>0</v>
      </c>
      <c r="BC11" s="39">
        <f>BB11*C11*E11*F11*L11*$BC$6</f>
        <v>0</v>
      </c>
      <c r="BD11" s="39">
        <v>0</v>
      </c>
      <c r="BE11" s="39">
        <f>BD11*C11*E11*F11*L11*$BE$6</f>
        <v>0</v>
      </c>
      <c r="BF11" s="39">
        <v>0</v>
      </c>
      <c r="BG11" s="39">
        <f>BF11*C11*E11*F11*L11*$BG$6</f>
        <v>0</v>
      </c>
      <c r="BH11" s="39">
        <f>1053+30+136</f>
        <v>1219</v>
      </c>
      <c r="BI11" s="39">
        <f>BH11*C11*E11*F11*L11*$BI$6</f>
        <v>28026530.642880004</v>
      </c>
      <c r="BJ11" s="39">
        <f>1440+5+40</f>
        <v>1485</v>
      </c>
      <c r="BK11" s="39">
        <f>BJ11*C11*E11*F11*L11*$BK$6</f>
        <v>30980927.023199998</v>
      </c>
      <c r="BL11" s="39">
        <f>1114+60+36</f>
        <v>1210</v>
      </c>
      <c r="BM11" s="39">
        <f>BL11*C11*E11*F11*L11*$BM$6</f>
        <v>25243718.315200001</v>
      </c>
      <c r="BN11" s="39">
        <f>690+554+40</f>
        <v>1284</v>
      </c>
      <c r="BO11" s="39">
        <f>BN11*C11*E11*F11*L11*$BO$6</f>
        <v>26787549.022079997</v>
      </c>
      <c r="BP11" s="39">
        <v>0</v>
      </c>
      <c r="BQ11" s="39">
        <f>BP11*C11*E11*F11*L11*$BQ$6</f>
        <v>0</v>
      </c>
      <c r="BR11" s="39">
        <v>0</v>
      </c>
      <c r="BS11" s="39">
        <f>BR11*C11*E11*F11*L11*$BS$6</f>
        <v>0</v>
      </c>
      <c r="BT11" s="39">
        <v>0</v>
      </c>
      <c r="BU11" s="39">
        <f>BT11*C11*E11*F11*L11*$BU$6</f>
        <v>0</v>
      </c>
      <c r="BV11" s="39">
        <v>0</v>
      </c>
      <c r="BW11" s="39">
        <f>BV11*C11*E11*F11*L11*$BW$6</f>
        <v>0</v>
      </c>
      <c r="BX11" s="39">
        <v>0</v>
      </c>
      <c r="BY11" s="39">
        <f>BX11*C11*E11*F11*L11*$BY$6</f>
        <v>0</v>
      </c>
      <c r="BZ11" s="39">
        <v>12</v>
      </c>
      <c r="CA11" s="39">
        <f>BZ11*C11*E11*F11*M11*$CA$6</f>
        <v>459828.2304</v>
      </c>
      <c r="CB11" s="39">
        <f>10+1</f>
        <v>11</v>
      </c>
      <c r="CC11" s="39">
        <f>CB11*C11*E11*F11*M11*$CC$6</f>
        <v>421509.21120000008</v>
      </c>
      <c r="CD11" s="39">
        <v>244</v>
      </c>
      <c r="CE11" s="39">
        <f>CD11*C11*E11*F11*M11*$CE$6</f>
        <v>6108562.5807360001</v>
      </c>
      <c r="CF11" s="39">
        <f>188+38+13</f>
        <v>239</v>
      </c>
      <c r="CG11" s="39">
        <f>CF11*C11*E11*F11*M11*$CG$6</f>
        <v>5983387.1180159999</v>
      </c>
      <c r="CH11" s="39">
        <v>7</v>
      </c>
      <c r="CI11" s="39">
        <f>SUM(CH11*$CI$6*C11*E11*F11*M11)</f>
        <v>175245.64780799998</v>
      </c>
      <c r="CJ11" s="39">
        <f>94+5</f>
        <v>99</v>
      </c>
      <c r="CK11" s="39">
        <f>SUM(CJ11*$CK$6*C11*E11*F11*M11)</f>
        <v>2478474.1618559998</v>
      </c>
      <c r="CL11" s="39">
        <f>350+10</f>
        <v>360</v>
      </c>
      <c r="CM11" s="39">
        <f>CL11*C11*E11*F11*M11*$CM$6</f>
        <v>9012633.3158400003</v>
      </c>
      <c r="CN11" s="39">
        <v>0</v>
      </c>
      <c r="CO11" s="39">
        <f>CN11*C11*E11*F11*M11*$CO$6</f>
        <v>0</v>
      </c>
      <c r="CP11" s="39">
        <f>431+7+9</f>
        <v>447</v>
      </c>
      <c r="CQ11" s="39">
        <f>CP11*C11*E11*F11*M11*$CQ$6</f>
        <v>11190686.367168002</v>
      </c>
      <c r="CR11" s="39">
        <v>0</v>
      </c>
      <c r="CS11" s="39">
        <f>CR11*C11*E11*F11*M11*$CS$6</f>
        <v>0</v>
      </c>
      <c r="CT11" s="39">
        <f>172+3+3</f>
        <v>178</v>
      </c>
      <c r="CU11" s="39">
        <f>CT11*C11*E11*F11*M11*$CU$6</f>
        <v>4456246.4728319999</v>
      </c>
      <c r="CV11" s="39">
        <f>8+2</f>
        <v>10</v>
      </c>
      <c r="CW11" s="39">
        <f>SUM(CV11*$CW$6*C11*E11*F11*M11)</f>
        <v>250350.92544000002</v>
      </c>
      <c r="CX11" s="39">
        <f>87+18+4</f>
        <v>109</v>
      </c>
      <c r="CY11" s="39">
        <f>SUM(CX11*$CY$6*C11*E11*F11*M11)</f>
        <v>2728825.0872959998</v>
      </c>
      <c r="CZ11" s="39">
        <v>0</v>
      </c>
      <c r="DA11" s="39">
        <f>CZ11*C11*E11*F11*M11*$DA$6</f>
        <v>0</v>
      </c>
      <c r="DB11" s="39">
        <v>0</v>
      </c>
      <c r="DC11" s="39">
        <f>DB11*C11*E11*F11*M11*$DC$6</f>
        <v>0</v>
      </c>
      <c r="DD11" s="39">
        <v>0</v>
      </c>
      <c r="DE11" s="39">
        <f>DD11*C11*E11*F11*M11*$DE$6</f>
        <v>0</v>
      </c>
      <c r="DF11" s="39">
        <v>0</v>
      </c>
      <c r="DG11" s="39">
        <f>DF11*C11*E11*F11*M11*$DG$6</f>
        <v>0</v>
      </c>
      <c r="DH11" s="40">
        <v>0</v>
      </c>
      <c r="DI11" s="40">
        <f>DH11*C11*E11*F11*M11*$DI$6</f>
        <v>0</v>
      </c>
      <c r="DJ11" s="39">
        <f>756+329+137</f>
        <v>1222</v>
      </c>
      <c r="DK11" s="39">
        <f>DJ11*C11*E11*F11*M11*$DK$6</f>
        <v>33714605.852928005</v>
      </c>
      <c r="DL11" s="39">
        <f>1085+218+50</f>
        <v>1353</v>
      </c>
      <c r="DM11" s="39">
        <f>DL11*C11*E11*F11*M11*$DM$6</f>
        <v>33872480.212032005</v>
      </c>
      <c r="DN11" s="39">
        <v>0</v>
      </c>
      <c r="DO11" s="39">
        <f>DN11*C11*E11*F11*M11*$DO$6</f>
        <v>0</v>
      </c>
      <c r="DP11" s="39">
        <v>0</v>
      </c>
      <c r="DQ11" s="39">
        <f>DP11*C11*E11*F11*M11*$DQ$6</f>
        <v>0</v>
      </c>
      <c r="DR11" s="39">
        <v>0</v>
      </c>
      <c r="DS11" s="39">
        <f>DR11*C11*E11*F11*M11*$DS$6</f>
        <v>0</v>
      </c>
      <c r="DT11" s="39">
        <v>0</v>
      </c>
      <c r="DU11" s="39">
        <f>DT11*C11*E11*F11*M11*$DU$6</f>
        <v>0</v>
      </c>
      <c r="DV11" s="39">
        <v>0</v>
      </c>
      <c r="DW11" s="39">
        <f>DV11*C11*E11*F11*M11*$DW$6</f>
        <v>0</v>
      </c>
      <c r="DX11" s="39">
        <v>10</v>
      </c>
      <c r="DY11" s="39">
        <f>DX11*C11*E11*F11*N11*$DY$6</f>
        <v>508639.36199999996</v>
      </c>
      <c r="DZ11" s="39">
        <f>53+2</f>
        <v>55</v>
      </c>
      <c r="EA11" s="39">
        <f>DZ11*C11*E11*F11*O11*$EA$6</f>
        <v>2998235.1630000006</v>
      </c>
      <c r="EB11" s="41">
        <f t="shared" si="4"/>
        <v>11951</v>
      </c>
      <c r="EC11" s="41">
        <f t="shared" si="5"/>
        <v>286523656.83911204</v>
      </c>
    </row>
    <row r="12" spans="1:257" x14ac:dyDescent="0.25">
      <c r="A12" s="56">
        <v>6</v>
      </c>
      <c r="B12" s="34" t="s">
        <v>78</v>
      </c>
      <c r="C12" s="35">
        <v>19007.45</v>
      </c>
      <c r="D12" s="35">
        <f t="shared" ref="D12:D17" si="6">C12*(H12+I12+J12)</f>
        <v>16156.332500000002</v>
      </c>
      <c r="E12" s="112">
        <v>0.77</v>
      </c>
      <c r="F12" s="36">
        <v>1</v>
      </c>
      <c r="G12" s="37"/>
      <c r="H12" s="38">
        <v>0.67</v>
      </c>
      <c r="I12" s="38">
        <v>0.15</v>
      </c>
      <c r="J12" s="38">
        <v>0.03</v>
      </c>
      <c r="K12" s="38">
        <v>0.15</v>
      </c>
      <c r="L12" s="35">
        <v>1.4</v>
      </c>
      <c r="M12" s="35">
        <v>1.68</v>
      </c>
      <c r="N12" s="35">
        <v>2.23</v>
      </c>
      <c r="O12" s="35">
        <v>2.39</v>
      </c>
      <c r="P12" s="39"/>
      <c r="Q12" s="39">
        <f>P12*C12*E12*F12*L12*$Q$6</f>
        <v>0</v>
      </c>
      <c r="R12" s="39">
        <v>0</v>
      </c>
      <c r="S12" s="39">
        <f>R12*C12*E12*F12*L12*$S$6</f>
        <v>0</v>
      </c>
      <c r="T12" s="39">
        <v>23</v>
      </c>
      <c r="U12" s="39">
        <f>T12*C12*E12*F12*L12*$U$6</f>
        <v>612651.92989000003</v>
      </c>
      <c r="V12" s="39">
        <v>0</v>
      </c>
      <c r="W12" s="39">
        <f>V12*C12*E12*F12*L12*$W$6</f>
        <v>0</v>
      </c>
      <c r="X12" s="39">
        <v>0</v>
      </c>
      <c r="Y12" s="39">
        <f>X12*C12*E12*F12*L12*$Y$6</f>
        <v>0</v>
      </c>
      <c r="Z12" s="39">
        <f>87+24</f>
        <v>111</v>
      </c>
      <c r="AA12" s="39">
        <f>Z12*C12*E12*F12*L12*$AA$6</f>
        <v>2501832.7973100008</v>
      </c>
      <c r="AB12" s="39">
        <v>0</v>
      </c>
      <c r="AC12" s="39">
        <f>AB12*C12*E12*F12*L12*$AC$6</f>
        <v>0</v>
      </c>
      <c r="AD12" s="39">
        <v>0</v>
      </c>
      <c r="AE12" s="39">
        <f>AD12*C12*E12*F12*L12*$AE$6</f>
        <v>0</v>
      </c>
      <c r="AF12" s="39">
        <v>0</v>
      </c>
      <c r="AG12" s="39">
        <f>AF12*C12*E12*F12*L12*$AG$6</f>
        <v>0</v>
      </c>
      <c r="AH12" s="39">
        <v>40</v>
      </c>
      <c r="AI12" s="39">
        <f>AH12*C12*E12*F12*L12*$AI$6</f>
        <v>803209.21911999991</v>
      </c>
      <c r="AJ12" s="39">
        <v>18</v>
      </c>
      <c r="AK12" s="39">
        <f>AJ12*C12*E12*F12*L12*$AK$6</f>
        <v>361444.14860400005</v>
      </c>
      <c r="AL12" s="39">
        <v>32</v>
      </c>
      <c r="AM12" s="39">
        <f>AL12*C12*E12*F12*L12*$AM$6</f>
        <v>642567.37529600004</v>
      </c>
      <c r="AN12" s="39">
        <v>3</v>
      </c>
      <c r="AO12" s="39">
        <f>SUM($AO$6*AN12*C12*E12*F12*L12)</f>
        <v>60240.691433999993</v>
      </c>
      <c r="AP12" s="39">
        <v>35</v>
      </c>
      <c r="AQ12" s="39">
        <f>AP12*C12*E12*F12*L12*$AQ$6</f>
        <v>702808.06672999996</v>
      </c>
      <c r="AR12" s="39">
        <v>125</v>
      </c>
      <c r="AS12" s="39">
        <f>AR12*C12*E12*F12*L12*$AS$6</f>
        <v>2510028.8097499995</v>
      </c>
      <c r="AT12" s="39">
        <v>3</v>
      </c>
      <c r="AU12" s="39">
        <f>AT12*C12*E12*F12*L12*$AU$6</f>
        <v>60240.691434</v>
      </c>
      <c r="AV12" s="39">
        <v>0</v>
      </c>
      <c r="AW12" s="39">
        <f>AV12*C12*E12*F12*L12*$AW$6</f>
        <v>0</v>
      </c>
      <c r="AX12" s="39">
        <v>2</v>
      </c>
      <c r="AY12" s="39">
        <f>SUM(AX12*$AY$6*C12*E12*F12*L12)</f>
        <v>40160.460955999995</v>
      </c>
      <c r="AZ12" s="39">
        <v>27</v>
      </c>
      <c r="BA12" s="39">
        <f>SUM(AZ12*$BA$6*C12*E12*F12*L12)</f>
        <v>542166.22290599998</v>
      </c>
      <c r="BB12" s="39">
        <v>0</v>
      </c>
      <c r="BC12" s="39">
        <f>BB12*C12*E12*F12*L12*$BC$6</f>
        <v>0</v>
      </c>
      <c r="BD12" s="39">
        <v>0</v>
      </c>
      <c r="BE12" s="39">
        <f>BD12*C12*E12*F12*L12*$BE$6</f>
        <v>0</v>
      </c>
      <c r="BF12" s="39">
        <f>112+16</f>
        <v>128</v>
      </c>
      <c r="BG12" s="39">
        <f>BF12*C12*E12*F12*L12*$BG$6</f>
        <v>2832541.8992640004</v>
      </c>
      <c r="BH12" s="39">
        <f>62+20</f>
        <v>82</v>
      </c>
      <c r="BI12" s="39">
        <f>BH12*C12*E12*F12*L12*$BI$6</f>
        <v>1814597.1542160003</v>
      </c>
      <c r="BJ12" s="39"/>
      <c r="BK12" s="39">
        <f>BJ12*C12*E12*F12*L12*$BK$6</f>
        <v>0</v>
      </c>
      <c r="BL12" s="39">
        <v>0</v>
      </c>
      <c r="BM12" s="39">
        <f>BL12*C12*E12*F12*L12*$BM$6</f>
        <v>0</v>
      </c>
      <c r="BN12" s="39">
        <v>0</v>
      </c>
      <c r="BO12" s="39">
        <f>BN12*C12*E12*F12*L12*$BO$6</f>
        <v>0</v>
      </c>
      <c r="BP12" s="39">
        <v>0</v>
      </c>
      <c r="BQ12" s="39">
        <f>BP12*C12*E12*F12*L12*$BQ$6</f>
        <v>0</v>
      </c>
      <c r="BR12" s="39">
        <v>0</v>
      </c>
      <c r="BS12" s="39">
        <f>BR12*C12*E12*F12*L12*$BS$6</f>
        <v>0</v>
      </c>
      <c r="BT12" s="39">
        <v>32</v>
      </c>
      <c r="BU12" s="39">
        <f>BT12*C12*E12*F12*L12*$BU$6</f>
        <v>721249.09472000005</v>
      </c>
      <c r="BV12" s="39">
        <v>0</v>
      </c>
      <c r="BW12" s="39">
        <f>BV12*C12*E12*F12*L12*$BW$6</f>
        <v>0</v>
      </c>
      <c r="BX12" s="39">
        <v>3</v>
      </c>
      <c r="BY12" s="39">
        <f>BX12*C12*E12*F12*L12*$BY$6</f>
        <v>60240.691434</v>
      </c>
      <c r="BZ12" s="39">
        <v>26</v>
      </c>
      <c r="CA12" s="39">
        <f>BZ12*C12*E12*F12*M12*$CA$6</f>
        <v>958933.45548000012</v>
      </c>
      <c r="CB12" s="39">
        <v>29</v>
      </c>
      <c r="CC12" s="39">
        <f>CB12*C12*E12*F12*M12*$CC$6</f>
        <v>1069579.6234200001</v>
      </c>
      <c r="CD12" s="42">
        <v>72</v>
      </c>
      <c r="CE12" s="39">
        <f>CD12*C12*E12*F12*M12*$CE$6</f>
        <v>1734931.9132992001</v>
      </c>
      <c r="CF12" s="39">
        <v>70</v>
      </c>
      <c r="CG12" s="39">
        <f>CF12*C12*E12*F12*M12*$CG$6</f>
        <v>1686739.3601519999</v>
      </c>
      <c r="CH12" s="39">
        <v>1</v>
      </c>
      <c r="CI12" s="39">
        <f>SUM(CH12*$CI$6*C12*E12*F12*M12)</f>
        <v>24096.276573599996</v>
      </c>
      <c r="CJ12" s="39">
        <v>11</v>
      </c>
      <c r="CK12" s="39">
        <f>SUM(CJ12*$CK$6*C12*E12*F12*M12)</f>
        <v>265059.04230959999</v>
      </c>
      <c r="CL12" s="39">
        <v>40</v>
      </c>
      <c r="CM12" s="39">
        <f>CL12*C12*E12*F12*M12*$CM$6</f>
        <v>963851.06294399989</v>
      </c>
      <c r="CN12" s="39">
        <v>0</v>
      </c>
      <c r="CO12" s="39">
        <f>CN12*C12*E12*F12*M12*$CO$6</f>
        <v>0</v>
      </c>
      <c r="CP12" s="39">
        <v>55</v>
      </c>
      <c r="CQ12" s="39">
        <f>CP12*C12*E12*F12*M12*$CQ$6</f>
        <v>1325295.2115480001</v>
      </c>
      <c r="CR12" s="39">
        <v>0</v>
      </c>
      <c r="CS12" s="39">
        <f>CR12*C12*E12*F12*M12*$CS$6</f>
        <v>0</v>
      </c>
      <c r="CT12" s="39">
        <v>40</v>
      </c>
      <c r="CU12" s="39">
        <f>CT12*C12*E12*F12*M12*$CU$6</f>
        <v>963851.06294399989</v>
      </c>
      <c r="CV12" s="39">
        <v>7</v>
      </c>
      <c r="CW12" s="39">
        <f>SUM(CV12*$CW$6*C12*E12*F12*M12)</f>
        <v>168673.93601519999</v>
      </c>
      <c r="CX12" s="39">
        <v>80</v>
      </c>
      <c r="CY12" s="39">
        <f>SUM(CX12*$CY$6*C12*E12*F12*M12)</f>
        <v>1927702.125888</v>
      </c>
      <c r="CZ12" s="39">
        <v>0</v>
      </c>
      <c r="DA12" s="39">
        <f>CZ12*C12*E12*F12*M12*$DA$6</f>
        <v>0</v>
      </c>
      <c r="DB12" s="39">
        <v>0</v>
      </c>
      <c r="DC12" s="39">
        <f>DB12*C12*E12*F12*M12*$DC$6</f>
        <v>0</v>
      </c>
      <c r="DD12" s="39">
        <v>0</v>
      </c>
      <c r="DE12" s="39">
        <f>DD12*C12*E12*F12*M12*$DE$6</f>
        <v>0</v>
      </c>
      <c r="DF12" s="39">
        <v>0</v>
      </c>
      <c r="DG12" s="39">
        <f>DF12*C12*E12*F12*M12*$DG$6</f>
        <v>0</v>
      </c>
      <c r="DH12" s="40">
        <v>0</v>
      </c>
      <c r="DI12" s="40">
        <f>DH12*C12*E12*F12*M12*$DI$6</f>
        <v>0</v>
      </c>
      <c r="DJ12" s="39">
        <v>0</v>
      </c>
      <c r="DK12" s="39">
        <f>DJ12*C12*E12*F12*M12*$DK$6</f>
        <v>0</v>
      </c>
      <c r="DL12" s="39">
        <v>200</v>
      </c>
      <c r="DM12" s="39">
        <f>DL12*C12*E12*F12*M12*$DM$6</f>
        <v>4819255.3147200001</v>
      </c>
      <c r="DN12" s="39">
        <v>0</v>
      </c>
      <c r="DO12" s="39">
        <f>DN12*C12*E12*F12*M12*$DO$6</f>
        <v>0</v>
      </c>
      <c r="DP12" s="39">
        <v>0</v>
      </c>
      <c r="DQ12" s="39">
        <f>DP12*C12*E12*F12*M12*$DQ$6</f>
        <v>0</v>
      </c>
      <c r="DR12" s="39">
        <v>0</v>
      </c>
      <c r="DS12" s="39">
        <f>DR12*C12*E12*F12*M12*$DS$6</f>
        <v>0</v>
      </c>
      <c r="DT12" s="39">
        <v>40</v>
      </c>
      <c r="DU12" s="39">
        <f>DT12*C12*E12*F12*M12*$DU$6</f>
        <v>963851.06294399989</v>
      </c>
      <c r="DV12" s="39"/>
      <c r="DW12" s="39">
        <f>DV12*C12*E12*F12*M12*$DW$6</f>
        <v>0</v>
      </c>
      <c r="DX12" s="39">
        <v>33</v>
      </c>
      <c r="DY12" s="39">
        <f>DX12*C12*E12*F12*N12*$DY$6</f>
        <v>1615565.7735524999</v>
      </c>
      <c r="DZ12" s="39">
        <v>31</v>
      </c>
      <c r="EA12" s="39">
        <f>DZ12*C12*E12*F12*O12*$EA$6</f>
        <v>1626542.5759275004</v>
      </c>
      <c r="EB12" s="41">
        <f t="shared" si="4"/>
        <v>1399</v>
      </c>
      <c r="EC12" s="41">
        <f t="shared" si="5"/>
        <v>34379907.050781608</v>
      </c>
    </row>
    <row r="13" spans="1:257" ht="45" x14ac:dyDescent="0.25">
      <c r="A13" s="56">
        <v>7</v>
      </c>
      <c r="B13" s="34" t="s">
        <v>79</v>
      </c>
      <c r="C13" s="35">
        <v>19007.45</v>
      </c>
      <c r="D13" s="35">
        <f t="shared" si="6"/>
        <v>15396.034500000002</v>
      </c>
      <c r="E13" s="112">
        <v>0.96</v>
      </c>
      <c r="F13" s="36">
        <v>1</v>
      </c>
      <c r="G13" s="37"/>
      <c r="H13" s="38">
        <v>0.65</v>
      </c>
      <c r="I13" s="38">
        <v>0.12</v>
      </c>
      <c r="J13" s="38">
        <v>0.04</v>
      </c>
      <c r="K13" s="38">
        <v>0.19</v>
      </c>
      <c r="L13" s="35">
        <v>1.4</v>
      </c>
      <c r="M13" s="35">
        <v>1.68</v>
      </c>
      <c r="N13" s="35">
        <v>2.23</v>
      </c>
      <c r="O13" s="35">
        <v>2.39</v>
      </c>
      <c r="P13" s="39"/>
      <c r="Q13" s="39">
        <f>P13*C13*E13*F13*L13*$Q$6</f>
        <v>0</v>
      </c>
      <c r="R13" s="39">
        <v>6</v>
      </c>
      <c r="S13" s="39">
        <f>R13*C13*E13*F13*L13*$S$6</f>
        <v>199258.89984000003</v>
      </c>
      <c r="T13" s="39">
        <v>27</v>
      </c>
      <c r="U13" s="39">
        <f>T13*C13*E13*F13*L13*$U$6</f>
        <v>896665.04928000004</v>
      </c>
      <c r="V13" s="39">
        <v>0</v>
      </c>
      <c r="W13" s="39">
        <f>V13*C13*E13*F13*L13*$W$6</f>
        <v>0</v>
      </c>
      <c r="X13" s="39">
        <v>5</v>
      </c>
      <c r="Y13" s="39">
        <f>X13*C13*E13*F13*L13*$Y$6</f>
        <v>140503.0704</v>
      </c>
      <c r="Z13" s="39">
        <f>59+88</f>
        <v>147</v>
      </c>
      <c r="AA13" s="39">
        <f>Z13*C13*E13*F13*L13*$AA$6</f>
        <v>4130790.2697600005</v>
      </c>
      <c r="AB13" s="39">
        <v>0</v>
      </c>
      <c r="AC13" s="39">
        <f>AB13*C13*E13*F13*L13*$AC$6</f>
        <v>0</v>
      </c>
      <c r="AD13" s="39">
        <v>0</v>
      </c>
      <c r="AE13" s="39">
        <f>AD13*C13*E13*F13*L13*$AE$6</f>
        <v>0</v>
      </c>
      <c r="AF13" s="39">
        <v>0</v>
      </c>
      <c r="AG13" s="39">
        <f>AF13*C13*E13*F13*L13*$AG$6</f>
        <v>0</v>
      </c>
      <c r="AH13" s="39">
        <v>5</v>
      </c>
      <c r="AI13" s="39">
        <f>AH13*C13*E13*F13*L13*$AI$6</f>
        <v>125175.46271999998</v>
      </c>
      <c r="AJ13" s="39">
        <v>16</v>
      </c>
      <c r="AK13" s="39">
        <f>AJ13*C13*E13*F13*L13*$AK$6</f>
        <v>400561.48070399993</v>
      </c>
      <c r="AL13" s="39">
        <v>12</v>
      </c>
      <c r="AM13" s="39">
        <f>AL13*C13*E13*F13*L13*$AM$6</f>
        <v>300421.11052799999</v>
      </c>
      <c r="AN13" s="39">
        <v>1</v>
      </c>
      <c r="AO13" s="39">
        <f>SUM($AO$6*AN13*C13*E13*F13*L13)</f>
        <v>25035.092543999999</v>
      </c>
      <c r="AP13" s="39">
        <v>14</v>
      </c>
      <c r="AQ13" s="39">
        <f>AP13*C13*E13*F13*L13*$AQ$6</f>
        <v>350491.29561599996</v>
      </c>
      <c r="AR13" s="39">
        <v>8</v>
      </c>
      <c r="AS13" s="39">
        <f>AR13*C13*E13*F13*L13*$AS$6</f>
        <v>200280.74035199996</v>
      </c>
      <c r="AT13" s="39">
        <v>1</v>
      </c>
      <c r="AU13" s="39">
        <f>AT13*C13*E13*F13*L13*$AU$6</f>
        <v>25035.092543999996</v>
      </c>
      <c r="AV13" s="39">
        <v>0</v>
      </c>
      <c r="AW13" s="39">
        <f>AV13*C13*E13*F13*L13*$AW$6</f>
        <v>0</v>
      </c>
      <c r="AX13" s="39"/>
      <c r="AY13" s="39">
        <f>SUM(AX13*$AY$6*C13*E13*F13*L13)</f>
        <v>0</v>
      </c>
      <c r="AZ13" s="39">
        <v>9</v>
      </c>
      <c r="BA13" s="39">
        <f>SUM(AZ13*$BA$6*C13*E13*F13*L13)</f>
        <v>225315.83289599998</v>
      </c>
      <c r="BB13" s="39">
        <v>0</v>
      </c>
      <c r="BC13" s="39">
        <f>BB13*C13*E13*F13*L13*$BC$6</f>
        <v>0</v>
      </c>
      <c r="BD13" s="39">
        <v>0</v>
      </c>
      <c r="BE13" s="39">
        <f>BD13*C13*E13*F13*L13*$BE$6</f>
        <v>0</v>
      </c>
      <c r="BF13" s="39">
        <f>168+30</f>
        <v>198</v>
      </c>
      <c r="BG13" s="39">
        <f>BF13*C13*E13*F13*L13*$BG$6</f>
        <v>5462759.3771519996</v>
      </c>
      <c r="BH13" s="39">
        <v>247</v>
      </c>
      <c r="BI13" s="39">
        <f>BH13*C13*E13*F13*L13*$BI$6</f>
        <v>6814654.3745280001</v>
      </c>
      <c r="BJ13" s="39"/>
      <c r="BK13" s="39">
        <f>BJ13*C13*E13*F13*L13*$BK$6</f>
        <v>0</v>
      </c>
      <c r="BL13" s="39">
        <v>0</v>
      </c>
      <c r="BM13" s="39">
        <f>BL13*C13*E13*F13*L13*$BM$6</f>
        <v>0</v>
      </c>
      <c r="BN13" s="39">
        <v>0</v>
      </c>
      <c r="BO13" s="39">
        <f>BN13*C13*E13*F13*L13*$BO$6</f>
        <v>0</v>
      </c>
      <c r="BP13" s="39">
        <v>0</v>
      </c>
      <c r="BQ13" s="39">
        <f>BP13*C13*E13*F13*L13*$BQ$6</f>
        <v>0</v>
      </c>
      <c r="BR13" s="39">
        <v>0</v>
      </c>
      <c r="BS13" s="39">
        <f>BR13*C13*E13*F13*L13*$BS$6</f>
        <v>0</v>
      </c>
      <c r="BT13" s="39">
        <v>15</v>
      </c>
      <c r="BU13" s="39">
        <f>BT13*C13*E13*F13*L13*$BU$6</f>
        <v>421509.21119999996</v>
      </c>
      <c r="BV13" s="39">
        <v>1</v>
      </c>
      <c r="BW13" s="39">
        <f>BV13*C13*E13*F13*L13*$BW$6</f>
        <v>27589.693823999998</v>
      </c>
      <c r="BX13" s="39">
        <v>3</v>
      </c>
      <c r="BY13" s="39">
        <f>BX13*C13*E13*F13*L13*$BY$6</f>
        <v>75105.277631999998</v>
      </c>
      <c r="BZ13" s="39">
        <v>0</v>
      </c>
      <c r="CA13" s="39">
        <f>BZ13*C13*E13*F13*M13*$CA$6</f>
        <v>0</v>
      </c>
      <c r="CB13" s="39">
        <v>0</v>
      </c>
      <c r="CC13" s="39">
        <f>CB13*C13*E13*F13*M13*$CC$6</f>
        <v>0</v>
      </c>
      <c r="CD13" s="42">
        <v>6</v>
      </c>
      <c r="CE13" s="39">
        <f>CD13*C13*E13*F13*M13*$CE$6</f>
        <v>180252.66631679999</v>
      </c>
      <c r="CF13" s="39">
        <v>22</v>
      </c>
      <c r="CG13" s="39">
        <f>CF13*C13*E13*F13*M13*$CG$6</f>
        <v>660926.44316159992</v>
      </c>
      <c r="CH13" s="39">
        <v>1</v>
      </c>
      <c r="CI13" s="39">
        <f>SUM(CH13*$CI$6*C13*E13*F13*M13)</f>
        <v>30042.111052799999</v>
      </c>
      <c r="CJ13" s="39">
        <v>8</v>
      </c>
      <c r="CK13" s="39">
        <f>SUM(CJ13*$CK$6*C13*E13*F13*M13)</f>
        <v>240336.88842239999</v>
      </c>
      <c r="CL13" s="39">
        <v>20</v>
      </c>
      <c r="CM13" s="39">
        <f>CL13*C13*E13*F13*M13*$CM$6</f>
        <v>600842.22105599986</v>
      </c>
      <c r="CN13" s="39">
        <v>0</v>
      </c>
      <c r="CO13" s="39">
        <f>CN13*C13*E13*F13*M13*$CO$6</f>
        <v>0</v>
      </c>
      <c r="CP13" s="39">
        <v>65</v>
      </c>
      <c r="CQ13" s="39">
        <f>CP13*C13*E13*F13*M13*$CQ$6</f>
        <v>1952737.2184319997</v>
      </c>
      <c r="CR13" s="39">
        <v>0</v>
      </c>
      <c r="CS13" s="39">
        <f>CR13*C13*E13*F13*M13*$CS$6</f>
        <v>0</v>
      </c>
      <c r="CT13" s="39">
        <v>24</v>
      </c>
      <c r="CU13" s="39">
        <f>CT13*C13*E13*F13*M13*$CU$6</f>
        <v>721010.66526719998</v>
      </c>
      <c r="CV13" s="39">
        <v>2</v>
      </c>
      <c r="CW13" s="39">
        <f>SUM(CV13*$CW$6*C13*E13*F13*M13)</f>
        <v>60084.222105599998</v>
      </c>
      <c r="CX13" s="39">
        <v>18</v>
      </c>
      <c r="CY13" s="39">
        <f>SUM(CX13*$CY$6*C13*E13*F13*M13)</f>
        <v>540757.99895039992</v>
      </c>
      <c r="CZ13" s="39">
        <v>1</v>
      </c>
      <c r="DA13" s="39">
        <f>CZ13*C13*E13*F13*M13*$DA$6</f>
        <v>30042.111052799995</v>
      </c>
      <c r="DB13" s="39">
        <v>0</v>
      </c>
      <c r="DC13" s="39">
        <f>DB13*C13*E13*F13*M13*$DC$6</f>
        <v>0</v>
      </c>
      <c r="DD13" s="39">
        <v>0</v>
      </c>
      <c r="DE13" s="39">
        <f>DD13*C13*E13*F13*M13*$DE$6</f>
        <v>0</v>
      </c>
      <c r="DF13" s="39">
        <v>0</v>
      </c>
      <c r="DG13" s="39">
        <f>DF13*C13*E13*F13*M13*$DG$6</f>
        <v>0</v>
      </c>
      <c r="DH13" s="40">
        <v>0</v>
      </c>
      <c r="DI13" s="40">
        <f>DH13*C13*E13*F13*M13*$DI$6</f>
        <v>0</v>
      </c>
      <c r="DJ13" s="39">
        <v>0</v>
      </c>
      <c r="DK13" s="39">
        <f>DJ13*C13*E13*F13*M13*$DK$6</f>
        <v>0</v>
      </c>
      <c r="DL13" s="39">
        <v>454</v>
      </c>
      <c r="DM13" s="39">
        <f>DL13*C13*E13*F13*M13*$DM$6</f>
        <v>13639118.417971199</v>
      </c>
      <c r="DN13" s="39">
        <v>2</v>
      </c>
      <c r="DO13" s="39">
        <f>DN13*C13*E13*F13*M13*$DO$6</f>
        <v>66215.265177599998</v>
      </c>
      <c r="DP13" s="39">
        <v>0</v>
      </c>
      <c r="DQ13" s="39">
        <f>DP13*C13*E13*F13*M13*$DQ$6</f>
        <v>0</v>
      </c>
      <c r="DR13" s="39">
        <v>0</v>
      </c>
      <c r="DS13" s="39">
        <f>DR13*C13*E13*F13*M13*$DS$6</f>
        <v>0</v>
      </c>
      <c r="DT13" s="39">
        <v>36</v>
      </c>
      <c r="DU13" s="39">
        <f>DT13*C13*E13*F13*M13*$DU$6</f>
        <v>1081515.9979008001</v>
      </c>
      <c r="DV13" s="39">
        <v>0</v>
      </c>
      <c r="DW13" s="39">
        <f>DV13*C13*E13*F13*M13*$DW$6</f>
        <v>0</v>
      </c>
      <c r="DX13" s="39"/>
      <c r="DY13" s="39">
        <f>DX13*C13*E13*F13*N13*$DY$6</f>
        <v>0</v>
      </c>
      <c r="DZ13" s="39">
        <v>19</v>
      </c>
      <c r="EA13" s="39">
        <f>DZ13*C13*E13*F13*O13*$EA$6</f>
        <v>1242904.7584800001</v>
      </c>
      <c r="EB13" s="41">
        <f t="shared" si="4"/>
        <v>1393</v>
      </c>
      <c r="EC13" s="41">
        <f t="shared" si="5"/>
        <v>40867938.316867188</v>
      </c>
    </row>
    <row r="14" spans="1:257" ht="30" x14ac:dyDescent="0.25">
      <c r="A14" s="56">
        <v>8</v>
      </c>
      <c r="B14" s="34" t="s">
        <v>80</v>
      </c>
      <c r="C14" s="35">
        <v>19007.45</v>
      </c>
      <c r="D14" s="35">
        <f t="shared" si="6"/>
        <v>15396.034500000002</v>
      </c>
      <c r="E14" s="112">
        <v>0.52</v>
      </c>
      <c r="F14" s="36">
        <v>1</v>
      </c>
      <c r="G14" s="37"/>
      <c r="H14" s="38">
        <v>0.68</v>
      </c>
      <c r="I14" s="38">
        <v>0.09</v>
      </c>
      <c r="J14" s="38">
        <v>0.04</v>
      </c>
      <c r="K14" s="38">
        <v>0.19</v>
      </c>
      <c r="L14" s="35">
        <v>1.4</v>
      </c>
      <c r="M14" s="35">
        <v>1.68</v>
      </c>
      <c r="N14" s="35">
        <v>2.23</v>
      </c>
      <c r="O14" s="35">
        <v>2.39</v>
      </c>
      <c r="P14" s="39"/>
      <c r="Q14" s="39">
        <f>P14*C14*E14*F14*L14*$Q$6</f>
        <v>0</v>
      </c>
      <c r="R14" s="39">
        <v>2</v>
      </c>
      <c r="S14" s="39">
        <f>R14*C14*E14*F14*L14*$S$6</f>
        <v>35977.301360000005</v>
      </c>
      <c r="T14" s="39">
        <v>164</v>
      </c>
      <c r="U14" s="39">
        <f>T14*C14*E14*F14*L14*$U$6</f>
        <v>2950138.7115199999</v>
      </c>
      <c r="V14" s="39">
        <v>0</v>
      </c>
      <c r="W14" s="39">
        <f>V14*C14*E14*F14*L14*$W$6</f>
        <v>0</v>
      </c>
      <c r="X14" s="39">
        <v>0</v>
      </c>
      <c r="Y14" s="39">
        <f>X14*C14*E14*F14*L14*$Y$6</f>
        <v>0</v>
      </c>
      <c r="Z14" s="39">
        <f>209+88</f>
        <v>297</v>
      </c>
      <c r="AA14" s="39">
        <f>Z14*C14*E14*F14*L14*$AA$6</f>
        <v>4520686.29012</v>
      </c>
      <c r="AB14" s="39">
        <v>0</v>
      </c>
      <c r="AC14" s="39">
        <f>AB14*C14*E14*F14*L14*$AC$6</f>
        <v>0</v>
      </c>
      <c r="AD14" s="39">
        <v>0</v>
      </c>
      <c r="AE14" s="39">
        <f>AD14*C14*E14*F14*L14*$AE$6</f>
        <v>0</v>
      </c>
      <c r="AF14" s="39">
        <v>0</v>
      </c>
      <c r="AG14" s="39">
        <f>AF14*C14*E14*F14*L14*$AG$6</f>
        <v>0</v>
      </c>
      <c r="AH14" s="39">
        <v>17</v>
      </c>
      <c r="AI14" s="39">
        <f>AH14*C14*E14*F14*L14*$AI$6</f>
        <v>230531.47717599999</v>
      </c>
      <c r="AJ14" s="39">
        <v>30</v>
      </c>
      <c r="AK14" s="39">
        <f>AJ14*C14*E14*F14*L14*$AK$6</f>
        <v>406820.25384000002</v>
      </c>
      <c r="AL14" s="39">
        <v>44</v>
      </c>
      <c r="AM14" s="39">
        <f>AL14*C14*E14*F14*L14*$AM$6</f>
        <v>596669.705632</v>
      </c>
      <c r="AN14" s="39">
        <v>3</v>
      </c>
      <c r="AO14" s="39">
        <f>SUM($AO$6*AN14*C14*E14*F14*L14)</f>
        <v>40682.025384</v>
      </c>
      <c r="AP14" s="39">
        <v>32</v>
      </c>
      <c r="AQ14" s="39">
        <f>AP14*C14*E14*F14*L14*$AQ$6</f>
        <v>433941.60409600002</v>
      </c>
      <c r="AR14" s="39"/>
      <c r="AS14" s="39">
        <f>AR14*C14*E14*F14*L14*$AS$6</f>
        <v>0</v>
      </c>
      <c r="AT14" s="39">
        <v>7</v>
      </c>
      <c r="AU14" s="39">
        <f>AT14*C14*E14*F14*L14*$AU$6</f>
        <v>94924.725895999989</v>
      </c>
      <c r="AV14" s="39">
        <v>0</v>
      </c>
      <c r="AW14" s="39">
        <f>AV14*C14*E14*F14*L14*$AW$6</f>
        <v>0</v>
      </c>
      <c r="AX14" s="39">
        <v>7</v>
      </c>
      <c r="AY14" s="39">
        <f>SUM(AX14*$AY$6*C14*E14*F14*L14)</f>
        <v>94924.725895999989</v>
      </c>
      <c r="AZ14" s="39">
        <v>72</v>
      </c>
      <c r="BA14" s="39">
        <f>SUM(AZ14*$BA$6*C14*E14*F14*L14)</f>
        <v>976368.60921600007</v>
      </c>
      <c r="BB14" s="39">
        <v>0</v>
      </c>
      <c r="BC14" s="39">
        <f>BB14*C14*E14*F14*L14*$BC$6</f>
        <v>0</v>
      </c>
      <c r="BD14" s="39">
        <v>0</v>
      </c>
      <c r="BE14" s="39">
        <f>BD14*C14*E14*F14*L14*$BE$6</f>
        <v>0</v>
      </c>
      <c r="BF14" s="39">
        <f>165+30</f>
        <v>195</v>
      </c>
      <c r="BG14" s="39">
        <f>BF14*C14*E14*F14*L14*$BG$6</f>
        <v>2914161.41016</v>
      </c>
      <c r="BH14" s="39">
        <f>153+50</f>
        <v>203</v>
      </c>
      <c r="BI14" s="39">
        <f>BH14*C14*E14*F14*L14*$BI$6</f>
        <v>3033716.750064</v>
      </c>
      <c r="BJ14" s="39"/>
      <c r="BK14" s="39">
        <f>BJ14*C14*E14*F14*L14*$BK$6</f>
        <v>0</v>
      </c>
      <c r="BL14" s="39">
        <v>0</v>
      </c>
      <c r="BM14" s="39">
        <f>BL14*C14*E14*F14*L14*$BM$6</f>
        <v>0</v>
      </c>
      <c r="BN14" s="39">
        <v>0</v>
      </c>
      <c r="BO14" s="39">
        <f>BN14*C14*E14*F14*L14*$BO$6</f>
        <v>0</v>
      </c>
      <c r="BP14" s="39">
        <v>0</v>
      </c>
      <c r="BQ14" s="39">
        <f>BP14*C14*E14*F14*L14*$BQ$6</f>
        <v>0</v>
      </c>
      <c r="BR14" s="39">
        <v>0</v>
      </c>
      <c r="BS14" s="39">
        <f>BR14*C14*E14*F14*L14*$BS$6</f>
        <v>0</v>
      </c>
      <c r="BT14" s="39"/>
      <c r="BU14" s="39">
        <f>BT14*C14*E14*F14*L14*$BU$6</f>
        <v>0</v>
      </c>
      <c r="BV14" s="39">
        <v>1</v>
      </c>
      <c r="BW14" s="39">
        <f>BV14*C14*E14*F14*L14*$BW$6</f>
        <v>14944.417488000003</v>
      </c>
      <c r="BX14" s="39">
        <v>0</v>
      </c>
      <c r="BY14" s="39">
        <f>BX14*C14*E14*F14*L14*$BY$6</f>
        <v>0</v>
      </c>
      <c r="BZ14" s="39">
        <v>3</v>
      </c>
      <c r="CA14" s="39">
        <f>BZ14*C14*E14*F14*M14*$CA$6</f>
        <v>74722.087440000003</v>
      </c>
      <c r="CB14" s="39"/>
      <c r="CC14" s="39">
        <f>CB14*C14*E14*F14*M14*$CC$6</f>
        <v>0</v>
      </c>
      <c r="CD14" s="42">
        <v>73</v>
      </c>
      <c r="CE14" s="39">
        <f>CD14*C14*E14*F14*M14*$CE$6</f>
        <v>1187915.1412128001</v>
      </c>
      <c r="CF14" s="39">
        <v>57</v>
      </c>
      <c r="CG14" s="39">
        <f>CF14*C14*E14*F14*M14*$CG$6</f>
        <v>927550.1787552</v>
      </c>
      <c r="CH14" s="39"/>
      <c r="CI14" s="39">
        <f>SUM(CH14*$CI$6*C14*E14*F14*M14)</f>
        <v>0</v>
      </c>
      <c r="CJ14" s="39">
        <v>2</v>
      </c>
      <c r="CK14" s="39">
        <f>SUM(CJ14*$CK$6*C14*E14*F14*M14)</f>
        <v>32545.620307199999</v>
      </c>
      <c r="CL14" s="39">
        <v>40</v>
      </c>
      <c r="CM14" s="39">
        <f>CL14*C14*E14*F14*M14*$CM$6</f>
        <v>650912.40614400001</v>
      </c>
      <c r="CN14" s="39">
        <v>0</v>
      </c>
      <c r="CO14" s="39">
        <f>CN14*C14*E14*F14*M14*$CO$6</f>
        <v>0</v>
      </c>
      <c r="CP14" s="39">
        <v>100</v>
      </c>
      <c r="CQ14" s="39">
        <f>CP14*C14*E14*F14*M14*$CQ$6</f>
        <v>1627281.0153599998</v>
      </c>
      <c r="CR14" s="39">
        <v>0</v>
      </c>
      <c r="CS14" s="39">
        <f>CR14*C14*E14*F14*M14*$CS$6</f>
        <v>0</v>
      </c>
      <c r="CT14" s="39">
        <v>40</v>
      </c>
      <c r="CU14" s="39">
        <f>CT14*C14*E14*F14*M14*$CU$6</f>
        <v>650912.40614400001</v>
      </c>
      <c r="CV14" s="39">
        <v>2</v>
      </c>
      <c r="CW14" s="39">
        <f>SUM(CV14*$CW$6*C14*E14*F14*M14)</f>
        <v>32545.620307199999</v>
      </c>
      <c r="CX14" s="39">
        <v>18</v>
      </c>
      <c r="CY14" s="39">
        <f>SUM(CX14*$CY$6*C14*E14*F14*M14)</f>
        <v>292910.5827648</v>
      </c>
      <c r="CZ14" s="39">
        <v>0</v>
      </c>
      <c r="DA14" s="39">
        <f>CZ14*C14*E14*F14*M14*$DA$6</f>
        <v>0</v>
      </c>
      <c r="DB14" s="39">
        <v>0</v>
      </c>
      <c r="DC14" s="39">
        <f>DB14*C14*E14*F14*M14*$DC$6</f>
        <v>0</v>
      </c>
      <c r="DD14" s="39">
        <v>0</v>
      </c>
      <c r="DE14" s="39">
        <f>DD14*C14*E14*F14*M14*$DE$6</f>
        <v>0</v>
      </c>
      <c r="DF14" s="39">
        <v>0</v>
      </c>
      <c r="DG14" s="39">
        <f>DF14*C14*E14*F14*M14*$DG$6</f>
        <v>0</v>
      </c>
      <c r="DH14" s="40">
        <v>0</v>
      </c>
      <c r="DI14" s="40">
        <f>DH14*C14*E14*F14*M14*$DI$6</f>
        <v>0</v>
      </c>
      <c r="DJ14" s="39">
        <v>0</v>
      </c>
      <c r="DK14" s="39">
        <f>DJ14*C14*E14*F14*M14*$DK$6</f>
        <v>0</v>
      </c>
      <c r="DL14" s="39">
        <v>30</v>
      </c>
      <c r="DM14" s="39">
        <f>DL14*C14*E14*F14*M14*$DM$6</f>
        <v>488184.30460800003</v>
      </c>
      <c r="DN14" s="39">
        <v>0</v>
      </c>
      <c r="DO14" s="39">
        <f>DN14*C14*E14*F14*M14*$DO$6</f>
        <v>0</v>
      </c>
      <c r="DP14" s="39">
        <v>0</v>
      </c>
      <c r="DQ14" s="39">
        <f>DP14*C14*E14*F14*M14*$DQ$6</f>
        <v>0</v>
      </c>
      <c r="DR14" s="39">
        <v>0</v>
      </c>
      <c r="DS14" s="39">
        <f>DR14*C14*E14*F14*M14*$DS$6</f>
        <v>0</v>
      </c>
      <c r="DT14" s="39"/>
      <c r="DU14" s="39">
        <f>DT14*C14*E14*F14*M14*$DU$6</f>
        <v>0</v>
      </c>
      <c r="DV14" s="39">
        <v>0</v>
      </c>
      <c r="DW14" s="39">
        <f>DV14*C14*E14*F14*M14*$DW$6</f>
        <v>0</v>
      </c>
      <c r="DX14" s="39"/>
      <c r="DY14" s="39">
        <f>DX14*C14*E14*F14*N14*$DY$6</f>
        <v>0</v>
      </c>
      <c r="DZ14" s="39">
        <v>7</v>
      </c>
      <c r="EA14" s="39">
        <f>DZ14*C14*E14*F14*O14*$EA$6</f>
        <v>248035.81803000002</v>
      </c>
      <c r="EB14" s="41">
        <f t="shared" si="4"/>
        <v>1446</v>
      </c>
      <c r="EC14" s="41">
        <f t="shared" si="5"/>
        <v>22558003.188921206</v>
      </c>
    </row>
    <row r="15" spans="1:257" ht="38.25" customHeight="1" x14ac:dyDescent="0.25">
      <c r="A15" s="56">
        <v>9</v>
      </c>
      <c r="B15" s="34" t="s">
        <v>81</v>
      </c>
      <c r="C15" s="35">
        <v>19007.45</v>
      </c>
      <c r="D15" s="35">
        <f t="shared" si="6"/>
        <v>16916.630499999999</v>
      </c>
      <c r="E15" s="112">
        <v>0.46</v>
      </c>
      <c r="F15" s="36">
        <v>1</v>
      </c>
      <c r="G15" s="37"/>
      <c r="H15" s="38">
        <v>0.82</v>
      </c>
      <c r="I15" s="38">
        <v>0.05</v>
      </c>
      <c r="J15" s="38">
        <v>0.02</v>
      </c>
      <c r="K15" s="38">
        <v>0.11</v>
      </c>
      <c r="L15" s="35">
        <v>1.4</v>
      </c>
      <c r="M15" s="35">
        <v>1.68</v>
      </c>
      <c r="N15" s="35">
        <v>2.23</v>
      </c>
      <c r="O15" s="35">
        <v>2.39</v>
      </c>
      <c r="P15" s="39"/>
      <c r="Q15" s="39">
        <f>P15*C15*E15*F15*L15*$Q$6</f>
        <v>0</v>
      </c>
      <c r="R15" s="39">
        <v>0</v>
      </c>
      <c r="S15" s="39">
        <f>R15*C15*E15*F15*L15*$S$6</f>
        <v>0</v>
      </c>
      <c r="T15" s="39">
        <v>18</v>
      </c>
      <c r="U15" s="39">
        <f>T15*C15*E15*F15*L15*$U$6</f>
        <v>286434.66852000001</v>
      </c>
      <c r="V15" s="39">
        <v>0</v>
      </c>
      <c r="W15" s="39">
        <f>V15*C15*E15*F15*L15*$W$6</f>
        <v>0</v>
      </c>
      <c r="X15" s="39">
        <v>0</v>
      </c>
      <c r="Y15" s="39">
        <f>X15*C15*E15*F15*L15*$Y$6</f>
        <v>0</v>
      </c>
      <c r="Z15" s="39">
        <f>366+100</f>
        <v>466</v>
      </c>
      <c r="AA15" s="39">
        <f>Z15*C15*E15*F15*L15*$AA$6</f>
        <v>6274632.9522800017</v>
      </c>
      <c r="AB15" s="39">
        <v>0</v>
      </c>
      <c r="AC15" s="39">
        <f>AB15*C15*E15*F15*L15*$AC$6</f>
        <v>0</v>
      </c>
      <c r="AD15" s="39">
        <v>0</v>
      </c>
      <c r="AE15" s="39">
        <f>AD15*C15*E15*F15*L15*$AE$6</f>
        <v>0</v>
      </c>
      <c r="AF15" s="39">
        <v>0</v>
      </c>
      <c r="AG15" s="39">
        <f>AF15*C15*E15*F15*L15*$AG$6</f>
        <v>0</v>
      </c>
      <c r="AH15" s="39">
        <v>38</v>
      </c>
      <c r="AI15" s="39">
        <f>AH15*C15*E15*F15*L15*$AI$6</f>
        <v>455847.31007200002</v>
      </c>
      <c r="AJ15" s="39">
        <v>51</v>
      </c>
      <c r="AK15" s="39">
        <f>AJ15*C15*E15*F15*L15*$AK$6</f>
        <v>611795.07404400001</v>
      </c>
      <c r="AL15" s="39">
        <v>54</v>
      </c>
      <c r="AM15" s="39">
        <f>AL15*C15*E15*F15*L15*$AM$6</f>
        <v>647783.01957600005</v>
      </c>
      <c r="AN15" s="39">
        <v>7</v>
      </c>
      <c r="AO15" s="39">
        <f>SUM($AO$6*AN15*C15*E15*F15*L15)</f>
        <v>83971.87290799999</v>
      </c>
      <c r="AP15" s="39">
        <v>73</v>
      </c>
      <c r="AQ15" s="39">
        <f>AP15*C15*E15*F15*L15*$AQ$6</f>
        <v>875706.67461200012</v>
      </c>
      <c r="AR15" s="39">
        <v>15</v>
      </c>
      <c r="AS15" s="39">
        <f>AR15*C15*E15*F15*L15*$AS$6</f>
        <v>179939.72765999998</v>
      </c>
      <c r="AT15" s="39">
        <v>8</v>
      </c>
      <c r="AU15" s="39">
        <f>AT15*C15*E15*F15*L15*$AU$6</f>
        <v>95967.854752000014</v>
      </c>
      <c r="AV15" s="39">
        <v>0</v>
      </c>
      <c r="AW15" s="39">
        <f>AV15*C15*E15*F15*L15*$AW$6</f>
        <v>0</v>
      </c>
      <c r="AX15" s="39">
        <v>7</v>
      </c>
      <c r="AY15" s="39">
        <f>SUM(AX15*$AY$6*C15*E15*F15*L15)</f>
        <v>83971.87290799999</v>
      </c>
      <c r="AZ15" s="39">
        <v>81</v>
      </c>
      <c r="BA15" s="39">
        <f>SUM(AZ15*$BA$6*C15*E15*F15*L15)</f>
        <v>971674.52936400007</v>
      </c>
      <c r="BB15" s="39">
        <v>0</v>
      </c>
      <c r="BC15" s="39">
        <f>BB15*C15*E15*F15*L15*$BC$6</f>
        <v>0</v>
      </c>
      <c r="BD15" s="39">
        <v>0</v>
      </c>
      <c r="BE15" s="39">
        <f>BD15*C15*E15*F15*L15*$BE$6</f>
        <v>0</v>
      </c>
      <c r="BF15" s="39">
        <f>376+110</f>
        <v>486</v>
      </c>
      <c r="BG15" s="39">
        <f>BF15*C15*E15*F15*L15*$BG$6</f>
        <v>6424949.9492640011</v>
      </c>
      <c r="BH15" s="39">
        <f>620+200</f>
        <v>820</v>
      </c>
      <c r="BI15" s="39">
        <f>BH15*C15*E15*F15*L15*$BI$6</f>
        <v>10840450.531680001</v>
      </c>
      <c r="BJ15" s="39"/>
      <c r="BK15" s="39">
        <f>BJ15*C15*E15*F15*L15*$BK$6</f>
        <v>0</v>
      </c>
      <c r="BL15" s="39">
        <v>0</v>
      </c>
      <c r="BM15" s="39">
        <f>BL15*C15*E15*F15*L15*$BM$6</f>
        <v>0</v>
      </c>
      <c r="BN15" s="39">
        <v>0</v>
      </c>
      <c r="BO15" s="39">
        <f>BN15*C15*E15*F15*L15*$BO$6</f>
        <v>0</v>
      </c>
      <c r="BP15" s="39">
        <v>0</v>
      </c>
      <c r="BQ15" s="39">
        <f>BP15*C15*E15*F15*L15*$BQ$6</f>
        <v>0</v>
      </c>
      <c r="BR15" s="39">
        <v>0</v>
      </c>
      <c r="BS15" s="39">
        <f>BR15*C15*E15*F15*L15*$BS$6</f>
        <v>0</v>
      </c>
      <c r="BT15" s="39">
        <v>8</v>
      </c>
      <c r="BU15" s="39">
        <f>BT15*C15*E15*F15*L15*$BU$6</f>
        <v>107719.02064000003</v>
      </c>
      <c r="BV15" s="39">
        <v>1</v>
      </c>
      <c r="BW15" s="39">
        <f>BV15*C15*E15*F15*L15*$BW$6</f>
        <v>13220.061624000004</v>
      </c>
      <c r="BX15" s="39">
        <v>0</v>
      </c>
      <c r="BY15" s="39">
        <f>BX15*C15*E15*F15*L15*$BY$6</f>
        <v>0</v>
      </c>
      <c r="BZ15" s="39">
        <v>4</v>
      </c>
      <c r="CA15" s="39">
        <f>BZ15*C15*E15*F15*M15*$CA$6</f>
        <v>88133.744160000017</v>
      </c>
      <c r="CB15" s="39"/>
      <c r="CC15" s="39">
        <f>CB15*C15*E15*F15*M15*$CC$6</f>
        <v>0</v>
      </c>
      <c r="CD15" s="42">
        <v>34</v>
      </c>
      <c r="CE15" s="39">
        <f>CD15*C15*E15*F15*M15*$CE$6</f>
        <v>489436.05923520005</v>
      </c>
      <c r="CF15" s="39">
        <v>40</v>
      </c>
      <c r="CG15" s="39">
        <f>CF15*C15*E15*F15*M15*$CG$6</f>
        <v>575807.12851199997</v>
      </c>
      <c r="CH15" s="39">
        <v>2</v>
      </c>
      <c r="CI15" s="39">
        <f>SUM(CH15*$CI$6*C15*E15*F15*M15)</f>
        <v>28790.356425599999</v>
      </c>
      <c r="CJ15" s="39">
        <v>20</v>
      </c>
      <c r="CK15" s="39">
        <f>SUM(CJ15*$CK$6*C15*E15*F15*M15)</f>
        <v>287903.56425599998</v>
      </c>
      <c r="CL15" s="39">
        <v>85</v>
      </c>
      <c r="CM15" s="39">
        <f>CL15*C15*E15*F15*M15*$CM$6</f>
        <v>1223590.1480879998</v>
      </c>
      <c r="CN15" s="39">
        <v>0</v>
      </c>
      <c r="CO15" s="39">
        <f>CN15*C15*E15*F15*M15*$CO$6</f>
        <v>0</v>
      </c>
      <c r="CP15" s="39">
        <v>174</v>
      </c>
      <c r="CQ15" s="39">
        <f>CP15*C15*E15*F15*M15*$CQ$6</f>
        <v>2504761.0090272003</v>
      </c>
      <c r="CR15" s="39">
        <v>0</v>
      </c>
      <c r="CS15" s="39">
        <f>CR15*C15*E15*F15*M15*$CS$6</f>
        <v>0</v>
      </c>
      <c r="CT15" s="39">
        <v>64</v>
      </c>
      <c r="CU15" s="39">
        <f>CT15*C15*E15*F15*M15*$CU$6</f>
        <v>921291.40561920009</v>
      </c>
      <c r="CV15" s="39">
        <v>3</v>
      </c>
      <c r="CW15" s="39">
        <f>SUM(CV15*$CW$6*C15*E15*F15*M15)</f>
        <v>43185.5346384</v>
      </c>
      <c r="CX15" s="39">
        <v>27</v>
      </c>
      <c r="CY15" s="39">
        <f>SUM(CX15*$CY$6*C15*E15*F15*M15)</f>
        <v>388669.81174560002</v>
      </c>
      <c r="CZ15" s="39">
        <v>2</v>
      </c>
      <c r="DA15" s="39">
        <f>CZ15*C15*E15*F15*M15*$DA$6</f>
        <v>28790.356425600003</v>
      </c>
      <c r="DB15" s="39">
        <v>0</v>
      </c>
      <c r="DC15" s="39">
        <f>DB15*C15*E15*F15*M15*$DC$6</f>
        <v>0</v>
      </c>
      <c r="DD15" s="39">
        <v>0</v>
      </c>
      <c r="DE15" s="39">
        <f>DD15*C15*E15*F15*M15*$DE$6</f>
        <v>0</v>
      </c>
      <c r="DF15" s="39">
        <v>0</v>
      </c>
      <c r="DG15" s="39">
        <f>DF15*C15*E15*F15*M15*$DG$6</f>
        <v>0</v>
      </c>
      <c r="DH15" s="40">
        <v>0</v>
      </c>
      <c r="DI15" s="40">
        <f>DH15*C15*E15*F15*M15*$DI$6</f>
        <v>0</v>
      </c>
      <c r="DJ15" s="39">
        <v>0</v>
      </c>
      <c r="DK15" s="39">
        <f>DJ15*C15*E15*F15*M15*$DK$6</f>
        <v>0</v>
      </c>
      <c r="DL15" s="39">
        <v>800</v>
      </c>
      <c r="DM15" s="39">
        <f>DL15*C15*E15*F15*M15*$DM$6</f>
        <v>11516142.57024</v>
      </c>
      <c r="DN15" s="39">
        <v>0</v>
      </c>
      <c r="DO15" s="39">
        <f>DN15*C15*E15*F15*M15*$DO$6</f>
        <v>0</v>
      </c>
      <c r="DP15" s="39">
        <v>0</v>
      </c>
      <c r="DQ15" s="39">
        <f>DP15*C15*E15*F15*M15*$DQ$6</f>
        <v>0</v>
      </c>
      <c r="DR15" s="39">
        <v>0</v>
      </c>
      <c r="DS15" s="39">
        <f>DR15*C15*E15*F15*M15*$DS$6</f>
        <v>0</v>
      </c>
      <c r="DT15" s="39">
        <v>3</v>
      </c>
      <c r="DU15" s="39">
        <f>DT15*C15*E15*F15*M15*$DU$6</f>
        <v>43185.5346384</v>
      </c>
      <c r="DV15" s="39"/>
      <c r="DW15" s="39">
        <f>DV15*C15*E15*F15*M15*$DW$6</f>
        <v>0</v>
      </c>
      <c r="DX15" s="39">
        <v>10</v>
      </c>
      <c r="DY15" s="39">
        <f>DX15*C15*E15*F15*N15*$DY$6</f>
        <v>292467.63315000001</v>
      </c>
      <c r="DZ15" s="39">
        <v>2</v>
      </c>
      <c r="EA15" s="39">
        <f>DZ15*C15*E15*F15*O15*$EA$6</f>
        <v>62690.371590000017</v>
      </c>
      <c r="EB15" s="41">
        <f t="shared" si="4"/>
        <v>3403</v>
      </c>
      <c r="EC15" s="41">
        <f t="shared" si="5"/>
        <v>46448910.347655199</v>
      </c>
    </row>
    <row r="16" spans="1:257" ht="36.75" customHeight="1" x14ac:dyDescent="0.25">
      <c r="A16" s="56">
        <v>10</v>
      </c>
      <c r="B16" s="34" t="s">
        <v>82</v>
      </c>
      <c r="C16" s="35">
        <v>19007.45</v>
      </c>
      <c r="D16" s="35">
        <f t="shared" si="6"/>
        <v>16156.332500000002</v>
      </c>
      <c r="E16" s="112">
        <v>0.93</v>
      </c>
      <c r="F16" s="36">
        <v>1</v>
      </c>
      <c r="G16" s="37"/>
      <c r="H16" s="38">
        <v>0.66</v>
      </c>
      <c r="I16" s="38">
        <v>0.15</v>
      </c>
      <c r="J16" s="38">
        <v>0.04</v>
      </c>
      <c r="K16" s="38">
        <v>0.15</v>
      </c>
      <c r="L16" s="35">
        <v>1.4</v>
      </c>
      <c r="M16" s="35">
        <v>1.68</v>
      </c>
      <c r="N16" s="35">
        <v>2.23</v>
      </c>
      <c r="O16" s="35">
        <v>2.39</v>
      </c>
      <c r="P16" s="39"/>
      <c r="Q16" s="39">
        <f>P16*C16*E16*F16*L16*$Q$6</f>
        <v>0</v>
      </c>
      <c r="R16" s="39">
        <v>0</v>
      </c>
      <c r="S16" s="39">
        <f>R16*C16*E16*F16*L16*$S$6</f>
        <v>0</v>
      </c>
      <c r="T16" s="39">
        <v>400</v>
      </c>
      <c r="U16" s="39">
        <f>T16*C16*E16*F16*L16*$U$6</f>
        <v>12868803.947999999</v>
      </c>
      <c r="V16" s="39">
        <v>0</v>
      </c>
      <c r="W16" s="39">
        <f>V16*C16*E16*F16*L16*$W$6</f>
        <v>0</v>
      </c>
      <c r="X16" s="39">
        <v>0</v>
      </c>
      <c r="Y16" s="39">
        <f>X16*C16*E16*F16*L16*$Y$6</f>
        <v>0</v>
      </c>
      <c r="Z16" s="39">
        <f>200+360</f>
        <v>560</v>
      </c>
      <c r="AA16" s="39">
        <f>Z16*C16*E16*F16*L16*$AA$6</f>
        <v>15244583.138400001</v>
      </c>
      <c r="AB16" s="39">
        <v>0</v>
      </c>
      <c r="AC16" s="39">
        <f>AB16*C16*E16*F16*L16*$AC$6</f>
        <v>0</v>
      </c>
      <c r="AD16" s="39">
        <v>0</v>
      </c>
      <c r="AE16" s="39">
        <f>AD16*C16*E16*F16*L16*$AE$6</f>
        <v>0</v>
      </c>
      <c r="AF16" s="39">
        <v>0</v>
      </c>
      <c r="AG16" s="39">
        <f>AF16*C16*E16*F16*L16*$AG$6</f>
        <v>0</v>
      </c>
      <c r="AH16" s="39">
        <v>72</v>
      </c>
      <c r="AI16" s="39">
        <f>AH16*C16*E16*F16*L16*$AI$6</f>
        <v>1746197.7049440001</v>
      </c>
      <c r="AJ16" s="39"/>
      <c r="AK16" s="39">
        <f>AJ16*C16*E16*F16*L16*$AK$6</f>
        <v>0</v>
      </c>
      <c r="AL16" s="39">
        <v>120</v>
      </c>
      <c r="AM16" s="39">
        <f>AL16*C16*E16*F16*L16*$AM$6</f>
        <v>2910329.5082399999</v>
      </c>
      <c r="AN16" s="39">
        <v>4</v>
      </c>
      <c r="AO16" s="39">
        <f>SUM($AO$6*AN16*C16*E16*F16*L16)</f>
        <v>97010.983607999995</v>
      </c>
      <c r="AP16" s="39">
        <v>46</v>
      </c>
      <c r="AQ16" s="39">
        <f>AP16*C16*E16*F16*L16*$AQ$6</f>
        <v>1115626.311492</v>
      </c>
      <c r="AR16" s="39">
        <v>82</v>
      </c>
      <c r="AS16" s="39">
        <f>AR16*C16*E16*F16*L16*$AS$6</f>
        <v>1988725.1639640001</v>
      </c>
      <c r="AT16" s="39">
        <v>1</v>
      </c>
      <c r="AU16" s="39">
        <f>AT16*C16*E16*F16*L16*$AU$6</f>
        <v>24252.745901999999</v>
      </c>
      <c r="AV16" s="39">
        <v>0</v>
      </c>
      <c r="AW16" s="39">
        <f>AV16*C16*E16*F16*L16*$AW$6</f>
        <v>0</v>
      </c>
      <c r="AX16" s="39">
        <v>8</v>
      </c>
      <c r="AY16" s="39">
        <f>SUM(AX16*$AY$6*C16*E16*F16*L16)</f>
        <v>194021.96721599999</v>
      </c>
      <c r="AZ16" s="39">
        <v>84</v>
      </c>
      <c r="BA16" s="39">
        <f>SUM(AZ16*$BA$6*C16*E16*F16*L16)</f>
        <v>2037230.6557680001</v>
      </c>
      <c r="BB16" s="39">
        <v>0</v>
      </c>
      <c r="BC16" s="39">
        <f>BB16*C16*E16*F16*L16*$BC$6</f>
        <v>0</v>
      </c>
      <c r="BD16" s="39">
        <v>0</v>
      </c>
      <c r="BE16" s="39">
        <f>BD16*C16*E16*F16*L16*$BE$6</f>
        <v>0</v>
      </c>
      <c r="BF16" s="39">
        <f>421+92</f>
        <v>513</v>
      </c>
      <c r="BG16" s="39">
        <f>BF16*C16*E16*F16*L16*$BG$6</f>
        <v>13711215.652596001</v>
      </c>
      <c r="BH16" s="39">
        <f>412+200</f>
        <v>612</v>
      </c>
      <c r="BI16" s="39">
        <f>BH16*C16*E16*F16*L16*$BI$6</f>
        <v>16357239.725904001</v>
      </c>
      <c r="BJ16" s="39"/>
      <c r="BK16" s="39">
        <f>BJ16*C16*E16*F16*L16*$BK$6</f>
        <v>0</v>
      </c>
      <c r="BL16" s="39">
        <v>0</v>
      </c>
      <c r="BM16" s="39">
        <f>BL16*C16*E16*F16*L16*$BM$6</f>
        <v>0</v>
      </c>
      <c r="BN16" s="39">
        <v>0</v>
      </c>
      <c r="BO16" s="39">
        <f>BN16*C16*E16*F16*L16*$BO$6</f>
        <v>0</v>
      </c>
      <c r="BP16" s="39">
        <v>0</v>
      </c>
      <c r="BQ16" s="39">
        <f>BP16*C16*E16*F16*L16*$BQ$6</f>
        <v>0</v>
      </c>
      <c r="BR16" s="39">
        <v>0</v>
      </c>
      <c r="BS16" s="39">
        <f>BR16*C16*E16*F16*L16*$BS$6</f>
        <v>0</v>
      </c>
      <c r="BT16" s="39">
        <v>25</v>
      </c>
      <c r="BU16" s="39">
        <f>BT16*C16*E16*F16*L16*$BU$6</f>
        <v>680561.74725000001</v>
      </c>
      <c r="BV16" s="39">
        <v>1</v>
      </c>
      <c r="BW16" s="39">
        <f>BV16*C16*E16*F16*L16*$BW$6</f>
        <v>26727.515892000003</v>
      </c>
      <c r="BX16" s="39">
        <v>0</v>
      </c>
      <c r="BY16" s="39">
        <f>BX16*C16*E16*F16*L16*$BY$6</f>
        <v>0</v>
      </c>
      <c r="BZ16" s="39">
        <v>6</v>
      </c>
      <c r="CA16" s="39">
        <f>BZ16*C16*E16*F16*M16*$CA$6</f>
        <v>267275.15892000002</v>
      </c>
      <c r="CB16" s="39">
        <v>10</v>
      </c>
      <c r="CC16" s="39">
        <f>CB16*C16*E16*F16*M16*$CC$6</f>
        <v>445458.59819999995</v>
      </c>
      <c r="CD16" s="42">
        <v>224</v>
      </c>
      <c r="CE16" s="39">
        <f>CD16*C16*E16*F16*M16*$CE$6</f>
        <v>6519138.0984576</v>
      </c>
      <c r="CF16" s="39">
        <v>92</v>
      </c>
      <c r="CG16" s="39">
        <f>CF16*C16*E16*F16*M16*$CG$6</f>
        <v>2677503.1475808001</v>
      </c>
      <c r="CH16" s="39">
        <v>4</v>
      </c>
      <c r="CI16" s="39">
        <f>SUM(CH16*$CI$6*C16*E16*F16*M16)</f>
        <v>116413.1803296</v>
      </c>
      <c r="CJ16" s="39">
        <v>38</v>
      </c>
      <c r="CK16" s="39">
        <f>SUM(CJ16*$CK$6*C16*E16*F16*M16)</f>
        <v>1105925.2131312001</v>
      </c>
      <c r="CL16" s="39">
        <v>98</v>
      </c>
      <c r="CM16" s="39">
        <f>CL16*C16*E16*F16*M16*$CM$6</f>
        <v>2852122.9180752002</v>
      </c>
      <c r="CN16" s="39">
        <v>0</v>
      </c>
      <c r="CO16" s="39">
        <f>CN16*C16*E16*F16*M16*$CO$6</f>
        <v>0</v>
      </c>
      <c r="CP16" s="39">
        <v>315</v>
      </c>
      <c r="CQ16" s="39">
        <f>CP16*C16*E16*F16*M16*$CQ$6</f>
        <v>9167537.950956</v>
      </c>
      <c r="CR16" s="39">
        <v>0</v>
      </c>
      <c r="CS16" s="39">
        <f>CR16*C16*E16*F16*M16*$CS$6</f>
        <v>0</v>
      </c>
      <c r="CT16" s="39">
        <v>69</v>
      </c>
      <c r="CU16" s="39">
        <f>CT16*C16*E16*F16*M16*$CU$6</f>
        <v>2008127.3606856002</v>
      </c>
      <c r="CV16" s="39">
        <v>10</v>
      </c>
      <c r="CW16" s="39">
        <f>SUM(CV16*$CW$6*C16*E16*F16*M16)</f>
        <v>291032.950824</v>
      </c>
      <c r="CX16" s="39">
        <v>110</v>
      </c>
      <c r="CY16" s="39">
        <f>SUM(CX16*$CY$6*C16*E16*F16*M16)</f>
        <v>3201362.4590640003</v>
      </c>
      <c r="CZ16" s="39">
        <v>1</v>
      </c>
      <c r="DA16" s="39">
        <f>CZ16*C16*E16*F16*M16*$DA$6</f>
        <v>29103.2950824</v>
      </c>
      <c r="DB16" s="39">
        <v>0</v>
      </c>
      <c r="DC16" s="39">
        <f>DB16*C16*E16*F16*M16*$DC$6</f>
        <v>0</v>
      </c>
      <c r="DD16" s="39">
        <v>0</v>
      </c>
      <c r="DE16" s="39">
        <f>DD16*C16*E16*F16*M16*$DE$6</f>
        <v>0</v>
      </c>
      <c r="DF16" s="39">
        <v>0</v>
      </c>
      <c r="DG16" s="39">
        <f>DF16*C16*E16*F16*M16*$DG$6</f>
        <v>0</v>
      </c>
      <c r="DH16" s="40">
        <v>0</v>
      </c>
      <c r="DI16" s="40">
        <f>DH16*C16*E16*F16*M16*$DI$6</f>
        <v>0</v>
      </c>
      <c r="DJ16" s="39"/>
      <c r="DK16" s="39">
        <f>DJ16*C16*E16*F16*M16*$DK$6</f>
        <v>0</v>
      </c>
      <c r="DL16" s="39">
        <v>1500</v>
      </c>
      <c r="DM16" s="39">
        <f>DL16*C16*E16*F16*M16*$DM$6</f>
        <v>43654942.623599999</v>
      </c>
      <c r="DN16" s="39">
        <v>0</v>
      </c>
      <c r="DO16" s="39">
        <f>DN16*C16*E16*F16*M16*$DO$6</f>
        <v>0</v>
      </c>
      <c r="DP16" s="39">
        <v>0</v>
      </c>
      <c r="DQ16" s="39">
        <f>DP16*C16*E16*F16*M16*$DQ$6</f>
        <v>0</v>
      </c>
      <c r="DR16" s="39">
        <v>0</v>
      </c>
      <c r="DS16" s="39">
        <f>DR16*C16*E16*F16*M16*$DS$6</f>
        <v>0</v>
      </c>
      <c r="DT16" s="39">
        <v>50</v>
      </c>
      <c r="DU16" s="39">
        <f>DT16*C16*E16*F16*M16*$DU$6</f>
        <v>1455164.7541199999</v>
      </c>
      <c r="DV16" s="39"/>
      <c r="DW16" s="39">
        <f>DV16*C16*E16*F16*M16*$DW$6</f>
        <v>0</v>
      </c>
      <c r="DX16" s="39">
        <v>10</v>
      </c>
      <c r="DY16" s="39">
        <f>DX16*C16*E16*F16*N16*$DY$6</f>
        <v>591293.25832500006</v>
      </c>
      <c r="DZ16" s="39">
        <v>24</v>
      </c>
      <c r="EA16" s="39">
        <f>DZ16*C16*E16*F16*O16*$EA$6</f>
        <v>1520922.9281400002</v>
      </c>
      <c r="EB16" s="41">
        <f t="shared" si="4"/>
        <v>5089</v>
      </c>
      <c r="EC16" s="41">
        <f t="shared" si="5"/>
        <v>144905850.66466749</v>
      </c>
    </row>
    <row r="17" spans="1:257" ht="33" customHeight="1" x14ac:dyDescent="0.25">
      <c r="A17" s="56">
        <v>11</v>
      </c>
      <c r="B17" s="34" t="s">
        <v>83</v>
      </c>
      <c r="C17" s="35">
        <v>19007.45</v>
      </c>
      <c r="D17" s="35">
        <f t="shared" si="6"/>
        <v>15015.885500000002</v>
      </c>
      <c r="E17" s="35">
        <v>0.18</v>
      </c>
      <c r="F17" s="36">
        <v>1</v>
      </c>
      <c r="G17" s="37"/>
      <c r="H17" s="38">
        <v>0.71</v>
      </c>
      <c r="I17" s="38">
        <v>0.03</v>
      </c>
      <c r="J17" s="38">
        <v>0.05</v>
      </c>
      <c r="K17" s="38">
        <v>0.21</v>
      </c>
      <c r="L17" s="35">
        <v>1.4</v>
      </c>
      <c r="M17" s="35">
        <v>1.68</v>
      </c>
      <c r="N17" s="35">
        <v>2.23</v>
      </c>
      <c r="O17" s="35">
        <v>2.39</v>
      </c>
      <c r="P17" s="39"/>
      <c r="Q17" s="39">
        <f>P17*C17*E17*F17*L17*$Q$6</f>
        <v>0</v>
      </c>
      <c r="R17" s="39">
        <v>0</v>
      </c>
      <c r="S17" s="39">
        <f>R17*C17*E17*F17*L17*$S$6</f>
        <v>0</v>
      </c>
      <c r="T17" s="39">
        <v>100</v>
      </c>
      <c r="U17" s="39">
        <f>T17*C17*E17*F17*L17*$U$6</f>
        <v>622684.06199999992</v>
      </c>
      <c r="V17" s="39">
        <v>0</v>
      </c>
      <c r="W17" s="39">
        <f>V17*C17*E17*F17*L17*$W$6</f>
        <v>0</v>
      </c>
      <c r="X17" s="39">
        <v>0</v>
      </c>
      <c r="Y17" s="39">
        <f>X17*C17*E17*F17*L17*$Y$6</f>
        <v>0</v>
      </c>
      <c r="Z17" s="39">
        <v>189</v>
      </c>
      <c r="AA17" s="39">
        <f>Z17*C17*E17*F17*L17*$AA$6</f>
        <v>995815.51146000007</v>
      </c>
      <c r="AB17" s="39">
        <v>0</v>
      </c>
      <c r="AC17" s="39">
        <f>AB17*C17*E17*F17*L17*$AC$6</f>
        <v>0</v>
      </c>
      <c r="AD17" s="39">
        <v>0</v>
      </c>
      <c r="AE17" s="39">
        <f>AD17*C17*E17*F17*L17*$AE$6</f>
        <v>0</v>
      </c>
      <c r="AF17" s="39">
        <v>0</v>
      </c>
      <c r="AG17" s="39">
        <f>AF17*C17*E17*F17*L17*$AG$6</f>
        <v>0</v>
      </c>
      <c r="AH17" s="39"/>
      <c r="AI17" s="39">
        <f>AH17*C17*E17*F17*L17*$AI$6</f>
        <v>0</v>
      </c>
      <c r="AJ17" s="39">
        <v>130</v>
      </c>
      <c r="AK17" s="39">
        <f>AJ17*C17*E17*F17*L17*$AK$6</f>
        <v>610230.38075999985</v>
      </c>
      <c r="AL17" s="39">
        <v>68</v>
      </c>
      <c r="AM17" s="39">
        <f>AL17*C17*E17*F17*L17*$AM$6</f>
        <v>319197.42993599997</v>
      </c>
      <c r="AN17" s="39">
        <v>8</v>
      </c>
      <c r="AO17" s="39">
        <f>SUM($AO$6*AN17*C17*E17*F17*L17)</f>
        <v>37552.638815999991</v>
      </c>
      <c r="AP17" s="39">
        <v>92</v>
      </c>
      <c r="AQ17" s="39">
        <f>AP17*C17*E17*F17*L17*$AQ$6</f>
        <v>431855.34638399997</v>
      </c>
      <c r="AR17" s="39">
        <v>64</v>
      </c>
      <c r="AS17" s="39">
        <f>AR17*C17*E17*F17*L17*$AS$6</f>
        <v>300421.11052799993</v>
      </c>
      <c r="AT17" s="39">
        <v>28</v>
      </c>
      <c r="AU17" s="39">
        <f>AT17*C17*E17*F17*L17*$AU$6</f>
        <v>131434.23585599998</v>
      </c>
      <c r="AV17" s="39">
        <v>0</v>
      </c>
      <c r="AW17" s="39">
        <f>AV17*C17*E17*F17*L17*$AW$6</f>
        <v>0</v>
      </c>
      <c r="AX17" s="39">
        <v>30</v>
      </c>
      <c r="AY17" s="39">
        <f>SUM(AX17*$AY$6*C17*E17*F17*L17)</f>
        <v>140822.39556</v>
      </c>
      <c r="AZ17" s="39">
        <v>315</v>
      </c>
      <c r="BA17" s="39">
        <f>SUM(AZ17*$BA$6*C17*E17*F17*L17)</f>
        <v>1478635.1533799998</v>
      </c>
      <c r="BB17" s="39"/>
      <c r="BC17" s="39">
        <f>BB17*C17*E17*F17*L17*$BC$6</f>
        <v>0</v>
      </c>
      <c r="BD17" s="39">
        <v>0</v>
      </c>
      <c r="BE17" s="39">
        <f>BD17*C17*E17*F17*L17*$BE$6</f>
        <v>0</v>
      </c>
      <c r="BF17" s="39">
        <f>7+182+89</f>
        <v>278</v>
      </c>
      <c r="BG17" s="39">
        <f>BF17*C17*E17*F17*L17*$BG$6</f>
        <v>1438112.7905760002</v>
      </c>
      <c r="BH17" s="39">
        <f>1441+176</f>
        <v>1617</v>
      </c>
      <c r="BI17" s="39">
        <f>BH17*C17*E17*F17*L17*$BI$6</f>
        <v>8364850.2962640002</v>
      </c>
      <c r="BJ17" s="39"/>
      <c r="BK17" s="39">
        <f>BJ17*C17*E17*F17*L17*$BK$6</f>
        <v>0</v>
      </c>
      <c r="BL17" s="39">
        <v>0</v>
      </c>
      <c r="BM17" s="39">
        <f>BL17*C17*E17*F17*L17*$BM$6</f>
        <v>0</v>
      </c>
      <c r="BN17" s="39"/>
      <c r="BO17" s="39">
        <f>BN17*C17*E17*F17*L17*$BO$6</f>
        <v>0</v>
      </c>
      <c r="BP17" s="39">
        <v>0</v>
      </c>
      <c r="BQ17" s="39">
        <f>BP17*C17*E17*F17*L17*$BQ$6</f>
        <v>0</v>
      </c>
      <c r="BR17" s="39">
        <v>0</v>
      </c>
      <c r="BS17" s="39">
        <f>BR17*C17*E17*F17*L17*$BS$6</f>
        <v>0</v>
      </c>
      <c r="BT17" s="39">
        <v>10</v>
      </c>
      <c r="BU17" s="39">
        <f>BT17*C17*E17*F17*L17*$BU$6</f>
        <v>52688.651399999995</v>
      </c>
      <c r="BV17" s="39"/>
      <c r="BW17" s="39">
        <f>BV17*C17*E17*F17*L17*$BW$6</f>
        <v>0</v>
      </c>
      <c r="BX17" s="39">
        <v>0</v>
      </c>
      <c r="BY17" s="39">
        <f>BX17*C17*E17*F17*L17*$BY$6</f>
        <v>0</v>
      </c>
      <c r="BZ17" s="39">
        <v>16</v>
      </c>
      <c r="CA17" s="39">
        <f>BZ17*C17*E17*F17*M17*$CA$6</f>
        <v>137948.46911999999</v>
      </c>
      <c r="CB17" s="39">
        <v>0</v>
      </c>
      <c r="CC17" s="39">
        <f>CB17*C17*E17*F17*M17*$CC$6</f>
        <v>0</v>
      </c>
      <c r="CD17" s="39">
        <v>34</v>
      </c>
      <c r="CE17" s="39">
        <f>CD17*C17*E17*F17*M17*$CE$6</f>
        <v>191518.45796159998</v>
      </c>
      <c r="CF17" s="39">
        <v>198</v>
      </c>
      <c r="CG17" s="39">
        <f>CF17*C17*E17*F17*M17*$CG$6</f>
        <v>1115313.3728352</v>
      </c>
      <c r="CH17" s="39">
        <v>15</v>
      </c>
      <c r="CI17" s="39">
        <f>SUM(CH17*$CI$6*C17*E17*F17*M17)</f>
        <v>84493.437336000003</v>
      </c>
      <c r="CJ17" s="39">
        <v>159</v>
      </c>
      <c r="CK17" s="39">
        <f>SUM(CJ17*$CK$6*C17*E17*F17*M17)</f>
        <v>895630.43576159992</v>
      </c>
      <c r="CL17" s="39">
        <v>200</v>
      </c>
      <c r="CM17" s="39">
        <f>CL17*C17*E17*F17*M17*$CM$6</f>
        <v>1126579.1644799998</v>
      </c>
      <c r="CN17" s="39">
        <v>0</v>
      </c>
      <c r="CO17" s="39">
        <f>CN17*C17*E17*F17*M17*$CO$6</f>
        <v>0</v>
      </c>
      <c r="CP17" s="39">
        <v>150</v>
      </c>
      <c r="CQ17" s="39">
        <f>CP17*C17*E17*F17*M17*$CQ$6</f>
        <v>844934.37335999985</v>
      </c>
      <c r="CR17" s="39">
        <v>0</v>
      </c>
      <c r="CS17" s="39">
        <f>CR17*C17*E17*F17*M17*$CS$6</f>
        <v>0</v>
      </c>
      <c r="CT17" s="39">
        <v>43</v>
      </c>
      <c r="CU17" s="39">
        <f>CT17*C17*E17*F17*M17*$CU$6</f>
        <v>242214.52036319999</v>
      </c>
      <c r="CV17" s="39">
        <v>15</v>
      </c>
      <c r="CW17" s="39">
        <f>SUM(CV17*$CW$6*C17*E17*F17*M17)</f>
        <v>84493.437336000003</v>
      </c>
      <c r="CX17" s="39">
        <v>166</v>
      </c>
      <c r="CY17" s="39">
        <f>SUM(CX17*$CY$6*C17*E17*F17*M17)</f>
        <v>935060.70651840011</v>
      </c>
      <c r="CZ17" s="39">
        <v>12</v>
      </c>
      <c r="DA17" s="39">
        <f>CZ17*C17*E17*F17*M17*$DA$6</f>
        <v>67594.749868800005</v>
      </c>
      <c r="DB17" s="39">
        <v>0</v>
      </c>
      <c r="DC17" s="39">
        <f>DB17*C17*E17*F17*M17*$DC$6</f>
        <v>0</v>
      </c>
      <c r="DD17" s="39">
        <v>0</v>
      </c>
      <c r="DE17" s="39">
        <f>DD17*C17*E17*F17*M17*$DE$6</f>
        <v>0</v>
      </c>
      <c r="DF17" s="39">
        <v>0</v>
      </c>
      <c r="DG17" s="39">
        <f>DF17*C17*E17*F17*M17*$DG$6</f>
        <v>0</v>
      </c>
      <c r="DH17" s="40">
        <v>0</v>
      </c>
      <c r="DI17" s="40">
        <f>DH17*C17*E17*F17*M17*$DI$6</f>
        <v>0</v>
      </c>
      <c r="DJ17" s="39"/>
      <c r="DK17" s="39">
        <f>DJ17*C17*E17*F17*M17*$DK$6</f>
        <v>0</v>
      </c>
      <c r="DL17" s="39">
        <v>1400</v>
      </c>
      <c r="DM17" s="39">
        <f>DL17*C17*E17*F17*M17*$DM$6</f>
        <v>7886054.1513599986</v>
      </c>
      <c r="DN17" s="39">
        <v>0</v>
      </c>
      <c r="DO17" s="39">
        <f>DN17*C17*E17*F17*M17*$DO$6</f>
        <v>0</v>
      </c>
      <c r="DP17" s="39">
        <v>0</v>
      </c>
      <c r="DQ17" s="39">
        <f>DP17*C17*E17*F17*M17*$DQ$6</f>
        <v>0</v>
      </c>
      <c r="DR17" s="39">
        <v>0</v>
      </c>
      <c r="DS17" s="39">
        <f>DR17*C17*E17*F17*M17*$DS$6</f>
        <v>0</v>
      </c>
      <c r="DT17" s="39"/>
      <c r="DU17" s="39">
        <f>DT17*C17*E17*F17*M17*$DU$6</f>
        <v>0</v>
      </c>
      <c r="DV17" s="39">
        <v>0</v>
      </c>
      <c r="DW17" s="39">
        <f>DV17*C17*E17*F17*M17*$DW$6</f>
        <v>0</v>
      </c>
      <c r="DX17" s="39">
        <v>24</v>
      </c>
      <c r="DY17" s="39">
        <f>DX17*C17*E17*F17*N17*$DY$6</f>
        <v>274665.25547999999</v>
      </c>
      <c r="DZ17" s="39">
        <v>55</v>
      </c>
      <c r="EA17" s="39">
        <f>DZ17*C17*E17*F17*O17*$EA$6</f>
        <v>674602.9116750001</v>
      </c>
      <c r="EB17" s="41">
        <f t="shared" si="4"/>
        <v>5416</v>
      </c>
      <c r="EC17" s="41">
        <f t="shared" si="5"/>
        <v>29485403.446375795</v>
      </c>
    </row>
    <row r="18" spans="1:257" s="43" customFormat="1" ht="33" customHeight="1" x14ac:dyDescent="0.25">
      <c r="A18" s="108">
        <v>102</v>
      </c>
      <c r="B18" s="34" t="s">
        <v>84</v>
      </c>
      <c r="C18" s="35">
        <v>19007.45</v>
      </c>
      <c r="D18" s="35"/>
      <c r="E18" s="35">
        <v>2.06</v>
      </c>
      <c r="F18" s="36">
        <v>1</v>
      </c>
      <c r="G18" s="37"/>
      <c r="H18" s="38">
        <v>0.67</v>
      </c>
      <c r="I18" s="38">
        <v>0.1</v>
      </c>
      <c r="J18" s="38">
        <v>0.04</v>
      </c>
      <c r="K18" s="38">
        <v>0.19</v>
      </c>
      <c r="L18" s="35">
        <v>1.4</v>
      </c>
      <c r="M18" s="35">
        <v>1.68</v>
      </c>
      <c r="N18" s="35">
        <v>2.23</v>
      </c>
      <c r="O18" s="35">
        <v>2.39</v>
      </c>
      <c r="P18" s="39"/>
      <c r="Q18" s="39">
        <f>P18*C18*E18*F18*L18*$Q$6</f>
        <v>0</v>
      </c>
      <c r="R18" s="39"/>
      <c r="S18" s="39">
        <f>R18*C18*E18*F18*L18*$S$6</f>
        <v>0</v>
      </c>
      <c r="T18" s="39"/>
      <c r="U18" s="39">
        <f>T18*C18*E18*F18*L18*$U$6</f>
        <v>0</v>
      </c>
      <c r="V18" s="39"/>
      <c r="W18" s="39">
        <f>V18*C18*E18*F18*L18*$W$6</f>
        <v>0</v>
      </c>
      <c r="X18" s="39">
        <v>30</v>
      </c>
      <c r="Y18" s="39">
        <f>X18*C18*E18*F18*L18*$Y$6</f>
        <v>1808977.0314</v>
      </c>
      <c r="Z18" s="39">
        <v>20</v>
      </c>
      <c r="AA18" s="39">
        <f>Z18*C18*E18*F18*L18*$AA$6</f>
        <v>1205984.6876000001</v>
      </c>
      <c r="AB18" s="39"/>
      <c r="AC18" s="39">
        <f>AB18*C18*E18*F18*L18*$AC$6</f>
        <v>0</v>
      </c>
      <c r="AD18" s="39"/>
      <c r="AE18" s="39">
        <f>AD18*C18*E18*F18*L18*$AE$6</f>
        <v>0</v>
      </c>
      <c r="AF18" s="39"/>
      <c r="AG18" s="39">
        <f>AF18*C18*E18*F18*L18*$AG$6</f>
        <v>0</v>
      </c>
      <c r="AH18" s="39"/>
      <c r="AI18" s="39">
        <f>AH18*C18*E18*F18*L18*$AI$6</f>
        <v>0</v>
      </c>
      <c r="AJ18" s="39"/>
      <c r="AK18" s="39">
        <f>AJ18*C18*E18*F18*L18*$AK$6</f>
        <v>0</v>
      </c>
      <c r="AL18" s="39"/>
      <c r="AM18" s="39">
        <f>AL18*C18*E18*F18*L18*$AM$6</f>
        <v>0</v>
      </c>
      <c r="AN18" s="39"/>
      <c r="AO18" s="39">
        <f>SUM($AO$6*AN18*C18*E18*F18*L18)</f>
        <v>0</v>
      </c>
      <c r="AP18" s="39"/>
      <c r="AQ18" s="39">
        <f>AP18*C18*E18*F18*L18*$AQ$6</f>
        <v>0</v>
      </c>
      <c r="AR18" s="39"/>
      <c r="AS18" s="39">
        <f>AR18*C18*E18*F18*L18*$AS$6</f>
        <v>0</v>
      </c>
      <c r="AT18" s="39">
        <v>0</v>
      </c>
      <c r="AU18" s="39">
        <f>AT18*C18*E18*F18*L18*$AU$6</f>
        <v>0</v>
      </c>
      <c r="AV18" s="39"/>
      <c r="AW18" s="39">
        <f>AV18*C18*E18*F18*L18*$AW$6</f>
        <v>0</v>
      </c>
      <c r="AX18" s="39"/>
      <c r="AY18" s="39">
        <f>SUM(AX18*$AY$6*C18*E18*F18*L18)</f>
        <v>0</v>
      </c>
      <c r="AZ18" s="39"/>
      <c r="BA18" s="39">
        <f>SUM(AZ18*$BA$6*C18*E18*F18*L18)</f>
        <v>0</v>
      </c>
      <c r="BB18" s="39"/>
      <c r="BC18" s="39">
        <f>BB18*C18*E18*F18*L18*$BC$6</f>
        <v>0</v>
      </c>
      <c r="BD18" s="39"/>
      <c r="BE18" s="39">
        <f>BD18*C18*E18*F18*L18*$BE$6</f>
        <v>0</v>
      </c>
      <c r="BF18" s="39">
        <v>10</v>
      </c>
      <c r="BG18" s="39">
        <f>BF18*C18*E18*F18*L18*$BG$6</f>
        <v>592028.84664</v>
      </c>
      <c r="BH18" s="39"/>
      <c r="BI18" s="39">
        <f>BH18*C18*E18*F18*L18*$BI$6</f>
        <v>0</v>
      </c>
      <c r="BJ18" s="39"/>
      <c r="BK18" s="39">
        <f>BJ18*C18*E18*F18*L18*$BK$6</f>
        <v>0</v>
      </c>
      <c r="BL18" s="39"/>
      <c r="BM18" s="39">
        <f>BL18*C18*E18*F18*L18*$BM$6</f>
        <v>0</v>
      </c>
      <c r="BN18" s="39"/>
      <c r="BO18" s="39">
        <f>BN18*C18*E18*F18*L18*$BO$6</f>
        <v>0</v>
      </c>
      <c r="BP18" s="39"/>
      <c r="BQ18" s="39">
        <f>BP18*C18*E18*F18*L18*$BQ$6</f>
        <v>0</v>
      </c>
      <c r="BR18" s="39"/>
      <c r="BS18" s="39">
        <f>BR18*C18*E18*F18*L18*$BS$6</f>
        <v>0</v>
      </c>
      <c r="BT18" s="39">
        <v>1</v>
      </c>
      <c r="BU18" s="39">
        <f>BT18*C18*E18*F18*L18*$BU$6</f>
        <v>60299.234380000009</v>
      </c>
      <c r="BV18" s="39"/>
      <c r="BW18" s="39">
        <f>BV18*C18*E18*F18*L18*$BW$6</f>
        <v>0</v>
      </c>
      <c r="BX18" s="39"/>
      <c r="BY18" s="39">
        <f>BX18*C18*E18*F18*L18*$BY$6</f>
        <v>0</v>
      </c>
      <c r="BZ18" s="39"/>
      <c r="CA18" s="39">
        <f>BZ18*C18*E18*F18*M18*$CA$6</f>
        <v>0</v>
      </c>
      <c r="CB18" s="39"/>
      <c r="CC18" s="39">
        <f>CB18*C18*E18*F18*M18*$CC$6</f>
        <v>0</v>
      </c>
      <c r="CD18" s="39"/>
      <c r="CE18" s="39">
        <f>CD18*C18*E18*F18*M18*$CE$6</f>
        <v>0</v>
      </c>
      <c r="CF18" s="39"/>
      <c r="CG18" s="39">
        <f>CF18*C18*E18*F18*M18*$CG$6</f>
        <v>0</v>
      </c>
      <c r="CH18" s="39"/>
      <c r="CI18" s="39">
        <f>SUM(CH18*$CI$6*C18*E18*F18*M18)</f>
        <v>0</v>
      </c>
      <c r="CJ18" s="39"/>
      <c r="CK18" s="39">
        <f>SUM(CJ18*$CK$6*C18*E18*F18*M18)</f>
        <v>0</v>
      </c>
      <c r="CL18" s="39">
        <v>8</v>
      </c>
      <c r="CM18" s="39">
        <f>CL18*C18*E18*F18*M18*$CM$6</f>
        <v>515722.90640639997</v>
      </c>
      <c r="CN18" s="39"/>
      <c r="CO18" s="39">
        <f>CN18*C18*E18*F18*M18*$CO$6</f>
        <v>0</v>
      </c>
      <c r="CP18" s="39">
        <v>1</v>
      </c>
      <c r="CQ18" s="39">
        <f>CP18*C18*E18*F18*M18*$CQ$6</f>
        <v>64465.363300799996</v>
      </c>
      <c r="CR18" s="39"/>
      <c r="CS18" s="39">
        <f>CR18*C18*E18*F18*M18*$CS$6</f>
        <v>0</v>
      </c>
      <c r="CT18" s="39"/>
      <c r="CU18" s="39">
        <f>CT18*C18*E18*F18*M18*$CU$6</f>
        <v>0</v>
      </c>
      <c r="CV18" s="39"/>
      <c r="CW18" s="39">
        <f>SUM(CV18*$CW$6*C18*E18*F18*M18)</f>
        <v>0</v>
      </c>
      <c r="CX18" s="39"/>
      <c r="CY18" s="39">
        <f>SUM(CX18*$CY$6*C18*E18*F18*M18)</f>
        <v>0</v>
      </c>
      <c r="CZ18" s="39"/>
      <c r="DA18" s="39">
        <f>CZ18*C18*E18*F18*M18*$DA$6</f>
        <v>0</v>
      </c>
      <c r="DB18" s="39"/>
      <c r="DC18" s="39">
        <f>DB18*C18*E18*F18*M18*$DC$6</f>
        <v>0</v>
      </c>
      <c r="DD18" s="39"/>
      <c r="DE18" s="39">
        <f>DD18*C18*E18*F18*M18*$DE$6</f>
        <v>0</v>
      </c>
      <c r="DF18" s="39"/>
      <c r="DG18" s="39">
        <f>DF18*C18*E18*F18*M18*$DG$6</f>
        <v>0</v>
      </c>
      <c r="DH18" s="40"/>
      <c r="DI18" s="40">
        <f>DH18*C18*E18*F18*M18*$DI$6</f>
        <v>0</v>
      </c>
      <c r="DJ18" s="39"/>
      <c r="DK18" s="39">
        <f>DJ18*C18*E18*F18*M18*$DK$6</f>
        <v>0</v>
      </c>
      <c r="DL18" s="39"/>
      <c r="DM18" s="39">
        <f>DL18*C18*E18*F18*M18*$DM$6</f>
        <v>0</v>
      </c>
      <c r="DN18" s="39"/>
      <c r="DO18" s="39">
        <f>DN18*C18*E18*F18*M18*$DO$6</f>
        <v>0</v>
      </c>
      <c r="DP18" s="39"/>
      <c r="DQ18" s="39">
        <f>DP18*C18*E18*F18*M18*$DQ$6</f>
        <v>0</v>
      </c>
      <c r="DR18" s="39"/>
      <c r="DS18" s="39">
        <f>DR18*C18*E18*F18*M18*$DS$6</f>
        <v>0</v>
      </c>
      <c r="DT18" s="39"/>
      <c r="DU18" s="39">
        <f>DT18*C18*E18*F18*M18*$DU$6</f>
        <v>0</v>
      </c>
      <c r="DV18" s="39"/>
      <c r="DW18" s="39">
        <f>DV18*C18*E18*F18*M18*$DW$6</f>
        <v>0</v>
      </c>
      <c r="DX18" s="39"/>
      <c r="DY18" s="39">
        <f>DX18*C18*E18*F18*N18*$DY$6</f>
        <v>0</v>
      </c>
      <c r="DZ18" s="39"/>
      <c r="EA18" s="39">
        <f>DZ18*C18*E18*F18*O18*$EA$6</f>
        <v>0</v>
      </c>
      <c r="EB18" s="41">
        <f t="shared" si="4"/>
        <v>70</v>
      </c>
      <c r="EC18" s="41">
        <f t="shared" si="5"/>
        <v>4247478.0697272001</v>
      </c>
      <c r="ED18" s="2"/>
      <c r="EE18" s="2"/>
      <c r="EF18" s="2"/>
      <c r="EG18" s="2"/>
      <c r="EH18" s="2"/>
      <c r="EI18" s="2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s="43" customFormat="1" ht="27.75" customHeight="1" x14ac:dyDescent="0.25">
      <c r="A19" s="108">
        <v>103</v>
      </c>
      <c r="B19" s="34" t="s">
        <v>85</v>
      </c>
      <c r="C19" s="35">
        <v>19007.45</v>
      </c>
      <c r="D19" s="35"/>
      <c r="E19" s="35">
        <v>3.66</v>
      </c>
      <c r="F19" s="36">
        <v>1</v>
      </c>
      <c r="G19" s="37"/>
      <c r="H19" s="38">
        <v>0.67</v>
      </c>
      <c r="I19" s="38">
        <v>0.11</v>
      </c>
      <c r="J19" s="38">
        <v>0.04</v>
      </c>
      <c r="K19" s="38">
        <v>0.18</v>
      </c>
      <c r="L19" s="35">
        <v>1.4</v>
      </c>
      <c r="M19" s="35">
        <v>1.68</v>
      </c>
      <c r="N19" s="35">
        <v>2.23</v>
      </c>
      <c r="O19" s="35">
        <v>2.39</v>
      </c>
      <c r="P19" s="39"/>
      <c r="Q19" s="39">
        <f>P19*C19*E19*F19*L19*$Q$6</f>
        <v>0</v>
      </c>
      <c r="R19" s="39"/>
      <c r="S19" s="39">
        <f>R19*C19*E19*F19*L19*$S$6</f>
        <v>0</v>
      </c>
      <c r="T19" s="39"/>
      <c r="U19" s="39">
        <f>T19*C19*E19*F19*L19*$U$6</f>
        <v>0</v>
      </c>
      <c r="V19" s="39"/>
      <c r="W19" s="39">
        <f>V19*C19*E19*F19*L19*$W$6</f>
        <v>0</v>
      </c>
      <c r="X19" s="39">
        <v>45</v>
      </c>
      <c r="Y19" s="39">
        <f>X19*C19*E19*F19*L19*$Y$6</f>
        <v>4821011.6030999999</v>
      </c>
      <c r="Z19" s="39"/>
      <c r="AA19" s="39">
        <f>Z19*C19*E19*F19*L19*$AA$6</f>
        <v>0</v>
      </c>
      <c r="AB19" s="39"/>
      <c r="AC19" s="39">
        <f>AB19*C19*E19*F19*L19*$AC$6</f>
        <v>0</v>
      </c>
      <c r="AD19" s="39"/>
      <c r="AE19" s="39">
        <f>AD19*C19*E19*F19*L19*$AE$6</f>
        <v>0</v>
      </c>
      <c r="AF19" s="39"/>
      <c r="AG19" s="39">
        <f>AF19*C19*E19*F19*L19*$AG$6</f>
        <v>0</v>
      </c>
      <c r="AH19" s="39"/>
      <c r="AI19" s="39">
        <f>AH19*C19*E19*F19*L19*$AI$6</f>
        <v>0</v>
      </c>
      <c r="AJ19" s="39"/>
      <c r="AK19" s="39">
        <f>AJ19*C19*E19*F19*L19*$AK$6</f>
        <v>0</v>
      </c>
      <c r="AL19" s="39"/>
      <c r="AM19" s="39">
        <f>AL19*C19*E19*F19*L19*$AM$6</f>
        <v>0</v>
      </c>
      <c r="AN19" s="39"/>
      <c r="AO19" s="39">
        <f>SUM($AO$6*AN19*C19*E19*F19*L19)</f>
        <v>0</v>
      </c>
      <c r="AP19" s="39"/>
      <c r="AQ19" s="39">
        <f>AP19*C19*E19*F19*L19*$AQ$6</f>
        <v>0</v>
      </c>
      <c r="AR19" s="39"/>
      <c r="AS19" s="39">
        <f>AR19*C19*E19*F19*L19*$AS$6</f>
        <v>0</v>
      </c>
      <c r="AT19" s="39">
        <v>0</v>
      </c>
      <c r="AU19" s="39">
        <f>AT19*C19*E19*F19*L19*$AU$6</f>
        <v>0</v>
      </c>
      <c r="AV19" s="39"/>
      <c r="AW19" s="39">
        <f>AV19*C19*E19*F19*L19*$AW$6</f>
        <v>0</v>
      </c>
      <c r="AX19" s="39"/>
      <c r="AY19" s="39">
        <f>SUM(AX19*$AY$6*C19*E19*F19*L19)</f>
        <v>0</v>
      </c>
      <c r="AZ19" s="39"/>
      <c r="BA19" s="39">
        <f>SUM(AZ19*$BA$6*C19*E19*F19*L19)</f>
        <v>0</v>
      </c>
      <c r="BB19" s="39"/>
      <c r="BC19" s="39">
        <f>BB19*C19*E19*F19*L19*$BC$6</f>
        <v>0</v>
      </c>
      <c r="BD19" s="39"/>
      <c r="BE19" s="39">
        <f>BD19*C19*E19*F19*L19*$BE$6</f>
        <v>0</v>
      </c>
      <c r="BF19" s="39"/>
      <c r="BG19" s="39">
        <f>BF19*C19*E19*F19*L19*$BG$6</f>
        <v>0</v>
      </c>
      <c r="BH19" s="39"/>
      <c r="BI19" s="39">
        <f>BH19*C19*E19*F19*L19*$BI$6</f>
        <v>0</v>
      </c>
      <c r="BJ19" s="39"/>
      <c r="BK19" s="39">
        <f>BJ19*C19*E19*F19*L19*$BK$6</f>
        <v>0</v>
      </c>
      <c r="BL19" s="39"/>
      <c r="BM19" s="39">
        <f>BL19*C19*E19*F19*L19*$BM$6</f>
        <v>0</v>
      </c>
      <c r="BN19" s="39"/>
      <c r="BO19" s="39">
        <f>BN19*C19*E19*F19*L19*$BO$6</f>
        <v>0</v>
      </c>
      <c r="BP19" s="39"/>
      <c r="BQ19" s="39">
        <f>BP19*C19*E19*F19*L19*$BQ$6</f>
        <v>0</v>
      </c>
      <c r="BR19" s="39"/>
      <c r="BS19" s="39">
        <f>BR19*C19*E19*F19*L19*$BS$6</f>
        <v>0</v>
      </c>
      <c r="BT19" s="39"/>
      <c r="BU19" s="39">
        <f>BT19*C19*E19*F19*L19*$BU$6</f>
        <v>0</v>
      </c>
      <c r="BV19" s="39"/>
      <c r="BW19" s="39">
        <f>BV19*C19*E19*F19*L19*$BW$6</f>
        <v>0</v>
      </c>
      <c r="BX19" s="39"/>
      <c r="BY19" s="39">
        <f>BX19*C19*E19*F19*L19*$BY$6</f>
        <v>0</v>
      </c>
      <c r="BZ19" s="39"/>
      <c r="CA19" s="39">
        <f>BZ19*C19*E19*F19*M19*$CA$6</f>
        <v>0</v>
      </c>
      <c r="CB19" s="39"/>
      <c r="CC19" s="39">
        <f>CB19*C19*E19*F19*M19*$CC$6</f>
        <v>0</v>
      </c>
      <c r="CD19" s="39"/>
      <c r="CE19" s="39">
        <f>CD19*C19*E19*F19*M19*$CE$6</f>
        <v>0</v>
      </c>
      <c r="CF19" s="39"/>
      <c r="CG19" s="39">
        <f>CF19*C19*E19*F19*M19*$CG$6</f>
        <v>0</v>
      </c>
      <c r="CH19" s="39"/>
      <c r="CI19" s="39">
        <f>SUM(CH19*$CI$6*C19*E19*F19*M19)</f>
        <v>0</v>
      </c>
      <c r="CJ19" s="39"/>
      <c r="CK19" s="39">
        <f>SUM(CJ19*$CK$6*C19*E19*F19*M19)</f>
        <v>0</v>
      </c>
      <c r="CL19" s="39"/>
      <c r="CM19" s="39">
        <f>CL19*C19*E19*F19*M19*$CM$6</f>
        <v>0</v>
      </c>
      <c r="CN19" s="39"/>
      <c r="CO19" s="39">
        <f>CN19*C19*E19*F19*M19*$CO$6</f>
        <v>0</v>
      </c>
      <c r="CP19" s="39"/>
      <c r="CQ19" s="39">
        <f>CP19*C19*E19*F19*M19*$CQ$6</f>
        <v>0</v>
      </c>
      <c r="CR19" s="39"/>
      <c r="CS19" s="39">
        <f>CR19*C19*E19*F19*M19*$CS$6</f>
        <v>0</v>
      </c>
      <c r="CT19" s="39"/>
      <c r="CU19" s="39">
        <f>CT19*C19*E19*F19*M19*$CU$6</f>
        <v>0</v>
      </c>
      <c r="CV19" s="39"/>
      <c r="CW19" s="39">
        <f>SUM(CV19*$CW$6*C19*E19*F19*M19)</f>
        <v>0</v>
      </c>
      <c r="CX19" s="39"/>
      <c r="CY19" s="39">
        <f>SUM(CX19*$CY$6*C19*E19*F19*M19)</f>
        <v>0</v>
      </c>
      <c r="CZ19" s="39"/>
      <c r="DA19" s="39">
        <f>CZ19*C19*E19*F19*M19*$DA$6</f>
        <v>0</v>
      </c>
      <c r="DB19" s="39"/>
      <c r="DC19" s="39">
        <f>DB19*C19*E19*F19*M19*$DC$6</f>
        <v>0</v>
      </c>
      <c r="DD19" s="39"/>
      <c r="DE19" s="39">
        <f>DD19*C19*E19*F19*M19*$DE$6</f>
        <v>0</v>
      </c>
      <c r="DF19" s="39"/>
      <c r="DG19" s="39">
        <f>DF19*C19*E19*F19*M19*$DG$6</f>
        <v>0</v>
      </c>
      <c r="DH19" s="40"/>
      <c r="DI19" s="40">
        <f>DH19*C19*E19*F19*M19*$DI$6</f>
        <v>0</v>
      </c>
      <c r="DJ19" s="39"/>
      <c r="DK19" s="39">
        <f>DJ19*C19*E19*F19*M19*$DK$6</f>
        <v>0</v>
      </c>
      <c r="DL19" s="39"/>
      <c r="DM19" s="39">
        <f>DL19*C19*E19*F19*M19*$DM$6</f>
        <v>0</v>
      </c>
      <c r="DN19" s="39"/>
      <c r="DO19" s="39">
        <f>DN19*C19*E19*F19*M19*$DO$6</f>
        <v>0</v>
      </c>
      <c r="DP19" s="39"/>
      <c r="DQ19" s="39">
        <f>DP19*C19*E19*F19*M19*$DQ$6</f>
        <v>0</v>
      </c>
      <c r="DR19" s="39"/>
      <c r="DS19" s="39">
        <f>DR19*C19*E19*F19*M19*$DS$6</f>
        <v>0</v>
      </c>
      <c r="DT19" s="39"/>
      <c r="DU19" s="39">
        <f>DT19*C19*E19*F19*M19*$DU$6</f>
        <v>0</v>
      </c>
      <c r="DV19" s="39"/>
      <c r="DW19" s="39">
        <f>DV19*C19*E19*F19*M19*$DW$6</f>
        <v>0</v>
      </c>
      <c r="DX19" s="39"/>
      <c r="DY19" s="39">
        <f>DX19*C19*E19*F19*N19*$DY$6</f>
        <v>0</v>
      </c>
      <c r="DZ19" s="39"/>
      <c r="EA19" s="39">
        <f>DZ19*C19*E19*F19*O19*$EA$6</f>
        <v>0</v>
      </c>
      <c r="EB19" s="41">
        <f t="shared" si="4"/>
        <v>45</v>
      </c>
      <c r="EC19" s="41">
        <f t="shared" si="5"/>
        <v>4821011.6030999999</v>
      </c>
      <c r="ED19" s="2"/>
      <c r="EE19" s="2"/>
      <c r="EF19" s="2"/>
      <c r="EG19" s="2"/>
      <c r="EH19" s="2"/>
      <c r="EI19" s="2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x14ac:dyDescent="0.25">
      <c r="A20" s="56">
        <v>13</v>
      </c>
      <c r="B20" s="34" t="s">
        <v>86</v>
      </c>
      <c r="C20" s="35">
        <v>19007.45</v>
      </c>
      <c r="D20" s="35">
        <f t="shared" ref="D20:D32" si="7">C20*(H20+I20+J20)</f>
        <v>15396.034500000002</v>
      </c>
      <c r="E20" s="35">
        <v>0.48</v>
      </c>
      <c r="F20" s="36">
        <v>1</v>
      </c>
      <c r="G20" s="37"/>
      <c r="H20" s="38">
        <v>0.67</v>
      </c>
      <c r="I20" s="38">
        <v>0.1</v>
      </c>
      <c r="J20" s="38">
        <v>0.04</v>
      </c>
      <c r="K20" s="38">
        <v>0.19</v>
      </c>
      <c r="L20" s="35">
        <v>1.4</v>
      </c>
      <c r="M20" s="35">
        <v>1.68</v>
      </c>
      <c r="N20" s="35">
        <v>2.23</v>
      </c>
      <c r="O20" s="35">
        <v>2.39</v>
      </c>
      <c r="P20" s="39"/>
      <c r="Q20" s="39">
        <f>P20*C20*E20*F20*L20*$Q$6</f>
        <v>0</v>
      </c>
      <c r="R20" s="39">
        <v>0</v>
      </c>
      <c r="S20" s="39">
        <f>R20*C20*E20*F20*L20*$S$6</f>
        <v>0</v>
      </c>
      <c r="T20" s="39"/>
      <c r="U20" s="39">
        <f>T20*C20*E20*F20*L20*$U$6</f>
        <v>0</v>
      </c>
      <c r="V20" s="39">
        <v>0</v>
      </c>
      <c r="W20" s="39">
        <f>V20*C20*E20*F20*L20*$W$6</f>
        <v>0</v>
      </c>
      <c r="X20" s="39">
        <v>0</v>
      </c>
      <c r="Y20" s="39">
        <f>X20*C20*E20*F20*L20*$Y$6</f>
        <v>0</v>
      </c>
      <c r="Z20" s="39">
        <f>2+90</f>
        <v>92</v>
      </c>
      <c r="AA20" s="39">
        <f>Z20*C20*E20*F20*L20*$AA$6</f>
        <v>1292628.24768</v>
      </c>
      <c r="AB20" s="39">
        <v>0</v>
      </c>
      <c r="AC20" s="39">
        <f>AB20*C20*E20*F20*L20*$AC$6</f>
        <v>0</v>
      </c>
      <c r="AD20" s="39">
        <v>0</v>
      </c>
      <c r="AE20" s="39">
        <f>AD20*C20*E20*F20*L20*$AE$6</f>
        <v>0</v>
      </c>
      <c r="AF20" s="39">
        <v>0</v>
      </c>
      <c r="AG20" s="39">
        <f>AF20*C20*E20*F20*L20*$AG$6</f>
        <v>0</v>
      </c>
      <c r="AH20" s="39"/>
      <c r="AI20" s="39">
        <f>AH20*C20*E20*F20*L20*$AI$6</f>
        <v>0</v>
      </c>
      <c r="AJ20" s="39">
        <v>3</v>
      </c>
      <c r="AK20" s="39">
        <f>AJ20*C20*E20*F20*L20*$AK$6</f>
        <v>37552.638815999999</v>
      </c>
      <c r="AL20" s="39">
        <v>0</v>
      </c>
      <c r="AM20" s="39">
        <f>AL20*C20*E20*F20*L20*$AM$6</f>
        <v>0</v>
      </c>
      <c r="AN20" s="39">
        <v>5</v>
      </c>
      <c r="AO20" s="39">
        <f>SUM($AO$6*AN20*C20*E20*F20*L20)</f>
        <v>62587.731359999998</v>
      </c>
      <c r="AP20" s="39">
        <v>50</v>
      </c>
      <c r="AQ20" s="39">
        <f>AP20*C20*E20*F20*L20*$AQ$6</f>
        <v>625877.31359999999</v>
      </c>
      <c r="AR20" s="39">
        <v>8</v>
      </c>
      <c r="AS20" s="39">
        <f>AR20*C20*E20*F20*L20*$AS$6</f>
        <v>100140.37017599998</v>
      </c>
      <c r="AT20" s="39">
        <v>0</v>
      </c>
      <c r="AU20" s="39">
        <f>AT20*C20*E20*F20*L20*$AU$6</f>
        <v>0</v>
      </c>
      <c r="AV20" s="39">
        <v>0</v>
      </c>
      <c r="AW20" s="39">
        <f>AV20*C20*E20*F20*L20*$AW$6</f>
        <v>0</v>
      </c>
      <c r="AX20" s="39"/>
      <c r="AY20" s="39">
        <f>SUM(AX20*$AY$6*C20*E20*F20*L20)</f>
        <v>0</v>
      </c>
      <c r="AZ20" s="39"/>
      <c r="BA20" s="39">
        <f>SUM(AZ20*$BA$6*C20*E20*F20*L20)</f>
        <v>0</v>
      </c>
      <c r="BB20" s="39"/>
      <c r="BC20" s="39">
        <f>BB20*C20*E20*F20*L20*$BC$6</f>
        <v>0</v>
      </c>
      <c r="BD20" s="39">
        <v>0</v>
      </c>
      <c r="BE20" s="39">
        <f>BD20*C20*E20*F20*L20*$BE$6</f>
        <v>0</v>
      </c>
      <c r="BF20" s="39">
        <v>435</v>
      </c>
      <c r="BG20" s="39">
        <f>BF20*C20*E20*F20*L20*$BG$6</f>
        <v>6000758.4067200003</v>
      </c>
      <c r="BH20" s="39">
        <v>508</v>
      </c>
      <c r="BI20" s="39">
        <f>BH20*C20*E20*F20*L20*$BI$6</f>
        <v>7007782.2312960001</v>
      </c>
      <c r="BJ20" s="39"/>
      <c r="BK20" s="39">
        <f>BJ20*C20*E20*F20*L20*$BK$6</f>
        <v>0</v>
      </c>
      <c r="BL20" s="39">
        <v>0</v>
      </c>
      <c r="BM20" s="39">
        <f>BL20*C20*E20*F20*L20*$BM$6</f>
        <v>0</v>
      </c>
      <c r="BN20" s="39"/>
      <c r="BO20" s="39">
        <f>BN20*C20*E20*F20*L20*$BO$6</f>
        <v>0</v>
      </c>
      <c r="BP20" s="39">
        <v>0</v>
      </c>
      <c r="BQ20" s="39">
        <f>BP20*C20*E20*F20*L20*$BQ$6</f>
        <v>0</v>
      </c>
      <c r="BR20" s="39">
        <v>0</v>
      </c>
      <c r="BS20" s="39">
        <f>BR20*C20*E20*F20*L20*$BS$6</f>
        <v>0</v>
      </c>
      <c r="BT20" s="39">
        <v>20</v>
      </c>
      <c r="BU20" s="39">
        <f>BT20*C20*E20*F20*L20*$BU$6</f>
        <v>281006.14079999999</v>
      </c>
      <c r="BV20" s="39"/>
      <c r="BW20" s="39">
        <f>BV20*C20*E20*F20*L20*$BW$6</f>
        <v>0</v>
      </c>
      <c r="BX20" s="39">
        <v>0</v>
      </c>
      <c r="BY20" s="39">
        <f>BX20*C20*E20*F20*L20*$BY$6</f>
        <v>0</v>
      </c>
      <c r="BZ20" s="39">
        <v>8</v>
      </c>
      <c r="CA20" s="39">
        <f>BZ20*C20*E20*F20*M20*$CA$6</f>
        <v>183931.29215999995</v>
      </c>
      <c r="CB20" s="39">
        <v>0</v>
      </c>
      <c r="CC20" s="39">
        <f>CB20*C20*E20*F20*M20*$CC$6</f>
        <v>0</v>
      </c>
      <c r="CD20" s="39">
        <v>50</v>
      </c>
      <c r="CE20" s="39">
        <f>CD20*C20*E20*F20*M20*$CE$6</f>
        <v>751052.77631999995</v>
      </c>
      <c r="CF20" s="39">
        <v>104</v>
      </c>
      <c r="CG20" s="39">
        <f>CF20*C20*E20*F20*M20*$CG$6</f>
        <v>1562189.7747456001</v>
      </c>
      <c r="CH20" s="39">
        <v>6</v>
      </c>
      <c r="CI20" s="39">
        <f>SUM(CH20*$CI$6*C20*E20*F20*M20)</f>
        <v>90126.333158399997</v>
      </c>
      <c r="CJ20" s="39">
        <v>70</v>
      </c>
      <c r="CK20" s="39">
        <f>SUM(CJ20*$CK$6*C20*E20*F20*M20)</f>
        <v>1051473.8868479996</v>
      </c>
      <c r="CL20" s="39">
        <v>78</v>
      </c>
      <c r="CM20" s="39">
        <f>CL20*C20*E20*F20*M20*$CM$6</f>
        <v>1171642.3310592</v>
      </c>
      <c r="CN20" s="39">
        <v>0</v>
      </c>
      <c r="CO20" s="39">
        <f>CN20*C20*E20*F20*M20*$CO$6</f>
        <v>0</v>
      </c>
      <c r="CP20" s="39">
        <v>180</v>
      </c>
      <c r="CQ20" s="39">
        <f>CP20*C20*E20*F20*M20*$CQ$6</f>
        <v>2703789.9947520001</v>
      </c>
      <c r="CR20" s="39">
        <v>0</v>
      </c>
      <c r="CS20" s="39">
        <f>CR20*C20*E20*F20*M20*$CS$6</f>
        <v>0</v>
      </c>
      <c r="CT20" s="39"/>
      <c r="CU20" s="39">
        <f>CT20*C20*E20*F20*M20*$CU$6</f>
        <v>0</v>
      </c>
      <c r="CV20" s="39">
        <v>7</v>
      </c>
      <c r="CW20" s="39">
        <f>SUM(CV20*$CW$6*C20*E20*F20*M20)</f>
        <v>105147.38868479998</v>
      </c>
      <c r="CX20" s="39">
        <v>93</v>
      </c>
      <c r="CY20" s="39">
        <f>SUM(CX20*$CY$6*C20*E20*F20*M20)</f>
        <v>1396958.1639552</v>
      </c>
      <c r="CZ20" s="39">
        <v>1</v>
      </c>
      <c r="DA20" s="39">
        <f>CZ20*C20*E20*F20*M20*$DA$6</f>
        <v>15021.055526399998</v>
      </c>
      <c r="DB20" s="39">
        <v>0</v>
      </c>
      <c r="DC20" s="39">
        <f>DB20*C20*E20*F20*M20*$DC$6</f>
        <v>0</v>
      </c>
      <c r="DD20" s="39">
        <v>0</v>
      </c>
      <c r="DE20" s="39">
        <f>DD20*C20*E20*F20*M20*$DE$6</f>
        <v>0</v>
      </c>
      <c r="DF20" s="39">
        <v>0</v>
      </c>
      <c r="DG20" s="39">
        <f>DF20*C20*E20*F20*M20*$DG$6</f>
        <v>0</v>
      </c>
      <c r="DH20" s="40">
        <v>0</v>
      </c>
      <c r="DI20" s="40">
        <f>DH20*C20*E20*F20*M20*$DI$6</f>
        <v>0</v>
      </c>
      <c r="DJ20" s="39">
        <v>0</v>
      </c>
      <c r="DK20" s="39">
        <f>DJ20*C20*E20*F20*M20*$DK$6</f>
        <v>0</v>
      </c>
      <c r="DL20" s="39">
        <v>581</v>
      </c>
      <c r="DM20" s="39">
        <f>DL20*C20*E20*F20*M20*$DM$6</f>
        <v>8727233.2608383987</v>
      </c>
      <c r="DN20" s="39">
        <v>0</v>
      </c>
      <c r="DO20" s="39">
        <f>DN20*C20*E20*F20*M20*$DO$6</f>
        <v>0</v>
      </c>
      <c r="DP20" s="39">
        <v>0</v>
      </c>
      <c r="DQ20" s="39">
        <f>DP20*C20*E20*F20*M20*$DQ$6</f>
        <v>0</v>
      </c>
      <c r="DR20" s="39">
        <v>0</v>
      </c>
      <c r="DS20" s="39">
        <f>DR20*C20*E20*F20*M20*$DS$6</f>
        <v>0</v>
      </c>
      <c r="DT20" s="39"/>
      <c r="DU20" s="39">
        <f>DT20*C20*E20*F20*M20*$DU$6</f>
        <v>0</v>
      </c>
      <c r="DV20" s="39">
        <v>0</v>
      </c>
      <c r="DW20" s="39">
        <f>DV20*C20*E20*F20*M20*$DW$6</f>
        <v>0</v>
      </c>
      <c r="DX20" s="39">
        <v>2</v>
      </c>
      <c r="DY20" s="39">
        <f>DX20*C20*E20*F20*N20*$DY$6</f>
        <v>61036.723440000002</v>
      </c>
      <c r="DZ20" s="39">
        <v>17</v>
      </c>
      <c r="EA20" s="39">
        <f>DZ20*C20*E20*F20*O20*$EA$6</f>
        <v>556036.33932000003</v>
      </c>
      <c r="EB20" s="41">
        <f t="shared" si="4"/>
        <v>2318</v>
      </c>
      <c r="EC20" s="41">
        <f t="shared" si="5"/>
        <v>33783972.401255995</v>
      </c>
    </row>
    <row r="21" spans="1:257" x14ac:dyDescent="0.25">
      <c r="A21" s="56">
        <v>14</v>
      </c>
      <c r="B21" s="34" t="s">
        <v>87</v>
      </c>
      <c r="C21" s="35">
        <v>19007.45</v>
      </c>
      <c r="D21" s="35">
        <f t="shared" si="7"/>
        <v>15586.109000000002</v>
      </c>
      <c r="E21" s="35">
        <v>0.65</v>
      </c>
      <c r="F21" s="36">
        <v>1</v>
      </c>
      <c r="G21" s="37"/>
      <c r="H21" s="38">
        <v>0.67</v>
      </c>
      <c r="I21" s="38">
        <v>0.11</v>
      </c>
      <c r="J21" s="38">
        <v>0.04</v>
      </c>
      <c r="K21" s="38">
        <v>0.18</v>
      </c>
      <c r="L21" s="35">
        <v>1.4</v>
      </c>
      <c r="M21" s="35">
        <v>1.68</v>
      </c>
      <c r="N21" s="35">
        <v>2.23</v>
      </c>
      <c r="O21" s="35">
        <v>2.39</v>
      </c>
      <c r="P21" s="39"/>
      <c r="Q21" s="39">
        <f>P21*C21*E21*F21*L21*$Q$6</f>
        <v>0</v>
      </c>
      <c r="R21" s="39"/>
      <c r="S21" s="39">
        <f>R21*C21*E21*F21*L21*$S$6</f>
        <v>0</v>
      </c>
      <c r="T21" s="39">
        <v>2</v>
      </c>
      <c r="U21" s="39">
        <f>T21*C21*E21*F21*L21*$U$6</f>
        <v>44971.626700000001</v>
      </c>
      <c r="V21" s="39">
        <v>0</v>
      </c>
      <c r="W21" s="39">
        <f>V21*C21*E21*F21*L21*$W$6</f>
        <v>0</v>
      </c>
      <c r="X21" s="39"/>
      <c r="Y21" s="39">
        <f>X21*C21*E21*F21*L21*$Y$6</f>
        <v>0</v>
      </c>
      <c r="Z21" s="39">
        <v>6</v>
      </c>
      <c r="AA21" s="39">
        <f>Z21*C21*E21*F21*L21*$AA$6</f>
        <v>114158.74470000002</v>
      </c>
      <c r="AB21" s="39">
        <v>0</v>
      </c>
      <c r="AC21" s="39">
        <f>AB21*C21*E21*F21*L21*$AC$6</f>
        <v>0</v>
      </c>
      <c r="AD21" s="39">
        <v>0</v>
      </c>
      <c r="AE21" s="39">
        <f>AD21*C21*E21*F21*L21*$AE$6</f>
        <v>0</v>
      </c>
      <c r="AF21" s="39">
        <v>0</v>
      </c>
      <c r="AG21" s="39">
        <f>AF21*C21*E21*F21*L21*$AG$6</f>
        <v>0</v>
      </c>
      <c r="AH21" s="39">
        <v>26</v>
      </c>
      <c r="AI21" s="39">
        <f>AH21*C21*E21*F21*L21*$AI$6</f>
        <v>440721.94166000001</v>
      </c>
      <c r="AJ21" s="39">
        <v>6</v>
      </c>
      <c r="AK21" s="39">
        <f>AJ21*C21*E21*F21*L21*$AK$6</f>
        <v>101705.06346</v>
      </c>
      <c r="AL21" s="39">
        <v>0</v>
      </c>
      <c r="AM21" s="39">
        <f>AL21*C21*E21*F21*L21*$AM$6</f>
        <v>0</v>
      </c>
      <c r="AN21" s="39">
        <v>3</v>
      </c>
      <c r="AO21" s="39">
        <f>SUM($AO$6*AN21*C21*E21*F21*L21)</f>
        <v>50852.531729999995</v>
      </c>
      <c r="AP21" s="39">
        <v>37</v>
      </c>
      <c r="AQ21" s="39">
        <f>AP21*C21*E21*F21*L21*$AQ$6</f>
        <v>627181.22467000003</v>
      </c>
      <c r="AR21" s="39">
        <v>0</v>
      </c>
      <c r="AS21" s="39">
        <f>AR21*C21*E21*F21*L21*$AS$6</f>
        <v>0</v>
      </c>
      <c r="AT21" s="39">
        <v>0</v>
      </c>
      <c r="AU21" s="39">
        <f>AT21*C21*E21*F21*L21*$AU$6</f>
        <v>0</v>
      </c>
      <c r="AV21" s="39">
        <v>0</v>
      </c>
      <c r="AW21" s="39">
        <f>AV21*C21*E21*F21*L21*$AW$6</f>
        <v>0</v>
      </c>
      <c r="AX21" s="39"/>
      <c r="AY21" s="39">
        <f>SUM(AX21*$AY$6*C21*E21*F21*L21)</f>
        <v>0</v>
      </c>
      <c r="AZ21" s="39"/>
      <c r="BA21" s="39">
        <f>SUM(AZ21*$BA$6*C21*E21*F21*L21)</f>
        <v>0</v>
      </c>
      <c r="BB21" s="39">
        <v>260</v>
      </c>
      <c r="BC21" s="39">
        <f>BB21*C21*E21*F21*L21*$BC$6</f>
        <v>4407219.4166000001</v>
      </c>
      <c r="BD21" s="39">
        <v>0</v>
      </c>
      <c r="BE21" s="39">
        <f>BD21*C21*E21*F21*L21*$BE$6</f>
        <v>0</v>
      </c>
      <c r="BF21" s="39">
        <v>7</v>
      </c>
      <c r="BG21" s="39">
        <f>BF21*C21*E21*F21*L21*$BG$6</f>
        <v>130763.65302000001</v>
      </c>
      <c r="BH21" s="39">
        <v>349</v>
      </c>
      <c r="BI21" s="39">
        <f>BH21*C21*E21*F21*L21*$BI$6</f>
        <v>6519502.1291399999</v>
      </c>
      <c r="BJ21" s="39"/>
      <c r="BK21" s="39">
        <f>BJ21*C21*E21*F21*L21*$BK$6</f>
        <v>0</v>
      </c>
      <c r="BL21" s="39"/>
      <c r="BM21" s="39">
        <f>BL21*C21*E21*F21*L21*$BM$6</f>
        <v>0</v>
      </c>
      <c r="BN21" s="39"/>
      <c r="BO21" s="39">
        <f>BN21*C21*E21*F21*L21*$BO$6</f>
        <v>0</v>
      </c>
      <c r="BP21" s="39">
        <v>0</v>
      </c>
      <c r="BQ21" s="39">
        <f>BP21*C21*E21*F21*L21*$BQ$6</f>
        <v>0</v>
      </c>
      <c r="BR21" s="39">
        <v>0</v>
      </c>
      <c r="BS21" s="39">
        <f>BR21*C21*E21*F21*L21*$BS$6</f>
        <v>0</v>
      </c>
      <c r="BT21" s="39">
        <v>19</v>
      </c>
      <c r="BU21" s="39">
        <f>BT21*C21*E21*F21*L21*$BU$6</f>
        <v>361502.69154999999</v>
      </c>
      <c r="BV21" s="39"/>
      <c r="BW21" s="39">
        <f>BV21*C21*E21*F21*L21*$BW$6</f>
        <v>0</v>
      </c>
      <c r="BX21" s="39">
        <v>0</v>
      </c>
      <c r="BY21" s="39">
        <f>BX21*C21*E21*F21*L21*$BY$6</f>
        <v>0</v>
      </c>
      <c r="BZ21" s="39">
        <v>3</v>
      </c>
      <c r="CA21" s="39">
        <f>BZ21*C21*E21*F21*M21*$CA$6</f>
        <v>93402.609300000011</v>
      </c>
      <c r="CB21" s="39">
        <v>0</v>
      </c>
      <c r="CC21" s="39">
        <f>CB21*C21*E21*F21*M21*$CC$6</f>
        <v>0</v>
      </c>
      <c r="CD21" s="39"/>
      <c r="CE21" s="39">
        <f>CD21*C21*E21*F21*M21*$CE$6</f>
        <v>0</v>
      </c>
      <c r="CF21" s="39"/>
      <c r="CG21" s="39">
        <f>CF21*C21*E21*F21*M21*$CG$6</f>
        <v>0</v>
      </c>
      <c r="CH21" s="39"/>
      <c r="CI21" s="39">
        <f>SUM(CH21*$CI$6*C21*E21*F21*M21)</f>
        <v>0</v>
      </c>
      <c r="CJ21" s="39">
        <v>2</v>
      </c>
      <c r="CK21" s="39">
        <f>SUM(CJ21*$CK$6*C21*E21*F21*M21)</f>
        <v>40682.025384</v>
      </c>
      <c r="CL21" s="39">
        <v>5</v>
      </c>
      <c r="CM21" s="39">
        <f>CL21*C21*E21*F21*M21*$CM$6</f>
        <v>101705.06345999999</v>
      </c>
      <c r="CN21" s="39">
        <v>0</v>
      </c>
      <c r="CO21" s="39">
        <f>CN21*C21*E21*F21*M21*$CO$6</f>
        <v>0</v>
      </c>
      <c r="CP21" s="39">
        <v>2</v>
      </c>
      <c r="CQ21" s="39">
        <f>CP21*C21*E21*F21*M21*$CQ$6</f>
        <v>40682.025384</v>
      </c>
      <c r="CR21" s="39">
        <v>0</v>
      </c>
      <c r="CS21" s="39">
        <f>CR21*C21*E21*F21*M21*$CS$6</f>
        <v>0</v>
      </c>
      <c r="CT21" s="39"/>
      <c r="CU21" s="39">
        <f>CT21*C21*E21*F21*M21*$CU$6</f>
        <v>0</v>
      </c>
      <c r="CV21" s="39"/>
      <c r="CW21" s="39">
        <f>SUM(CV21*$CW$6*C21*E21*F21*M21)</f>
        <v>0</v>
      </c>
      <c r="CX21" s="39"/>
      <c r="CY21" s="39">
        <f>SUM(CX21*$CY$6*C21*E21*F21*M21)</f>
        <v>0</v>
      </c>
      <c r="CZ21" s="39">
        <v>0</v>
      </c>
      <c r="DA21" s="39">
        <f>CZ21*C21*E21*F21*M21*$DA$6</f>
        <v>0</v>
      </c>
      <c r="DB21" s="39">
        <v>0</v>
      </c>
      <c r="DC21" s="39">
        <f>DB21*C21*E21*F21*M21*$DC$6</f>
        <v>0</v>
      </c>
      <c r="DD21" s="39">
        <v>0</v>
      </c>
      <c r="DE21" s="39">
        <f>DD21*C21*E21*F21*M21*$DE$6</f>
        <v>0</v>
      </c>
      <c r="DF21" s="39">
        <v>0</v>
      </c>
      <c r="DG21" s="39">
        <f>DF21*C21*E21*F21*M21*$DG$6</f>
        <v>0</v>
      </c>
      <c r="DH21" s="40">
        <v>0</v>
      </c>
      <c r="DI21" s="40">
        <f>DH21*C21*E21*F21*M21*$DI$6</f>
        <v>0</v>
      </c>
      <c r="DJ21" s="39">
        <v>0</v>
      </c>
      <c r="DK21" s="39">
        <f>DJ21*C21*E21*F21*M21*$DK$6</f>
        <v>0</v>
      </c>
      <c r="DL21" s="39">
        <v>210</v>
      </c>
      <c r="DM21" s="39">
        <f>DL21*C21*E21*F21*M21*$DM$6</f>
        <v>4271612.6653200006</v>
      </c>
      <c r="DN21" s="39">
        <v>0</v>
      </c>
      <c r="DO21" s="39">
        <f>DN21*C21*E21*F21*M21*$DO$6</f>
        <v>0</v>
      </c>
      <c r="DP21" s="39">
        <v>0</v>
      </c>
      <c r="DQ21" s="39">
        <f>DP21*C21*E21*F21*M21*$DQ$6</f>
        <v>0</v>
      </c>
      <c r="DR21" s="39">
        <v>0</v>
      </c>
      <c r="DS21" s="39">
        <f>DR21*C21*E21*F21*M21*$DS$6</f>
        <v>0</v>
      </c>
      <c r="DT21" s="39"/>
      <c r="DU21" s="39">
        <f>DT21*C21*E21*F21*M21*$DU$6</f>
        <v>0</v>
      </c>
      <c r="DV21" s="39">
        <v>0</v>
      </c>
      <c r="DW21" s="39">
        <f>DV21*C21*E21*F21*M21*$DW$6</f>
        <v>0</v>
      </c>
      <c r="DX21" s="39">
        <v>0</v>
      </c>
      <c r="DY21" s="39">
        <f>DX21*C21*E21*F21*N21*$DY$6</f>
        <v>0</v>
      </c>
      <c r="DZ21" s="39"/>
      <c r="EA21" s="39">
        <f>DZ21*C21*E21*F21*O21*$EA$6</f>
        <v>0</v>
      </c>
      <c r="EB21" s="41">
        <f t="shared" si="4"/>
        <v>937</v>
      </c>
      <c r="EC21" s="41">
        <f t="shared" si="5"/>
        <v>17346663.412078001</v>
      </c>
    </row>
    <row r="22" spans="1:257" x14ac:dyDescent="0.25">
      <c r="A22" s="56">
        <v>15</v>
      </c>
      <c r="B22" s="34" t="s">
        <v>88</v>
      </c>
      <c r="C22" s="35">
        <v>19007.45</v>
      </c>
      <c r="D22" s="35">
        <f t="shared" si="7"/>
        <v>16156.3325</v>
      </c>
      <c r="E22" s="35">
        <v>1.06</v>
      </c>
      <c r="F22" s="36">
        <v>1</v>
      </c>
      <c r="G22" s="37"/>
      <c r="H22" s="38">
        <v>0.69</v>
      </c>
      <c r="I22" s="38">
        <v>0.13</v>
      </c>
      <c r="J22" s="38">
        <v>0.03</v>
      </c>
      <c r="K22" s="38">
        <v>0.15</v>
      </c>
      <c r="L22" s="35">
        <v>1.4</v>
      </c>
      <c r="M22" s="35">
        <v>1.68</v>
      </c>
      <c r="N22" s="35">
        <v>2.23</v>
      </c>
      <c r="O22" s="35">
        <v>2.39</v>
      </c>
      <c r="P22" s="39"/>
      <c r="Q22" s="39">
        <f>P22*C22*E22*F22*L22*$Q$6</f>
        <v>0</v>
      </c>
      <c r="R22" s="39">
        <v>3</v>
      </c>
      <c r="S22" s="39">
        <f>R22*C22*E22*F22*L22*$S$6</f>
        <v>110007.51762000001</v>
      </c>
      <c r="T22" s="39">
        <f>90+50</f>
        <v>140</v>
      </c>
      <c r="U22" s="39">
        <f>T22*C22*E22*F22*L22*$U$6</f>
        <v>5133684.1556000002</v>
      </c>
      <c r="V22" s="39">
        <v>0</v>
      </c>
      <c r="W22" s="39">
        <f>V22*C22*E22*F22*L22*$W$6</f>
        <v>0</v>
      </c>
      <c r="X22" s="39"/>
      <c r="Y22" s="39">
        <f>X22*C22*E22*F22*L22*$Y$6</f>
        <v>0</v>
      </c>
      <c r="Z22" s="39">
        <f>245+24</f>
        <v>269</v>
      </c>
      <c r="AA22" s="39">
        <f>Z22*C22*E22*F22*L22*$AA$6</f>
        <v>8346467.8112200014</v>
      </c>
      <c r="AB22" s="39">
        <v>0</v>
      </c>
      <c r="AC22" s="39">
        <f>AB22*C22*E22*F22*L22*$AC$6</f>
        <v>0</v>
      </c>
      <c r="AD22" s="39">
        <v>0</v>
      </c>
      <c r="AE22" s="39">
        <f>AD22*C22*E22*F22*L22*$AE$6</f>
        <v>0</v>
      </c>
      <c r="AF22" s="39">
        <v>0</v>
      </c>
      <c r="AG22" s="39">
        <f>AF22*C22*E22*F22*L22*$AG$6</f>
        <v>0</v>
      </c>
      <c r="AH22" s="39">
        <v>0</v>
      </c>
      <c r="AI22" s="39">
        <f>AH22*C22*E22*F22*L22*$AI$6</f>
        <v>0</v>
      </c>
      <c r="AJ22" s="39">
        <v>6</v>
      </c>
      <c r="AK22" s="39">
        <f>AJ22*C22*E22*F22*L22*$AK$6</f>
        <v>165857.48810400002</v>
      </c>
      <c r="AL22" s="39">
        <v>0</v>
      </c>
      <c r="AM22" s="39">
        <f>AL22*C22*E22*F22*L22*$AM$6</f>
        <v>0</v>
      </c>
      <c r="AN22" s="39">
        <v>3</v>
      </c>
      <c r="AO22" s="39">
        <f>SUM($AO$6*AN22*C22*E22*F22*L22)</f>
        <v>82928.744051999995</v>
      </c>
      <c r="AP22" s="39">
        <v>37</v>
      </c>
      <c r="AQ22" s="39">
        <f>AP22*C22*E22*F22*L22*$AQ$6</f>
        <v>1022787.8433079999</v>
      </c>
      <c r="AR22" s="39">
        <v>0</v>
      </c>
      <c r="AS22" s="39">
        <f>AR22*C22*E22*F22*L22*$AS$6</f>
        <v>0</v>
      </c>
      <c r="AT22" s="32">
        <v>0.66666666666666663</v>
      </c>
      <c r="AU22" s="39">
        <f>AT22*C22*E22*F22*L22*$AU$6</f>
        <v>18428.609789333332</v>
      </c>
      <c r="AV22" s="39">
        <v>0</v>
      </c>
      <c r="AW22" s="39">
        <f>AV22*C22*E22*F22*L22*$AW$6</f>
        <v>0</v>
      </c>
      <c r="AX22" s="39">
        <v>1</v>
      </c>
      <c r="AY22" s="39">
        <f>SUM(AX22*$AY$6*C22*E22*F22*L22)</f>
        <v>27642.914683999999</v>
      </c>
      <c r="AZ22" s="39">
        <v>11</v>
      </c>
      <c r="BA22" s="39">
        <f>SUM(AZ22*$BA$6*C22*E22*F22*L22)</f>
        <v>304072.06152399996</v>
      </c>
      <c r="BB22" s="39">
        <v>13</v>
      </c>
      <c r="BC22" s="39">
        <f>BB22*C22*E22*F22*L22*$BC$6</f>
        <v>359357.890892</v>
      </c>
      <c r="BD22" s="39">
        <v>0</v>
      </c>
      <c r="BE22" s="39">
        <f>BD22*C22*E22*F22*L22*$BE$6</f>
        <v>0</v>
      </c>
      <c r="BF22" s="39">
        <f>137+10</f>
        <v>147</v>
      </c>
      <c r="BG22" s="39">
        <f>BF22*C22*E22*F22*L22*$BG$6</f>
        <v>4478152.1788079999</v>
      </c>
      <c r="BH22" s="39">
        <f>273+28</f>
        <v>301</v>
      </c>
      <c r="BI22" s="39">
        <f>BH22*C22*E22*F22*L22*$BI$6</f>
        <v>9169549.6994640008</v>
      </c>
      <c r="BJ22" s="39"/>
      <c r="BK22" s="39">
        <f>BJ22*C22*E22*F22*L22*$BK$6</f>
        <v>0</v>
      </c>
      <c r="BL22" s="39"/>
      <c r="BM22" s="39">
        <f>BL22*C22*E22*F22*L22*$BM$6</f>
        <v>0</v>
      </c>
      <c r="BN22" s="39"/>
      <c r="BO22" s="39">
        <f>BN22*C22*E22*F22*L22*$BO$6</f>
        <v>0</v>
      </c>
      <c r="BP22" s="39">
        <v>0</v>
      </c>
      <c r="BQ22" s="39">
        <f>BP22*C22*E22*F22*L22*$BQ$6</f>
        <v>0</v>
      </c>
      <c r="BR22" s="39">
        <v>0</v>
      </c>
      <c r="BS22" s="39">
        <f>BR22*C22*E22*F22*L22*$BS$6</f>
        <v>0</v>
      </c>
      <c r="BT22" s="39">
        <v>20</v>
      </c>
      <c r="BU22" s="39">
        <f>BT22*C22*E22*F22*L22*$BU$6</f>
        <v>620555.22759999998</v>
      </c>
      <c r="BV22" s="39">
        <v>16</v>
      </c>
      <c r="BW22" s="39">
        <f>BV22*C22*E22*F22*L22*$BW$6</f>
        <v>487417.92422400002</v>
      </c>
      <c r="BX22" s="39">
        <v>0</v>
      </c>
      <c r="BY22" s="39">
        <f>BX22*C22*E22*F22*L22*$BY$6</f>
        <v>0</v>
      </c>
      <c r="BZ22" s="39">
        <v>2</v>
      </c>
      <c r="CA22" s="39">
        <f>BZ22*C22*E22*F22*M22*$CA$6</f>
        <v>101545.40088</v>
      </c>
      <c r="CB22" s="39">
        <v>0</v>
      </c>
      <c r="CC22" s="39">
        <f>CB22*C22*E22*F22*M22*$CC$6</f>
        <v>0</v>
      </c>
      <c r="CD22" s="39">
        <v>38</v>
      </c>
      <c r="CE22" s="39">
        <f>CD22*C22*E22*F22*M22*$CE$6</f>
        <v>1260516.9095903998</v>
      </c>
      <c r="CF22" s="39">
        <v>17</v>
      </c>
      <c r="CG22" s="39">
        <f>CF22*C22*E22*F22*M22*$CG$6</f>
        <v>563915.45955360006</v>
      </c>
      <c r="CH22" s="39">
        <v>1</v>
      </c>
      <c r="CI22" s="39">
        <f>SUM(CH22*$CI$6*C22*E22*F22*M22)</f>
        <v>33171.497620800001</v>
      </c>
      <c r="CJ22" s="39">
        <v>6</v>
      </c>
      <c r="CK22" s="39">
        <f>SUM(CJ22*$CK$6*C22*E22*F22*M22)</f>
        <v>199028.98572479998</v>
      </c>
      <c r="CL22" s="39">
        <v>28</v>
      </c>
      <c r="CM22" s="39">
        <f>CL22*C22*E22*F22*M22*$CM$6</f>
        <v>928801.93338239996</v>
      </c>
      <c r="CN22" s="39">
        <v>0</v>
      </c>
      <c r="CO22" s="39">
        <f>CN22*C22*E22*F22*M22*$CO$6</f>
        <v>0</v>
      </c>
      <c r="CP22" s="39">
        <v>126</v>
      </c>
      <c r="CQ22" s="39">
        <f>CP22*C22*E22*F22*M22*$CQ$6</f>
        <v>4179608.7002208</v>
      </c>
      <c r="CR22" s="39">
        <v>0</v>
      </c>
      <c r="CS22" s="39">
        <f>CR22*C22*E22*F22*M22*$CS$6</f>
        <v>0</v>
      </c>
      <c r="CT22" s="39">
        <v>1</v>
      </c>
      <c r="CU22" s="39">
        <f>CT22*C22*E22*F22*M22*$CU$6</f>
        <v>33171.497620800001</v>
      </c>
      <c r="CV22" s="39">
        <v>2</v>
      </c>
      <c r="CW22" s="39">
        <f>SUM(CV22*$CW$6*C22*E22*F22*M22)</f>
        <v>66342.995241600001</v>
      </c>
      <c r="CX22" s="39">
        <v>18</v>
      </c>
      <c r="CY22" s="39">
        <f>SUM(CX22*$CY$6*C22*E22*F22*M22)</f>
        <v>597086.95717439998</v>
      </c>
      <c r="CZ22" s="39">
        <v>0</v>
      </c>
      <c r="DA22" s="39">
        <f>CZ22*C22*E22*F22*M22*$DA$6</f>
        <v>0</v>
      </c>
      <c r="DB22" s="39">
        <v>0</v>
      </c>
      <c r="DC22" s="39">
        <f>DB22*C22*E22*F22*M22*$DC$6</f>
        <v>0</v>
      </c>
      <c r="DD22" s="39">
        <v>0</v>
      </c>
      <c r="DE22" s="39">
        <f>DD22*C22*E22*F22*M22*$DE$6</f>
        <v>0</v>
      </c>
      <c r="DF22" s="39">
        <v>0</v>
      </c>
      <c r="DG22" s="39">
        <f>DF22*C22*E22*F22*M22*$DG$6</f>
        <v>0</v>
      </c>
      <c r="DH22" s="40">
        <v>0</v>
      </c>
      <c r="DI22" s="40">
        <f>DH22*C22*E22*F22*M22*$DI$6</f>
        <v>0</v>
      </c>
      <c r="DJ22" s="39">
        <v>2</v>
      </c>
      <c r="DK22" s="39">
        <f>DJ22*C22*E22*F22*M22*$DK$6</f>
        <v>73112.688633600003</v>
      </c>
      <c r="DL22" s="39">
        <v>400</v>
      </c>
      <c r="DM22" s="39">
        <f>DL22*C22*E22*F22*M22*$DM$6</f>
        <v>13268599.048319999</v>
      </c>
      <c r="DN22" s="39">
        <v>2</v>
      </c>
      <c r="DO22" s="39">
        <f>DN22*C22*E22*F22*M22*$DO$6</f>
        <v>73112.688633600003</v>
      </c>
      <c r="DP22" s="39">
        <v>0</v>
      </c>
      <c r="DQ22" s="39">
        <f>DP22*C22*E22*F22*M22*$DQ$6</f>
        <v>0</v>
      </c>
      <c r="DR22" s="39">
        <v>0</v>
      </c>
      <c r="DS22" s="39">
        <f>DR22*C22*E22*F22*M22*$DS$6</f>
        <v>0</v>
      </c>
      <c r="DT22" s="39">
        <v>44</v>
      </c>
      <c r="DU22" s="39">
        <f>DT22*C22*E22*F22*M22*$DU$6</f>
        <v>1459545.8953152001</v>
      </c>
      <c r="DV22" s="39">
        <v>0</v>
      </c>
      <c r="DW22" s="39">
        <f>DV22*C22*E22*F22*M22*$DW$6</f>
        <v>0</v>
      </c>
      <c r="DX22" s="39">
        <v>0</v>
      </c>
      <c r="DY22" s="39">
        <f>DX22*C22*E22*F22*N22*$DY$6</f>
        <v>0</v>
      </c>
      <c r="DZ22" s="39">
        <v>10</v>
      </c>
      <c r="EA22" s="39">
        <f>DZ22*C22*E22*F22*O22*$EA$6</f>
        <v>722302.10745000001</v>
      </c>
      <c r="EB22" s="41">
        <f t="shared" si="4"/>
        <v>1664.6666666666667</v>
      </c>
      <c r="EC22" s="41">
        <f t="shared" si="5"/>
        <v>53886772.832251333</v>
      </c>
    </row>
    <row r="23" spans="1:257" s="44" customFormat="1" x14ac:dyDescent="0.25">
      <c r="A23" s="56">
        <v>16</v>
      </c>
      <c r="B23" s="34" t="s">
        <v>89</v>
      </c>
      <c r="C23" s="35">
        <v>19007.45</v>
      </c>
      <c r="D23" s="35">
        <f t="shared" si="7"/>
        <v>17486.854000000003</v>
      </c>
      <c r="E23" s="35">
        <v>1.32</v>
      </c>
      <c r="F23" s="36">
        <v>1</v>
      </c>
      <c r="G23" s="37"/>
      <c r="H23" s="38">
        <v>0.74</v>
      </c>
      <c r="I23" s="38">
        <v>0.16</v>
      </c>
      <c r="J23" s="38">
        <v>0.02</v>
      </c>
      <c r="K23" s="38">
        <v>0.08</v>
      </c>
      <c r="L23" s="35">
        <v>1.4</v>
      </c>
      <c r="M23" s="35">
        <v>1.68</v>
      </c>
      <c r="N23" s="35">
        <v>2.23</v>
      </c>
      <c r="O23" s="35">
        <v>2.39</v>
      </c>
      <c r="P23" s="39"/>
      <c r="Q23" s="39">
        <f>P23*C23*E23*F23*L23*$Q$6</f>
        <v>0</v>
      </c>
      <c r="R23" s="39">
        <v>20</v>
      </c>
      <c r="S23" s="39">
        <f>R23*C23*E23*F23*L23*$S$6</f>
        <v>913269.95760000008</v>
      </c>
      <c r="T23" s="39">
        <f>411+140</f>
        <v>551</v>
      </c>
      <c r="U23" s="39">
        <f>T23*C23*E23*F23*L23*$U$6</f>
        <v>25160587.331879999</v>
      </c>
      <c r="V23" s="39">
        <v>0</v>
      </c>
      <c r="W23" s="39">
        <f>V23*C23*E23*F23*L23*$W$6</f>
        <v>0</v>
      </c>
      <c r="X23" s="39"/>
      <c r="Y23" s="39">
        <f>X23*C23*E23*F23*L23*$Y$6</f>
        <v>0</v>
      </c>
      <c r="Z23" s="39">
        <v>252</v>
      </c>
      <c r="AA23" s="39">
        <f>Z23*C23*E23*F23*L23*$AA$6</f>
        <v>9736862.7787200008</v>
      </c>
      <c r="AB23" s="39">
        <v>0</v>
      </c>
      <c r="AC23" s="39">
        <f>AB23*C23*E23*F23*L23*$AC$6</f>
        <v>0</v>
      </c>
      <c r="AD23" s="39">
        <v>0</v>
      </c>
      <c r="AE23" s="39">
        <f>AD23*C23*E23*F23*L23*$AE$6</f>
        <v>0</v>
      </c>
      <c r="AF23" s="39">
        <v>0</v>
      </c>
      <c r="AG23" s="39">
        <f>AF23*C23*E23*F23*L23*$AG$6</f>
        <v>0</v>
      </c>
      <c r="AH23" s="39">
        <v>0</v>
      </c>
      <c r="AI23" s="39">
        <f>AH23*C23*E23*F23*L23*$AI$6</f>
        <v>0</v>
      </c>
      <c r="AJ23" s="39"/>
      <c r="AK23" s="39">
        <f>AJ23*C23*E23*F23*L23*$AK$6</f>
        <v>0</v>
      </c>
      <c r="AL23" s="39">
        <v>0</v>
      </c>
      <c r="AM23" s="39">
        <f>AL23*C23*E23*F23*L23*$AM$6</f>
        <v>0</v>
      </c>
      <c r="AN23" s="39"/>
      <c r="AO23" s="39">
        <f>SUM($AO$6*AN23*C23*E23*F23*L23)</f>
        <v>0</v>
      </c>
      <c r="AP23" s="39"/>
      <c r="AQ23" s="39">
        <f>AP23*C23*E23*F23*L23*$AQ$6</f>
        <v>0</v>
      </c>
      <c r="AR23" s="39">
        <v>0</v>
      </c>
      <c r="AS23" s="39">
        <f>AR23*C23*E23*F23*L23*$AS$6</f>
        <v>0</v>
      </c>
      <c r="AT23" s="39">
        <v>0</v>
      </c>
      <c r="AU23" s="39">
        <f>AT23*C23*E23*F23*L23*$AU$6</f>
        <v>0</v>
      </c>
      <c r="AV23" s="39">
        <v>0</v>
      </c>
      <c r="AW23" s="39">
        <f>AV23*C23*E23*F23*L23*$AW$6</f>
        <v>0</v>
      </c>
      <c r="AX23" s="39"/>
      <c r="AY23" s="39">
        <f>SUM(AX23*$AY$6*C23*E23*F23*L23)</f>
        <v>0</v>
      </c>
      <c r="AZ23" s="39"/>
      <c r="BA23" s="39">
        <f>SUM(AZ23*$BA$6*C23*E23*F23*L23)</f>
        <v>0</v>
      </c>
      <c r="BB23" s="39">
        <v>20</v>
      </c>
      <c r="BC23" s="39">
        <f>BB23*C23*E23*F23*L23*$BC$6</f>
        <v>688465.04496000009</v>
      </c>
      <c r="BD23" s="39">
        <v>0</v>
      </c>
      <c r="BE23" s="39">
        <f>BD23*C23*E23*F23*L23*$BE$6</f>
        <v>0</v>
      </c>
      <c r="BF23" s="39">
        <f>298+10</f>
        <v>308</v>
      </c>
      <c r="BG23" s="39">
        <f>BF23*C23*E23*F23*L23*$BG$6</f>
        <v>11684235.334464001</v>
      </c>
      <c r="BH23" s="39">
        <v>51</v>
      </c>
      <c r="BI23" s="39">
        <f>BH23*C23*E23*F23*L23*$BI$6</f>
        <v>1934727.2794080004</v>
      </c>
      <c r="BJ23" s="39"/>
      <c r="BK23" s="39">
        <f>BJ23*C23*E23*F23*L23*$BK$6</f>
        <v>0</v>
      </c>
      <c r="BL23" s="39"/>
      <c r="BM23" s="39">
        <f>BL23*C23*E23*F23*L23*$BM$6</f>
        <v>0</v>
      </c>
      <c r="BN23" s="39"/>
      <c r="BO23" s="39">
        <f>BN23*C23*E23*F23*L23*$BO$6</f>
        <v>0</v>
      </c>
      <c r="BP23" s="39">
        <v>0</v>
      </c>
      <c r="BQ23" s="39">
        <f>BP23*C23*E23*F23*L23*$BQ$6</f>
        <v>0</v>
      </c>
      <c r="BR23" s="39">
        <v>0</v>
      </c>
      <c r="BS23" s="39">
        <f>BR23*C23*E23*F23*L23*$BS$6</f>
        <v>0</v>
      </c>
      <c r="BT23" s="39">
        <v>0</v>
      </c>
      <c r="BU23" s="39">
        <f>BT23*C23*E23*F23*L23*$BU$6</f>
        <v>0</v>
      </c>
      <c r="BV23" s="39">
        <v>20</v>
      </c>
      <c r="BW23" s="39">
        <f>BV23*C23*E23*F23*L23*$BW$6</f>
        <v>758716.58016000013</v>
      </c>
      <c r="BX23" s="39">
        <v>0</v>
      </c>
      <c r="BY23" s="39">
        <f>BX23*C23*E23*F23*L23*$BY$6</f>
        <v>0</v>
      </c>
      <c r="BZ23" s="39"/>
      <c r="CA23" s="39">
        <f>BZ23*C23*E23*F23*M23*$CA$6</f>
        <v>0</v>
      </c>
      <c r="CB23" s="39">
        <v>0</v>
      </c>
      <c r="CC23" s="39">
        <f>CB23*C23*E23*F23*M23*$CC$6</f>
        <v>0</v>
      </c>
      <c r="CD23" s="39">
        <v>9</v>
      </c>
      <c r="CE23" s="39">
        <f>CD23*C23*E23*F23*M23*$CE$6</f>
        <v>371771.12427839998</v>
      </c>
      <c r="CF23" s="39"/>
      <c r="CG23" s="39">
        <f>CF23*C23*E23*F23*M23*$CG$6</f>
        <v>0</v>
      </c>
      <c r="CH23" s="39"/>
      <c r="CI23" s="39">
        <f>SUM(CH23*$CI$6*C23*E23*F23*M23)</f>
        <v>0</v>
      </c>
      <c r="CJ23" s="39"/>
      <c r="CK23" s="39">
        <f>SUM(CJ23*$CK$6*C23*E23*F23*M23)</f>
        <v>0</v>
      </c>
      <c r="CL23" s="39"/>
      <c r="CM23" s="39">
        <f>CL23*C23*E23*F23*M23*$CM$6</f>
        <v>0</v>
      </c>
      <c r="CN23" s="39">
        <v>0</v>
      </c>
      <c r="CO23" s="39">
        <f>CN23*C23*E23*F23*M23*$CO$6</f>
        <v>0</v>
      </c>
      <c r="CP23" s="39"/>
      <c r="CQ23" s="39">
        <f>CP23*C23*E23*F23*M23*$CQ$6</f>
        <v>0</v>
      </c>
      <c r="CR23" s="39">
        <v>0</v>
      </c>
      <c r="CS23" s="39">
        <f>CR23*C23*E23*F23*M23*$CS$6</f>
        <v>0</v>
      </c>
      <c r="CT23" s="39">
        <v>0</v>
      </c>
      <c r="CU23" s="39">
        <f>CT23*C23*E23*F23*M23*$CU$6</f>
        <v>0</v>
      </c>
      <c r="CV23" s="39"/>
      <c r="CW23" s="39">
        <f>SUM(CV23*$CW$6*C23*E23*F23*M23)</f>
        <v>0</v>
      </c>
      <c r="CX23" s="39"/>
      <c r="CY23" s="39">
        <f>SUM(CX23*$CY$6*C23*E23*F23*M23)</f>
        <v>0</v>
      </c>
      <c r="CZ23" s="39">
        <v>0</v>
      </c>
      <c r="DA23" s="39">
        <f>CZ23*C23*E23*F23*M23*$DA$6</f>
        <v>0</v>
      </c>
      <c r="DB23" s="39">
        <v>0</v>
      </c>
      <c r="DC23" s="39">
        <f>DB23*C23*E23*F23*M23*$DC$6</f>
        <v>0</v>
      </c>
      <c r="DD23" s="39">
        <v>0</v>
      </c>
      <c r="DE23" s="39">
        <f>DD23*C23*E23*F23*M23*$DE$6</f>
        <v>0</v>
      </c>
      <c r="DF23" s="39">
        <v>0</v>
      </c>
      <c r="DG23" s="39">
        <f>DF23*C23*E23*F23*M23*$DG$6</f>
        <v>0</v>
      </c>
      <c r="DH23" s="40">
        <v>0</v>
      </c>
      <c r="DI23" s="40">
        <f>DH23*C23*E23*F23*M23*$DI$6</f>
        <v>0</v>
      </c>
      <c r="DJ23" s="39"/>
      <c r="DK23" s="39">
        <f>DJ23*C23*E23*F23*M23*$DK$6</f>
        <v>0</v>
      </c>
      <c r="DL23" s="39">
        <v>150</v>
      </c>
      <c r="DM23" s="39">
        <f>DL23*C23*E23*F23*M23*$DM$6</f>
        <v>6196185.4046399994</v>
      </c>
      <c r="DN23" s="39">
        <v>40</v>
      </c>
      <c r="DO23" s="39">
        <f>DN23*C23*E23*F23*M23*$DO$6</f>
        <v>1820919.7923840003</v>
      </c>
      <c r="DP23" s="39">
        <v>0</v>
      </c>
      <c r="DQ23" s="39">
        <f>DP23*C23*E23*F23*M23*$DQ$6</f>
        <v>0</v>
      </c>
      <c r="DR23" s="39">
        <v>0</v>
      </c>
      <c r="DS23" s="39">
        <f>DR23*C23*E23*F23*M23*$DS$6</f>
        <v>0</v>
      </c>
      <c r="DT23" s="39"/>
      <c r="DU23" s="39">
        <f>DT23*C23*E23*F23*M23*$DU$6</f>
        <v>0</v>
      </c>
      <c r="DV23" s="39">
        <v>0</v>
      </c>
      <c r="DW23" s="39">
        <f>DV23*C23*E23*F23*M23*$DW$6</f>
        <v>0</v>
      </c>
      <c r="DX23" s="39">
        <v>0</v>
      </c>
      <c r="DY23" s="39">
        <f>DX23*C23*E23*F23*N23*$DY$6</f>
        <v>0</v>
      </c>
      <c r="DZ23" s="39"/>
      <c r="EA23" s="39">
        <f>DZ23*C23*E23*F23*O23*$EA$6</f>
        <v>0</v>
      </c>
      <c r="EB23" s="41">
        <f t="shared" si="4"/>
        <v>1421</v>
      </c>
      <c r="EC23" s="41">
        <f t="shared" si="5"/>
        <v>59265740.628494389</v>
      </c>
      <c r="ED23" s="2"/>
      <c r="EE23" s="2"/>
      <c r="EF23" s="2"/>
      <c r="EG23" s="2"/>
      <c r="EH23" s="2"/>
      <c r="EI23" s="2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x14ac:dyDescent="0.25">
      <c r="A24" s="56">
        <v>5</v>
      </c>
      <c r="B24" s="34" t="s">
        <v>90</v>
      </c>
      <c r="C24" s="35">
        <v>19007.45</v>
      </c>
      <c r="D24" s="35">
        <f t="shared" si="7"/>
        <v>16726.556</v>
      </c>
      <c r="E24" s="35">
        <v>0.89</v>
      </c>
      <c r="F24" s="36">
        <v>1</v>
      </c>
      <c r="G24" s="37"/>
      <c r="H24" s="38">
        <v>0.75</v>
      </c>
      <c r="I24" s="38">
        <v>0.1</v>
      </c>
      <c r="J24" s="38">
        <v>0.03</v>
      </c>
      <c r="K24" s="38">
        <v>0.12</v>
      </c>
      <c r="L24" s="35">
        <v>1.4</v>
      </c>
      <c r="M24" s="35">
        <v>1.68</v>
      </c>
      <c r="N24" s="35">
        <v>2.23</v>
      </c>
      <c r="O24" s="35">
        <v>2.39</v>
      </c>
      <c r="P24" s="39"/>
      <c r="Q24" s="39">
        <f>P24*C24*E24*F24*L24*$Q$6</f>
        <v>0</v>
      </c>
      <c r="R24" s="39">
        <v>0</v>
      </c>
      <c r="S24" s="39">
        <f>R24*C24*E24*F24*L24*$S$6</f>
        <v>0</v>
      </c>
      <c r="T24" s="39">
        <v>171</v>
      </c>
      <c r="U24" s="39">
        <f>T24*C24*E24*F24*L24*$U$6</f>
        <v>5264793.7442100001</v>
      </c>
      <c r="V24" s="39">
        <v>0</v>
      </c>
      <c r="W24" s="39">
        <f>V24*C24*E24*F24*L24*$W$6</f>
        <v>0</v>
      </c>
      <c r="X24" s="39">
        <v>0</v>
      </c>
      <c r="Y24" s="39">
        <f>X24*C24*E24*F24*L24*$Y$6</f>
        <v>0</v>
      </c>
      <c r="Z24" s="39"/>
      <c r="AA24" s="39">
        <f>Z24*C24*E24*F24*L24*$AA$6</f>
        <v>0</v>
      </c>
      <c r="AB24" s="39">
        <v>0</v>
      </c>
      <c r="AC24" s="39">
        <f>AB24*C24*E24*F24*L24*$AC$6</f>
        <v>0</v>
      </c>
      <c r="AD24" s="39">
        <v>0</v>
      </c>
      <c r="AE24" s="39">
        <f>AD24*C24*E24*F24*L24*$AE$6</f>
        <v>0</v>
      </c>
      <c r="AF24" s="39">
        <v>0</v>
      </c>
      <c r="AG24" s="39">
        <f>AF24*C24*E24*F24*L24*$AG$6</f>
        <v>0</v>
      </c>
      <c r="AH24" s="39">
        <v>0</v>
      </c>
      <c r="AI24" s="39">
        <f>AH24*C24*E24*F24*L24*$AI$6</f>
        <v>0</v>
      </c>
      <c r="AJ24" s="39">
        <v>9</v>
      </c>
      <c r="AK24" s="39">
        <f>AJ24*C24*E24*F24*L24*$AK$6</f>
        <v>208886.55341399999</v>
      </c>
      <c r="AL24" s="39">
        <v>18</v>
      </c>
      <c r="AM24" s="39">
        <f>AL24*C24*E24*F24*L24*$AM$6</f>
        <v>417773.10682799999</v>
      </c>
      <c r="AN24" s="39">
        <v>5</v>
      </c>
      <c r="AO24" s="39">
        <f>SUM($AO$6*AN24*C24*E24*F24*L24)</f>
        <v>116048.08523</v>
      </c>
      <c r="AP24" s="39">
        <v>60</v>
      </c>
      <c r="AQ24" s="39">
        <f>AP24*C24*E24*F24*L24*$AQ$6</f>
        <v>1392577.0227599998</v>
      </c>
      <c r="AR24" s="39">
        <v>0</v>
      </c>
      <c r="AS24" s="39">
        <f>AR24*C24*E24*F24*L24*$AS$6</f>
        <v>0</v>
      </c>
      <c r="AT24" s="39">
        <v>0</v>
      </c>
      <c r="AU24" s="39">
        <f>AT24*C24*E24*F24*L24*$AU$6</f>
        <v>0</v>
      </c>
      <c r="AV24" s="39">
        <v>0</v>
      </c>
      <c r="AW24" s="39">
        <f>AV24*C24*E24*F24*L24*$AW$6</f>
        <v>0</v>
      </c>
      <c r="AX24" s="39">
        <v>1</v>
      </c>
      <c r="AY24" s="39">
        <f>SUM(AX24*$AY$6*C24*E24*F24*L24)</f>
        <v>23209.617045999996</v>
      </c>
      <c r="AZ24" s="39">
        <v>6</v>
      </c>
      <c r="BA24" s="39">
        <f>SUM(AZ24*$BA$6*C24*E24*F24*L24)</f>
        <v>139257.702276</v>
      </c>
      <c r="BB24" s="39">
        <v>0</v>
      </c>
      <c r="BC24" s="39">
        <f>BB24*C24*E24*F24*L24*$BC$6</f>
        <v>0</v>
      </c>
      <c r="BD24" s="39">
        <v>0</v>
      </c>
      <c r="BE24" s="39">
        <f>BD24*C24*E24*F24*L24*$BE$6</f>
        <v>0</v>
      </c>
      <c r="BF24" s="39"/>
      <c r="BG24" s="39">
        <f>BF24*C24*E24*F24*L24*$BG$6</f>
        <v>0</v>
      </c>
      <c r="BH24" s="39">
        <v>587</v>
      </c>
      <c r="BI24" s="39">
        <f>BH24*C24*E24*F24*L24*$BI$6</f>
        <v>15014253.900492001</v>
      </c>
      <c r="BJ24" s="39">
        <v>695</v>
      </c>
      <c r="BK24" s="39">
        <f>BJ24*C24*E24*F24*L24*$BK$6</f>
        <v>16130683.846969999</v>
      </c>
      <c r="BL24" s="39">
        <v>370</v>
      </c>
      <c r="BM24" s="39">
        <f>BL24*C24*E24*F24*L24*$BM$6</f>
        <v>8587558.3070199993</v>
      </c>
      <c r="BN24" s="39">
        <v>325</v>
      </c>
      <c r="BO24" s="39">
        <f>BN24*C24*E24*F24*L24*$BO$6</f>
        <v>7543125.5399499983</v>
      </c>
      <c r="BP24" s="39">
        <v>0</v>
      </c>
      <c r="BQ24" s="39">
        <f>BP24*C24*E24*F24*L24*$BQ$6</f>
        <v>0</v>
      </c>
      <c r="BR24" s="39">
        <v>0</v>
      </c>
      <c r="BS24" s="39">
        <f>BR24*C24*E24*F24*L24*$BS$6</f>
        <v>0</v>
      </c>
      <c r="BT24" s="39">
        <v>0</v>
      </c>
      <c r="BU24" s="39">
        <f>BT24*C24*E24*F24*L24*$BU$6</f>
        <v>0</v>
      </c>
      <c r="BV24" s="39">
        <v>0</v>
      </c>
      <c r="BW24" s="39">
        <f>BV24*C24*E24*F24*L24*$BW$6</f>
        <v>0</v>
      </c>
      <c r="BX24" s="39">
        <v>0</v>
      </c>
      <c r="BY24" s="39">
        <f>BX24*C24*E24*F24*L24*$BY$6</f>
        <v>0</v>
      </c>
      <c r="BZ24" s="39"/>
      <c r="CA24" s="39">
        <f>BZ24*C24*E24*F24*M24*$CA$6</f>
        <v>0</v>
      </c>
      <c r="CB24" s="39">
        <v>0</v>
      </c>
      <c r="CC24" s="39">
        <f>CB24*C24*E24*F24*M24*$CC$6</f>
        <v>0</v>
      </c>
      <c r="CD24" s="39">
        <v>87</v>
      </c>
      <c r="CE24" s="39">
        <f>CD24*C24*E24*F24*M24*$CE$6</f>
        <v>2423084.0196024003</v>
      </c>
      <c r="CF24" s="39">
        <v>72</v>
      </c>
      <c r="CG24" s="39">
        <f>CF24*C24*E24*F24*M24*$CG$6</f>
        <v>2005310.9127744003</v>
      </c>
      <c r="CH24" s="39">
        <v>1</v>
      </c>
      <c r="CI24" s="39">
        <f>SUM(CH24*$CI$6*C24*E24*F24*M24)</f>
        <v>27851.540455199996</v>
      </c>
      <c r="CJ24" s="39">
        <v>11</v>
      </c>
      <c r="CK24" s="39">
        <f>SUM(CJ24*$CK$6*C24*E24*F24*M24)</f>
        <v>306366.9450072</v>
      </c>
      <c r="CL24" s="39">
        <v>108</v>
      </c>
      <c r="CM24" s="39">
        <f>CL24*C24*E24*F24*M24*$CM$6</f>
        <v>3007966.3691615998</v>
      </c>
      <c r="CN24" s="39">
        <v>0</v>
      </c>
      <c r="CO24" s="39">
        <f>CN24*C24*E24*F24*M24*$CO$6</f>
        <v>0</v>
      </c>
      <c r="CP24" s="39">
        <v>173</v>
      </c>
      <c r="CQ24" s="39">
        <f>CP24*C24*E24*F24*M24*$CQ$6</f>
        <v>4818316.4987495998</v>
      </c>
      <c r="CR24" s="39">
        <v>0</v>
      </c>
      <c r="CS24" s="39">
        <f>CR24*C24*E24*F24*M24*$CS$6</f>
        <v>0</v>
      </c>
      <c r="CT24" s="39">
        <v>1</v>
      </c>
      <c r="CU24" s="39">
        <f>CT24*C24*E24*F24*M24*$CU$6</f>
        <v>27851.540455199996</v>
      </c>
      <c r="CV24" s="39">
        <v>2</v>
      </c>
      <c r="CW24" s="39">
        <f>SUM(CV24*$CW$6*C24*E24*F24*M24)</f>
        <v>55703.080910399993</v>
      </c>
      <c r="CX24" s="39">
        <v>21</v>
      </c>
      <c r="CY24" s="39">
        <f>SUM(CX24*$CY$6*C24*E24*F24*M24)</f>
        <v>584882.3495592</v>
      </c>
      <c r="CZ24" s="39">
        <v>0</v>
      </c>
      <c r="DA24" s="39">
        <f>CZ24*C24*E24*F24*M24*$DA$6</f>
        <v>0</v>
      </c>
      <c r="DB24" s="39">
        <v>0</v>
      </c>
      <c r="DC24" s="39">
        <f>DB24*C24*E24*F24*M24*$DC$6</f>
        <v>0</v>
      </c>
      <c r="DD24" s="39">
        <v>0</v>
      </c>
      <c r="DE24" s="39">
        <f>DD24*C24*E24*F24*M24*$DE$6</f>
        <v>0</v>
      </c>
      <c r="DF24" s="39">
        <v>0</v>
      </c>
      <c r="DG24" s="39">
        <f>DF24*C24*E24*F24*M24*$DG$6</f>
        <v>0</v>
      </c>
      <c r="DH24" s="40">
        <v>0</v>
      </c>
      <c r="DI24" s="40">
        <f>DH24*C24*E24*F24*M24*$DI$6</f>
        <v>0</v>
      </c>
      <c r="DJ24" s="39">
        <v>404</v>
      </c>
      <c r="DK24" s="39">
        <f>DJ24*C24*E24*F24*M24*$DK$6</f>
        <v>12400187.889196802</v>
      </c>
      <c r="DL24" s="39">
        <v>437</v>
      </c>
      <c r="DM24" s="39">
        <f>DL24*C24*E24*F24*M24*$DM$6</f>
        <v>12171123.1789224</v>
      </c>
      <c r="DN24" s="39">
        <v>0</v>
      </c>
      <c r="DO24" s="39">
        <f>DN24*C24*E24*F24*M24*$DO$6</f>
        <v>0</v>
      </c>
      <c r="DP24" s="39">
        <v>0</v>
      </c>
      <c r="DQ24" s="39">
        <f>DP24*C24*E24*F24*M24*$DQ$6</f>
        <v>0</v>
      </c>
      <c r="DR24" s="39">
        <v>0</v>
      </c>
      <c r="DS24" s="39">
        <f>DR24*C24*E24*F24*M24*$DS$6</f>
        <v>0</v>
      </c>
      <c r="DT24" s="39">
        <v>0</v>
      </c>
      <c r="DU24" s="39">
        <f>DT24*C24*E24*F24*M24*$DU$6</f>
        <v>0</v>
      </c>
      <c r="DV24" s="39">
        <v>0</v>
      </c>
      <c r="DW24" s="39">
        <f>DV24*C24*E24*F24*M24*$DW$6</f>
        <v>0</v>
      </c>
      <c r="DX24" s="39">
        <v>0</v>
      </c>
      <c r="DY24" s="39">
        <f>DX24*C24*E24*F24*N24*$DY$6</f>
        <v>0</v>
      </c>
      <c r="DZ24" s="39">
        <v>5</v>
      </c>
      <c r="EA24" s="39">
        <f>DZ24*C24*E24*F24*O24*$EA$6</f>
        <v>303230.60171249998</v>
      </c>
      <c r="EB24" s="41">
        <f t="shared" si="4"/>
        <v>3569</v>
      </c>
      <c r="EC24" s="41">
        <f t="shared" si="5"/>
        <v>92970042.352702901</v>
      </c>
    </row>
    <row r="25" spans="1:257" ht="30" x14ac:dyDescent="0.25">
      <c r="A25" s="56">
        <v>17</v>
      </c>
      <c r="B25" s="34" t="s">
        <v>91</v>
      </c>
      <c r="C25" s="35">
        <v>19007.45</v>
      </c>
      <c r="D25" s="35">
        <f t="shared" si="7"/>
        <v>15586.109000000002</v>
      </c>
      <c r="E25" s="112">
        <v>0.91</v>
      </c>
      <c r="F25" s="36">
        <v>1</v>
      </c>
      <c r="G25" s="37"/>
      <c r="H25" s="38">
        <v>0.64</v>
      </c>
      <c r="I25" s="38">
        <v>0.14000000000000001</v>
      </c>
      <c r="J25" s="38">
        <v>0.04</v>
      </c>
      <c r="K25" s="38">
        <v>0.18</v>
      </c>
      <c r="L25" s="35">
        <v>1.4</v>
      </c>
      <c r="M25" s="35">
        <v>1.68</v>
      </c>
      <c r="N25" s="35">
        <v>2.23</v>
      </c>
      <c r="O25" s="35">
        <v>2.39</v>
      </c>
      <c r="P25" s="39"/>
      <c r="Q25" s="39">
        <f>P25*C25*E25*F25*L25*$Q$6</f>
        <v>0</v>
      </c>
      <c r="R25" s="39">
        <v>0</v>
      </c>
      <c r="S25" s="39">
        <f>R25*C25*E25*F25*L25*$S$6</f>
        <v>0</v>
      </c>
      <c r="T25" s="39">
        <v>81</v>
      </c>
      <c r="U25" s="39">
        <f>T25*C25*E25*F25*L25*$U$6</f>
        <v>2549891.2338899998</v>
      </c>
      <c r="V25" s="39">
        <v>0</v>
      </c>
      <c r="W25" s="39">
        <f>V25*C25*E25*F25*L25*$W$6</f>
        <v>0</v>
      </c>
      <c r="X25" s="39">
        <v>0</v>
      </c>
      <c r="Y25" s="39">
        <f>X25*C25*E25*F25*L25*$Y$6</f>
        <v>0</v>
      </c>
      <c r="Z25" s="39">
        <v>8</v>
      </c>
      <c r="AA25" s="39">
        <f>Z25*C25*E25*F25*L25*$AA$6</f>
        <v>213096.32344000001</v>
      </c>
      <c r="AB25" s="39">
        <v>0</v>
      </c>
      <c r="AC25" s="39">
        <f>AB25*C25*E25*F25*L25*$AC$6</f>
        <v>0</v>
      </c>
      <c r="AD25" s="39">
        <v>0</v>
      </c>
      <c r="AE25" s="39">
        <f>AD25*C25*E25*F25*L25*$AE$6</f>
        <v>0</v>
      </c>
      <c r="AF25" s="39">
        <v>0</v>
      </c>
      <c r="AG25" s="39">
        <f>AF25*C25*E25*F25*L25*$AG$6</f>
        <v>0</v>
      </c>
      <c r="AH25" s="39">
        <v>0</v>
      </c>
      <c r="AI25" s="39">
        <f>AH25*C25*E25*F25*L25*$AI$6</f>
        <v>0</v>
      </c>
      <c r="AJ25" s="39">
        <v>0</v>
      </c>
      <c r="AK25" s="39">
        <f>AJ25*C25*E25*F25*L25*$AK$6</f>
        <v>0</v>
      </c>
      <c r="AL25" s="39">
        <v>0</v>
      </c>
      <c r="AM25" s="39">
        <f>AL25*C25*E25*F25*L25*$AM$6</f>
        <v>0</v>
      </c>
      <c r="AN25" s="39"/>
      <c r="AO25" s="39">
        <f>SUM($AO$6*AN25*C25*E25*F25*L25)</f>
        <v>0</v>
      </c>
      <c r="AP25" s="39">
        <v>4</v>
      </c>
      <c r="AQ25" s="39">
        <f>AP25*C25*E25*F25*L25*$AQ$6</f>
        <v>94924.725895999989</v>
      </c>
      <c r="AR25" s="39">
        <v>0</v>
      </c>
      <c r="AS25" s="39">
        <f>AR25*C25*E25*F25*L25*$AS$6</f>
        <v>0</v>
      </c>
      <c r="AT25" s="39">
        <v>0</v>
      </c>
      <c r="AU25" s="39">
        <f>AT25*C25*E25*F25*L25*$AU$6</f>
        <v>0</v>
      </c>
      <c r="AV25" s="39">
        <v>0</v>
      </c>
      <c r="AW25" s="39">
        <f>AV25*C25*E25*F25*L25*$AW$6</f>
        <v>0</v>
      </c>
      <c r="AX25" s="39"/>
      <c r="AY25" s="39">
        <f>SUM(AX25*$AY$6*C25*E25*F25*L25)</f>
        <v>0</v>
      </c>
      <c r="AZ25" s="39">
        <v>5</v>
      </c>
      <c r="BA25" s="39">
        <f>SUM(AZ25*$BA$6*C25*E25*F25*L25)</f>
        <v>118655.90737</v>
      </c>
      <c r="BB25" s="39">
        <v>0</v>
      </c>
      <c r="BC25" s="39">
        <f>BB25*C25*E25*F25*L25*$BC$6</f>
        <v>0</v>
      </c>
      <c r="BD25" s="39">
        <v>0</v>
      </c>
      <c r="BE25" s="39">
        <f>BD25*C25*E25*F25*L25*$BE$6</f>
        <v>0</v>
      </c>
      <c r="BF25" s="39">
        <v>14</v>
      </c>
      <c r="BG25" s="39">
        <f>BF25*C25*E25*F25*L25*$BG$6</f>
        <v>366138.22845599998</v>
      </c>
      <c r="BH25" s="39">
        <v>11</v>
      </c>
      <c r="BI25" s="39">
        <f>BH25*C25*E25*F25*L25*$BI$6</f>
        <v>287680.03664400004</v>
      </c>
      <c r="BJ25" s="39"/>
      <c r="BK25" s="39">
        <f>BJ25*C25*E25*F25*L25*$BK$6</f>
        <v>0</v>
      </c>
      <c r="BL25" s="39">
        <v>0</v>
      </c>
      <c r="BM25" s="39">
        <f>BL25*C25*E25*F25*L25*$BM$6</f>
        <v>0</v>
      </c>
      <c r="BN25" s="39">
        <v>0</v>
      </c>
      <c r="BO25" s="39">
        <f>BN25*C25*E25*F25*L25*$BO$6</f>
        <v>0</v>
      </c>
      <c r="BP25" s="39">
        <v>0</v>
      </c>
      <c r="BQ25" s="39">
        <f>BP25*C25*E25*F25*L25*$BQ$6</f>
        <v>0</v>
      </c>
      <c r="BR25" s="39">
        <v>0</v>
      </c>
      <c r="BS25" s="39">
        <f>BR25*C25*E25*F25*L25*$BS$6</f>
        <v>0</v>
      </c>
      <c r="BT25" s="39">
        <v>0</v>
      </c>
      <c r="BU25" s="39">
        <f>BT25*C25*E25*F25*L25*$BU$6</f>
        <v>0</v>
      </c>
      <c r="BV25" s="39">
        <v>0</v>
      </c>
      <c r="BW25" s="39">
        <f>BV25*C25*E25*F25*L25*$BW$6</f>
        <v>0</v>
      </c>
      <c r="BX25" s="39">
        <v>0</v>
      </c>
      <c r="BY25" s="39">
        <f>BX25*C25*E25*F25*L25*$BY$6</f>
        <v>0</v>
      </c>
      <c r="BZ25" s="39">
        <v>0</v>
      </c>
      <c r="CA25" s="39">
        <f>BZ25*C25*E25*F25*M25*$CA$6</f>
        <v>0</v>
      </c>
      <c r="CB25" s="39">
        <v>0</v>
      </c>
      <c r="CC25" s="39">
        <f>CB25*C25*E25*F25*M25*$CC$6</f>
        <v>0</v>
      </c>
      <c r="CD25" s="39"/>
      <c r="CE25" s="39">
        <f>CD25*C25*E25*F25*M25*$CE$6</f>
        <v>0</v>
      </c>
      <c r="CF25" s="39">
        <v>0</v>
      </c>
      <c r="CG25" s="39">
        <f>CF25*C25*E25*F25*M25*$CG$6</f>
        <v>0</v>
      </c>
      <c r="CH25" s="39"/>
      <c r="CI25" s="39">
        <f>SUM(CH25*$CI$6*C25*E25*F25*M25)</f>
        <v>0</v>
      </c>
      <c r="CJ25" s="39"/>
      <c r="CK25" s="39">
        <f>SUM(CJ25*$CK$6*C25*E25*F25*M25)</f>
        <v>0</v>
      </c>
      <c r="CL25" s="39">
        <v>4</v>
      </c>
      <c r="CM25" s="39">
        <f>CL25*C25*E25*F25*M25*$CM$6</f>
        <v>113909.67107519999</v>
      </c>
      <c r="CN25" s="39">
        <v>0</v>
      </c>
      <c r="CO25" s="39">
        <f>CN25*C25*E25*F25*M25*$CO$6</f>
        <v>0</v>
      </c>
      <c r="CP25" s="39">
        <v>7</v>
      </c>
      <c r="CQ25" s="39">
        <f>CP25*C25*E25*F25*M25*$CQ$6</f>
        <v>199341.92438159997</v>
      </c>
      <c r="CR25" s="39">
        <v>0</v>
      </c>
      <c r="CS25" s="39">
        <f>CR25*C25*E25*F25*M25*$CS$6</f>
        <v>0</v>
      </c>
      <c r="CT25" s="39">
        <v>0</v>
      </c>
      <c r="CU25" s="39">
        <f>CT25*C25*E25*F25*M25*$CU$6</f>
        <v>0</v>
      </c>
      <c r="CV25" s="39"/>
      <c r="CW25" s="39">
        <f>SUM(CV25*$CW$6*C25*E25*F25*M25)</f>
        <v>0</v>
      </c>
      <c r="CX25" s="39">
        <v>2</v>
      </c>
      <c r="CY25" s="39">
        <f>SUM(CX25*$CY$6*C25*E25*F25*M25)</f>
        <v>56954.835537599996</v>
      </c>
      <c r="CZ25" s="39">
        <v>0</v>
      </c>
      <c r="DA25" s="39">
        <f>CZ25*C25*E25*F25*M25*$DA$6</f>
        <v>0</v>
      </c>
      <c r="DB25" s="39">
        <v>0</v>
      </c>
      <c r="DC25" s="39">
        <f>DB25*C25*E25*F25*M25*$DC$6</f>
        <v>0</v>
      </c>
      <c r="DD25" s="39">
        <v>0</v>
      </c>
      <c r="DE25" s="39">
        <f>DD25*C25*E25*F25*M25*$DE$6</f>
        <v>0</v>
      </c>
      <c r="DF25" s="39">
        <v>0</v>
      </c>
      <c r="DG25" s="39">
        <f>DF25*C25*E25*F25*M25*$DG$6</f>
        <v>0</v>
      </c>
      <c r="DH25" s="40">
        <v>0</v>
      </c>
      <c r="DI25" s="40">
        <f>DH25*C25*E25*F25*M25*$DI$6</f>
        <v>0</v>
      </c>
      <c r="DJ25" s="39">
        <v>2</v>
      </c>
      <c r="DK25" s="39">
        <f>DJ25*C25*E25*F25*M25*$DK$6</f>
        <v>62766.553449600004</v>
      </c>
      <c r="DL25" s="39">
        <v>50</v>
      </c>
      <c r="DM25" s="39">
        <f>DL25*C25*E25*F25*M25*$DM$6</f>
        <v>1423870.8884399999</v>
      </c>
      <c r="DN25" s="39">
        <v>0</v>
      </c>
      <c r="DO25" s="39">
        <f>DN25*C25*E25*F25*M25*$DO$6</f>
        <v>0</v>
      </c>
      <c r="DP25" s="39">
        <v>0</v>
      </c>
      <c r="DQ25" s="39">
        <f>DP25*C25*E25*F25*M25*$DQ$6</f>
        <v>0</v>
      </c>
      <c r="DR25" s="39">
        <v>0</v>
      </c>
      <c r="DS25" s="39">
        <f>DR25*C25*E25*F25*M25*$DS$6</f>
        <v>0</v>
      </c>
      <c r="DT25" s="39">
        <v>0</v>
      </c>
      <c r="DU25" s="39">
        <f>DT25*C25*E25*F25*M25*$DU$6</f>
        <v>0</v>
      </c>
      <c r="DV25" s="39">
        <v>0</v>
      </c>
      <c r="DW25" s="39">
        <f>DV25*C25*E25*F25*M25*$DW$6</f>
        <v>0</v>
      </c>
      <c r="DX25" s="39">
        <v>2</v>
      </c>
      <c r="DY25" s="39">
        <f>DX25*C25*E25*F25*N25*$DY$6</f>
        <v>115715.454855</v>
      </c>
      <c r="DZ25" s="39"/>
      <c r="EA25" s="39">
        <f>DZ25*C25*E25*F25*O25*$EA$6</f>
        <v>0</v>
      </c>
      <c r="EB25" s="41">
        <f t="shared" si="4"/>
        <v>190</v>
      </c>
      <c r="EC25" s="41">
        <f t="shared" si="5"/>
        <v>5602945.7834349992</v>
      </c>
    </row>
    <row r="26" spans="1:257" s="45" customFormat="1" ht="18" customHeight="1" x14ac:dyDescent="0.25">
      <c r="A26" s="56">
        <v>18</v>
      </c>
      <c r="B26" s="34" t="s">
        <v>92</v>
      </c>
      <c r="C26" s="35">
        <v>19007.45</v>
      </c>
      <c r="D26" s="35">
        <f t="shared" si="7"/>
        <v>15586.109000000002</v>
      </c>
      <c r="E26" s="112">
        <v>2.6</v>
      </c>
      <c r="F26" s="36">
        <v>1</v>
      </c>
      <c r="G26" s="37"/>
      <c r="H26" s="38">
        <v>0.64</v>
      </c>
      <c r="I26" s="38">
        <v>0.14000000000000001</v>
      </c>
      <c r="J26" s="38">
        <v>0.04</v>
      </c>
      <c r="K26" s="38">
        <v>0.18</v>
      </c>
      <c r="L26" s="35">
        <v>1.4</v>
      </c>
      <c r="M26" s="35">
        <v>1.68</v>
      </c>
      <c r="N26" s="35">
        <v>2.23</v>
      </c>
      <c r="O26" s="35">
        <v>2.39</v>
      </c>
      <c r="P26" s="39"/>
      <c r="Q26" s="39">
        <f>P26*C26*E26*F26*L26*$Q$6</f>
        <v>0</v>
      </c>
      <c r="R26" s="39">
        <v>0</v>
      </c>
      <c r="S26" s="39">
        <f>R26*C26*E26*F26*L26*$S$6</f>
        <v>0</v>
      </c>
      <c r="T26" s="39">
        <v>11</v>
      </c>
      <c r="U26" s="39">
        <f>T26*C26*E26*F26*L26*$U$6</f>
        <v>989375.78740000015</v>
      </c>
      <c r="V26" s="39">
        <v>0</v>
      </c>
      <c r="W26" s="39">
        <f>V26*C26*E26*F26*L26*$W$6</f>
        <v>0</v>
      </c>
      <c r="X26" s="39">
        <v>0</v>
      </c>
      <c r="Y26" s="39">
        <f>X26*C26*E26*F26*L26*$Y$6</f>
        <v>0</v>
      </c>
      <c r="Z26" s="39">
        <v>0</v>
      </c>
      <c r="AA26" s="39">
        <f>Z26*C26*E26*F26*L26*$AA$6</f>
        <v>0</v>
      </c>
      <c r="AB26" s="39">
        <v>0</v>
      </c>
      <c r="AC26" s="39">
        <f>AB26*C26*E26*F26*L26*$AC$6</f>
        <v>0</v>
      </c>
      <c r="AD26" s="39">
        <v>0</v>
      </c>
      <c r="AE26" s="39">
        <f>AD26*C26*E26*F26*L26*$AE$6</f>
        <v>0</v>
      </c>
      <c r="AF26" s="39">
        <v>0</v>
      </c>
      <c r="AG26" s="39">
        <f>AF26*C26*E26*F26*L26*$AG$6</f>
        <v>0</v>
      </c>
      <c r="AH26" s="39">
        <v>0</v>
      </c>
      <c r="AI26" s="39">
        <f>AH26*C26*E26*F26*L26*$AI$6</f>
        <v>0</v>
      </c>
      <c r="AJ26" s="39">
        <v>0</v>
      </c>
      <c r="AK26" s="39">
        <f>AJ26*C26*E26*F26*L26*$AK$6</f>
        <v>0</v>
      </c>
      <c r="AL26" s="39">
        <v>0</v>
      </c>
      <c r="AM26" s="39">
        <f>AL26*C26*E26*F26*L26*$AM$6</f>
        <v>0</v>
      </c>
      <c r="AN26" s="39"/>
      <c r="AO26" s="39">
        <f>SUM($AO$6*AN26*C26*E26*F26*L26)</f>
        <v>0</v>
      </c>
      <c r="AP26" s="39">
        <v>0</v>
      </c>
      <c r="AQ26" s="39">
        <f>AP26*C26*E26*F26*L26*$AQ$6</f>
        <v>0</v>
      </c>
      <c r="AR26" s="39">
        <v>0</v>
      </c>
      <c r="AS26" s="39">
        <f>AR26*C26*E26*F26*L26*$AS$6</f>
        <v>0</v>
      </c>
      <c r="AT26" s="39">
        <v>0</v>
      </c>
      <c r="AU26" s="39">
        <f>AT26*C26*E26*F26*L26*$AU$6</f>
        <v>0</v>
      </c>
      <c r="AV26" s="39">
        <v>0</v>
      </c>
      <c r="AW26" s="39">
        <f>AV26*C26*E26*F26*L26*$AW$6</f>
        <v>0</v>
      </c>
      <c r="AX26" s="39"/>
      <c r="AY26" s="39">
        <f>SUM(AX26*$AY$6*C26*E26*F26*L26)</f>
        <v>0</v>
      </c>
      <c r="AZ26" s="39"/>
      <c r="BA26" s="39">
        <f>SUM(AZ26*$BA$6*C26*E26*F26*L26)</f>
        <v>0</v>
      </c>
      <c r="BB26" s="39">
        <v>0</v>
      </c>
      <c r="BC26" s="39">
        <f>BB26*C26*E26*F26*L26*$BC$6</f>
        <v>0</v>
      </c>
      <c r="BD26" s="39">
        <v>0</v>
      </c>
      <c r="BE26" s="39">
        <f>BD26*C26*E26*F26*L26*$BE$6</f>
        <v>0</v>
      </c>
      <c r="BF26" s="39">
        <v>6</v>
      </c>
      <c r="BG26" s="39">
        <f>BF26*C26*E26*F26*L26*$BG$6</f>
        <v>448332.52464000008</v>
      </c>
      <c r="BH26" s="39">
        <v>2</v>
      </c>
      <c r="BI26" s="39">
        <f>BH26*C26*E26*F26*L26*$BI$6</f>
        <v>149444.17488000001</v>
      </c>
      <c r="BJ26" s="39">
        <v>0</v>
      </c>
      <c r="BK26" s="39">
        <f>BJ26*C26*E26*F26*L26*$BK$6</f>
        <v>0</v>
      </c>
      <c r="BL26" s="39">
        <v>0</v>
      </c>
      <c r="BM26" s="39">
        <f>BL26*C26*E26*F26*L26*$BM$6</f>
        <v>0</v>
      </c>
      <c r="BN26" s="39">
        <v>0</v>
      </c>
      <c r="BO26" s="39">
        <f>BN26*C26*E26*F26*L26*$BO$6</f>
        <v>0</v>
      </c>
      <c r="BP26" s="39">
        <v>0</v>
      </c>
      <c r="BQ26" s="39">
        <f>BP26*C26*E26*F26*L26*$BQ$6</f>
        <v>0</v>
      </c>
      <c r="BR26" s="39">
        <v>0</v>
      </c>
      <c r="BS26" s="39">
        <f>BR26*C26*E26*F26*L26*$BS$6</f>
        <v>0</v>
      </c>
      <c r="BT26" s="39">
        <v>0</v>
      </c>
      <c r="BU26" s="39">
        <f>BT26*C26*E26*F26*L26*$BU$6</f>
        <v>0</v>
      </c>
      <c r="BV26" s="39">
        <v>0</v>
      </c>
      <c r="BW26" s="39">
        <f>BV26*C26*E26*F26*L26*$BW$6</f>
        <v>0</v>
      </c>
      <c r="BX26" s="39">
        <v>0</v>
      </c>
      <c r="BY26" s="39">
        <f>BX26*C26*E26*F26*L26*$BY$6</f>
        <v>0</v>
      </c>
      <c r="BZ26" s="39">
        <v>0</v>
      </c>
      <c r="CA26" s="39">
        <f>BZ26*C26*E26*F26*M26*$CA$6</f>
        <v>0</v>
      </c>
      <c r="CB26" s="39">
        <v>0</v>
      </c>
      <c r="CC26" s="39">
        <f>CB26*C26*E26*F26*M26*$CC$6</f>
        <v>0</v>
      </c>
      <c r="CD26" s="39">
        <v>0</v>
      </c>
      <c r="CE26" s="39">
        <f>CD26*C26*E26*F26*M26*$CE$6</f>
        <v>0</v>
      </c>
      <c r="CF26" s="39">
        <v>0</v>
      </c>
      <c r="CG26" s="39">
        <f>CF26*C26*E26*F26*M26*$CG$6</f>
        <v>0</v>
      </c>
      <c r="CH26" s="39"/>
      <c r="CI26" s="39">
        <f>SUM(CH26*$CI$6*C26*E26*F26*M26)</f>
        <v>0</v>
      </c>
      <c r="CJ26" s="39"/>
      <c r="CK26" s="39">
        <f>SUM(CJ26*$CK$6*C26*E26*F26*M26)</f>
        <v>0</v>
      </c>
      <c r="CL26" s="39">
        <v>0</v>
      </c>
      <c r="CM26" s="39">
        <f>CL26*C26*E26*F26*M26*$CM$6</f>
        <v>0</v>
      </c>
      <c r="CN26" s="39">
        <v>0</v>
      </c>
      <c r="CO26" s="39">
        <f>CN26*C26*E26*F26*M26*$CO$6</f>
        <v>0</v>
      </c>
      <c r="CP26" s="39">
        <v>0</v>
      </c>
      <c r="CQ26" s="39">
        <f>CP26*C26*E26*F26*M26*$CQ$6</f>
        <v>0</v>
      </c>
      <c r="CR26" s="39">
        <v>0</v>
      </c>
      <c r="CS26" s="39">
        <f>CR26*C26*E26*F26*M26*$CS$6</f>
        <v>0</v>
      </c>
      <c r="CT26" s="39">
        <v>0</v>
      </c>
      <c r="CU26" s="39">
        <f>CT26*C26*E26*F26*M26*$CU$6</f>
        <v>0</v>
      </c>
      <c r="CV26" s="39"/>
      <c r="CW26" s="39">
        <f>SUM(CV26*$CW$6*C26*E26*F26*M26)</f>
        <v>0</v>
      </c>
      <c r="CX26" s="39"/>
      <c r="CY26" s="39">
        <f>SUM(CX26*$CY$6*C26*E26*F26*M26)</f>
        <v>0</v>
      </c>
      <c r="CZ26" s="39">
        <v>0</v>
      </c>
      <c r="DA26" s="39">
        <f>CZ26*C26*E26*F26*M26*$DA$6</f>
        <v>0</v>
      </c>
      <c r="DB26" s="39">
        <v>0</v>
      </c>
      <c r="DC26" s="39">
        <f>DB26*C26*E26*F26*M26*$DC$6</f>
        <v>0</v>
      </c>
      <c r="DD26" s="39">
        <v>0</v>
      </c>
      <c r="DE26" s="39">
        <f>DD26*C26*E26*F26*M26*$DE$6</f>
        <v>0</v>
      </c>
      <c r="DF26" s="39">
        <v>0</v>
      </c>
      <c r="DG26" s="39">
        <f>DF26*C26*E26*F26*M26*$DG$6</f>
        <v>0</v>
      </c>
      <c r="DH26" s="40">
        <v>0</v>
      </c>
      <c r="DI26" s="40">
        <f>DH26*C26*E26*F26*M26*$DI$6</f>
        <v>0</v>
      </c>
      <c r="DJ26" s="39">
        <v>0</v>
      </c>
      <c r="DK26" s="39">
        <f>DJ26*C26*E26*F26*M26*$DK$6</f>
        <v>0</v>
      </c>
      <c r="DL26" s="39">
        <v>0</v>
      </c>
      <c r="DM26" s="39">
        <f>DL26*C26*E26*F26*M26*$DM$6</f>
        <v>0</v>
      </c>
      <c r="DN26" s="39">
        <v>0</v>
      </c>
      <c r="DO26" s="39">
        <f>DN26*C26*E26*F26*M26*$DO$6</f>
        <v>0</v>
      </c>
      <c r="DP26" s="39">
        <v>0</v>
      </c>
      <c r="DQ26" s="39">
        <f>DP26*C26*E26*F26*M26*$DQ$6</f>
        <v>0</v>
      </c>
      <c r="DR26" s="39">
        <v>0</v>
      </c>
      <c r="DS26" s="39">
        <f>DR26*C26*E26*F26*M26*$DS$6</f>
        <v>0</v>
      </c>
      <c r="DT26" s="39">
        <v>0</v>
      </c>
      <c r="DU26" s="39">
        <f>DT26*C26*E26*F26*M26*$DU$6</f>
        <v>0</v>
      </c>
      <c r="DV26" s="39">
        <v>0</v>
      </c>
      <c r="DW26" s="39">
        <f>DV26*C26*E26*F26*M26*$DW$6</f>
        <v>0</v>
      </c>
      <c r="DX26" s="39">
        <v>0</v>
      </c>
      <c r="DY26" s="39">
        <f>DX26*C26*E26*F26*N26*$DY$6</f>
        <v>0</v>
      </c>
      <c r="DZ26" s="39">
        <v>0</v>
      </c>
      <c r="EA26" s="39">
        <f>DZ26*C26*E26*F26*O26*$EA$6</f>
        <v>0</v>
      </c>
      <c r="EB26" s="41">
        <f t="shared" si="4"/>
        <v>19</v>
      </c>
      <c r="EC26" s="41">
        <f t="shared" si="5"/>
        <v>1587152.4869200003</v>
      </c>
      <c r="ED26" s="2"/>
      <c r="EE26" s="2"/>
      <c r="EF26" s="2"/>
      <c r="EG26" s="2"/>
      <c r="EH26" s="2"/>
      <c r="EI26" s="2"/>
    </row>
    <row r="27" spans="1:257" s="53" customFormat="1" x14ac:dyDescent="0.25">
      <c r="A27" s="46">
        <v>4</v>
      </c>
      <c r="B27" s="26" t="s">
        <v>93</v>
      </c>
      <c r="C27" s="47">
        <v>19007.45</v>
      </c>
      <c r="D27" s="47">
        <f t="shared" si="7"/>
        <v>0</v>
      </c>
      <c r="E27" s="47">
        <v>1.04</v>
      </c>
      <c r="F27" s="48"/>
      <c r="G27" s="49"/>
      <c r="H27" s="50"/>
      <c r="I27" s="50"/>
      <c r="J27" s="50"/>
      <c r="K27" s="50"/>
      <c r="L27" s="47">
        <v>1.4</v>
      </c>
      <c r="M27" s="47">
        <v>1.68</v>
      </c>
      <c r="N27" s="47">
        <v>2.23</v>
      </c>
      <c r="O27" s="47">
        <v>2.39</v>
      </c>
      <c r="P27" s="32">
        <f>SUM(P28:P38)</f>
        <v>0</v>
      </c>
      <c r="Q27" s="32">
        <f t="shared" ref="Q27:CD27" si="8">SUM(Q28:Q38)</f>
        <v>0</v>
      </c>
      <c r="R27" s="32">
        <f t="shared" si="8"/>
        <v>455</v>
      </c>
      <c r="S27" s="32">
        <f t="shared" si="8"/>
        <v>12182121.801850002</v>
      </c>
      <c r="T27" s="32">
        <f t="shared" si="8"/>
        <v>0</v>
      </c>
      <c r="U27" s="32">
        <f t="shared" si="8"/>
        <v>0</v>
      </c>
      <c r="V27" s="32">
        <f t="shared" si="8"/>
        <v>555</v>
      </c>
      <c r="W27" s="32">
        <f t="shared" si="8"/>
        <v>13983860.796289999</v>
      </c>
      <c r="X27" s="32">
        <f t="shared" si="8"/>
        <v>0</v>
      </c>
      <c r="Y27" s="32">
        <f t="shared" si="8"/>
        <v>0</v>
      </c>
      <c r="Z27" s="32">
        <f t="shared" si="8"/>
        <v>1046</v>
      </c>
      <c r="AA27" s="32">
        <f t="shared" si="8"/>
        <v>27270475.105720006</v>
      </c>
      <c r="AB27" s="32">
        <f t="shared" si="8"/>
        <v>0</v>
      </c>
      <c r="AC27" s="32">
        <f t="shared" si="8"/>
        <v>0</v>
      </c>
      <c r="AD27" s="32">
        <f t="shared" si="8"/>
        <v>0</v>
      </c>
      <c r="AE27" s="32">
        <f t="shared" si="8"/>
        <v>0</v>
      </c>
      <c r="AF27" s="32">
        <f t="shared" si="8"/>
        <v>0</v>
      </c>
      <c r="AG27" s="32">
        <f t="shared" si="8"/>
        <v>0</v>
      </c>
      <c r="AH27" s="32">
        <f t="shared" si="8"/>
        <v>169</v>
      </c>
      <c r="AI27" s="32">
        <f t="shared" si="8"/>
        <v>3988142.3987019998</v>
      </c>
      <c r="AJ27" s="32">
        <f t="shared" si="8"/>
        <v>183</v>
      </c>
      <c r="AK27" s="32">
        <f t="shared" si="8"/>
        <v>4345153.2496680003</v>
      </c>
      <c r="AL27" s="32">
        <f t="shared" si="8"/>
        <v>254</v>
      </c>
      <c r="AM27" s="32">
        <f t="shared" si="8"/>
        <v>5320478.7300279997</v>
      </c>
      <c r="AN27" s="32">
        <f t="shared" si="8"/>
        <v>5</v>
      </c>
      <c r="AO27" s="32">
        <f t="shared" si="8"/>
        <v>112136.35201999998</v>
      </c>
      <c r="AP27" s="32">
        <f t="shared" si="8"/>
        <v>139</v>
      </c>
      <c r="AQ27" s="32">
        <f t="shared" si="8"/>
        <v>3133819.865638</v>
      </c>
      <c r="AR27" s="32">
        <f t="shared" si="8"/>
        <v>20</v>
      </c>
      <c r="AS27" s="32">
        <f t="shared" si="8"/>
        <v>495225.42438599991</v>
      </c>
      <c r="AT27" s="32">
        <f t="shared" si="8"/>
        <v>6</v>
      </c>
      <c r="AU27" s="32">
        <f t="shared" si="8"/>
        <v>122828.42279399998</v>
      </c>
      <c r="AV27" s="32">
        <f t="shared" si="8"/>
        <v>2</v>
      </c>
      <c r="AW27" s="32">
        <f t="shared" si="8"/>
        <v>54503.482726000002</v>
      </c>
      <c r="AX27" s="32">
        <f t="shared" si="8"/>
        <v>24</v>
      </c>
      <c r="AY27" s="32">
        <f t="shared" si="8"/>
        <v>502005.7619499999</v>
      </c>
      <c r="AZ27" s="32">
        <f t="shared" si="8"/>
        <v>277</v>
      </c>
      <c r="BA27" s="32">
        <f t="shared" si="8"/>
        <v>5826135.4429739993</v>
      </c>
      <c r="BB27" s="32">
        <f t="shared" si="8"/>
        <v>0</v>
      </c>
      <c r="BC27" s="32">
        <f t="shared" si="8"/>
        <v>0</v>
      </c>
      <c r="BD27" s="32">
        <f t="shared" si="8"/>
        <v>0</v>
      </c>
      <c r="BE27" s="32">
        <f t="shared" si="8"/>
        <v>0</v>
      </c>
      <c r="BF27" s="32">
        <f t="shared" si="8"/>
        <v>1030</v>
      </c>
      <c r="BG27" s="32">
        <f t="shared" si="8"/>
        <v>22278390.370236002</v>
      </c>
      <c r="BH27" s="32">
        <f t="shared" si="8"/>
        <v>1241</v>
      </c>
      <c r="BI27" s="32">
        <f t="shared" si="8"/>
        <v>29032404.896879997</v>
      </c>
      <c r="BJ27" s="32">
        <f t="shared" si="8"/>
        <v>0</v>
      </c>
      <c r="BK27" s="32">
        <f t="shared" si="8"/>
        <v>0</v>
      </c>
      <c r="BL27" s="32">
        <f t="shared" si="8"/>
        <v>0</v>
      </c>
      <c r="BM27" s="32">
        <f t="shared" si="8"/>
        <v>0</v>
      </c>
      <c r="BN27" s="32">
        <f t="shared" si="8"/>
        <v>0</v>
      </c>
      <c r="BO27" s="32">
        <f t="shared" si="8"/>
        <v>0</v>
      </c>
      <c r="BP27" s="32">
        <f t="shared" si="8"/>
        <v>34</v>
      </c>
      <c r="BQ27" s="32">
        <f t="shared" si="8"/>
        <v>645696.76186399988</v>
      </c>
      <c r="BR27" s="32">
        <f t="shared" si="8"/>
        <v>457</v>
      </c>
      <c r="BS27" s="32">
        <f t="shared" si="8"/>
        <v>9618691.1811759993</v>
      </c>
      <c r="BT27" s="32">
        <f t="shared" si="8"/>
        <v>195</v>
      </c>
      <c r="BU27" s="32">
        <f t="shared" si="8"/>
        <v>5332676.9511399996</v>
      </c>
      <c r="BV27" s="32">
        <f t="shared" si="8"/>
        <v>27</v>
      </c>
      <c r="BW27" s="32">
        <f t="shared" si="8"/>
        <v>773373.60500400001</v>
      </c>
      <c r="BX27" s="32">
        <f t="shared" si="8"/>
        <v>47</v>
      </c>
      <c r="BY27" s="32">
        <f t="shared" si="8"/>
        <v>985235.20449199982</v>
      </c>
      <c r="BZ27" s="32">
        <f t="shared" si="8"/>
        <v>91</v>
      </c>
      <c r="CA27" s="32">
        <f t="shared" si="8"/>
        <v>3191974.2993600001</v>
      </c>
      <c r="CB27" s="32">
        <f t="shared" si="8"/>
        <v>49</v>
      </c>
      <c r="CC27" s="32">
        <f t="shared" si="8"/>
        <v>2283334.5565800001</v>
      </c>
      <c r="CD27" s="32">
        <f t="shared" si="8"/>
        <v>229</v>
      </c>
      <c r="CE27" s="32">
        <f t="shared" ref="CE27:EC27" si="9">SUM(CE28:CE38)</f>
        <v>6016871.5542935999</v>
      </c>
      <c r="CF27" s="32">
        <f t="shared" si="9"/>
        <v>468</v>
      </c>
      <c r="CG27" s="32">
        <f t="shared" si="9"/>
        <v>12029674.906048799</v>
      </c>
      <c r="CH27" s="32">
        <f t="shared" si="9"/>
        <v>18</v>
      </c>
      <c r="CI27" s="32">
        <f t="shared" si="9"/>
        <v>474102.06505199999</v>
      </c>
      <c r="CJ27" s="32">
        <f t="shared" si="9"/>
        <v>227</v>
      </c>
      <c r="CK27" s="32">
        <f t="shared" si="9"/>
        <v>5940827.4606911996</v>
      </c>
      <c r="CL27" s="32">
        <f t="shared" si="9"/>
        <v>403</v>
      </c>
      <c r="CM27" s="32">
        <f t="shared" si="9"/>
        <v>10905286.312166398</v>
      </c>
      <c r="CN27" s="32">
        <f t="shared" si="9"/>
        <v>151</v>
      </c>
      <c r="CO27" s="32">
        <f t="shared" si="9"/>
        <v>4654649.5812432002</v>
      </c>
      <c r="CP27" s="32">
        <f t="shared" si="9"/>
        <v>751</v>
      </c>
      <c r="CQ27" s="32">
        <f t="shared" si="9"/>
        <v>19419095.409067202</v>
      </c>
      <c r="CR27" s="32">
        <f t="shared" si="9"/>
        <v>2</v>
      </c>
      <c r="CS27" s="32">
        <f t="shared" si="9"/>
        <v>55390.142253600003</v>
      </c>
      <c r="CT27" s="32">
        <f t="shared" si="9"/>
        <v>88</v>
      </c>
      <c r="CU27" s="32">
        <f t="shared" si="9"/>
        <v>2477222.4072288</v>
      </c>
      <c r="CV27" s="32">
        <f t="shared" si="9"/>
        <v>19</v>
      </c>
      <c r="CW27" s="32">
        <f t="shared" si="9"/>
        <v>511341.76521119999</v>
      </c>
      <c r="CX27" s="32">
        <f t="shared" si="9"/>
        <v>214</v>
      </c>
      <c r="CY27" s="32">
        <f t="shared" si="9"/>
        <v>5653549.7737488002</v>
      </c>
      <c r="CZ27" s="32">
        <f t="shared" si="9"/>
        <v>8</v>
      </c>
      <c r="DA27" s="32">
        <f t="shared" si="9"/>
        <v>194334.90587280001</v>
      </c>
      <c r="DB27" s="32">
        <f t="shared" si="9"/>
        <v>7</v>
      </c>
      <c r="DC27" s="32">
        <f t="shared" si="9"/>
        <v>162102.22422239999</v>
      </c>
      <c r="DD27" s="32">
        <f t="shared" si="9"/>
        <v>647</v>
      </c>
      <c r="DE27" s="32">
        <f t="shared" si="9"/>
        <v>20761934.344905604</v>
      </c>
      <c r="DF27" s="32">
        <f t="shared" si="9"/>
        <v>106</v>
      </c>
      <c r="DG27" s="32">
        <f t="shared" si="9"/>
        <v>3626665.2531648003</v>
      </c>
      <c r="DH27" s="32">
        <f t="shared" si="9"/>
        <v>133</v>
      </c>
      <c r="DI27" s="32">
        <f t="shared" si="9"/>
        <v>4456080.4237488005</v>
      </c>
      <c r="DJ27" s="32">
        <f t="shared" si="9"/>
        <v>901</v>
      </c>
      <c r="DK27" s="32">
        <f t="shared" si="9"/>
        <v>25656001.158110403</v>
      </c>
      <c r="DL27" s="32">
        <f t="shared" si="9"/>
        <v>0</v>
      </c>
      <c r="DM27" s="32">
        <f t="shared" si="9"/>
        <v>0</v>
      </c>
      <c r="DN27" s="32">
        <f t="shared" si="9"/>
        <v>0</v>
      </c>
      <c r="DO27" s="32">
        <f t="shared" si="9"/>
        <v>0</v>
      </c>
      <c r="DP27" s="32">
        <f t="shared" si="9"/>
        <v>290</v>
      </c>
      <c r="DQ27" s="32">
        <f t="shared" si="9"/>
        <v>7593373.4827104006</v>
      </c>
      <c r="DR27" s="32">
        <f t="shared" si="9"/>
        <v>87</v>
      </c>
      <c r="DS27" s="32">
        <f t="shared" si="9"/>
        <v>3015898.4061360005</v>
      </c>
      <c r="DT27" s="32">
        <f t="shared" si="9"/>
        <v>100</v>
      </c>
      <c r="DU27" s="32">
        <f t="shared" si="9"/>
        <v>3124692.4881480001</v>
      </c>
      <c r="DV27" s="32">
        <f t="shared" si="9"/>
        <v>26</v>
      </c>
      <c r="DW27" s="32">
        <f t="shared" si="9"/>
        <v>838049.72291040001</v>
      </c>
      <c r="DX27" s="32">
        <f t="shared" si="9"/>
        <v>34</v>
      </c>
      <c r="DY27" s="32">
        <f t="shared" si="9"/>
        <v>2012304.4759124999</v>
      </c>
      <c r="DZ27" s="32">
        <f t="shared" si="9"/>
        <v>111</v>
      </c>
      <c r="EA27" s="32">
        <f t="shared" si="9"/>
        <v>6223382.2144725006</v>
      </c>
      <c r="EB27" s="32">
        <f t="shared" si="9"/>
        <v>11326</v>
      </c>
      <c r="EC27" s="32">
        <f t="shared" si="9"/>
        <v>297281495.13879746</v>
      </c>
      <c r="ED27" s="51"/>
      <c r="EE27" s="51"/>
      <c r="EF27" s="51"/>
      <c r="EG27" s="51"/>
      <c r="EH27" s="51"/>
      <c r="EI27" s="51"/>
      <c r="EJ27" s="52"/>
      <c r="EK27" s="52"/>
      <c r="EL27" s="52"/>
      <c r="EM27" s="52"/>
      <c r="EN27" s="52"/>
      <c r="EO27" s="52"/>
      <c r="EP27" s="52"/>
      <c r="EQ27" s="52"/>
      <c r="ER27" s="52"/>
      <c r="ES27" s="52"/>
      <c r="ET27" s="52"/>
      <c r="EU27" s="52"/>
      <c r="EV27" s="52"/>
      <c r="EW27" s="52"/>
      <c r="EX27" s="52"/>
      <c r="EY27" s="52"/>
      <c r="EZ27" s="52"/>
      <c r="FA27" s="52"/>
      <c r="FB27" s="52"/>
      <c r="FC27" s="52"/>
      <c r="FD27" s="52"/>
      <c r="FE27" s="52"/>
      <c r="FF27" s="52"/>
      <c r="FG27" s="52"/>
      <c r="FH27" s="52"/>
      <c r="FI27" s="52"/>
      <c r="FJ27" s="52"/>
      <c r="FK27" s="52"/>
      <c r="FL27" s="52"/>
      <c r="FM27" s="52"/>
      <c r="FN27" s="52"/>
      <c r="FO27" s="52"/>
      <c r="FP27" s="52"/>
      <c r="FQ27" s="52"/>
      <c r="FR27" s="52"/>
      <c r="FS27" s="52"/>
      <c r="FT27" s="52"/>
      <c r="FU27" s="52"/>
      <c r="FV27" s="52"/>
      <c r="FW27" s="52"/>
      <c r="FX27" s="52"/>
      <c r="FY27" s="52"/>
      <c r="FZ27" s="52"/>
      <c r="GA27" s="52"/>
      <c r="GB27" s="52"/>
      <c r="GC27" s="52"/>
      <c r="GD27" s="52"/>
      <c r="GE27" s="52"/>
      <c r="GF27" s="52"/>
      <c r="GG27" s="52"/>
      <c r="GH27" s="52"/>
      <c r="GI27" s="52"/>
      <c r="GJ27" s="52"/>
      <c r="GK27" s="52"/>
      <c r="GL27" s="52"/>
      <c r="GM27" s="52"/>
      <c r="GN27" s="52"/>
      <c r="GO27" s="52"/>
      <c r="GP27" s="52"/>
      <c r="GQ27" s="52"/>
      <c r="GR27" s="52"/>
      <c r="GS27" s="52"/>
      <c r="GT27" s="52"/>
      <c r="GU27" s="52"/>
      <c r="GV27" s="52"/>
      <c r="GW27" s="52"/>
      <c r="GX27" s="52"/>
      <c r="GY27" s="52"/>
      <c r="GZ27" s="52"/>
      <c r="HA27" s="52"/>
      <c r="HB27" s="52"/>
      <c r="HC27" s="52"/>
      <c r="HD27" s="52"/>
      <c r="HE27" s="52"/>
      <c r="HF27" s="52"/>
      <c r="HG27" s="52"/>
      <c r="HH27" s="52"/>
      <c r="HI27" s="52"/>
      <c r="HJ27" s="52"/>
      <c r="HK27" s="52"/>
      <c r="HL27" s="52"/>
      <c r="HM27" s="52"/>
      <c r="HN27" s="52"/>
      <c r="HO27" s="52"/>
      <c r="HP27" s="52"/>
      <c r="HQ27" s="52"/>
      <c r="HR27" s="52"/>
      <c r="HS27" s="52"/>
      <c r="HT27" s="52"/>
      <c r="HU27" s="52"/>
      <c r="HV27" s="52"/>
      <c r="HW27" s="52"/>
      <c r="HX27" s="52"/>
      <c r="HY27" s="52"/>
      <c r="HZ27" s="52"/>
      <c r="IA27" s="52"/>
      <c r="IB27" s="52"/>
      <c r="IC27" s="52"/>
      <c r="ID27" s="52"/>
      <c r="IE27" s="52"/>
      <c r="IF27" s="52"/>
      <c r="IG27" s="52"/>
      <c r="IH27" s="52"/>
      <c r="II27" s="52"/>
      <c r="IJ27" s="52"/>
      <c r="IK27" s="52"/>
      <c r="IL27" s="52"/>
      <c r="IM27" s="52"/>
      <c r="IN27" s="52"/>
      <c r="IO27" s="52"/>
      <c r="IP27" s="52"/>
      <c r="IQ27" s="52"/>
      <c r="IR27" s="52"/>
      <c r="IS27" s="52"/>
      <c r="IT27" s="52"/>
      <c r="IU27" s="52"/>
      <c r="IV27" s="52"/>
      <c r="IW27" s="52"/>
    </row>
    <row r="28" spans="1:257" ht="36" customHeight="1" x14ac:dyDescent="0.25">
      <c r="A28" s="56">
        <v>21</v>
      </c>
      <c r="B28" s="34" t="s">
        <v>94</v>
      </c>
      <c r="C28" s="35">
        <v>19007.45</v>
      </c>
      <c r="D28" s="35">
        <f t="shared" si="7"/>
        <v>15396.034500000002</v>
      </c>
      <c r="E28" s="35">
        <v>0.93</v>
      </c>
      <c r="F28" s="36">
        <v>1</v>
      </c>
      <c r="G28" s="37"/>
      <c r="H28" s="38">
        <v>0.56999999999999995</v>
      </c>
      <c r="I28" s="38">
        <v>0.19</v>
      </c>
      <c r="J28" s="38">
        <v>0.05</v>
      </c>
      <c r="K28" s="38">
        <v>0.19</v>
      </c>
      <c r="L28" s="35">
        <v>1.4</v>
      </c>
      <c r="M28" s="35">
        <v>1.68</v>
      </c>
      <c r="N28" s="35">
        <v>2.23</v>
      </c>
      <c r="O28" s="35">
        <v>2.39</v>
      </c>
      <c r="P28" s="39"/>
      <c r="Q28" s="39">
        <f>P28*C28*E28*F28*L28*$Q$6</f>
        <v>0</v>
      </c>
      <c r="R28" s="39">
        <v>20</v>
      </c>
      <c r="S28" s="39">
        <f>R28*C28*E28*F28*L28*$S$6</f>
        <v>643440.19739999995</v>
      </c>
      <c r="T28" s="39">
        <v>0</v>
      </c>
      <c r="U28" s="39">
        <f>T28*C28*E28*F28*L28*$U$6</f>
        <v>0</v>
      </c>
      <c r="V28" s="39">
        <v>75</v>
      </c>
      <c r="W28" s="39">
        <f>V28*C28*E28*F28*L28*$W$6</f>
        <v>2041685.2417499998</v>
      </c>
      <c r="X28" s="39">
        <v>0</v>
      </c>
      <c r="Y28" s="39">
        <f>X28*C28*E28*F28*L28*$Y$6</f>
        <v>0</v>
      </c>
      <c r="Z28" s="39">
        <v>134</v>
      </c>
      <c r="AA28" s="39">
        <f>Z28*C28*E28*F28*L28*$AA$6</f>
        <v>3647810.9652600004</v>
      </c>
      <c r="AB28" s="39">
        <v>0</v>
      </c>
      <c r="AC28" s="39">
        <f>AB28*C28*E28*F28*L28*$AC$6</f>
        <v>0</v>
      </c>
      <c r="AD28" s="39">
        <v>0</v>
      </c>
      <c r="AE28" s="39">
        <f>AD28*C28*E28*F28*L28*$AE$6</f>
        <v>0</v>
      </c>
      <c r="AF28" s="39">
        <v>0</v>
      </c>
      <c r="AG28" s="39">
        <f>AF28*C28*E28*F28*L28*$AG$6</f>
        <v>0</v>
      </c>
      <c r="AH28" s="39">
        <v>19</v>
      </c>
      <c r="AI28" s="39">
        <f>AH28*C28*E28*F28*L28*$AI$6</f>
        <v>460802.17213800002</v>
      </c>
      <c r="AJ28" s="39">
        <v>31</v>
      </c>
      <c r="AK28" s="39">
        <f>AJ28*C28*E28*F28*L28*$AK$6</f>
        <v>751835.12296200008</v>
      </c>
      <c r="AL28" s="39">
        <v>37</v>
      </c>
      <c r="AM28" s="39">
        <f>AL28*C28*E28*F28*L28*$AM$6</f>
        <v>897351.59837400005</v>
      </c>
      <c r="AN28" s="39">
        <v>1</v>
      </c>
      <c r="AO28" s="39">
        <f>SUM($AO$6*AN28*C28*E28*F28*L28)</f>
        <v>24252.745901999999</v>
      </c>
      <c r="AP28" s="39">
        <v>11</v>
      </c>
      <c r="AQ28" s="39">
        <f>AP28*C28*E28*F28*L28*$AQ$6</f>
        <v>266780.204922</v>
      </c>
      <c r="AR28" s="39">
        <v>2</v>
      </c>
      <c r="AS28" s="39">
        <f>AR28*C28*E28*F28*L28*$AS$6</f>
        <v>48505.491803999998</v>
      </c>
      <c r="AT28" s="39">
        <v>0</v>
      </c>
      <c r="AU28" s="39">
        <f>AT28*C28*E28*F28*L28*$AU$6</f>
        <v>0</v>
      </c>
      <c r="AV28" s="39">
        <v>0</v>
      </c>
      <c r="AW28" s="39">
        <f>AV28*C28*E28*F28*L28*$AW$6</f>
        <v>0</v>
      </c>
      <c r="AX28" s="39">
        <v>2</v>
      </c>
      <c r="AY28" s="39">
        <f>SUM(AX28*$AY$6*C28*E28*F28*L28)</f>
        <v>48505.491803999998</v>
      </c>
      <c r="AZ28" s="39">
        <v>23</v>
      </c>
      <c r="BA28" s="39">
        <f>SUM(AZ28*$BA$6*C28*E28*F28*L28)</f>
        <v>557813.155746</v>
      </c>
      <c r="BB28" s="39">
        <v>0</v>
      </c>
      <c r="BC28" s="39">
        <f>BB28*C28*E28*F28*L28*$BC$6</f>
        <v>0</v>
      </c>
      <c r="BD28" s="39">
        <v>0</v>
      </c>
      <c r="BE28" s="39">
        <f>BD28*C28*E28*F28*L28*$BE$6</f>
        <v>0</v>
      </c>
      <c r="BF28" s="39">
        <v>73</v>
      </c>
      <c r="BG28" s="39">
        <f>BF28*C28*E28*F28*L28*$BG$6</f>
        <v>1951108.6601160003</v>
      </c>
      <c r="BH28" s="39">
        <v>127</v>
      </c>
      <c r="BI28" s="39">
        <f>BH28*C28*E28*F28*L28*$BI$6</f>
        <v>3394394.518284</v>
      </c>
      <c r="BJ28" s="39">
        <v>0</v>
      </c>
      <c r="BK28" s="39">
        <f>BJ28*C28*E28*F28*L28*$BK$6</f>
        <v>0</v>
      </c>
      <c r="BL28" s="39">
        <v>0</v>
      </c>
      <c r="BM28" s="39">
        <f>BL28*C28*E28*F28*L28*$BM$6</f>
        <v>0</v>
      </c>
      <c r="BN28" s="39">
        <v>0</v>
      </c>
      <c r="BO28" s="39">
        <f>BN28*C28*E28*F28*L28*$BO$6</f>
        <v>0</v>
      </c>
      <c r="BP28" s="39"/>
      <c r="BQ28" s="39">
        <f>BP28*C28*E28*F28*L28*$BQ$6</f>
        <v>0</v>
      </c>
      <c r="BR28" s="39">
        <v>2</v>
      </c>
      <c r="BS28" s="39">
        <f>BR28*C28*E28*F28*L28*$BS$6</f>
        <v>48505.491803999998</v>
      </c>
      <c r="BT28" s="39">
        <v>40</v>
      </c>
      <c r="BU28" s="39">
        <f>BT28*C28*E28*F28*L28*$BU$6</f>
        <v>1088898.7956000001</v>
      </c>
      <c r="BV28" s="39">
        <v>5</v>
      </c>
      <c r="BW28" s="39">
        <f>BV28*C28*E28*F28*L28*$BW$6</f>
        <v>133637.57946000001</v>
      </c>
      <c r="BX28" s="39">
        <v>5</v>
      </c>
      <c r="BY28" s="39">
        <f>BX28*C28*E28*F28*L28*$BY$6</f>
        <v>121263.72950999999</v>
      </c>
      <c r="BZ28" s="39">
        <v>2</v>
      </c>
      <c r="CA28" s="39">
        <f>BZ28*C28*E28*F28*M28*$CA$6</f>
        <v>89091.719639999996</v>
      </c>
      <c r="CB28" s="39">
        <v>8</v>
      </c>
      <c r="CC28" s="39">
        <f>CB28*C28*E28*F28*M28*$CC$6</f>
        <v>356366.87855999998</v>
      </c>
      <c r="CD28" s="42">
        <v>26</v>
      </c>
      <c r="CE28" s="39">
        <f>CD28*C28*E28*F28*M28*$CE$6</f>
        <v>756685.67214240006</v>
      </c>
      <c r="CF28" s="39">
        <v>21</v>
      </c>
      <c r="CG28" s="39">
        <f>CF28*C28*E28*F28*M28*$CG$6</f>
        <v>611169.19673040009</v>
      </c>
      <c r="CH28" s="39">
        <v>4</v>
      </c>
      <c r="CI28" s="39">
        <f>SUM(CH28*$CI$6*C28*E28*F28*M28)</f>
        <v>116413.1803296</v>
      </c>
      <c r="CJ28" s="39">
        <v>74</v>
      </c>
      <c r="CK28" s="39">
        <f>SUM(CJ28*$CK$6*C28*E28*F28*M28)</f>
        <v>2153643.8360975999</v>
      </c>
      <c r="CL28" s="39">
        <v>47</v>
      </c>
      <c r="CM28" s="39">
        <f>CL28*C28*E28*F28*M28*$CM$6</f>
        <v>1367854.8688727999</v>
      </c>
      <c r="CN28" s="39">
        <v>20</v>
      </c>
      <c r="CO28" s="39">
        <f>CN28*C28*E28*F28*M28*$CO$6</f>
        <v>582065.90164799988</v>
      </c>
      <c r="CP28" s="39">
        <v>100</v>
      </c>
      <c r="CQ28" s="39">
        <f>CP28*C28*E28*F28*M28*$CQ$6</f>
        <v>2910329.5082399999</v>
      </c>
      <c r="CR28" s="39">
        <v>0</v>
      </c>
      <c r="CS28" s="39">
        <f>CR28*C28*E28*F28*M28*$CS$6</f>
        <v>0</v>
      </c>
      <c r="CT28" s="39">
        <v>20</v>
      </c>
      <c r="CU28" s="39">
        <f>CT28*C28*E28*F28*M28*$CU$6</f>
        <v>582065.90164799988</v>
      </c>
      <c r="CV28" s="39">
        <v>1</v>
      </c>
      <c r="CW28" s="39">
        <f>SUM(CV28*$CW$6*C28*E28*F28*M28)</f>
        <v>29103.2950824</v>
      </c>
      <c r="CX28" s="39">
        <v>15</v>
      </c>
      <c r="CY28" s="39">
        <f>SUM(CX28*$CY$6*C28*E28*F28*M28)</f>
        <v>436549.42623600003</v>
      </c>
      <c r="CZ28" s="39">
        <v>0</v>
      </c>
      <c r="DA28" s="39">
        <f>CZ28*C28*E28*F28*M28*$DA$6</f>
        <v>0</v>
      </c>
      <c r="DB28" s="39">
        <v>0</v>
      </c>
      <c r="DC28" s="39">
        <f>DB28*C28*E28*F28*M28*$DC$6</f>
        <v>0</v>
      </c>
      <c r="DD28" s="39">
        <v>60</v>
      </c>
      <c r="DE28" s="39">
        <f>DD28*C28*E28*F28*M28*$DE$6</f>
        <v>1924381.1442239999</v>
      </c>
      <c r="DF28" s="39">
        <v>27</v>
      </c>
      <c r="DG28" s="39">
        <f>DF28*C28*E28*F28*M28*$DG$6</f>
        <v>865971.51490080007</v>
      </c>
      <c r="DH28" s="40">
        <v>9</v>
      </c>
      <c r="DI28" s="40">
        <f>DH28*C28*E28*F28*M28*$DI$6</f>
        <v>288657.17163360002</v>
      </c>
      <c r="DJ28" s="39">
        <v>127</v>
      </c>
      <c r="DK28" s="39">
        <f>DJ28*C28*E28*F28*M28*$DK$6</f>
        <v>4073273.4219407998</v>
      </c>
      <c r="DL28" s="39">
        <v>0</v>
      </c>
      <c r="DM28" s="39">
        <f>DL28*C28*E28*F28*M28*$DM$6</f>
        <v>0</v>
      </c>
      <c r="DN28" s="39">
        <v>0</v>
      </c>
      <c r="DO28" s="39">
        <f>DN28*C28*E28*F28*M28*$DO$6</f>
        <v>0</v>
      </c>
      <c r="DP28" s="39">
        <v>7</v>
      </c>
      <c r="DQ28" s="39">
        <f>DP28*C28*E28*F28*M28*$DQ$6</f>
        <v>224511.13349280003</v>
      </c>
      <c r="DR28" s="39">
        <v>1</v>
      </c>
      <c r="DS28" s="39">
        <f>DR28*C28*E28*F28*M28*$DS$6</f>
        <v>32073.019070400002</v>
      </c>
      <c r="DT28" s="39">
        <v>13</v>
      </c>
      <c r="DU28" s="39">
        <f>DT28*C28*E28*F28*M28*$DU$6</f>
        <v>378342.83607120003</v>
      </c>
      <c r="DV28" s="39">
        <v>2</v>
      </c>
      <c r="DW28" s="39">
        <f>DV28*C28*E28*F28*M28*$DW$6</f>
        <v>58206.5901648</v>
      </c>
      <c r="DX28" s="39">
        <v>8</v>
      </c>
      <c r="DY28" s="39">
        <f>DX28*C28*E28*F28*N28*$DY$6</f>
        <v>473034.60666000005</v>
      </c>
      <c r="DZ28" s="39">
        <v>29</v>
      </c>
      <c r="EA28" s="39">
        <f>DZ28*C28*E28*F28*O28*$EA$6</f>
        <v>1837781.8715025</v>
      </c>
      <c r="EB28" s="41">
        <f t="shared" ref="EB28:EB38" si="10">SUM(P28,R28,T28,V28,X28,Z28,AB28,AD28,AF28,AH28,AJ28,AL28,AP28,AR28,AT28,AV28,AX28,AZ28,BB28,BD28,BF28,BH28,BJ28,BL28,BN28,BP28,BR28,BT28,BV28,BX28,BZ28,CB28,CD28,CF28,CH28,CJ28,CL28,CN28,CP28,CR28,CT28,CV28,CX28,CZ28,DB28,DD28,DF28,DH28,DJ28,DL28,DN28,DP28,DR28,DT28,DV28,DX28,DZ28,AN28)</f>
        <v>1228</v>
      </c>
      <c r="EC28" s="41">
        <f t="shared" ref="EC28:EC38" si="11">SUM(Q28,S28,U28,W28,Y28,AA28,AC28,AE28,AG28,AI28,AK28,AM28,AQ28,AS28,AU28,AW28,AY28,BA28,BC28,BE28,BG28,BI28,BK28,BM28,BO28,BQ28,BS28,BU28,BW28,BY28,CA28,CC28,CE28,CG28,CI28,CK28,CM28,CO28,CQ28,CS28,CU28,CW28,CY28,DA28,DC28,DE28,DG28,DI28,DK28,DM28,DO28,DQ28,DS28,DU28,DW28,DY28,EA28,AO28)</f>
        <v>36274163.857724115</v>
      </c>
    </row>
    <row r="29" spans="1:257" ht="30" x14ac:dyDescent="0.25">
      <c r="A29" s="56">
        <v>167</v>
      </c>
      <c r="B29" s="34" t="s">
        <v>95</v>
      </c>
      <c r="C29" s="35">
        <v>19007.45</v>
      </c>
      <c r="D29" s="35">
        <f t="shared" si="7"/>
        <v>15776.183500000003</v>
      </c>
      <c r="E29" s="35">
        <v>0.74</v>
      </c>
      <c r="F29" s="36">
        <v>1</v>
      </c>
      <c r="G29" s="37"/>
      <c r="H29" s="38">
        <v>0.64</v>
      </c>
      <c r="I29" s="38">
        <v>0.15</v>
      </c>
      <c r="J29" s="38">
        <v>0.04</v>
      </c>
      <c r="K29" s="38">
        <v>0.17</v>
      </c>
      <c r="L29" s="35">
        <v>1.4</v>
      </c>
      <c r="M29" s="35">
        <v>1.68</v>
      </c>
      <c r="N29" s="35">
        <v>2.23</v>
      </c>
      <c r="O29" s="35">
        <v>2.39</v>
      </c>
      <c r="P29" s="39"/>
      <c r="Q29" s="39">
        <f>P29*C29*E29*F29*L29*$Q$6</f>
        <v>0</v>
      </c>
      <c r="R29" s="39">
        <v>144</v>
      </c>
      <c r="S29" s="39">
        <f>R29*C29*E29*F29*L29*$S$6</f>
        <v>3686289.6470400002</v>
      </c>
      <c r="T29" s="39">
        <v>0</v>
      </c>
      <c r="U29" s="39">
        <f>T29*C29*E29*F29*L29*$U$6</f>
        <v>0</v>
      </c>
      <c r="V29" s="39">
        <v>60</v>
      </c>
      <c r="W29" s="39">
        <f>V29*C29*E29*F29*L29*$W$6</f>
        <v>1299653.4012</v>
      </c>
      <c r="X29" s="39">
        <v>0</v>
      </c>
      <c r="Y29" s="39">
        <f>X29*C29*E29*F29*L29*$Y$6</f>
        <v>0</v>
      </c>
      <c r="Z29" s="39">
        <v>87</v>
      </c>
      <c r="AA29" s="39">
        <f>Z29*C29*E29*F29*L29*$AA$6</f>
        <v>1884497.4317400001</v>
      </c>
      <c r="AB29" s="39">
        <v>0</v>
      </c>
      <c r="AC29" s="39">
        <f>AB29*C29*E29*F29*L29*$AC$6</f>
        <v>0</v>
      </c>
      <c r="AD29" s="39">
        <v>0</v>
      </c>
      <c r="AE29" s="39">
        <f>AD29*C29*E29*F29*L29*$AE$6</f>
        <v>0</v>
      </c>
      <c r="AF29" s="39">
        <v>0</v>
      </c>
      <c r="AG29" s="39">
        <f>AF29*C29*E29*F29*L29*$AG$6</f>
        <v>0</v>
      </c>
      <c r="AH29" s="39">
        <v>38</v>
      </c>
      <c r="AI29" s="39">
        <f>AH29*C29*E29*F29*L29*$AI$6</f>
        <v>733319.58576799987</v>
      </c>
      <c r="AJ29" s="39">
        <v>10</v>
      </c>
      <c r="AK29" s="39">
        <f>AJ29*C29*E29*F29*L29*$AK$6</f>
        <v>192978.83835999999</v>
      </c>
      <c r="AL29" s="39">
        <v>18</v>
      </c>
      <c r="AM29" s="39">
        <f>AL29*C29*E29*F29*L29*$AM$6</f>
        <v>347361.909048</v>
      </c>
      <c r="AN29" s="39"/>
      <c r="AO29" s="39">
        <f>SUM($AO$6*AN29*C29*E29*F29*L29)</f>
        <v>0</v>
      </c>
      <c r="AP29" s="39">
        <v>10</v>
      </c>
      <c r="AQ29" s="39">
        <f>AP29*C29*E29*F29*L29*$AQ$6</f>
        <v>192978.83835999999</v>
      </c>
      <c r="AR29" s="39">
        <v>5</v>
      </c>
      <c r="AS29" s="39">
        <f>AR29*C29*E29*F29*L29*$AS$6</f>
        <v>96489.419179999997</v>
      </c>
      <c r="AT29" s="39">
        <v>0</v>
      </c>
      <c r="AU29" s="39">
        <f>AT29*C29*E29*F29*L29*$AU$6</f>
        <v>0</v>
      </c>
      <c r="AV29" s="39"/>
      <c r="AW29" s="39">
        <f>AV29*C29*E29*F29*L29*$AW$6</f>
        <v>0</v>
      </c>
      <c r="AX29" s="39">
        <v>2</v>
      </c>
      <c r="AY29" s="39">
        <f>SUM(AX29*$AY$6*C29*E29*F29*L29)</f>
        <v>38595.767671999994</v>
      </c>
      <c r="AZ29" s="39">
        <v>24</v>
      </c>
      <c r="BA29" s="39">
        <f>SUM(AZ29*$BA$6*C29*E29*F29*L29)</f>
        <v>463149.21206399996</v>
      </c>
      <c r="BB29" s="39">
        <v>0</v>
      </c>
      <c r="BC29" s="39">
        <f>BB29*C29*E29*F29*L29*$BC$6</f>
        <v>0</v>
      </c>
      <c r="BD29" s="39">
        <v>0</v>
      </c>
      <c r="BE29" s="39">
        <f>BD29*C29*E29*F29*L29*$BE$6</f>
        <v>0</v>
      </c>
      <c r="BF29" s="39">
        <v>63</v>
      </c>
      <c r="BG29" s="39">
        <f>BF29*C29*E29*F29*L29*$BG$6</f>
        <v>1339824.506328</v>
      </c>
      <c r="BH29" s="39">
        <v>96</v>
      </c>
      <c r="BI29" s="39">
        <f>BH29*C29*E29*F29*L29*$BI$6</f>
        <v>2041637.3429760002</v>
      </c>
      <c r="BJ29" s="39">
        <v>0</v>
      </c>
      <c r="BK29" s="39">
        <f>BJ29*C29*E29*F29*L29*$BK$6</f>
        <v>0</v>
      </c>
      <c r="BL29" s="39">
        <v>0</v>
      </c>
      <c r="BM29" s="39">
        <f>BL29*C29*E29*F29*L29*$BM$6</f>
        <v>0</v>
      </c>
      <c r="BN29" s="39">
        <v>0</v>
      </c>
      <c r="BO29" s="39">
        <f>BN29*C29*E29*F29*L29*$BO$6</f>
        <v>0</v>
      </c>
      <c r="BP29" s="39">
        <v>14</v>
      </c>
      <c r="BQ29" s="39">
        <f>BP29*C29*E29*F29*L29*$BQ$6</f>
        <v>270170.37370399997</v>
      </c>
      <c r="BR29" s="39">
        <v>320</v>
      </c>
      <c r="BS29" s="39">
        <f>BR29*C29*E29*F29*L29*$BS$6</f>
        <v>6175322.8275199998</v>
      </c>
      <c r="BT29" s="39">
        <v>5</v>
      </c>
      <c r="BU29" s="39">
        <f>BT29*C29*E29*F29*L29*$BU$6</f>
        <v>108304.45010000002</v>
      </c>
      <c r="BV29" s="39">
        <v>1</v>
      </c>
      <c r="BW29" s="39">
        <f>BV29*C29*E29*F29*L29*$BW$6</f>
        <v>21267.055656</v>
      </c>
      <c r="BX29" s="39">
        <v>4</v>
      </c>
      <c r="BY29" s="39">
        <f>BX29*C29*E29*F29*L29*$BY$6</f>
        <v>77191.535343999989</v>
      </c>
      <c r="BZ29" s="39">
        <v>30</v>
      </c>
      <c r="CA29" s="39">
        <f>BZ29*C29*E29*F29*M29*$CA$6</f>
        <v>1063352.7827999999</v>
      </c>
      <c r="CB29" s="39">
        <v>3</v>
      </c>
      <c r="CC29" s="39">
        <f>CB29*C29*E29*F29*M29*$CC$6</f>
        <v>106335.27828</v>
      </c>
      <c r="CD29" s="42">
        <v>11</v>
      </c>
      <c r="CE29" s="39">
        <f>CD29*C29*E29*F29*M29*$CE$6</f>
        <v>254732.0666352</v>
      </c>
      <c r="CF29" s="39">
        <v>104</v>
      </c>
      <c r="CG29" s="39">
        <f>CF29*C29*E29*F29*M29*$CG$6</f>
        <v>2408375.9027327998</v>
      </c>
      <c r="CH29" s="39">
        <v>1</v>
      </c>
      <c r="CI29" s="39">
        <f>SUM(CH29*$CI$6*C29*E29*F29*M29)</f>
        <v>23157.460603199997</v>
      </c>
      <c r="CJ29" s="39">
        <v>16</v>
      </c>
      <c r="CK29" s="39">
        <f>SUM(CJ29*$CK$6*C29*E29*F29*M29)</f>
        <v>370519.36965119996</v>
      </c>
      <c r="CL29" s="39">
        <v>21</v>
      </c>
      <c r="CM29" s="39">
        <f>CL29*C29*E29*F29*M29*$CM$6</f>
        <v>486306.67266719992</v>
      </c>
      <c r="CN29" s="39">
        <v>10</v>
      </c>
      <c r="CO29" s="39">
        <f>CN29*C29*E29*F29*M29*$CO$6</f>
        <v>231574.60603200001</v>
      </c>
      <c r="CP29" s="39">
        <v>68</v>
      </c>
      <c r="CQ29" s="39">
        <f>CP29*C29*E29*F29*M29*$CQ$6</f>
        <v>1574707.3210176001</v>
      </c>
      <c r="CR29" s="39">
        <v>1</v>
      </c>
      <c r="CS29" s="39">
        <f>CR29*C29*E29*F29*M29*$CS$6</f>
        <v>23157.460603200001</v>
      </c>
      <c r="CT29" s="39">
        <v>10</v>
      </c>
      <c r="CU29" s="39">
        <f>CT29*C29*E29*F29*M29*$CU$6</f>
        <v>231574.60603200001</v>
      </c>
      <c r="CV29" s="39">
        <v>4</v>
      </c>
      <c r="CW29" s="39">
        <f>SUM(CV29*$CW$6*C29*E29*F29*M29)</f>
        <v>92629.84241279999</v>
      </c>
      <c r="CX29" s="39">
        <v>47</v>
      </c>
      <c r="CY29" s="39">
        <f>SUM(CX29*$CY$6*C29*E29*F29*M29)</f>
        <v>1088400.6483504002</v>
      </c>
      <c r="CZ29" s="39">
        <v>3</v>
      </c>
      <c r="DA29" s="39">
        <f>CZ29*C29*E29*F29*M29*$DA$6</f>
        <v>69472.381809600003</v>
      </c>
      <c r="DB29" s="39">
        <v>7</v>
      </c>
      <c r="DC29" s="39">
        <f>DB29*C29*E29*F29*M29*$DC$6</f>
        <v>162102.22422239999</v>
      </c>
      <c r="DD29" s="39">
        <v>54</v>
      </c>
      <c r="DE29" s="39">
        <f>DD29*C29*E29*F29*M29*$DE$6</f>
        <v>1378105.2065088002</v>
      </c>
      <c r="DF29" s="39">
        <v>2</v>
      </c>
      <c r="DG29" s="39">
        <f>DF29*C29*E29*F29*M29*$DG$6</f>
        <v>51040.933574400005</v>
      </c>
      <c r="DH29" s="40">
        <v>20</v>
      </c>
      <c r="DI29" s="40">
        <f>DH29*C29*E29*F29*M29*$DI$6</f>
        <v>510409.33574400004</v>
      </c>
      <c r="DJ29" s="39">
        <v>82</v>
      </c>
      <c r="DK29" s="39">
        <f>DJ29*C29*E29*F29*M29*$DK$6</f>
        <v>2092678.2765504001</v>
      </c>
      <c r="DL29" s="39">
        <v>0</v>
      </c>
      <c r="DM29" s="39">
        <f>DL29*C29*E29*F29*M29*$DM$6</f>
        <v>0</v>
      </c>
      <c r="DN29" s="39">
        <v>0</v>
      </c>
      <c r="DO29" s="39">
        <f>DN29*C29*E29*F29*M29*$DO$6</f>
        <v>0</v>
      </c>
      <c r="DP29" s="39">
        <v>154</v>
      </c>
      <c r="DQ29" s="39">
        <f>DP29*C29*E29*F29*M29*$DQ$6</f>
        <v>3930151.8852288006</v>
      </c>
      <c r="DR29" s="39"/>
      <c r="DS29" s="39">
        <f>DR29*C29*E29*F29*M29*$DS$6</f>
        <v>0</v>
      </c>
      <c r="DT29" s="39">
        <v>12</v>
      </c>
      <c r="DU29" s="39">
        <f>DT29*C29*E29*F29*M29*$DU$6</f>
        <v>277889.52723840001</v>
      </c>
      <c r="DV29" s="39"/>
      <c r="DW29" s="39">
        <f>DV29*C29*E29*F29*M29*$DW$6</f>
        <v>0</v>
      </c>
      <c r="DX29" s="39">
        <v>4</v>
      </c>
      <c r="DY29" s="39">
        <f>DX29*C29*E29*F29*N29*$DY$6</f>
        <v>188196.56394000002</v>
      </c>
      <c r="DZ29" s="39">
        <v>29</v>
      </c>
      <c r="EA29" s="39">
        <f>DZ29*C29*E29*F29*O29*$EA$6</f>
        <v>1462321.0590450002</v>
      </c>
      <c r="EB29" s="41">
        <f t="shared" si="10"/>
        <v>1594</v>
      </c>
      <c r="EC29" s="41">
        <f t="shared" si="11"/>
        <v>37046223.553739406</v>
      </c>
    </row>
    <row r="30" spans="1:257" x14ac:dyDescent="0.25">
      <c r="A30" s="56">
        <v>22</v>
      </c>
      <c r="B30" s="34" t="s">
        <v>96</v>
      </c>
      <c r="C30" s="35">
        <v>19007.45</v>
      </c>
      <c r="D30" s="35">
        <f t="shared" si="7"/>
        <v>15015.885500000002</v>
      </c>
      <c r="E30" s="112">
        <v>1.01</v>
      </c>
      <c r="F30" s="36">
        <v>1</v>
      </c>
      <c r="G30" s="37"/>
      <c r="H30" s="38">
        <v>0.55000000000000004</v>
      </c>
      <c r="I30" s="38">
        <v>0.19</v>
      </c>
      <c r="J30" s="38">
        <v>0.05</v>
      </c>
      <c r="K30" s="38">
        <v>0.21</v>
      </c>
      <c r="L30" s="35">
        <v>1.4</v>
      </c>
      <c r="M30" s="35">
        <v>1.68</v>
      </c>
      <c r="N30" s="35">
        <v>2.23</v>
      </c>
      <c r="O30" s="35">
        <v>2.39</v>
      </c>
      <c r="P30" s="39"/>
      <c r="Q30" s="39">
        <f>P30*C30*E30*F30*L30*$Q$6</f>
        <v>0</v>
      </c>
      <c r="R30" s="39">
        <v>70</v>
      </c>
      <c r="S30" s="39">
        <f>R30*C30*E30*F30*L30*$S$6</f>
        <v>2445764.6213000002</v>
      </c>
      <c r="T30" s="39">
        <v>0</v>
      </c>
      <c r="U30" s="39">
        <f>T30*C30*E30*F30*L30*$U$6</f>
        <v>0</v>
      </c>
      <c r="V30" s="39">
        <v>15</v>
      </c>
      <c r="W30" s="39">
        <f>V30*C30*E30*F30*L30*$W$6</f>
        <v>443462.81595000002</v>
      </c>
      <c r="X30" s="39">
        <v>0</v>
      </c>
      <c r="Y30" s="39">
        <f>X30*C30*E30*F30*L30*$Y$6</f>
        <v>0</v>
      </c>
      <c r="Z30" s="39">
        <v>58</v>
      </c>
      <c r="AA30" s="39">
        <f>Z30*C30*E30*F30*L30*$AA$6</f>
        <v>1714722.8883400003</v>
      </c>
      <c r="AB30" s="39">
        <v>0</v>
      </c>
      <c r="AC30" s="39">
        <f>AB30*C30*E30*F30*L30*$AC$6</f>
        <v>0</v>
      </c>
      <c r="AD30" s="39">
        <v>0</v>
      </c>
      <c r="AE30" s="39">
        <f>AD30*C30*E30*F30*L30*$AE$6</f>
        <v>0</v>
      </c>
      <c r="AF30" s="39">
        <v>0</v>
      </c>
      <c r="AG30" s="39">
        <f>AF30*C30*E30*F30*L30*$AG$6</f>
        <v>0</v>
      </c>
      <c r="AH30" s="39">
        <v>2</v>
      </c>
      <c r="AI30" s="39">
        <f>AH30*C30*E30*F30*L30*$AI$6</f>
        <v>52678.007227999995</v>
      </c>
      <c r="AJ30" s="39">
        <v>2</v>
      </c>
      <c r="AK30" s="39">
        <f>AJ30*C30*E30*F30*L30*$AK$6</f>
        <v>52678.007227999995</v>
      </c>
      <c r="AL30" s="39"/>
      <c r="AM30" s="39">
        <f>AL30*C30*E30*F30*L30*$AM$6</f>
        <v>0</v>
      </c>
      <c r="AN30" s="39"/>
      <c r="AO30" s="39">
        <f>SUM($AO$6*AN30*C30*E30*F30*L30)</f>
        <v>0</v>
      </c>
      <c r="AP30" s="39"/>
      <c r="AQ30" s="39">
        <f>AP30*C30*E30*F30*L30*$AQ$6</f>
        <v>0</v>
      </c>
      <c r="AR30" s="39"/>
      <c r="AS30" s="39">
        <f>AR30*C30*E30*F30*L30*$AS$6</f>
        <v>0</v>
      </c>
      <c r="AT30" s="39">
        <v>0</v>
      </c>
      <c r="AU30" s="39">
        <f>AT30*C30*E30*F30*L30*$AU$6</f>
        <v>0</v>
      </c>
      <c r="AV30" s="39">
        <v>0</v>
      </c>
      <c r="AW30" s="39">
        <f>AV30*C30*E30*F30*L30*$AW$6</f>
        <v>0</v>
      </c>
      <c r="AX30" s="39">
        <v>1</v>
      </c>
      <c r="AY30" s="39">
        <f>SUM(AX30*$AY$6*C30*E30*F30*L30)</f>
        <v>26339.003613999997</v>
      </c>
      <c r="AZ30" s="39">
        <v>7</v>
      </c>
      <c r="BA30" s="39">
        <f>SUM(AZ30*$BA$6*C30*E30*F30*L30)</f>
        <v>184373.02529799996</v>
      </c>
      <c r="BB30" s="39">
        <v>0</v>
      </c>
      <c r="BC30" s="39">
        <f>BB30*C30*E30*F30*L30*$BC$6</f>
        <v>0</v>
      </c>
      <c r="BD30" s="39">
        <v>0</v>
      </c>
      <c r="BE30" s="39">
        <f>BD30*C30*E30*F30*L30*$BE$6</f>
        <v>0</v>
      </c>
      <c r="BF30" s="39">
        <v>13</v>
      </c>
      <c r="BG30" s="39">
        <f>BF30*C30*E30*F30*L30*$BG$6</f>
        <v>377346.54157200002</v>
      </c>
      <c r="BH30" s="39">
        <v>36</v>
      </c>
      <c r="BI30" s="39">
        <f>BH30*C30*E30*F30*L30*$BI$6</f>
        <v>1044959.6535840002</v>
      </c>
      <c r="BJ30" s="39">
        <v>0</v>
      </c>
      <c r="BK30" s="39">
        <f>BJ30*C30*E30*F30*L30*$BK$6</f>
        <v>0</v>
      </c>
      <c r="BL30" s="39">
        <v>0</v>
      </c>
      <c r="BM30" s="39">
        <f>BL30*C30*E30*F30*L30*$BM$6</f>
        <v>0</v>
      </c>
      <c r="BN30" s="39">
        <v>0</v>
      </c>
      <c r="BO30" s="39">
        <f>BN30*C30*E30*F30*L30*$BO$6</f>
        <v>0</v>
      </c>
      <c r="BP30" s="39"/>
      <c r="BQ30" s="39">
        <f>BP30*C30*E30*F30*L30*$BQ$6</f>
        <v>0</v>
      </c>
      <c r="BR30" s="39"/>
      <c r="BS30" s="39">
        <f>BR30*C30*E30*F30*L30*$BS$6</f>
        <v>0</v>
      </c>
      <c r="BT30" s="39">
        <v>10</v>
      </c>
      <c r="BU30" s="39">
        <f>BT30*C30*E30*F30*L30*$BU$6</f>
        <v>295641.87729999999</v>
      </c>
      <c r="BV30" s="39"/>
      <c r="BW30" s="39">
        <f>BV30*C30*E30*F30*L30*$BW$6</f>
        <v>0</v>
      </c>
      <c r="BX30" s="39">
        <v>1</v>
      </c>
      <c r="BY30" s="39">
        <f>BX30*C30*E30*F30*L30*$BY$6</f>
        <v>26339.003613999997</v>
      </c>
      <c r="BZ30" s="39">
        <v>3</v>
      </c>
      <c r="CA30" s="39">
        <f>BZ30*C30*E30*F30*M30*$CA$6</f>
        <v>145133.28522000002</v>
      </c>
      <c r="CB30" s="39">
        <v>5</v>
      </c>
      <c r="CC30" s="39">
        <f>CB30*C30*E30*F30*M30*$CC$6</f>
        <v>241888.80869999999</v>
      </c>
      <c r="CD30" s="42">
        <v>3</v>
      </c>
      <c r="CE30" s="39">
        <f>CD30*C30*E30*F30*M30*$CE$6</f>
        <v>94820.413010400007</v>
      </c>
      <c r="CF30" s="39">
        <v>13</v>
      </c>
      <c r="CG30" s="39">
        <f>CF30*C30*E30*F30*M30*$CG$6</f>
        <v>410888.45637839998</v>
      </c>
      <c r="CH30" s="39">
        <v>1</v>
      </c>
      <c r="CI30" s="39">
        <f>SUM(CH30*$CI$6*C30*E30*F30*M30)</f>
        <v>31606.8043368</v>
      </c>
      <c r="CJ30" s="39">
        <v>6</v>
      </c>
      <c r="CK30" s="39">
        <f>SUM(CJ30*$CK$6*C30*E30*F30*M30)</f>
        <v>189640.82602079998</v>
      </c>
      <c r="CL30" s="39"/>
      <c r="CM30" s="39">
        <f>CL30*C30*E30*F30*M30*$CM$6</f>
        <v>0</v>
      </c>
      <c r="CN30" s="39"/>
      <c r="CO30" s="39">
        <f>CN30*C30*E30*F30*M30*$CO$6</f>
        <v>0</v>
      </c>
      <c r="CP30" s="39">
        <v>4</v>
      </c>
      <c r="CQ30" s="39">
        <f>CP30*C30*E30*F30*M30*$CQ$6</f>
        <v>126427.21734719998</v>
      </c>
      <c r="CR30" s="39"/>
      <c r="CS30" s="39">
        <f>CR30*C30*E30*F30*M30*$CS$6</f>
        <v>0</v>
      </c>
      <c r="CT30" s="39"/>
      <c r="CU30" s="39">
        <f>CT30*C30*E30*F30*M30*$CU$6</f>
        <v>0</v>
      </c>
      <c r="CV30" s="39">
        <v>1</v>
      </c>
      <c r="CW30" s="39">
        <f>SUM(CV30*$CW$6*C30*E30*F30*M30)</f>
        <v>31606.8043368</v>
      </c>
      <c r="CX30" s="39">
        <v>14</v>
      </c>
      <c r="CY30" s="39">
        <f>SUM(CX30*$CY$6*C30*E30*F30*M30)</f>
        <v>442495.26071519993</v>
      </c>
      <c r="CZ30" s="39">
        <v>0</v>
      </c>
      <c r="DA30" s="39">
        <f>CZ30*C30*E30*F30*M30*$DA$6</f>
        <v>0</v>
      </c>
      <c r="DB30" s="39">
        <v>0</v>
      </c>
      <c r="DC30" s="39">
        <f>DB30*C30*E30*F30*M30*$DC$6</f>
        <v>0</v>
      </c>
      <c r="DD30" s="39">
        <v>13</v>
      </c>
      <c r="DE30" s="39">
        <f>DD30*C30*E30*F30*M30*$DE$6</f>
        <v>452815.84988639998</v>
      </c>
      <c r="DF30" s="39">
        <v>2</v>
      </c>
      <c r="DG30" s="39">
        <f>DF30*C30*E30*F30*M30*$DG$6</f>
        <v>69663.976905599993</v>
      </c>
      <c r="DH30" s="40">
        <v>1</v>
      </c>
      <c r="DI30" s="40">
        <f>DH30*C30*E30*F30*M30*$DI$6</f>
        <v>34831.988452799997</v>
      </c>
      <c r="DJ30" s="39">
        <v>10</v>
      </c>
      <c r="DK30" s="39">
        <f>DJ30*C30*E30*F30*M30*$DK$6</f>
        <v>348319.88452800002</v>
      </c>
      <c r="DL30" s="39">
        <v>0</v>
      </c>
      <c r="DM30" s="39">
        <f>DL30*C30*E30*F30*M30*$DM$6</f>
        <v>0</v>
      </c>
      <c r="DN30" s="39">
        <v>0</v>
      </c>
      <c r="DO30" s="39">
        <f>DN30*C30*E30*F30*M30*$DO$6</f>
        <v>0</v>
      </c>
      <c r="DP30" s="39">
        <v>55</v>
      </c>
      <c r="DQ30" s="39">
        <f>DP30*C30*E30*F30*M30*$DQ$6</f>
        <v>1915759.364904</v>
      </c>
      <c r="DR30" s="39">
        <v>4</v>
      </c>
      <c r="DS30" s="39">
        <f>DR30*C30*E30*F30*M30*$DS$6</f>
        <v>139327.95381119999</v>
      </c>
      <c r="DT30" s="39"/>
      <c r="DU30" s="39">
        <f>DT30*C30*E30*F30*M30*$DU$6</f>
        <v>0</v>
      </c>
      <c r="DV30" s="39"/>
      <c r="DW30" s="39">
        <f>DV30*C30*E30*F30*M30*$DW$6</f>
        <v>0</v>
      </c>
      <c r="DX30" s="39">
        <v>2</v>
      </c>
      <c r="DY30" s="39">
        <f>DX30*C30*E30*F30*N30*$DY$6</f>
        <v>128431.43890499999</v>
      </c>
      <c r="DZ30" s="39"/>
      <c r="EA30" s="39">
        <f>DZ30*C30*E30*F30*O30*$EA$6</f>
        <v>0</v>
      </c>
      <c r="EB30" s="41">
        <f t="shared" si="10"/>
        <v>352</v>
      </c>
      <c r="EC30" s="41">
        <f t="shared" si="11"/>
        <v>11467963.7784866</v>
      </c>
    </row>
    <row r="31" spans="1:257" ht="45" x14ac:dyDescent="0.25">
      <c r="A31" s="56">
        <v>168</v>
      </c>
      <c r="B31" s="34" t="s">
        <v>97</v>
      </c>
      <c r="C31" s="35">
        <v>19007.45</v>
      </c>
      <c r="D31" s="35">
        <f t="shared" si="7"/>
        <v>15015.885500000002</v>
      </c>
      <c r="E31" s="112">
        <v>0.69</v>
      </c>
      <c r="F31" s="36">
        <v>1</v>
      </c>
      <c r="G31" s="37"/>
      <c r="H31" s="38">
        <v>0.62</v>
      </c>
      <c r="I31" s="38">
        <v>0.12</v>
      </c>
      <c r="J31" s="38">
        <v>0.05</v>
      </c>
      <c r="K31" s="38">
        <v>0.21</v>
      </c>
      <c r="L31" s="35">
        <v>1.4</v>
      </c>
      <c r="M31" s="35">
        <v>1.68</v>
      </c>
      <c r="N31" s="35">
        <v>2.23</v>
      </c>
      <c r="O31" s="35">
        <v>2.39</v>
      </c>
      <c r="P31" s="39"/>
      <c r="Q31" s="39">
        <f>P31*C31*E31*F31*L31*$Q$6</f>
        <v>0</v>
      </c>
      <c r="R31" s="39">
        <v>10</v>
      </c>
      <c r="S31" s="39">
        <f>R31*C31*E31*F31*L31*$S$6</f>
        <v>238695.55709999998</v>
      </c>
      <c r="T31" s="39">
        <v>0</v>
      </c>
      <c r="U31" s="39">
        <f>T31*C31*E31*F31*L31*$U$6</f>
        <v>0</v>
      </c>
      <c r="V31" s="39"/>
      <c r="W31" s="39">
        <f>V31*C31*E31*F31*L31*$W$6</f>
        <v>0</v>
      </c>
      <c r="X31" s="39">
        <v>0</v>
      </c>
      <c r="Y31" s="39">
        <f>X31*C31*E31*F31*L31*$Y$6</f>
        <v>0</v>
      </c>
      <c r="Z31" s="39">
        <v>20</v>
      </c>
      <c r="AA31" s="39">
        <f>Z31*C31*E31*F31*L31*$AA$6</f>
        <v>403946.32739999995</v>
      </c>
      <c r="AB31" s="39">
        <v>0</v>
      </c>
      <c r="AC31" s="39">
        <f>AB31*C31*E31*F31*L31*$AC$6</f>
        <v>0</v>
      </c>
      <c r="AD31" s="39">
        <v>0</v>
      </c>
      <c r="AE31" s="39">
        <f>AD31*C31*E31*F31*L31*$AE$6</f>
        <v>0</v>
      </c>
      <c r="AF31" s="39">
        <v>0</v>
      </c>
      <c r="AG31" s="39">
        <f>AF31*C31*E31*F31*L31*$AG$6</f>
        <v>0</v>
      </c>
      <c r="AH31" s="39"/>
      <c r="AI31" s="39">
        <f>AH31*C31*E31*F31*L31*$AI$6</f>
        <v>0</v>
      </c>
      <c r="AJ31" s="39"/>
      <c r="AK31" s="39">
        <f>AJ31*C31*E31*F31*L31*$AK$6</f>
        <v>0</v>
      </c>
      <c r="AL31" s="39"/>
      <c r="AM31" s="39">
        <f>AL31*C31*E31*F31*L31*$AM$6</f>
        <v>0</v>
      </c>
      <c r="AN31" s="39"/>
      <c r="AO31" s="39">
        <f>SUM($AO$6*AN31*C31*E31*F31*L31)</f>
        <v>0</v>
      </c>
      <c r="AP31" s="39"/>
      <c r="AQ31" s="39">
        <f>AP31*C31*E31*F31*L31*$AQ$6</f>
        <v>0</v>
      </c>
      <c r="AR31" s="39"/>
      <c r="AS31" s="39">
        <f>AR31*C31*E31*F31*L31*$AS$6</f>
        <v>0</v>
      </c>
      <c r="AT31" s="39">
        <v>0</v>
      </c>
      <c r="AU31" s="39">
        <f>AT31*C31*E31*F31*L31*$AU$6</f>
        <v>0</v>
      </c>
      <c r="AV31" s="39">
        <v>0</v>
      </c>
      <c r="AW31" s="39">
        <f>AV31*C31*E31*F31*L31*$AW$6</f>
        <v>0</v>
      </c>
      <c r="AX31" s="39"/>
      <c r="AY31" s="39">
        <f>SUM(AX31*$AY$6*C31*E31*F31*L31)</f>
        <v>0</v>
      </c>
      <c r="AZ31" s="39"/>
      <c r="BA31" s="39">
        <f>SUM(AZ31*$BA$6*C31*E31*F31*L31)</f>
        <v>0</v>
      </c>
      <c r="BB31" s="39">
        <v>0</v>
      </c>
      <c r="BC31" s="39">
        <f>BB31*C31*E31*F31*L31*$BC$6</f>
        <v>0</v>
      </c>
      <c r="BD31" s="39">
        <v>0</v>
      </c>
      <c r="BE31" s="39">
        <f>BD31*C31*E31*F31*L31*$BE$6</f>
        <v>0</v>
      </c>
      <c r="BF31" s="39">
        <v>9</v>
      </c>
      <c r="BG31" s="39">
        <f>BF31*C31*E31*F31*L31*$BG$6</f>
        <v>178470.83192400003</v>
      </c>
      <c r="BH31" s="39"/>
      <c r="BI31" s="39">
        <f>BH31*C31*E31*F31*L31*$BI$6</f>
        <v>0</v>
      </c>
      <c r="BJ31" s="39">
        <v>0</v>
      </c>
      <c r="BK31" s="39">
        <f>BJ31*C31*E31*F31*L31*$BK$6</f>
        <v>0</v>
      </c>
      <c r="BL31" s="39">
        <v>0</v>
      </c>
      <c r="BM31" s="39">
        <f>BL31*C31*E31*F31*L31*$BM$6</f>
        <v>0</v>
      </c>
      <c r="BN31" s="39">
        <v>0</v>
      </c>
      <c r="BO31" s="39">
        <f>BN31*C31*E31*F31*L31*$BO$6</f>
        <v>0</v>
      </c>
      <c r="BP31" s="39">
        <v>0</v>
      </c>
      <c r="BQ31" s="39">
        <f>BP31*C31*E31*F31*L31*$BQ$6</f>
        <v>0</v>
      </c>
      <c r="BR31" s="39"/>
      <c r="BS31" s="39">
        <f>BR31*C31*E31*F31*L31*$BS$6</f>
        <v>0</v>
      </c>
      <c r="BT31" s="39">
        <v>5</v>
      </c>
      <c r="BU31" s="39">
        <f>BT31*C31*E31*F31*L31*$BU$6</f>
        <v>100986.58184999999</v>
      </c>
      <c r="BV31" s="39">
        <v>2</v>
      </c>
      <c r="BW31" s="39">
        <f>BV31*C31*E31*F31*L31*$BW$6</f>
        <v>39660.184871999998</v>
      </c>
      <c r="BX31" s="39">
        <v>1</v>
      </c>
      <c r="BY31" s="39">
        <f>BX31*C31*E31*F31*L31*$BY$6</f>
        <v>17993.972765999995</v>
      </c>
      <c r="BZ31" s="39"/>
      <c r="CA31" s="39">
        <f>BZ31*C31*E31*F31*M31*$CA$6</f>
        <v>0</v>
      </c>
      <c r="CB31" s="39"/>
      <c r="CC31" s="39">
        <f>CB31*C31*E31*F31*M31*$CC$6</f>
        <v>0</v>
      </c>
      <c r="CD31" s="42"/>
      <c r="CE31" s="39">
        <f>CD31*C31*E31*F31*M31*$CE$6</f>
        <v>0</v>
      </c>
      <c r="CF31" s="39"/>
      <c r="CG31" s="39">
        <f>CF31*C31*E31*F31*M31*$CG$6</f>
        <v>0</v>
      </c>
      <c r="CH31" s="39"/>
      <c r="CI31" s="39">
        <f>SUM(CH31*$CI$6*C31*E31*F31*M31)</f>
        <v>0</v>
      </c>
      <c r="CJ31" s="39"/>
      <c r="CK31" s="39">
        <f>SUM(CJ31*$CK$6*C31*E31*F31*M31)</f>
        <v>0</v>
      </c>
      <c r="CL31" s="39">
        <v>2</v>
      </c>
      <c r="CM31" s="39">
        <f>CL31*C31*E31*F31*M31*$CM$6</f>
        <v>43185.534638399993</v>
      </c>
      <c r="CN31" s="39"/>
      <c r="CO31" s="39">
        <f>CN31*C31*E31*F31*M31*$CO$6</f>
        <v>0</v>
      </c>
      <c r="CP31" s="39"/>
      <c r="CQ31" s="39">
        <f>CP31*C31*E31*F31*M31*$CQ$6</f>
        <v>0</v>
      </c>
      <c r="CR31" s="39">
        <v>0</v>
      </c>
      <c r="CS31" s="39">
        <f>CR31*C31*E31*F31*M31*$CS$6</f>
        <v>0</v>
      </c>
      <c r="CT31" s="39"/>
      <c r="CU31" s="39">
        <f>CT31*C31*E31*F31*M31*$CU$6</f>
        <v>0</v>
      </c>
      <c r="CV31" s="39"/>
      <c r="CW31" s="39">
        <f>SUM(CV31*$CW$6*C31*E31*F31*M31)</f>
        <v>0</v>
      </c>
      <c r="CX31" s="39"/>
      <c r="CY31" s="39">
        <f>SUM(CX31*$CY$6*C31*E31*F31*M31)</f>
        <v>0</v>
      </c>
      <c r="CZ31" s="39">
        <v>0</v>
      </c>
      <c r="DA31" s="39">
        <f>CZ31*C31*E31*F31*M31*$DA$6</f>
        <v>0</v>
      </c>
      <c r="DB31" s="39">
        <v>0</v>
      </c>
      <c r="DC31" s="39">
        <f>DB31*C31*E31*F31*M31*$DC$6</f>
        <v>0</v>
      </c>
      <c r="DD31" s="39"/>
      <c r="DE31" s="39">
        <f>DD31*C31*E31*F31*M31*$DE$6</f>
        <v>0</v>
      </c>
      <c r="DF31" s="39"/>
      <c r="DG31" s="39">
        <f>DF31*C31*E31*F31*M31*$DG$6</f>
        <v>0</v>
      </c>
      <c r="DH31" s="40"/>
      <c r="DI31" s="40">
        <f>DH31*C31*E31*F31*M31*$DI$6</f>
        <v>0</v>
      </c>
      <c r="DJ31" s="39">
        <v>2</v>
      </c>
      <c r="DK31" s="39">
        <f>DJ31*C31*E31*F31*M31*$DK$6</f>
        <v>47592.221846399996</v>
      </c>
      <c r="DL31" s="39">
        <v>0</v>
      </c>
      <c r="DM31" s="39">
        <f>DL31*C31*E31*F31*M31*$DM$6</f>
        <v>0</v>
      </c>
      <c r="DN31" s="39"/>
      <c r="DO31" s="39">
        <f>DN31*C31*E31*F31*M31*$DO$6</f>
        <v>0</v>
      </c>
      <c r="DP31" s="39"/>
      <c r="DQ31" s="39">
        <f>DP31*C31*E31*F31*M31*$DQ$6</f>
        <v>0</v>
      </c>
      <c r="DR31" s="39"/>
      <c r="DS31" s="39">
        <f>DR31*C31*E31*F31*M31*$DS$6</f>
        <v>0</v>
      </c>
      <c r="DT31" s="39"/>
      <c r="DU31" s="39">
        <f>DT31*C31*E31*F31*M31*$DU$6</f>
        <v>0</v>
      </c>
      <c r="DV31" s="39"/>
      <c r="DW31" s="39">
        <f>DV31*C31*E31*F31*M31*$DW$6</f>
        <v>0</v>
      </c>
      <c r="DX31" s="39"/>
      <c r="DY31" s="39">
        <f>DX31*C31*E31*F31*N31*$DY$6</f>
        <v>0</v>
      </c>
      <c r="DZ31" s="39"/>
      <c r="EA31" s="39">
        <f>DZ31*C31*E31*F31*O31*$EA$6</f>
        <v>0</v>
      </c>
      <c r="EB31" s="41">
        <f t="shared" si="10"/>
        <v>51</v>
      </c>
      <c r="EC31" s="41">
        <f t="shared" si="11"/>
        <v>1070531.2123967998</v>
      </c>
    </row>
    <row r="32" spans="1:257" s="43" customFormat="1" x14ac:dyDescent="0.25">
      <c r="A32" s="56">
        <v>23</v>
      </c>
      <c r="B32" s="34" t="s">
        <v>98</v>
      </c>
      <c r="C32" s="35">
        <v>19007.45</v>
      </c>
      <c r="D32" s="35">
        <f t="shared" si="7"/>
        <v>15015.885500000002</v>
      </c>
      <c r="E32" s="112">
        <v>1.06</v>
      </c>
      <c r="F32" s="36">
        <v>1</v>
      </c>
      <c r="G32" s="37"/>
      <c r="H32" s="38">
        <v>0.53</v>
      </c>
      <c r="I32" s="38">
        <v>0.21</v>
      </c>
      <c r="J32" s="38">
        <v>0.05</v>
      </c>
      <c r="K32" s="38">
        <v>0.21</v>
      </c>
      <c r="L32" s="35">
        <v>1.4</v>
      </c>
      <c r="M32" s="35">
        <v>1.68</v>
      </c>
      <c r="N32" s="35">
        <v>2.23</v>
      </c>
      <c r="O32" s="35">
        <v>2.39</v>
      </c>
      <c r="P32" s="39"/>
      <c r="Q32" s="39">
        <f>P32*C32*E32*F32*L32*$Q$6</f>
        <v>0</v>
      </c>
      <c r="R32" s="39">
        <v>30</v>
      </c>
      <c r="S32" s="39">
        <f>R32*C32*E32*F32*L32*$S$6</f>
        <v>1100075.1762000001</v>
      </c>
      <c r="T32" s="39">
        <v>0</v>
      </c>
      <c r="U32" s="39">
        <f>T32*C32*E32*F32*L32*$U$6</f>
        <v>0</v>
      </c>
      <c r="V32" s="39">
        <v>14</v>
      </c>
      <c r="W32" s="39">
        <f>V32*C32*E32*F32*L32*$W$6</f>
        <v>434388.65932000009</v>
      </c>
      <c r="X32" s="39">
        <v>0</v>
      </c>
      <c r="Y32" s="39">
        <f>X32*C32*E32*F32*L32*$Y$6</f>
        <v>0</v>
      </c>
      <c r="Z32" s="39">
        <v>38</v>
      </c>
      <c r="AA32" s="39">
        <f>Z32*C32*E32*F32*L32*$AA$6</f>
        <v>1179054.9324399999</v>
      </c>
      <c r="AB32" s="39">
        <v>0</v>
      </c>
      <c r="AC32" s="39">
        <f>AB32*C32*E32*F32*L32*$AC$6</f>
        <v>0</v>
      </c>
      <c r="AD32" s="39">
        <v>0</v>
      </c>
      <c r="AE32" s="39">
        <f>AD32*C32*E32*F32*L32*$AE$6</f>
        <v>0</v>
      </c>
      <c r="AF32" s="39">
        <v>0</v>
      </c>
      <c r="AG32" s="39">
        <f>AF32*C32*E32*F32*L32*$AG$6</f>
        <v>0</v>
      </c>
      <c r="AH32" s="39">
        <v>17</v>
      </c>
      <c r="AI32" s="39">
        <f>AH32*C32*E32*F32*L32*$AI$6</f>
        <v>469929.54962800007</v>
      </c>
      <c r="AJ32" s="39">
        <v>11</v>
      </c>
      <c r="AK32" s="39">
        <f>AJ32*C32*E32*F32*L32*$AK$6</f>
        <v>304072.06152399996</v>
      </c>
      <c r="AL32" s="39">
        <v>4</v>
      </c>
      <c r="AM32" s="39">
        <f>AL32*C32*E32*F32*L32*$AM$6</f>
        <v>110571.658736</v>
      </c>
      <c r="AN32" s="39"/>
      <c r="AO32" s="39">
        <f>SUM($AO$6*AN32*C32*E32*F32*L32)</f>
        <v>0</v>
      </c>
      <c r="AP32" s="39">
        <v>4</v>
      </c>
      <c r="AQ32" s="39">
        <f>AP32*C32*E32*F32*L32*$AQ$6</f>
        <v>110571.658736</v>
      </c>
      <c r="AR32" s="39"/>
      <c r="AS32" s="39">
        <f>AR32*C32*E32*F32*L32*$AS$6</f>
        <v>0</v>
      </c>
      <c r="AT32" s="39">
        <v>1</v>
      </c>
      <c r="AU32" s="39">
        <f>AT32*C32*E32*F32*L32*$AU$6</f>
        <v>27642.914683999999</v>
      </c>
      <c r="AV32" s="39">
        <v>1</v>
      </c>
      <c r="AW32" s="39">
        <f>AV32*C32*E32*F32*L32*$AW$6</f>
        <v>27642.914683999999</v>
      </c>
      <c r="AX32" s="39">
        <v>1</v>
      </c>
      <c r="AY32" s="39">
        <f>SUM(AX32*$AY$6*C32*E32*F32*L32)</f>
        <v>27642.914683999999</v>
      </c>
      <c r="AZ32" s="39">
        <v>15</v>
      </c>
      <c r="BA32" s="39">
        <f>SUM(AZ32*$BA$6*C32*E32*F32*L32)</f>
        <v>414643.72025999997</v>
      </c>
      <c r="BB32" s="39">
        <v>0</v>
      </c>
      <c r="BC32" s="39">
        <f>BB32*C32*E32*F32*L32*$BC$6</f>
        <v>0</v>
      </c>
      <c r="BD32" s="39">
        <v>0</v>
      </c>
      <c r="BE32" s="39">
        <f>BD32*C32*E32*F32*L32*$BE$6</f>
        <v>0</v>
      </c>
      <c r="BF32" s="39">
        <v>80</v>
      </c>
      <c r="BG32" s="39">
        <f>BF32*C32*E32*F32*L32*$BG$6</f>
        <v>2437089.6211199998</v>
      </c>
      <c r="BH32" s="39">
        <v>185</v>
      </c>
      <c r="BI32" s="39">
        <f>BH32*C32*E32*F32*L32*$BI$6</f>
        <v>5635769.7488400005</v>
      </c>
      <c r="BJ32" s="39">
        <v>0</v>
      </c>
      <c r="BK32" s="39">
        <f>BJ32*C32*E32*F32*L32*$BK$6</f>
        <v>0</v>
      </c>
      <c r="BL32" s="39">
        <v>0</v>
      </c>
      <c r="BM32" s="39">
        <f>BL32*C32*E32*F32*L32*$BM$6</f>
        <v>0</v>
      </c>
      <c r="BN32" s="39">
        <v>0</v>
      </c>
      <c r="BO32" s="39">
        <f>BN32*C32*E32*F32*L32*$BO$6</f>
        <v>0</v>
      </c>
      <c r="BP32" s="39">
        <v>0</v>
      </c>
      <c r="BQ32" s="39">
        <f>BP32*C32*E32*F32*L32*$BQ$6</f>
        <v>0</v>
      </c>
      <c r="BR32" s="39">
        <v>97</v>
      </c>
      <c r="BS32" s="39">
        <f>BR32*C32*E32*F32*L32*$BS$6</f>
        <v>2681362.7243480003</v>
      </c>
      <c r="BT32" s="39">
        <v>20</v>
      </c>
      <c r="BU32" s="39">
        <f>BT32*C32*E32*F32*L32*$BU$6</f>
        <v>620555.22759999998</v>
      </c>
      <c r="BV32" s="39">
        <v>6</v>
      </c>
      <c r="BW32" s="39">
        <f>BV32*C32*E32*F32*L32*$BW$6</f>
        <v>182781.72158400001</v>
      </c>
      <c r="BX32" s="39">
        <v>3</v>
      </c>
      <c r="BY32" s="39">
        <f>BX32*C32*E32*F32*L32*$BY$6</f>
        <v>82928.744052000009</v>
      </c>
      <c r="BZ32" s="39">
        <v>2</v>
      </c>
      <c r="CA32" s="39">
        <f>BZ32*C32*E32*F32*M32*$CA$6</f>
        <v>101545.40088</v>
      </c>
      <c r="CB32" s="39">
        <v>4</v>
      </c>
      <c r="CC32" s="39">
        <f>CB32*C32*E32*F32*M32*$CC$6</f>
        <v>203090.80176</v>
      </c>
      <c r="CD32" s="42">
        <v>10</v>
      </c>
      <c r="CE32" s="39">
        <f>CD32*C32*E32*F32*M32*$CE$6</f>
        <v>331714.97620799998</v>
      </c>
      <c r="CF32" s="39">
        <v>17</v>
      </c>
      <c r="CG32" s="39">
        <f>CF32*C32*E32*F32*M32*$CG$6</f>
        <v>563915.45955360006</v>
      </c>
      <c r="CH32" s="39">
        <v>1</v>
      </c>
      <c r="CI32" s="39">
        <f>SUM(CH32*$CI$6*C32*E32*F32*M32)</f>
        <v>33171.497620800001</v>
      </c>
      <c r="CJ32" s="39">
        <v>9</v>
      </c>
      <c r="CK32" s="39">
        <f>SUM(CJ32*$CK$6*C32*E32*F32*M32)</f>
        <v>298543.47858719999</v>
      </c>
      <c r="CL32" s="39">
        <v>20</v>
      </c>
      <c r="CM32" s="39">
        <f>CL32*C32*E32*F32*M32*$CM$6</f>
        <v>663429.95241599996</v>
      </c>
      <c r="CN32" s="39">
        <v>4</v>
      </c>
      <c r="CO32" s="39">
        <f>CN32*C32*E32*F32*M32*$CO$6</f>
        <v>132685.9904832</v>
      </c>
      <c r="CP32" s="39">
        <v>8</v>
      </c>
      <c r="CQ32" s="39">
        <f>CP32*C32*E32*F32*M32*$CQ$6</f>
        <v>265371.98096640001</v>
      </c>
      <c r="CR32" s="39">
        <v>0</v>
      </c>
      <c r="CS32" s="39">
        <f>CR32*C32*E32*F32*M32*$CS$6</f>
        <v>0</v>
      </c>
      <c r="CT32" s="39">
        <v>2</v>
      </c>
      <c r="CU32" s="39">
        <f>CT32*C32*E32*F32*M32*$CU$6</f>
        <v>66342.995241600001</v>
      </c>
      <c r="CV32" s="39">
        <v>2</v>
      </c>
      <c r="CW32" s="39">
        <f>SUM(CV32*$CW$6*C32*E32*F32*M32)</f>
        <v>66342.995241600001</v>
      </c>
      <c r="CX32" s="39">
        <v>17</v>
      </c>
      <c r="CY32" s="39">
        <f>SUM(CX32*$CY$6*C32*E32*F32*M32)</f>
        <v>563915.45955360006</v>
      </c>
      <c r="CZ32" s="39">
        <v>1</v>
      </c>
      <c r="DA32" s="39">
        <f>CZ32*C32*E32*F32*M32*$DA$6</f>
        <v>33171.497620800001</v>
      </c>
      <c r="DB32" s="39">
        <v>0</v>
      </c>
      <c r="DC32" s="39">
        <f>DB32*C32*E32*F32*M32*$DC$6</f>
        <v>0</v>
      </c>
      <c r="DD32" s="39">
        <v>50</v>
      </c>
      <c r="DE32" s="39">
        <f>DD32*C32*E32*F32*M32*$DE$6</f>
        <v>1827817.2158400002</v>
      </c>
      <c r="DF32" s="39">
        <v>4</v>
      </c>
      <c r="DG32" s="39">
        <f>DF32*C32*E32*F32*M32*$DG$6</f>
        <v>146225.37726720001</v>
      </c>
      <c r="DH32" s="40">
        <v>31</v>
      </c>
      <c r="DI32" s="40">
        <f>DH32*C32*E32*F32*M32*$DI$6</f>
        <v>1133246.6738208004</v>
      </c>
      <c r="DJ32" s="39">
        <v>10</v>
      </c>
      <c r="DK32" s="39">
        <f>DJ32*C32*E32*F32*M32*$DK$6</f>
        <v>365563.44316799997</v>
      </c>
      <c r="DL32" s="39">
        <v>0</v>
      </c>
      <c r="DM32" s="39">
        <f>DL32*C32*E32*F32*M32*$DM$6</f>
        <v>0</v>
      </c>
      <c r="DN32" s="39">
        <v>0</v>
      </c>
      <c r="DO32" s="39">
        <f>DN32*C32*E32*F32*M32*$DO$6</f>
        <v>0</v>
      </c>
      <c r="DP32" s="39"/>
      <c r="DQ32" s="39">
        <f>DP32*C32*E32*F32*M32*$DQ$6</f>
        <v>0</v>
      </c>
      <c r="DR32" s="39">
        <v>15</v>
      </c>
      <c r="DS32" s="39">
        <f>DR32*C32*E32*F32*M32*$DS$6</f>
        <v>548345.16475200013</v>
      </c>
      <c r="DT32" s="39">
        <v>23</v>
      </c>
      <c r="DU32" s="39">
        <f>DT32*C32*E32*F32*M32*$DU$6</f>
        <v>762944.44527839997</v>
      </c>
      <c r="DV32" s="39">
        <v>7</v>
      </c>
      <c r="DW32" s="39">
        <f>DV32*C32*E32*F32*M32*$DW$6</f>
        <v>232200.48334559999</v>
      </c>
      <c r="DX32" s="39"/>
      <c r="DY32" s="39">
        <f>DX32*C32*E32*F32*N32*$DY$6</f>
        <v>0</v>
      </c>
      <c r="DZ32" s="39">
        <v>5</v>
      </c>
      <c r="EA32" s="39">
        <f>DZ32*C32*E32*F32*O32*$EA$6</f>
        <v>361151.05372500001</v>
      </c>
      <c r="EB32" s="41">
        <f t="shared" si="10"/>
        <v>769</v>
      </c>
      <c r="EC32" s="41">
        <f t="shared" si="11"/>
        <v>24547460.291769795</v>
      </c>
      <c r="ED32" s="2"/>
      <c r="EE32" s="2"/>
      <c r="EF32" s="2"/>
      <c r="EG32" s="2"/>
      <c r="EH32" s="2"/>
      <c r="EI32" s="2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s="43" customFormat="1" x14ac:dyDescent="0.25">
      <c r="A33" s="56">
        <v>24</v>
      </c>
      <c r="B33" s="34" t="s">
        <v>99</v>
      </c>
      <c r="C33" s="35">
        <v>19007.45</v>
      </c>
      <c r="D33" s="35"/>
      <c r="E33" s="112">
        <v>1.25</v>
      </c>
      <c r="F33" s="36">
        <v>1</v>
      </c>
      <c r="G33" s="37"/>
      <c r="H33" s="38">
        <v>0.53</v>
      </c>
      <c r="I33" s="38">
        <v>0.21</v>
      </c>
      <c r="J33" s="38">
        <v>0.05</v>
      </c>
      <c r="K33" s="38">
        <v>0.21</v>
      </c>
      <c r="L33" s="35">
        <v>1.4</v>
      </c>
      <c r="M33" s="35">
        <v>1.68</v>
      </c>
      <c r="N33" s="35">
        <v>2.23</v>
      </c>
      <c r="O33" s="35">
        <v>2.39</v>
      </c>
      <c r="P33" s="39"/>
      <c r="Q33" s="39">
        <f>P33*C33*E33*F33*L33*$Q$6</f>
        <v>0</v>
      </c>
      <c r="R33" s="39">
        <v>5</v>
      </c>
      <c r="S33" s="39">
        <f>R33*C33*E33*F33*L33*$S$6</f>
        <v>216209.74374999999</v>
      </c>
      <c r="T33" s="39"/>
      <c r="U33" s="39">
        <f>T33*C33*E33*F33*L33*$U$6</f>
        <v>0</v>
      </c>
      <c r="V33" s="39">
        <v>1</v>
      </c>
      <c r="W33" s="39">
        <f>V33*C33*E33*F33*L33*$W$6</f>
        <v>36589.341250000005</v>
      </c>
      <c r="X33" s="39"/>
      <c r="Y33" s="39">
        <f>X33*C33*E33*F33*L33*$Y$6</f>
        <v>0</v>
      </c>
      <c r="Z33" s="39">
        <v>36</v>
      </c>
      <c r="AA33" s="39">
        <f>Z33*C33*E33*F33*L33*$AA$6</f>
        <v>1317216.2850000001</v>
      </c>
      <c r="AB33" s="39"/>
      <c r="AC33" s="39">
        <f>AB33*C33*E33*F33*L33*$AC$6</f>
        <v>0</v>
      </c>
      <c r="AD33" s="39"/>
      <c r="AE33" s="39">
        <f>AD33*C33*E33*F33*L33*$AE$6</f>
        <v>0</v>
      </c>
      <c r="AF33" s="39"/>
      <c r="AG33" s="39">
        <f>AF33*C33*E33*F33*L33*$AG$6</f>
        <v>0</v>
      </c>
      <c r="AH33" s="39">
        <v>7</v>
      </c>
      <c r="AI33" s="39">
        <f>AH33*C33*E33*F33*L33*$AI$6</f>
        <v>228184.43724999999</v>
      </c>
      <c r="AJ33" s="39">
        <v>11</v>
      </c>
      <c r="AK33" s="39">
        <f>AJ33*C33*E33*F33*L33*$AK$6</f>
        <v>358575.54424999998</v>
      </c>
      <c r="AL33" s="39">
        <v>13</v>
      </c>
      <c r="AM33" s="39">
        <f>AL33*C33*E33*F33*L33*$AM$6</f>
        <v>423771.09774999996</v>
      </c>
      <c r="AN33" s="39"/>
      <c r="AO33" s="39">
        <f>SUM($AO$6*AN33*C33*E33*F33*L33)</f>
        <v>0</v>
      </c>
      <c r="AP33" s="39">
        <v>6</v>
      </c>
      <c r="AQ33" s="39">
        <f>AP33*C33*E33*F33*L33*$AQ$6</f>
        <v>195586.66049999997</v>
      </c>
      <c r="AR33" s="39">
        <v>3</v>
      </c>
      <c r="AS33" s="39">
        <f>AR33*C33*E33*F33*L33*$AS$6</f>
        <v>97793.330249999985</v>
      </c>
      <c r="AT33" s="39">
        <v>0</v>
      </c>
      <c r="AU33" s="39">
        <f>AT33*C33*E33*F33*L33*$AU$6</f>
        <v>0</v>
      </c>
      <c r="AV33" s="39"/>
      <c r="AW33" s="39">
        <f>AV33*C33*E33*F33*L33*$AW$6</f>
        <v>0</v>
      </c>
      <c r="AX33" s="39">
        <v>1</v>
      </c>
      <c r="AY33" s="39">
        <f>SUM(AX33*$AY$6*C33*E33*F33*L33)</f>
        <v>32597.776750000001</v>
      </c>
      <c r="AZ33" s="39">
        <v>14</v>
      </c>
      <c r="BA33" s="39">
        <f>SUM(AZ33*$BA$6*C33*E33*F33*L33)</f>
        <v>456368.87449999992</v>
      </c>
      <c r="BB33" s="39"/>
      <c r="BC33" s="39">
        <f>BB33*C33*E33*F33*L33*$BC$6</f>
        <v>0</v>
      </c>
      <c r="BD33" s="39"/>
      <c r="BE33" s="39">
        <f>BD33*C33*E33*F33*L33*$BE$6</f>
        <v>0</v>
      </c>
      <c r="BF33" s="39">
        <v>28</v>
      </c>
      <c r="BG33" s="39">
        <f>BF33*C33*E33*F33*L33*$BG$6</f>
        <v>1005874.254</v>
      </c>
      <c r="BH33" s="39"/>
      <c r="BI33" s="39">
        <f>BH33*C33*E33*F33*L33*$BI$6</f>
        <v>0</v>
      </c>
      <c r="BJ33" s="39"/>
      <c r="BK33" s="39">
        <f>BJ33*C33*E33*F33*L33*$BK$6</f>
        <v>0</v>
      </c>
      <c r="BL33" s="39"/>
      <c r="BM33" s="39">
        <f>BL33*C33*E33*F33*L33*$BM$6</f>
        <v>0</v>
      </c>
      <c r="BN33" s="39"/>
      <c r="BO33" s="39">
        <f>BN33*C33*E33*F33*L33*$BO$6</f>
        <v>0</v>
      </c>
      <c r="BP33" s="39"/>
      <c r="BQ33" s="39">
        <f>BP33*C33*E33*F33*L33*$BQ$6</f>
        <v>0</v>
      </c>
      <c r="BR33" s="39"/>
      <c r="BS33" s="39">
        <f>BR33*C33*E33*F33*L33*$BS$6</f>
        <v>0</v>
      </c>
      <c r="BT33" s="39">
        <v>5</v>
      </c>
      <c r="BU33" s="39">
        <f>BT33*C33*E33*F33*L33*$BU$6</f>
        <v>182946.70625000002</v>
      </c>
      <c r="BV33" s="39">
        <v>6</v>
      </c>
      <c r="BW33" s="39">
        <f>BV33*C33*E33*F33*L33*$BW$6</f>
        <v>215544.48299999998</v>
      </c>
      <c r="BX33" s="39">
        <v>3</v>
      </c>
      <c r="BY33" s="39">
        <f>BX33*C33*E33*F33*L33*$BY$6</f>
        <v>97793.330249999985</v>
      </c>
      <c r="BZ33" s="39">
        <v>3</v>
      </c>
      <c r="CA33" s="39">
        <f>BZ33*C33*E33*F33*M33*$CA$6</f>
        <v>179620.4025</v>
      </c>
      <c r="CB33" s="39">
        <v>12</v>
      </c>
      <c r="CC33" s="39">
        <f>CB33*C33*E33*F33*M33*$CC$6</f>
        <v>718481.61</v>
      </c>
      <c r="CD33" s="42">
        <v>20</v>
      </c>
      <c r="CE33" s="39">
        <f>CD33*C33*E33*F33*M33*$CE$6</f>
        <v>782346.64199999999</v>
      </c>
      <c r="CF33" s="39">
        <v>6</v>
      </c>
      <c r="CG33" s="39">
        <f>CF33*C33*E33*F33*M33*$CG$6</f>
        <v>234703.9926</v>
      </c>
      <c r="CH33" s="39">
        <v>1</v>
      </c>
      <c r="CI33" s="39">
        <f>SUM(CH33*$CI$6*C33*E33*F33*M33)</f>
        <v>39117.3321</v>
      </c>
      <c r="CJ33" s="39">
        <v>8</v>
      </c>
      <c r="CK33" s="39">
        <f>SUM(CJ33*$CK$6*C33*E33*F33*M33)</f>
        <v>312938.6568</v>
      </c>
      <c r="CL33" s="39">
        <v>46</v>
      </c>
      <c r="CM33" s="39">
        <f>CL33*C33*E33*F33*M33*$CM$6</f>
        <v>1799397.2766</v>
      </c>
      <c r="CN33" s="39">
        <v>12</v>
      </c>
      <c r="CO33" s="39">
        <f>CN33*C33*E33*F33*M33*$CO$6</f>
        <v>469407.9852</v>
      </c>
      <c r="CP33" s="39">
        <v>40</v>
      </c>
      <c r="CQ33" s="39">
        <f>CP33*C33*E33*F33*M33*$CQ$6</f>
        <v>1564693.284</v>
      </c>
      <c r="CR33" s="39">
        <v>0</v>
      </c>
      <c r="CS33" s="39">
        <f>CR33*C33*E33*F33*M33*$CS$6</f>
        <v>0</v>
      </c>
      <c r="CT33" s="39">
        <v>7</v>
      </c>
      <c r="CU33" s="39">
        <f>CT33*C33*E33*F33*M33*$CU$6</f>
        <v>273821.3247</v>
      </c>
      <c r="CV33" s="39">
        <v>1</v>
      </c>
      <c r="CW33" s="39">
        <f>SUM(CV33*$CW$6*C33*E33*F33*M33)</f>
        <v>39117.3321</v>
      </c>
      <c r="CX33" s="39">
        <v>6</v>
      </c>
      <c r="CY33" s="39">
        <f>SUM(CX33*$CY$6*C33*E33*F33*M33)</f>
        <v>234703.9926</v>
      </c>
      <c r="CZ33" s="39">
        <v>0</v>
      </c>
      <c r="DA33" s="39">
        <f>CZ33*C33*E33*F33*M33*$DA$6</f>
        <v>0</v>
      </c>
      <c r="DB33" s="39"/>
      <c r="DC33" s="39">
        <f>DB33*C33*E33*F33*M33*$DC$6</f>
        <v>0</v>
      </c>
      <c r="DD33" s="39">
        <v>70</v>
      </c>
      <c r="DE33" s="39">
        <f>DD33*C33*E33*F33*M33*$DE$6</f>
        <v>3017622.7620000001</v>
      </c>
      <c r="DF33" s="39">
        <v>16</v>
      </c>
      <c r="DG33" s="39">
        <f>DF33*C33*E33*F33*M33*$DG$6</f>
        <v>689742.3456</v>
      </c>
      <c r="DH33" s="40">
        <v>2</v>
      </c>
      <c r="DI33" s="40">
        <f>DH33*C33*E33*F33*M33*$DI$6</f>
        <v>86217.7932</v>
      </c>
      <c r="DJ33" s="39">
        <v>84</v>
      </c>
      <c r="DK33" s="39">
        <f>DJ33*C33*E33*F33*M33*$DK$6</f>
        <v>3621147.3144</v>
      </c>
      <c r="DL33" s="39"/>
      <c r="DM33" s="39">
        <f>DL33*C33*E33*F33*M33*$DM$6</f>
        <v>0</v>
      </c>
      <c r="DN33" s="39"/>
      <c r="DO33" s="39">
        <f>DN33*C33*E33*F33*M33*$DO$6</f>
        <v>0</v>
      </c>
      <c r="DP33" s="39"/>
      <c r="DQ33" s="39">
        <f>DP33*C33*E33*F33*M33*$DQ$6</f>
        <v>0</v>
      </c>
      <c r="DR33" s="39">
        <v>41</v>
      </c>
      <c r="DS33" s="39">
        <f>DR33*C33*E33*F33*M33*$DS$6</f>
        <v>1767464.7606000002</v>
      </c>
      <c r="DT33" s="39">
        <v>24</v>
      </c>
      <c r="DU33" s="39">
        <f>DT33*C33*E33*F33*M33*$DU$6</f>
        <v>938815.97039999999</v>
      </c>
      <c r="DV33" s="39">
        <v>7</v>
      </c>
      <c r="DW33" s="39">
        <f>DV33*C33*E33*F33*M33*$DW$6</f>
        <v>273821.3247</v>
      </c>
      <c r="DX33" s="39">
        <v>2</v>
      </c>
      <c r="DY33" s="39">
        <f>DX33*C33*E33*F33*N33*$DY$6</f>
        <v>158949.800625</v>
      </c>
      <c r="DZ33" s="39">
        <v>1</v>
      </c>
      <c r="EA33" s="39">
        <f>DZ33*C33*E33*F33*O33*$EA$6</f>
        <v>85177.135312500002</v>
      </c>
      <c r="EB33" s="41">
        <f t="shared" si="10"/>
        <v>548</v>
      </c>
      <c r="EC33" s="41">
        <f t="shared" si="11"/>
        <v>22152360.902787503</v>
      </c>
      <c r="ED33" s="2"/>
      <c r="EE33" s="2"/>
      <c r="EF33" s="2"/>
      <c r="EG33" s="2"/>
      <c r="EH33" s="2"/>
      <c r="EI33" s="2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s="43" customFormat="1" ht="36" customHeight="1" x14ac:dyDescent="0.25">
      <c r="A34" s="56">
        <v>169</v>
      </c>
      <c r="B34" s="34" t="s">
        <v>100</v>
      </c>
      <c r="C34" s="35">
        <v>19007.45</v>
      </c>
      <c r="D34" s="35">
        <f>C34*(H34+I34+J34)</f>
        <v>15776.183500000003</v>
      </c>
      <c r="E34" s="112">
        <v>0.72</v>
      </c>
      <c r="F34" s="36">
        <v>1</v>
      </c>
      <c r="G34" s="37"/>
      <c r="H34" s="38">
        <v>0.64</v>
      </c>
      <c r="I34" s="38">
        <v>0.15</v>
      </c>
      <c r="J34" s="38">
        <v>0.04</v>
      </c>
      <c r="K34" s="38">
        <v>0.17</v>
      </c>
      <c r="L34" s="35">
        <v>1.4</v>
      </c>
      <c r="M34" s="35">
        <v>1.68</v>
      </c>
      <c r="N34" s="35">
        <v>2.23</v>
      </c>
      <c r="O34" s="35">
        <v>2.39</v>
      </c>
      <c r="P34" s="39"/>
      <c r="Q34" s="39">
        <f>P34*C34*E34*F34*L34*$Q$6</f>
        <v>0</v>
      </c>
      <c r="R34" s="39">
        <v>18</v>
      </c>
      <c r="S34" s="39">
        <f>R34*C34*E34*F34*L34*$S$6</f>
        <v>448332.52464000002</v>
      </c>
      <c r="T34" s="39">
        <v>0</v>
      </c>
      <c r="U34" s="39">
        <f>T34*C34*E34*F34*L34*$U$6</f>
        <v>0</v>
      </c>
      <c r="V34" s="39">
        <v>96</v>
      </c>
      <c r="W34" s="39">
        <f>V34*C34*E34*F34*L34*$W$6</f>
        <v>2023244.2137600002</v>
      </c>
      <c r="X34" s="39">
        <v>0</v>
      </c>
      <c r="Y34" s="39">
        <f>X34*C34*E34*F34*L34*$Y$6</f>
        <v>0</v>
      </c>
      <c r="Z34" s="39">
        <v>183</v>
      </c>
      <c r="AA34" s="39">
        <f>Z34*C34*E34*F34*L34*$AA$6</f>
        <v>3856809.2824800005</v>
      </c>
      <c r="AB34" s="39">
        <v>0</v>
      </c>
      <c r="AC34" s="39">
        <f>AB34*C34*E34*F34*L34*$AC$6</f>
        <v>0</v>
      </c>
      <c r="AD34" s="39">
        <v>0</v>
      </c>
      <c r="AE34" s="39">
        <f>AD34*C34*E34*F34*L34*$AE$6</f>
        <v>0</v>
      </c>
      <c r="AF34" s="39">
        <v>0</v>
      </c>
      <c r="AG34" s="39">
        <f>AF34*C34*E34*F34*L34*$AG$6</f>
        <v>0</v>
      </c>
      <c r="AH34" s="39">
        <v>33</v>
      </c>
      <c r="AI34" s="39">
        <f>AH34*C34*E34*F34*L34*$AI$6</f>
        <v>619618.54046399996</v>
      </c>
      <c r="AJ34" s="39">
        <v>28</v>
      </c>
      <c r="AK34" s="39">
        <f>AJ34*C34*E34*F34*L34*$AK$6</f>
        <v>525736.94342399994</v>
      </c>
      <c r="AL34" s="39">
        <v>35</v>
      </c>
      <c r="AM34" s="39">
        <f>AL34*C34*E34*F34*L34*$AM$6</f>
        <v>657171.17927999992</v>
      </c>
      <c r="AN34" s="39">
        <v>1</v>
      </c>
      <c r="AO34" s="39">
        <f>SUM($AO$6*AN34*C34*E34*F34*L34)</f>
        <v>18776.319407999996</v>
      </c>
      <c r="AP34" s="39">
        <v>23</v>
      </c>
      <c r="AQ34" s="39">
        <f>AP34*C34*E34*F34*L34*$AQ$6</f>
        <v>431855.34638399997</v>
      </c>
      <c r="AR34" s="39">
        <v>2</v>
      </c>
      <c r="AS34" s="39">
        <f>AR34*C34*E34*F34*L34*$AS$6</f>
        <v>37552.638815999991</v>
      </c>
      <c r="AT34" s="39">
        <v>2</v>
      </c>
      <c r="AU34" s="39">
        <f>AT34*C34*E34*F34*L34*$AU$6</f>
        <v>37552.638815999991</v>
      </c>
      <c r="AV34" s="39"/>
      <c r="AW34" s="39">
        <f>AV34*C34*E34*F34*L34*$AW$6</f>
        <v>0</v>
      </c>
      <c r="AX34" s="39">
        <v>7</v>
      </c>
      <c r="AY34" s="39">
        <f>SUM(AX34*$AY$6*C34*E34*F34*L34)</f>
        <v>131434.23585599998</v>
      </c>
      <c r="AZ34" s="39">
        <v>75</v>
      </c>
      <c r="BA34" s="39">
        <f>SUM(AZ34*$BA$6*C34*E34*F34*L34)</f>
        <v>1408223.9555999998</v>
      </c>
      <c r="BB34" s="39">
        <v>0</v>
      </c>
      <c r="BC34" s="39">
        <f>BB34*C34*E34*F34*L34*$BC$6</f>
        <v>0</v>
      </c>
      <c r="BD34" s="39">
        <v>0</v>
      </c>
      <c r="BE34" s="39">
        <f>BD34*C34*E34*F34*L34*$BE$6</f>
        <v>0</v>
      </c>
      <c r="BF34" s="39">
        <v>206</v>
      </c>
      <c r="BG34" s="39">
        <f>BF34*C34*E34*F34*L34*$BG$6</f>
        <v>4262607.6958079999</v>
      </c>
      <c r="BH34" s="39">
        <v>572</v>
      </c>
      <c r="BI34" s="39">
        <f>BH34*C34*E34*F34*L34*$BI$6</f>
        <v>11835978.650495999</v>
      </c>
      <c r="BJ34" s="39">
        <v>0</v>
      </c>
      <c r="BK34" s="39">
        <f>BJ34*C34*E34*F34*L34*$BK$6</f>
        <v>0</v>
      </c>
      <c r="BL34" s="39">
        <v>0</v>
      </c>
      <c r="BM34" s="39">
        <f>BL34*C34*E34*F34*L34*$BM$6</f>
        <v>0</v>
      </c>
      <c r="BN34" s="39">
        <v>0</v>
      </c>
      <c r="BO34" s="39">
        <f>BN34*C34*E34*F34*L34*$BO$6</f>
        <v>0</v>
      </c>
      <c r="BP34" s="39">
        <v>20</v>
      </c>
      <c r="BQ34" s="39">
        <f>BP34*C34*E34*F34*L34*$BQ$6</f>
        <v>375526.38815999991</v>
      </c>
      <c r="BR34" s="39">
        <v>38</v>
      </c>
      <c r="BS34" s="39">
        <f>BR34*C34*E34*F34*L34*$BS$6</f>
        <v>713500.13750399987</v>
      </c>
      <c r="BT34" s="39">
        <v>42</v>
      </c>
      <c r="BU34" s="39">
        <f>BT34*C34*E34*F34*L34*$BU$6</f>
        <v>885169.34351999988</v>
      </c>
      <c r="BV34" s="39">
        <v>3</v>
      </c>
      <c r="BW34" s="39">
        <f>BV34*C34*E34*F34*L34*$BW$6</f>
        <v>62076.811104000008</v>
      </c>
      <c r="BX34" s="39">
        <v>16</v>
      </c>
      <c r="BY34" s="39">
        <f>BX34*C34*E34*F34*L34*$BY$6</f>
        <v>300421.11052799993</v>
      </c>
      <c r="BZ34" s="39">
        <v>20</v>
      </c>
      <c r="CA34" s="39">
        <f>BZ34*C34*E34*F34*M34*$CA$6</f>
        <v>689742.34559999988</v>
      </c>
      <c r="CB34" s="39">
        <v>3</v>
      </c>
      <c r="CC34" s="39">
        <f>CB34*C34*E34*F34*M34*$CC$6</f>
        <v>103461.35184000002</v>
      </c>
      <c r="CD34" s="42">
        <v>50</v>
      </c>
      <c r="CE34" s="39">
        <f>CD34*C34*E34*F34*M34*$CE$6</f>
        <v>1126579.1644799998</v>
      </c>
      <c r="CF34" s="39">
        <v>162</v>
      </c>
      <c r="CG34" s="39">
        <f>CF34*C34*E34*F34*M34*$CG$6</f>
        <v>3650116.4929151996</v>
      </c>
      <c r="CH34" s="39">
        <v>2</v>
      </c>
      <c r="CI34" s="39">
        <f>SUM(CH34*$CI$6*C34*E34*F34*M34)</f>
        <v>45063.166579199999</v>
      </c>
      <c r="CJ34" s="39">
        <v>24</v>
      </c>
      <c r="CK34" s="39">
        <f>SUM(CJ34*$CK$6*C34*E34*F34*M34)</f>
        <v>540757.99895039992</v>
      </c>
      <c r="CL34" s="39">
        <v>84</v>
      </c>
      <c r="CM34" s="39">
        <f>CL34*C34*E34*F34*M34*$CM$6</f>
        <v>1892652.9963263995</v>
      </c>
      <c r="CN34" s="39">
        <v>15</v>
      </c>
      <c r="CO34" s="39">
        <f>CN34*C34*E34*F34*M34*$CO$6</f>
        <v>337973.74934400001</v>
      </c>
      <c r="CP34" s="39">
        <v>192</v>
      </c>
      <c r="CQ34" s="39">
        <f>CP34*C34*E34*F34*M34*$CQ$6</f>
        <v>4326063.9916032003</v>
      </c>
      <c r="CR34" s="39">
        <v>0</v>
      </c>
      <c r="CS34" s="39">
        <f>CR34*C34*E34*F34*M34*$CS$6</f>
        <v>0</v>
      </c>
      <c r="CT34" s="39">
        <v>20</v>
      </c>
      <c r="CU34" s="39">
        <f>CT34*C34*E34*F34*M34*$CU$6</f>
        <v>450631.66579199996</v>
      </c>
      <c r="CV34" s="39">
        <v>4</v>
      </c>
      <c r="CW34" s="39">
        <f>SUM(CV34*$CW$6*C34*E34*F34*M34)</f>
        <v>90126.333158399997</v>
      </c>
      <c r="CX34" s="39">
        <v>44</v>
      </c>
      <c r="CY34" s="39">
        <f>SUM(CX34*$CY$6*C34*E34*F34*M34)</f>
        <v>991389.66474239994</v>
      </c>
      <c r="CZ34" s="39">
        <v>1</v>
      </c>
      <c r="DA34" s="39">
        <f>CZ34*C34*E34*F34*M34*$DA$6</f>
        <v>22531.583289599999</v>
      </c>
      <c r="DB34" s="39">
        <v>0</v>
      </c>
      <c r="DC34" s="39">
        <f>DB34*C34*E34*F34*M34*$DC$6</f>
        <v>0</v>
      </c>
      <c r="DD34" s="39">
        <v>117</v>
      </c>
      <c r="DE34" s="39">
        <f>DD34*C34*E34*F34*M34*$DE$6</f>
        <v>2905194.7596672</v>
      </c>
      <c r="DF34" s="39">
        <v>14</v>
      </c>
      <c r="DG34" s="39">
        <f>DF34*C34*E34*F34*M34*$DG$6</f>
        <v>347630.14218239998</v>
      </c>
      <c r="DH34" s="40">
        <v>5</v>
      </c>
      <c r="DI34" s="40">
        <f>DH34*C34*E34*F34*M34*$DI$6</f>
        <v>124153.62220799999</v>
      </c>
      <c r="DJ34" s="39">
        <v>216</v>
      </c>
      <c r="DK34" s="39">
        <f>DJ34*C34*E34*F34*M34*$DK$6</f>
        <v>5363436.4793856004</v>
      </c>
      <c r="DL34" s="39">
        <v>0</v>
      </c>
      <c r="DM34" s="39">
        <f>DL34*C34*E34*F34*M34*$DM$6</f>
        <v>0</v>
      </c>
      <c r="DN34" s="39">
        <v>0</v>
      </c>
      <c r="DO34" s="39">
        <f>DN34*C34*E34*F34*M34*$DO$6</f>
        <v>0</v>
      </c>
      <c r="DP34" s="39">
        <v>36</v>
      </c>
      <c r="DQ34" s="39">
        <f>DP34*C34*E34*F34*M34*$DQ$6</f>
        <v>893906.07989760011</v>
      </c>
      <c r="DR34" s="39">
        <v>5</v>
      </c>
      <c r="DS34" s="39">
        <f>DR34*C34*E34*F34*M34*$DS$6</f>
        <v>124153.62220799999</v>
      </c>
      <c r="DT34" s="39">
        <v>14</v>
      </c>
      <c r="DU34" s="39">
        <f>DT34*C34*E34*F34*M34*$DU$6</f>
        <v>315442.16605439998</v>
      </c>
      <c r="DV34" s="39">
        <v>5</v>
      </c>
      <c r="DW34" s="39">
        <f>DV34*C34*E34*F34*M34*$DW$6</f>
        <v>112657.91644799999</v>
      </c>
      <c r="DX34" s="39">
        <v>3</v>
      </c>
      <c r="DY34" s="39">
        <f>DX34*C34*E34*F34*N34*$DY$6</f>
        <v>137332.62774</v>
      </c>
      <c r="DZ34" s="39">
        <v>13</v>
      </c>
      <c r="EA34" s="39">
        <f>DZ34*C34*E34*F34*O34*$EA$6</f>
        <v>637806.38922000001</v>
      </c>
      <c r="EB34" s="41">
        <f t="shared" si="10"/>
        <v>2449</v>
      </c>
      <c r="EC34" s="41">
        <f t="shared" si="11"/>
        <v>53860392.265680015</v>
      </c>
      <c r="ED34" s="2"/>
      <c r="EE34" s="2"/>
      <c r="EF34" s="2"/>
      <c r="EG34" s="2"/>
      <c r="EH34" s="2"/>
      <c r="EI34" s="2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s="43" customFormat="1" ht="20.25" customHeight="1" x14ac:dyDescent="0.25">
      <c r="A35" s="56">
        <v>25</v>
      </c>
      <c r="B35" s="34" t="s">
        <v>101</v>
      </c>
      <c r="C35" s="35">
        <v>19007.45</v>
      </c>
      <c r="D35" s="35"/>
      <c r="E35" s="112">
        <v>1.03</v>
      </c>
      <c r="F35" s="36">
        <v>1</v>
      </c>
      <c r="G35" s="37"/>
      <c r="H35" s="38">
        <v>0.64</v>
      </c>
      <c r="I35" s="38">
        <v>0.15</v>
      </c>
      <c r="J35" s="38">
        <v>0.04</v>
      </c>
      <c r="K35" s="38">
        <v>0.17</v>
      </c>
      <c r="L35" s="35">
        <v>1.4</v>
      </c>
      <c r="M35" s="35">
        <v>1.68</v>
      </c>
      <c r="N35" s="35">
        <v>2.23</v>
      </c>
      <c r="O35" s="35">
        <v>2.39</v>
      </c>
      <c r="P35" s="39"/>
      <c r="Q35" s="39">
        <f>P35*C35*E35*F35*L35*$Q$6</f>
        <v>0</v>
      </c>
      <c r="R35" s="39">
        <v>10</v>
      </c>
      <c r="S35" s="39">
        <f>R35*C35*E35*F35*L35*$S$6</f>
        <v>356313.65770000004</v>
      </c>
      <c r="T35" s="39"/>
      <c r="U35" s="39">
        <f>T35*C35*E35*F35*L35*$U$6</f>
        <v>0</v>
      </c>
      <c r="V35" s="39">
        <v>204</v>
      </c>
      <c r="W35" s="39">
        <f>V35*C35*E35*F35*L35*$W$6</f>
        <v>6150521.9067600006</v>
      </c>
      <c r="X35" s="39"/>
      <c r="Y35" s="39">
        <f>X35*C35*E35*F35*L35*$Y$6</f>
        <v>0</v>
      </c>
      <c r="Z35" s="39">
        <v>373</v>
      </c>
      <c r="AA35" s="39">
        <f>Z35*C35*E35*F35*L35*$AA$6</f>
        <v>11245807.211870002</v>
      </c>
      <c r="AB35" s="39"/>
      <c r="AC35" s="39">
        <f>AB35*C35*E35*F35*L35*$AC$6</f>
        <v>0</v>
      </c>
      <c r="AD35" s="39"/>
      <c r="AE35" s="39">
        <f>AD35*C35*E35*F35*L35*$AE$6</f>
        <v>0</v>
      </c>
      <c r="AF35" s="39"/>
      <c r="AG35" s="39">
        <f>AF35*C35*E35*F35*L35*$AG$6</f>
        <v>0</v>
      </c>
      <c r="AH35" s="39">
        <v>53</v>
      </c>
      <c r="AI35" s="39">
        <f>AH35*C35*E35*F35*L35*$AI$6</f>
        <v>1423610.106226</v>
      </c>
      <c r="AJ35" s="39">
        <v>70</v>
      </c>
      <c r="AK35" s="39">
        <f>AJ35*C35*E35*F35*L35*$AK$6</f>
        <v>1880239.7629399998</v>
      </c>
      <c r="AL35" s="39">
        <v>55</v>
      </c>
      <c r="AM35" s="39">
        <f>AL35*C35*E35*F35*L35*$AM$6</f>
        <v>1477331.2423099997</v>
      </c>
      <c r="AN35" s="39">
        <v>2</v>
      </c>
      <c r="AO35" s="39">
        <f>SUM($AO$6*AN35*C35*E35*F35*L35)</f>
        <v>53721.136083999991</v>
      </c>
      <c r="AP35" s="39">
        <v>56</v>
      </c>
      <c r="AQ35" s="39">
        <f>AP35*C35*E35*F35*L35*$AQ$6</f>
        <v>1504191.8103519999</v>
      </c>
      <c r="AR35" s="39">
        <v>8</v>
      </c>
      <c r="AS35" s="39">
        <f>AR35*C35*E35*F35*L35*$AS$6</f>
        <v>214884.54433599999</v>
      </c>
      <c r="AT35" s="39">
        <v>1</v>
      </c>
      <c r="AU35" s="39">
        <f>AT35*C35*E35*F35*L35*$AU$6</f>
        <v>26860.568041999999</v>
      </c>
      <c r="AV35" s="39">
        <v>1</v>
      </c>
      <c r="AW35" s="39">
        <f>AV35*C35*E35*F35*L35*$AW$6</f>
        <v>26860.568041999999</v>
      </c>
      <c r="AX35" s="39">
        <v>4</v>
      </c>
      <c r="AY35" s="39">
        <f>SUM(AX35*$AY$6*C35*E35*F35*L35)</f>
        <v>107442.27216799998</v>
      </c>
      <c r="AZ35" s="39">
        <v>48</v>
      </c>
      <c r="BA35" s="39">
        <f>SUM(AZ35*$BA$6*C35*E35*F35*L35)</f>
        <v>1289307.266016</v>
      </c>
      <c r="BB35" s="39"/>
      <c r="BC35" s="39">
        <f>BB35*C35*E35*F35*L35*$BC$6</f>
        <v>0</v>
      </c>
      <c r="BD35" s="39"/>
      <c r="BE35" s="39">
        <f>BD35*C35*E35*F35*L35*$BE$6</f>
        <v>0</v>
      </c>
      <c r="BF35" s="39">
        <v>100</v>
      </c>
      <c r="BG35" s="39">
        <f>BF35*C35*E35*F35*L35*$BG$6</f>
        <v>2960144.2332000001</v>
      </c>
      <c r="BH35" s="39">
        <v>100</v>
      </c>
      <c r="BI35" s="39">
        <f>BH35*C35*E35*F35*L35*$BI$6</f>
        <v>2960144.2332000001</v>
      </c>
      <c r="BJ35" s="39"/>
      <c r="BK35" s="39">
        <f>BJ35*C35*E35*F35*L35*$BK$6</f>
        <v>0</v>
      </c>
      <c r="BL35" s="39"/>
      <c r="BM35" s="39">
        <f>BL35*C35*E35*F35*L35*$BM$6</f>
        <v>0</v>
      </c>
      <c r="BN35" s="39"/>
      <c r="BO35" s="39">
        <f>BN35*C35*E35*F35*L35*$BO$6</f>
        <v>0</v>
      </c>
      <c r="BP35" s="39"/>
      <c r="BQ35" s="39">
        <f>BP35*C35*E35*F35*L35*$BQ$6</f>
        <v>0</v>
      </c>
      <c r="BR35" s="39"/>
      <c r="BS35" s="39">
        <f>BR35*C35*E35*F35*L35*$BS$6</f>
        <v>0</v>
      </c>
      <c r="BT35" s="39">
        <v>68</v>
      </c>
      <c r="BU35" s="39">
        <f>BT35*C35*E35*F35*L35*$BU$6</f>
        <v>2050173.9689200004</v>
      </c>
      <c r="BV35" s="39">
        <v>4</v>
      </c>
      <c r="BW35" s="39">
        <f>BV35*C35*E35*F35*L35*$BW$6</f>
        <v>118405.76932800001</v>
      </c>
      <c r="BX35" s="39">
        <v>4</v>
      </c>
      <c r="BY35" s="39">
        <f>BX35*C35*E35*F35*L35*$BY$6</f>
        <v>107442.272168</v>
      </c>
      <c r="BZ35" s="39">
        <v>4</v>
      </c>
      <c r="CA35" s="39">
        <f>BZ35*C35*E35*F35*M35*$CA$6</f>
        <v>197342.94887999998</v>
      </c>
      <c r="CB35" s="39">
        <v>8</v>
      </c>
      <c r="CC35" s="39">
        <f>CB35*C35*E35*F35*M35*$CC$6</f>
        <v>394685.89775999996</v>
      </c>
      <c r="CD35" s="42">
        <v>49</v>
      </c>
      <c r="CE35" s="39">
        <f>CD35*C35*E35*F35*M35*$CE$6</f>
        <v>1579401.4008696002</v>
      </c>
      <c r="CF35" s="39">
        <v>109</v>
      </c>
      <c r="CG35" s="39">
        <f>CF35*C35*E35*F35*M35*$CG$6</f>
        <v>3513362.2998935995</v>
      </c>
      <c r="CH35" s="39">
        <v>3</v>
      </c>
      <c r="CI35" s="39">
        <f>SUM(CH35*$CI$6*C35*E35*F35*M35)</f>
        <v>96698.044951200005</v>
      </c>
      <c r="CJ35" s="39">
        <v>34</v>
      </c>
      <c r="CK35" s="39">
        <f>SUM(CJ35*$CK$6*C35*E35*F35*M35)</f>
        <v>1095911.1761136001</v>
      </c>
      <c r="CL35" s="39">
        <v>100</v>
      </c>
      <c r="CM35" s="39">
        <f>CL35*C35*E35*F35*M35*$CM$6</f>
        <v>3223268.1650399999</v>
      </c>
      <c r="CN35" s="39">
        <v>90</v>
      </c>
      <c r="CO35" s="39">
        <f>CN35*C35*E35*F35*M35*$CO$6</f>
        <v>2900941.3485359997</v>
      </c>
      <c r="CP35" s="39">
        <v>194</v>
      </c>
      <c r="CQ35" s="39">
        <f>CP35*C35*E35*F35*M35*$CQ$6</f>
        <v>6253140.2401776006</v>
      </c>
      <c r="CR35" s="39">
        <v>1</v>
      </c>
      <c r="CS35" s="39">
        <f>CR35*C35*E35*F35*M35*$CS$6</f>
        <v>32232.681650399998</v>
      </c>
      <c r="CT35" s="39">
        <v>25</v>
      </c>
      <c r="CU35" s="39">
        <f>CT35*C35*E35*F35*M35*$CU$6</f>
        <v>805817.04125999997</v>
      </c>
      <c r="CV35" s="39">
        <v>4</v>
      </c>
      <c r="CW35" s="39">
        <f>SUM(CV35*$CW$6*C35*E35*F35*M35)</f>
        <v>128930.72660159998</v>
      </c>
      <c r="CX35" s="39">
        <v>45</v>
      </c>
      <c r="CY35" s="39">
        <f>SUM(CX35*$CY$6*C35*E35*F35*M35)</f>
        <v>1450470.6742680001</v>
      </c>
      <c r="CZ35" s="39">
        <v>1</v>
      </c>
      <c r="DA35" s="39">
        <f>CZ35*C35*E35*F35*M35*$DA$6</f>
        <v>32232.681650399998</v>
      </c>
      <c r="DB35" s="39"/>
      <c r="DC35" s="39">
        <f>DB35*C35*E35*F35*M35*$DC$6</f>
        <v>0</v>
      </c>
      <c r="DD35" s="39">
        <v>233</v>
      </c>
      <c r="DE35" s="39">
        <f>DD35*C35*E35*F35*M35*$DE$6</f>
        <v>8276563.2760272017</v>
      </c>
      <c r="DF35" s="39">
        <v>41</v>
      </c>
      <c r="DG35" s="39">
        <f>DF35*C35*E35*F35*M35*$DG$6</f>
        <v>1456390.9627344003</v>
      </c>
      <c r="DH35" s="40">
        <v>63</v>
      </c>
      <c r="DI35" s="40">
        <f>DH35*C35*E35*F35*M35*$DI$6</f>
        <v>2237869.0402992</v>
      </c>
      <c r="DJ35" s="39">
        <v>157</v>
      </c>
      <c r="DK35" s="39">
        <f>DJ35*C35*E35*F35*M35*$DK$6</f>
        <v>5576911.7353488011</v>
      </c>
      <c r="DL35" s="39"/>
      <c r="DM35" s="39">
        <f>DL35*C35*E35*F35*M35*$DM$6</f>
        <v>0</v>
      </c>
      <c r="DN35" s="39"/>
      <c r="DO35" s="39">
        <f>DN35*C35*E35*F35*M35*$DO$6</f>
        <v>0</v>
      </c>
      <c r="DP35" s="39"/>
      <c r="DQ35" s="39">
        <f>DP35*C35*E35*F35*M35*$DQ$6</f>
        <v>0</v>
      </c>
      <c r="DR35" s="39">
        <v>1</v>
      </c>
      <c r="DS35" s="39">
        <f>DR35*C35*E35*F35*M35*$DS$6</f>
        <v>35521.7307984</v>
      </c>
      <c r="DT35" s="39">
        <v>14</v>
      </c>
      <c r="DU35" s="39">
        <f>DT35*C35*E35*F35*M35*$DU$6</f>
        <v>451257.54310559999</v>
      </c>
      <c r="DV35" s="39">
        <v>5</v>
      </c>
      <c r="DW35" s="39">
        <f>DV35*C35*E35*F35*M35*$DW$6</f>
        <v>161163.40825200002</v>
      </c>
      <c r="DX35" s="39">
        <v>13</v>
      </c>
      <c r="DY35" s="39">
        <f>DX35*C35*E35*F35*N35*$DY$6</f>
        <v>851335.13214749994</v>
      </c>
      <c r="DZ35" s="39">
        <v>17</v>
      </c>
      <c r="EA35" s="39">
        <f>DZ35*C35*E35*F35*O35*$EA$6</f>
        <v>1193161.3114575003</v>
      </c>
      <c r="EB35" s="41">
        <f t="shared" si="10"/>
        <v>2372</v>
      </c>
      <c r="EC35" s="41">
        <f t="shared" si="11"/>
        <v>75898011.997484624</v>
      </c>
      <c r="ED35" s="2"/>
      <c r="EE35" s="2"/>
      <c r="EF35" s="2"/>
      <c r="EG35" s="2"/>
      <c r="EH35" s="2"/>
      <c r="EI35" s="2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s="43" customFormat="1" ht="20.25" customHeight="1" x14ac:dyDescent="0.25">
      <c r="A36" s="56">
        <v>145</v>
      </c>
      <c r="B36" s="34" t="s">
        <v>102</v>
      </c>
      <c r="C36" s="35">
        <v>19007.45</v>
      </c>
      <c r="D36" s="35"/>
      <c r="E36" s="112">
        <v>1.19</v>
      </c>
      <c r="F36" s="36">
        <v>1</v>
      </c>
      <c r="G36" s="37"/>
      <c r="H36" s="38">
        <v>0.65</v>
      </c>
      <c r="I36" s="38">
        <v>0.1</v>
      </c>
      <c r="J36" s="38">
        <v>0.05</v>
      </c>
      <c r="K36" s="38">
        <v>0.2</v>
      </c>
      <c r="L36" s="35">
        <v>1.4</v>
      </c>
      <c r="M36" s="35">
        <v>1.68</v>
      </c>
      <c r="N36" s="35">
        <v>2.23</v>
      </c>
      <c r="O36" s="35">
        <v>2.39</v>
      </c>
      <c r="P36" s="39"/>
      <c r="Q36" s="39">
        <f>P36*C36*E36*F36*L36*$Q$6</f>
        <v>0</v>
      </c>
      <c r="R36" s="39">
        <v>24</v>
      </c>
      <c r="S36" s="39">
        <f>R36*C36*E36*F36*L36*$S$6</f>
        <v>987992.04503999988</v>
      </c>
      <c r="T36" s="39"/>
      <c r="U36" s="39">
        <f>T36*C36*E36*F36*L36*$U$6</f>
        <v>0</v>
      </c>
      <c r="V36" s="39"/>
      <c r="W36" s="39">
        <f>V36*C36*E36*F36*L36*$W$6</f>
        <v>0</v>
      </c>
      <c r="X36" s="39"/>
      <c r="Y36" s="39">
        <f>X36*C36*E36*F36*L36*$Y$6</f>
        <v>0</v>
      </c>
      <c r="Z36" s="39"/>
      <c r="AA36" s="39">
        <f>Z36*C36*E36*F36*L36*$AA$6</f>
        <v>0</v>
      </c>
      <c r="AB36" s="39"/>
      <c r="AC36" s="39">
        <f>AB36*C36*E36*F36*L36*$AC$6</f>
        <v>0</v>
      </c>
      <c r="AD36" s="39"/>
      <c r="AE36" s="39">
        <f>AD36*C36*E36*F36*L36*$AE$6</f>
        <v>0</v>
      </c>
      <c r="AF36" s="39"/>
      <c r="AG36" s="39">
        <f>AF36*C36*E36*F36*L36*$AG$6</f>
        <v>0</v>
      </c>
      <c r="AH36" s="39"/>
      <c r="AI36" s="39">
        <f>AH36*C36*E36*F36*L36*$AI$6</f>
        <v>0</v>
      </c>
      <c r="AJ36" s="39"/>
      <c r="AK36" s="39">
        <f>AJ36*C36*E36*F36*L36*$AK$6</f>
        <v>0</v>
      </c>
      <c r="AL36" s="39"/>
      <c r="AM36" s="39">
        <f>AL36*C36*E36*F36*L36*$AM$6</f>
        <v>0</v>
      </c>
      <c r="AN36" s="39"/>
      <c r="AO36" s="39">
        <f>SUM($AO$6*AN36*C36*E36*F36*L36)</f>
        <v>0</v>
      </c>
      <c r="AP36" s="39"/>
      <c r="AQ36" s="39">
        <f>AP36*C36*E36*F36*L36*$AQ$6</f>
        <v>0</v>
      </c>
      <c r="AR36" s="39"/>
      <c r="AS36" s="39">
        <f>AR36*C36*E36*F36*L36*$AS$6</f>
        <v>0</v>
      </c>
      <c r="AT36" s="39">
        <v>0</v>
      </c>
      <c r="AU36" s="39">
        <f>AT36*C36*E36*F36*L36*$AU$6</f>
        <v>0</v>
      </c>
      <c r="AV36" s="39"/>
      <c r="AW36" s="39">
        <f>AV36*C36*E36*F36*L36*$AW$6</f>
        <v>0</v>
      </c>
      <c r="AX36" s="39"/>
      <c r="AY36" s="39">
        <f>SUM(AX36*$AY$6*C36*E36*F36*L36)</f>
        <v>0</v>
      </c>
      <c r="AZ36" s="39"/>
      <c r="BA36" s="39">
        <f>SUM(AZ36*$BA$6*C36*E36*F36*L36)</f>
        <v>0</v>
      </c>
      <c r="BB36" s="39"/>
      <c r="BC36" s="39">
        <f>BB36*C36*E36*F36*L36*$BC$6</f>
        <v>0</v>
      </c>
      <c r="BD36" s="39"/>
      <c r="BE36" s="39">
        <f>BD36*C36*E36*F36*L36*$BE$6</f>
        <v>0</v>
      </c>
      <c r="BF36" s="39"/>
      <c r="BG36" s="39">
        <f>BF36*C36*E36*F36*L36*$BG$6</f>
        <v>0</v>
      </c>
      <c r="BH36" s="39"/>
      <c r="BI36" s="39">
        <f>BH36*C36*E36*F36*L36*$BI$6</f>
        <v>0</v>
      </c>
      <c r="BJ36" s="39"/>
      <c r="BK36" s="39">
        <f>BJ36*C36*E36*F36*L36*$BK$6</f>
        <v>0</v>
      </c>
      <c r="BL36" s="39"/>
      <c r="BM36" s="39">
        <f>BL36*C36*E36*F36*L36*$BM$6</f>
        <v>0</v>
      </c>
      <c r="BN36" s="39"/>
      <c r="BO36" s="39">
        <f>BN36*C36*E36*F36*L36*$BO$6</f>
        <v>0</v>
      </c>
      <c r="BP36" s="39"/>
      <c r="BQ36" s="39">
        <f>BP36*C36*E36*F36*L36*$BQ$6</f>
        <v>0</v>
      </c>
      <c r="BR36" s="39"/>
      <c r="BS36" s="39">
        <f>BR36*C36*E36*F36*L36*$BS$6</f>
        <v>0</v>
      </c>
      <c r="BT36" s="39"/>
      <c r="BU36" s="39">
        <f>BT36*C36*E36*F36*L36*$BU$6</f>
        <v>0</v>
      </c>
      <c r="BV36" s="39"/>
      <c r="BW36" s="39">
        <f>BV36*C36*E36*F36*L36*$BW$6</f>
        <v>0</v>
      </c>
      <c r="BX36" s="39"/>
      <c r="BY36" s="39">
        <f>BX36*C36*E36*F36*L36*$BY$6</f>
        <v>0</v>
      </c>
      <c r="BZ36" s="39"/>
      <c r="CA36" s="39">
        <f>BZ36*C36*E36*F36*M36*$CA$6</f>
        <v>0</v>
      </c>
      <c r="CB36" s="39"/>
      <c r="CC36" s="39">
        <f>CB36*C36*E36*F36*M36*$CC$6</f>
        <v>0</v>
      </c>
      <c r="CD36" s="42"/>
      <c r="CE36" s="39">
        <f>CD36*C36*E36*F36*M36*$CE$6</f>
        <v>0</v>
      </c>
      <c r="CF36" s="39"/>
      <c r="CG36" s="39">
        <f>CF36*C36*E36*F36*M36*$CG$6</f>
        <v>0</v>
      </c>
      <c r="CH36" s="39"/>
      <c r="CI36" s="39">
        <f>SUM(CH36*$CI$6*C36*E36*F36*M36)</f>
        <v>0</v>
      </c>
      <c r="CJ36" s="39"/>
      <c r="CK36" s="39">
        <f>SUM(CJ36*$CK$6*C36*E36*F36*M36)</f>
        <v>0</v>
      </c>
      <c r="CL36" s="39"/>
      <c r="CM36" s="39">
        <f>CL36*C36*E36*F36*M36*$CM$6</f>
        <v>0</v>
      </c>
      <c r="CN36" s="39"/>
      <c r="CO36" s="39">
        <f>CN36*C36*E36*F36*M36*$CO$6</f>
        <v>0</v>
      </c>
      <c r="CP36" s="39"/>
      <c r="CQ36" s="39">
        <f>CP36*C36*E36*F36*M36*$CQ$6</f>
        <v>0</v>
      </c>
      <c r="CR36" s="39">
        <v>0</v>
      </c>
      <c r="CS36" s="39">
        <f>CR36*C36*E36*F36*M36*$CS$6</f>
        <v>0</v>
      </c>
      <c r="CT36" s="39"/>
      <c r="CU36" s="39">
        <f>CT36*C36*E36*F36*M36*$CU$6</f>
        <v>0</v>
      </c>
      <c r="CV36" s="39"/>
      <c r="CW36" s="39">
        <f>SUM(CV36*$CW$6*C36*E36*F36*M36)</f>
        <v>0</v>
      </c>
      <c r="CX36" s="39"/>
      <c r="CY36" s="39">
        <f>SUM(CX36*$CY$6*C36*E36*F36*M36)</f>
        <v>0</v>
      </c>
      <c r="CZ36" s="39">
        <v>0</v>
      </c>
      <c r="DA36" s="39">
        <f>CZ36*C36*E36*F36*M36*$DA$6</f>
        <v>0</v>
      </c>
      <c r="DB36" s="39"/>
      <c r="DC36" s="39">
        <f>DB36*C36*E36*F36*M36*$DC$6</f>
        <v>0</v>
      </c>
      <c r="DD36" s="39"/>
      <c r="DE36" s="39">
        <f>DD36*C36*E36*F36*M36*$DE$6</f>
        <v>0</v>
      </c>
      <c r="DF36" s="39"/>
      <c r="DG36" s="39">
        <f>DF36*C36*E36*F36*M36*$DG$6</f>
        <v>0</v>
      </c>
      <c r="DH36" s="40"/>
      <c r="DI36" s="40">
        <f>DH36*C36*E36*F36*M36*$DI$6</f>
        <v>0</v>
      </c>
      <c r="DJ36" s="39"/>
      <c r="DK36" s="39">
        <f>DJ36*C36*E36*F36*M36*$DK$6</f>
        <v>0</v>
      </c>
      <c r="DL36" s="39"/>
      <c r="DM36" s="39">
        <f>DL36*C36*E36*F36*M36*$DM$6</f>
        <v>0</v>
      </c>
      <c r="DN36" s="39"/>
      <c r="DO36" s="39">
        <f>DN36*C36*E36*F36*M36*$DO$6</f>
        <v>0</v>
      </c>
      <c r="DP36" s="39"/>
      <c r="DQ36" s="39">
        <f>DP36*C36*E36*F36*M36*$DQ$6</f>
        <v>0</v>
      </c>
      <c r="DR36" s="39"/>
      <c r="DS36" s="39">
        <f>DR36*C36*E36*F36*M36*$DS$6</f>
        <v>0</v>
      </c>
      <c r="DT36" s="39"/>
      <c r="DU36" s="39">
        <f>DT36*C36*E36*F36*M36*$DU$6</f>
        <v>0</v>
      </c>
      <c r="DV36" s="39"/>
      <c r="DW36" s="39">
        <f>DV36*C36*E36*F36*M36*$DW$6</f>
        <v>0</v>
      </c>
      <c r="DX36" s="39"/>
      <c r="DY36" s="39">
        <f>DX36*C36*E36*F36*N36*$DY$6</f>
        <v>0</v>
      </c>
      <c r="DZ36" s="39"/>
      <c r="EA36" s="39">
        <f>DZ36*C36*E36*F36*O36*$EA$6</f>
        <v>0</v>
      </c>
      <c r="EB36" s="41">
        <f t="shared" si="10"/>
        <v>24</v>
      </c>
      <c r="EC36" s="41">
        <f t="shared" si="11"/>
        <v>987992.04503999988</v>
      </c>
      <c r="ED36" s="2"/>
      <c r="EE36" s="2"/>
      <c r="EF36" s="2"/>
      <c r="EG36" s="2"/>
      <c r="EH36" s="2"/>
      <c r="EI36" s="2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s="43" customFormat="1" x14ac:dyDescent="0.25">
      <c r="A37" s="56">
        <v>170</v>
      </c>
      <c r="B37" s="34" t="s">
        <v>103</v>
      </c>
      <c r="C37" s="35">
        <v>19007.45</v>
      </c>
      <c r="D37" s="35">
        <f>C37*(H37+I37+J37)</f>
        <v>15205.960000000001</v>
      </c>
      <c r="E37" s="112">
        <v>0.59</v>
      </c>
      <c r="F37" s="36">
        <v>1</v>
      </c>
      <c r="G37" s="37"/>
      <c r="H37" s="38">
        <v>0.65</v>
      </c>
      <c r="I37" s="38">
        <v>0.1</v>
      </c>
      <c r="J37" s="38">
        <v>0.05</v>
      </c>
      <c r="K37" s="38">
        <v>0.2</v>
      </c>
      <c r="L37" s="35">
        <v>1.4</v>
      </c>
      <c r="M37" s="35">
        <v>1.68</v>
      </c>
      <c r="N37" s="35">
        <v>2.23</v>
      </c>
      <c r="O37" s="35">
        <v>2.39</v>
      </c>
      <c r="P37" s="39"/>
      <c r="Q37" s="39">
        <f>P37*C37*E37*F37*L37*$Q$6</f>
        <v>0</v>
      </c>
      <c r="R37" s="39"/>
      <c r="S37" s="39">
        <f>R37*C37*E37*F37*L37*$S$6</f>
        <v>0</v>
      </c>
      <c r="T37" s="39">
        <v>0</v>
      </c>
      <c r="U37" s="39">
        <f>T37*C37*E37*F37*L37*$U$6</f>
        <v>0</v>
      </c>
      <c r="V37" s="39">
        <v>90</v>
      </c>
      <c r="W37" s="39">
        <f>V37*C37*E37*F37*L37*$W$6</f>
        <v>1554315.2163</v>
      </c>
      <c r="X37" s="39">
        <v>0</v>
      </c>
      <c r="Y37" s="39">
        <f>X37*C37*E37*F37*L37*$Y$6</f>
        <v>0</v>
      </c>
      <c r="Z37" s="39">
        <v>117</v>
      </c>
      <c r="AA37" s="39">
        <f>Z37*C37*E37*F37*L37*$AA$6</f>
        <v>2020609.7811899998</v>
      </c>
      <c r="AB37" s="39">
        <v>0</v>
      </c>
      <c r="AC37" s="39">
        <f>AB37*C37*E37*F37*L37*$AC$6</f>
        <v>0</v>
      </c>
      <c r="AD37" s="39">
        <v>0</v>
      </c>
      <c r="AE37" s="39">
        <f>AD37*C37*E37*F37*L37*$AE$6</f>
        <v>0</v>
      </c>
      <c r="AF37" s="39">
        <v>0</v>
      </c>
      <c r="AG37" s="39">
        <f>AF37*C37*E37*F37*L37*$AG$6</f>
        <v>0</v>
      </c>
      <c r="AH37" s="39"/>
      <c r="AI37" s="39">
        <f>AH37*C37*E37*F37*L37*$AI$6</f>
        <v>0</v>
      </c>
      <c r="AJ37" s="39">
        <v>10</v>
      </c>
      <c r="AK37" s="39">
        <f>AJ37*C37*E37*F37*L37*$AK$6</f>
        <v>153861.50625999997</v>
      </c>
      <c r="AL37" s="39">
        <v>89</v>
      </c>
      <c r="AM37" s="39">
        <f>AL37*C37*E37*F37*L37*$AM$6</f>
        <v>1369367.4057139999</v>
      </c>
      <c r="AN37" s="39">
        <v>1</v>
      </c>
      <c r="AO37" s="39">
        <f>SUM($AO$6*AN37*C37*E37*F37*L37)</f>
        <v>15386.150625999999</v>
      </c>
      <c r="AP37" s="39">
        <v>24</v>
      </c>
      <c r="AQ37" s="39">
        <f>AP37*C37*E37*F37*L37*$AQ$6</f>
        <v>369267.615024</v>
      </c>
      <c r="AR37" s="39"/>
      <c r="AS37" s="39">
        <f>AR37*C37*E37*F37*L37*$AS$6</f>
        <v>0</v>
      </c>
      <c r="AT37" s="39">
        <v>2</v>
      </c>
      <c r="AU37" s="39">
        <f>AT37*C37*E37*F37*L37*$AU$6</f>
        <v>30772.301251999997</v>
      </c>
      <c r="AV37" s="39">
        <v>0</v>
      </c>
      <c r="AW37" s="39">
        <f>AV37*C37*E37*F37*L37*$AW$6</f>
        <v>0</v>
      </c>
      <c r="AX37" s="39">
        <v>5</v>
      </c>
      <c r="AY37" s="39">
        <f>SUM(AX37*$AY$6*C37*E37*F37*L37)</f>
        <v>76930.753129999997</v>
      </c>
      <c r="AZ37" s="39">
        <v>57</v>
      </c>
      <c r="BA37" s="39">
        <f>SUM(AZ37*$BA$6*C37*E37*F37*L37)</f>
        <v>877010.58568199992</v>
      </c>
      <c r="BB37" s="39">
        <v>0</v>
      </c>
      <c r="BC37" s="39">
        <f>BB37*C37*E37*F37*L37*$BC$6</f>
        <v>0</v>
      </c>
      <c r="BD37" s="39">
        <v>0</v>
      </c>
      <c r="BE37" s="39">
        <f>BD37*C37*E37*F37*L37*$BE$6</f>
        <v>0</v>
      </c>
      <c r="BF37" s="39">
        <v>458</v>
      </c>
      <c r="BG37" s="39">
        <f>BF37*C37*E37*F37*L37*$BG$6</f>
        <v>7765924.026168</v>
      </c>
      <c r="BH37" s="39">
        <v>125</v>
      </c>
      <c r="BI37" s="39">
        <f>BH37*C37*E37*F37*L37*$BI$6</f>
        <v>2119520.7494999999</v>
      </c>
      <c r="BJ37" s="39">
        <v>0</v>
      </c>
      <c r="BK37" s="39">
        <f>BJ37*C37*E37*F37*L37*$BK$6</f>
        <v>0</v>
      </c>
      <c r="BL37" s="39">
        <v>0</v>
      </c>
      <c r="BM37" s="39">
        <f>BL37*C37*E37*F37*L37*$BM$6</f>
        <v>0</v>
      </c>
      <c r="BN37" s="39">
        <v>0</v>
      </c>
      <c r="BO37" s="39">
        <f>BN37*C37*E37*F37*L37*$BO$6</f>
        <v>0</v>
      </c>
      <c r="BP37" s="39">
        <v>0</v>
      </c>
      <c r="BQ37" s="39">
        <f>BP37*C37*E37*F37*L37*$BQ$6</f>
        <v>0</v>
      </c>
      <c r="BR37" s="39">
        <v>0</v>
      </c>
      <c r="BS37" s="39">
        <f>BR37*C37*E37*F37*L37*$BS$6</f>
        <v>0</v>
      </c>
      <c r="BT37" s="39"/>
      <c r="BU37" s="39">
        <f>BT37*C37*E37*F37*L37*$BU$6</f>
        <v>0</v>
      </c>
      <c r="BV37" s="39"/>
      <c r="BW37" s="39">
        <f>BV37*C37*E37*F37*L37*$BW$6</f>
        <v>0</v>
      </c>
      <c r="BX37" s="39">
        <v>10</v>
      </c>
      <c r="BY37" s="39">
        <f>BX37*C37*E37*F37*L37*$BY$6</f>
        <v>153861.50625999997</v>
      </c>
      <c r="BZ37" s="39">
        <v>20</v>
      </c>
      <c r="CA37" s="39">
        <f>BZ37*C37*E37*F37*M37*$CA$6</f>
        <v>565205.53319999995</v>
      </c>
      <c r="CB37" s="39">
        <v>4</v>
      </c>
      <c r="CC37" s="39">
        <f>CB37*C37*E37*F37*M37*$CC$6</f>
        <v>113041.10664000001</v>
      </c>
      <c r="CD37" s="42">
        <v>55</v>
      </c>
      <c r="CE37" s="39">
        <f>CD37*C37*E37*F37*M37*$CE$6</f>
        <v>1015485.9413159998</v>
      </c>
      <c r="CF37" s="39">
        <v>28</v>
      </c>
      <c r="CG37" s="39">
        <f>CF37*C37*E37*F37*M37*$CG$6</f>
        <v>516974.66103359987</v>
      </c>
      <c r="CH37" s="39">
        <v>4</v>
      </c>
      <c r="CI37" s="39">
        <f>SUM(CH37*$CI$6*C37*E37*F37*M37)</f>
        <v>73853.523004799994</v>
      </c>
      <c r="CJ37" s="39">
        <v>40</v>
      </c>
      <c r="CK37" s="39">
        <f>SUM(CJ37*$CK$6*C37*E37*F37*M37)</f>
        <v>738535.230048</v>
      </c>
      <c r="CL37" s="39">
        <v>53</v>
      </c>
      <c r="CM37" s="39">
        <f>CL37*C37*E37*F37*M37*$CM$6</f>
        <v>978559.17981359991</v>
      </c>
      <c r="CN37" s="39"/>
      <c r="CO37" s="39">
        <f>CN37*C37*E37*F37*M37*$CO$6</f>
        <v>0</v>
      </c>
      <c r="CP37" s="39">
        <v>64</v>
      </c>
      <c r="CQ37" s="39">
        <f>CP37*C37*E37*F37*M37*$CQ$6</f>
        <v>1181656.3680768001</v>
      </c>
      <c r="CR37" s="39">
        <v>0</v>
      </c>
      <c r="CS37" s="39">
        <f>CR37*C37*E37*F37*M37*$CS$6</f>
        <v>0</v>
      </c>
      <c r="CT37" s="39">
        <v>2</v>
      </c>
      <c r="CU37" s="39">
        <f>CT37*C37*E37*F37*M37*$CU$6</f>
        <v>36926.761502400004</v>
      </c>
      <c r="CV37" s="39">
        <v>1</v>
      </c>
      <c r="CW37" s="39">
        <f>SUM(CV37*$CW$6*C37*E37*F37*M37)</f>
        <v>18463.380751199998</v>
      </c>
      <c r="CX37" s="39">
        <v>16</v>
      </c>
      <c r="CY37" s="39">
        <f>SUM(CX37*$CY$6*C37*E37*F37*M37)</f>
        <v>295414.09201919998</v>
      </c>
      <c r="CZ37" s="39">
        <v>2</v>
      </c>
      <c r="DA37" s="39">
        <f>CZ37*C37*E37*F37*M37*$DA$6</f>
        <v>36926.761502400004</v>
      </c>
      <c r="DB37" s="39">
        <v>0</v>
      </c>
      <c r="DC37" s="39">
        <f>DB37*C37*E37*F37*M37*$DC$6</f>
        <v>0</v>
      </c>
      <c r="DD37" s="39">
        <v>40</v>
      </c>
      <c r="DE37" s="39">
        <f>DD37*C37*E37*F37*M37*$DE$6</f>
        <v>813895.96780799993</v>
      </c>
      <c r="DF37" s="39">
        <v>0</v>
      </c>
      <c r="DG37" s="39">
        <f>DF37*C37*E37*F37*M37*$DG$6</f>
        <v>0</v>
      </c>
      <c r="DH37" s="40">
        <v>2</v>
      </c>
      <c r="DI37" s="40">
        <f>DH37*C37*E37*F37*M37*$DI$6</f>
        <v>40694.798390400007</v>
      </c>
      <c r="DJ37" s="39">
        <v>169</v>
      </c>
      <c r="DK37" s="39">
        <f>DJ37*C37*E37*F37*M37*$DK$6</f>
        <v>3438710.4639888001</v>
      </c>
      <c r="DL37" s="39">
        <v>0</v>
      </c>
      <c r="DM37" s="39">
        <f>DL37*C37*E37*F37*M37*$DM$6</f>
        <v>0</v>
      </c>
      <c r="DN37" s="39">
        <v>0</v>
      </c>
      <c r="DO37" s="39">
        <f>DN37*C37*E37*F37*M37*$DO$6</f>
        <v>0</v>
      </c>
      <c r="DP37" s="39"/>
      <c r="DQ37" s="39">
        <f>DP37*C37*E37*F37*M37*$DQ$6</f>
        <v>0</v>
      </c>
      <c r="DR37" s="39">
        <v>10</v>
      </c>
      <c r="DS37" s="39">
        <f>DR37*C37*E37*F37*M37*$DS$6</f>
        <v>203473.99195199998</v>
      </c>
      <c r="DT37" s="39"/>
      <c r="DU37" s="39">
        <f>DT37*C37*E37*F37*M37*$DU$6</f>
        <v>0</v>
      </c>
      <c r="DV37" s="39"/>
      <c r="DW37" s="39">
        <f>DV37*C37*E37*F37*M37*$DW$6</f>
        <v>0</v>
      </c>
      <c r="DX37" s="39">
        <v>2</v>
      </c>
      <c r="DY37" s="39">
        <f>DX37*C37*E37*F37*N37*$DY$6</f>
        <v>75024.305894999998</v>
      </c>
      <c r="DZ37" s="39">
        <v>12</v>
      </c>
      <c r="EA37" s="39">
        <f>DZ37*C37*E37*F37*O37*$EA$6</f>
        <v>482443.29441000003</v>
      </c>
      <c r="EB37" s="41">
        <f t="shared" si="10"/>
        <v>1512</v>
      </c>
      <c r="EC37" s="41">
        <f t="shared" si="11"/>
        <v>27132112.958458204</v>
      </c>
      <c r="ED37" s="2"/>
      <c r="EE37" s="2"/>
      <c r="EF37" s="2"/>
      <c r="EG37" s="2"/>
      <c r="EH37" s="2"/>
      <c r="EI37" s="2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s="43" customFormat="1" x14ac:dyDescent="0.25">
      <c r="A38" s="56">
        <v>146</v>
      </c>
      <c r="B38" s="34" t="s">
        <v>104</v>
      </c>
      <c r="C38" s="35">
        <v>19007.45</v>
      </c>
      <c r="D38" s="35"/>
      <c r="E38" s="113">
        <v>0.48</v>
      </c>
      <c r="F38" s="36">
        <v>1</v>
      </c>
      <c r="G38" s="37"/>
      <c r="H38" s="38">
        <v>0.65</v>
      </c>
      <c r="I38" s="38">
        <v>0.1</v>
      </c>
      <c r="J38" s="38">
        <v>0.05</v>
      </c>
      <c r="K38" s="38">
        <v>0.2</v>
      </c>
      <c r="L38" s="35">
        <v>1.4</v>
      </c>
      <c r="M38" s="35">
        <v>1.68</v>
      </c>
      <c r="N38" s="35">
        <v>2.23</v>
      </c>
      <c r="O38" s="35">
        <v>2.39</v>
      </c>
      <c r="P38" s="39"/>
      <c r="Q38" s="39">
        <f>P38*C38*E38*F38*L38*$Q$6</f>
        <v>0</v>
      </c>
      <c r="R38" s="39">
        <v>124</v>
      </c>
      <c r="S38" s="39">
        <f>R38*C38*E38*F38*L38*$S$6</f>
        <v>2059008.6316800001</v>
      </c>
      <c r="T38" s="39"/>
      <c r="U38" s="39">
        <f>T38*C38*E38*F38*L38*$U$6</f>
        <v>0</v>
      </c>
      <c r="V38" s="39"/>
      <c r="W38" s="39">
        <f>V38*C38*E38*F38*L38*$W$6</f>
        <v>0</v>
      </c>
      <c r="X38" s="39"/>
      <c r="Y38" s="39">
        <f>X38*C38*E38*F38*L38*$Y$6</f>
        <v>0</v>
      </c>
      <c r="Z38" s="39"/>
      <c r="AA38" s="39">
        <f>Z38*C38*E38*F38*L38*$AA$6</f>
        <v>0</v>
      </c>
      <c r="AB38" s="39"/>
      <c r="AC38" s="39">
        <f>AB38*C38*E38*F38*L38*$AC$6</f>
        <v>0</v>
      </c>
      <c r="AD38" s="39"/>
      <c r="AE38" s="39">
        <f>AD38*C38*E38*F38*L38*$AE$6</f>
        <v>0</v>
      </c>
      <c r="AF38" s="39"/>
      <c r="AG38" s="39">
        <f>AF38*C38*E38*F38*L38*$AG$6</f>
        <v>0</v>
      </c>
      <c r="AH38" s="39"/>
      <c r="AI38" s="39">
        <f>AH38*C38*E38*F38*L38*$AI$6</f>
        <v>0</v>
      </c>
      <c r="AJ38" s="39">
        <v>10</v>
      </c>
      <c r="AK38" s="39">
        <f>AJ38*C38*E38*F38*L38*$AK$6</f>
        <v>125175.46271999998</v>
      </c>
      <c r="AL38" s="39">
        <v>3</v>
      </c>
      <c r="AM38" s="39">
        <f>AL38*C38*E38*F38*L38*$AM$6</f>
        <v>37552.638815999999</v>
      </c>
      <c r="AN38" s="39"/>
      <c r="AO38" s="39">
        <f>SUM($AO$6*AN38*C38*E38*F38*L38)</f>
        <v>0</v>
      </c>
      <c r="AP38" s="39">
        <v>5</v>
      </c>
      <c r="AQ38" s="39">
        <f>AP38*C38*E38*F38*L38*$AQ$6</f>
        <v>62587.731359999991</v>
      </c>
      <c r="AR38" s="39"/>
      <c r="AS38" s="39">
        <f>AR38*C38*E38*F38*L38*$AS$6</f>
        <v>0</v>
      </c>
      <c r="AT38" s="39"/>
      <c r="AU38" s="39">
        <f>AT38*C38*E38*F38*L38*$AU$6</f>
        <v>0</v>
      </c>
      <c r="AV38" s="39"/>
      <c r="AW38" s="39">
        <f>AV38*C38*E38*F38*L38*$AW$6</f>
        <v>0</v>
      </c>
      <c r="AX38" s="32">
        <v>1</v>
      </c>
      <c r="AY38" s="39">
        <f>SUM(AX38*$AY$6*C38*E38*F38*L38)</f>
        <v>12517.546272</v>
      </c>
      <c r="AZ38" s="32">
        <v>14</v>
      </c>
      <c r="BA38" s="39">
        <f>SUM(AZ38*$BA$6*C38*E38*F38*L38)</f>
        <v>175245.64780799995</v>
      </c>
      <c r="BB38" s="39"/>
      <c r="BC38" s="39">
        <f>BB38*C38*E38*F38*L38*$BC$6</f>
        <v>0</v>
      </c>
      <c r="BD38" s="39"/>
      <c r="BE38" s="39">
        <f>BD38*C38*E38*F38*L38*$BE$6</f>
        <v>0</v>
      </c>
      <c r="BF38" s="39"/>
      <c r="BG38" s="39">
        <f>BF38*C38*E38*F38*L38*$BG$6</f>
        <v>0</v>
      </c>
      <c r="BH38" s="39"/>
      <c r="BI38" s="39">
        <f>BH38*C38*E38*F38*L38*$BI$6</f>
        <v>0</v>
      </c>
      <c r="BJ38" s="39"/>
      <c r="BK38" s="39">
        <f>BJ38*C38*E38*F38*L38*$BK$6</f>
        <v>0</v>
      </c>
      <c r="BL38" s="39"/>
      <c r="BM38" s="39">
        <f>BL38*C38*E38*F38*L38*$BM$6</f>
        <v>0</v>
      </c>
      <c r="BN38" s="39"/>
      <c r="BO38" s="39">
        <f>BN38*C38*E38*F38*L38*$BO$6</f>
        <v>0</v>
      </c>
      <c r="BP38" s="39"/>
      <c r="BQ38" s="39">
        <f>BP38*C38*E38*F38*L38*$BQ$6</f>
        <v>0</v>
      </c>
      <c r="BR38" s="39"/>
      <c r="BS38" s="39">
        <f>BR38*C38*E38*F38*L38*$BS$6</f>
        <v>0</v>
      </c>
      <c r="BT38" s="39"/>
      <c r="BU38" s="39">
        <f>BT38*C38*E38*F38*L38*$BU$6</f>
        <v>0</v>
      </c>
      <c r="BV38" s="39"/>
      <c r="BW38" s="39">
        <f>BV38*C38*E38*F38*L38*$BW$6</f>
        <v>0</v>
      </c>
      <c r="BX38" s="39"/>
      <c r="BY38" s="39">
        <f>BX38*C38*E38*F38*L38*$BY$6</f>
        <v>0</v>
      </c>
      <c r="BZ38" s="39">
        <v>7</v>
      </c>
      <c r="CA38" s="39">
        <f>BZ38*C38*E38*F38*M38*$CA$6</f>
        <v>160939.88063999996</v>
      </c>
      <c r="CB38" s="39">
        <v>2</v>
      </c>
      <c r="CC38" s="39">
        <f>CB38*C38*E38*F38*M38*$CC$6</f>
        <v>45982.823039999988</v>
      </c>
      <c r="CD38" s="42">
        <v>5</v>
      </c>
      <c r="CE38" s="39">
        <f>CD38*C38*E38*F38*M38*$CE$6</f>
        <v>75105.277631999983</v>
      </c>
      <c r="CF38" s="39">
        <v>8</v>
      </c>
      <c r="CG38" s="39">
        <f>CF38*C38*E38*F38*M38*$CG$6</f>
        <v>120168.44421119998</v>
      </c>
      <c r="CH38" s="32">
        <v>1</v>
      </c>
      <c r="CI38" s="39">
        <f>SUM(CH38*$CI$6*C38*E38*F38*M38)</f>
        <v>15021.0555264</v>
      </c>
      <c r="CJ38" s="32">
        <v>16</v>
      </c>
      <c r="CK38" s="39">
        <f>SUM(CJ38*$CK$6*C38*E38*F38*M38)</f>
        <v>240336.88842239999</v>
      </c>
      <c r="CL38" s="39">
        <v>30</v>
      </c>
      <c r="CM38" s="39">
        <f>CL38*C38*E38*F38*M38*$CM$6</f>
        <v>450631.66579199996</v>
      </c>
      <c r="CN38" s="39"/>
      <c r="CO38" s="39">
        <f>CN38*C38*E38*F38*M38*$CO$6</f>
        <v>0</v>
      </c>
      <c r="CP38" s="39">
        <v>81</v>
      </c>
      <c r="CQ38" s="39">
        <f>CP38*C38*E38*F38*M38*$CQ$6</f>
        <v>1216705.4976383999</v>
      </c>
      <c r="CR38" s="39">
        <v>0</v>
      </c>
      <c r="CS38" s="39">
        <f>CR38*C38*E38*F38*M38*$CS$6</f>
        <v>0</v>
      </c>
      <c r="CT38" s="39">
        <v>2</v>
      </c>
      <c r="CU38" s="39">
        <f>CT38*C38*E38*F38*M38*$CU$6</f>
        <v>30042.111052799995</v>
      </c>
      <c r="CV38" s="32">
        <v>1</v>
      </c>
      <c r="CW38" s="39">
        <f>SUM(CV38*$CW$6*C38*E38*F38*M38)</f>
        <v>15021.0555264</v>
      </c>
      <c r="CX38" s="32">
        <v>10</v>
      </c>
      <c r="CY38" s="39">
        <f>SUM(CX38*$CY$6*C38*E38*F38*M38)</f>
        <v>150210.555264</v>
      </c>
      <c r="CZ38" s="39">
        <v>0</v>
      </c>
      <c r="DA38" s="39">
        <f>CZ38*C38*E38*F38*M38*$DA$6</f>
        <v>0</v>
      </c>
      <c r="DB38" s="39"/>
      <c r="DC38" s="39">
        <f>DB38*C38*E38*F38*M38*$DC$6</f>
        <v>0</v>
      </c>
      <c r="DD38" s="39">
        <v>10</v>
      </c>
      <c r="DE38" s="39">
        <f>DD38*C38*E38*F38*M38*$DE$6</f>
        <v>165538.16294399998</v>
      </c>
      <c r="DF38" s="39"/>
      <c r="DG38" s="39">
        <f>DF38*C38*E38*F38*M38*$DG$6</f>
        <v>0</v>
      </c>
      <c r="DH38" s="40"/>
      <c r="DI38" s="40">
        <f>DH38*C38*E38*F38*M38*$DI$6</f>
        <v>0</v>
      </c>
      <c r="DJ38" s="39">
        <v>44</v>
      </c>
      <c r="DK38" s="39">
        <f>DJ38*C38*E38*F38*M38*$DK$6</f>
        <v>728367.91695360001</v>
      </c>
      <c r="DL38" s="39"/>
      <c r="DM38" s="39">
        <f>DL38*C38*E38*F38*M38*$DM$6</f>
        <v>0</v>
      </c>
      <c r="DN38" s="39"/>
      <c r="DO38" s="39">
        <f>DN38*C38*E38*F38*M38*$DO$6</f>
        <v>0</v>
      </c>
      <c r="DP38" s="39">
        <v>38</v>
      </c>
      <c r="DQ38" s="39">
        <f>DP38*C38*E38*F38*M38*$DQ$6</f>
        <v>629045.01918719988</v>
      </c>
      <c r="DR38" s="39">
        <v>10</v>
      </c>
      <c r="DS38" s="39">
        <f>DR38*C38*E38*F38*M38*$DS$6</f>
        <v>165538.16294399998</v>
      </c>
      <c r="DT38" s="39"/>
      <c r="DU38" s="39">
        <f>DT38*C38*E38*F38*M38*$DU$6</f>
        <v>0</v>
      </c>
      <c r="DV38" s="39"/>
      <c r="DW38" s="39">
        <f>DV38*C38*E38*F38*M38*$DW$6</f>
        <v>0</v>
      </c>
      <c r="DX38" s="39"/>
      <c r="DY38" s="39">
        <f>DX38*C38*E38*F38*N38*$DY$6</f>
        <v>0</v>
      </c>
      <c r="DZ38" s="39">
        <v>5</v>
      </c>
      <c r="EA38" s="39">
        <f>DZ38*C38*E38*F38*O38*$EA$6</f>
        <v>163540.0998</v>
      </c>
      <c r="EB38" s="41">
        <f t="shared" si="10"/>
        <v>427</v>
      </c>
      <c r="EC38" s="41">
        <f t="shared" si="11"/>
        <v>6844282.2752304003</v>
      </c>
      <c r="ED38" s="2"/>
      <c r="EE38" s="2"/>
      <c r="EF38" s="2"/>
      <c r="EG38" s="2"/>
      <c r="EH38" s="2"/>
      <c r="EI38" s="2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s="53" customFormat="1" x14ac:dyDescent="0.25">
      <c r="A39" s="46">
        <v>5</v>
      </c>
      <c r="B39" s="26" t="s">
        <v>105</v>
      </c>
      <c r="C39" s="47">
        <v>19007.45</v>
      </c>
      <c r="D39" s="47">
        <f>C39*(H39+I39+J39)</f>
        <v>0</v>
      </c>
      <c r="E39" s="47">
        <v>1.37</v>
      </c>
      <c r="F39" s="48">
        <v>1</v>
      </c>
      <c r="G39" s="49"/>
      <c r="H39" s="50"/>
      <c r="I39" s="50"/>
      <c r="J39" s="50"/>
      <c r="K39" s="50"/>
      <c r="L39" s="47">
        <v>1.4</v>
      </c>
      <c r="M39" s="47">
        <v>1.68</v>
      </c>
      <c r="N39" s="47">
        <v>2.23</v>
      </c>
      <c r="O39" s="47">
        <v>2.39</v>
      </c>
      <c r="P39" s="32">
        <f>SUM(P40:P44)</f>
        <v>0</v>
      </c>
      <c r="Q39" s="32">
        <f t="shared" ref="Q39:CD39" si="12">SUM(Q40:Q44)</f>
        <v>0</v>
      </c>
      <c r="R39" s="32">
        <f t="shared" si="12"/>
        <v>75</v>
      </c>
      <c r="S39" s="32">
        <f t="shared" si="12"/>
        <v>4058170.4062899998</v>
      </c>
      <c r="T39" s="32">
        <f t="shared" si="12"/>
        <v>0</v>
      </c>
      <c r="U39" s="32">
        <f t="shared" si="12"/>
        <v>0</v>
      </c>
      <c r="V39" s="32">
        <f t="shared" si="12"/>
        <v>0</v>
      </c>
      <c r="W39" s="32">
        <f t="shared" si="12"/>
        <v>0</v>
      </c>
      <c r="X39" s="32">
        <f t="shared" si="12"/>
        <v>0</v>
      </c>
      <c r="Y39" s="32">
        <f t="shared" si="12"/>
        <v>0</v>
      </c>
      <c r="Z39" s="32">
        <f t="shared" si="12"/>
        <v>20</v>
      </c>
      <c r="AA39" s="32">
        <f t="shared" si="12"/>
        <v>1604369.4351300001</v>
      </c>
      <c r="AB39" s="32">
        <f t="shared" si="12"/>
        <v>0</v>
      </c>
      <c r="AC39" s="32">
        <f t="shared" si="12"/>
        <v>0</v>
      </c>
      <c r="AD39" s="32">
        <f t="shared" si="12"/>
        <v>0</v>
      </c>
      <c r="AE39" s="32">
        <f t="shared" si="12"/>
        <v>0</v>
      </c>
      <c r="AF39" s="32">
        <f t="shared" si="12"/>
        <v>0</v>
      </c>
      <c r="AG39" s="32">
        <f t="shared" si="12"/>
        <v>0</v>
      </c>
      <c r="AH39" s="32">
        <f t="shared" si="12"/>
        <v>7</v>
      </c>
      <c r="AI39" s="32">
        <f t="shared" si="12"/>
        <v>204453.25577599998</v>
      </c>
      <c r="AJ39" s="32">
        <f t="shared" si="12"/>
        <v>2</v>
      </c>
      <c r="AK39" s="32">
        <f t="shared" si="12"/>
        <v>58415.215936000008</v>
      </c>
      <c r="AL39" s="32">
        <f t="shared" si="12"/>
        <v>7</v>
      </c>
      <c r="AM39" s="32">
        <f t="shared" si="12"/>
        <v>204453.25577599998</v>
      </c>
      <c r="AN39" s="32">
        <f t="shared" si="12"/>
        <v>0</v>
      </c>
      <c r="AO39" s="32">
        <f t="shared" si="12"/>
        <v>0</v>
      </c>
      <c r="AP39" s="32">
        <f t="shared" si="12"/>
        <v>5</v>
      </c>
      <c r="AQ39" s="32">
        <f t="shared" si="12"/>
        <v>146038.03984000001</v>
      </c>
      <c r="AR39" s="32">
        <f t="shared" si="12"/>
        <v>2</v>
      </c>
      <c r="AS39" s="32">
        <f t="shared" si="12"/>
        <v>58415.215936000008</v>
      </c>
      <c r="AT39" s="32">
        <f t="shared" si="12"/>
        <v>1</v>
      </c>
      <c r="AU39" s="32">
        <f t="shared" si="12"/>
        <v>29207.607968000004</v>
      </c>
      <c r="AV39" s="32">
        <f t="shared" si="12"/>
        <v>0</v>
      </c>
      <c r="AW39" s="32">
        <f t="shared" si="12"/>
        <v>0</v>
      </c>
      <c r="AX39" s="32">
        <f t="shared" si="12"/>
        <v>2</v>
      </c>
      <c r="AY39" s="32">
        <f t="shared" si="12"/>
        <v>58415.215936000001</v>
      </c>
      <c r="AZ39" s="32">
        <f t="shared" si="12"/>
        <v>21</v>
      </c>
      <c r="BA39" s="32">
        <f t="shared" si="12"/>
        <v>609187.25190400006</v>
      </c>
      <c r="BB39" s="32">
        <f t="shared" si="12"/>
        <v>0</v>
      </c>
      <c r="BC39" s="32">
        <f t="shared" si="12"/>
        <v>0</v>
      </c>
      <c r="BD39" s="32">
        <f t="shared" si="12"/>
        <v>0</v>
      </c>
      <c r="BE39" s="32">
        <f t="shared" si="12"/>
        <v>0</v>
      </c>
      <c r="BF39" s="32">
        <f t="shared" si="12"/>
        <v>0</v>
      </c>
      <c r="BG39" s="32">
        <f t="shared" si="12"/>
        <v>0</v>
      </c>
      <c r="BH39" s="32">
        <f t="shared" si="12"/>
        <v>142</v>
      </c>
      <c r="BI39" s="32">
        <f t="shared" si="12"/>
        <v>4570692.6101760007</v>
      </c>
      <c r="BJ39" s="32">
        <f t="shared" si="12"/>
        <v>0</v>
      </c>
      <c r="BK39" s="32">
        <f t="shared" si="12"/>
        <v>0</v>
      </c>
      <c r="BL39" s="32">
        <f t="shared" si="12"/>
        <v>0</v>
      </c>
      <c r="BM39" s="32">
        <f t="shared" si="12"/>
        <v>0</v>
      </c>
      <c r="BN39" s="32">
        <f t="shared" si="12"/>
        <v>0</v>
      </c>
      <c r="BO39" s="32">
        <f t="shared" si="12"/>
        <v>0</v>
      </c>
      <c r="BP39" s="32">
        <f t="shared" si="12"/>
        <v>0</v>
      </c>
      <c r="BQ39" s="32">
        <f t="shared" si="12"/>
        <v>0</v>
      </c>
      <c r="BR39" s="32">
        <f t="shared" si="12"/>
        <v>2</v>
      </c>
      <c r="BS39" s="32">
        <f t="shared" si="12"/>
        <v>58415.215936000008</v>
      </c>
      <c r="BT39" s="32">
        <f t="shared" si="12"/>
        <v>55</v>
      </c>
      <c r="BU39" s="32">
        <f t="shared" si="12"/>
        <v>1878057.70768</v>
      </c>
      <c r="BV39" s="32">
        <f t="shared" si="12"/>
        <v>0</v>
      </c>
      <c r="BW39" s="32">
        <f t="shared" si="12"/>
        <v>0</v>
      </c>
      <c r="BX39" s="32">
        <f t="shared" si="12"/>
        <v>0</v>
      </c>
      <c r="BY39" s="32">
        <f t="shared" si="12"/>
        <v>0</v>
      </c>
      <c r="BZ39" s="32">
        <f t="shared" si="12"/>
        <v>2</v>
      </c>
      <c r="CA39" s="32">
        <f t="shared" si="12"/>
        <v>107293.25376000002</v>
      </c>
      <c r="CB39" s="32">
        <f t="shared" si="12"/>
        <v>3</v>
      </c>
      <c r="CC39" s="32">
        <f t="shared" si="12"/>
        <v>160939.88064000005</v>
      </c>
      <c r="CD39" s="32">
        <f t="shared" si="12"/>
        <v>5</v>
      </c>
      <c r="CE39" s="32">
        <f t="shared" ref="CE39:EC39" si="13">SUM(CE40:CE44)</f>
        <v>175245.64780800001</v>
      </c>
      <c r="CF39" s="32">
        <f t="shared" si="13"/>
        <v>24</v>
      </c>
      <c r="CG39" s="32">
        <f t="shared" si="13"/>
        <v>833668.5817152001</v>
      </c>
      <c r="CH39" s="32">
        <f t="shared" si="13"/>
        <v>1</v>
      </c>
      <c r="CI39" s="32">
        <f t="shared" si="13"/>
        <v>35049.129561599999</v>
      </c>
      <c r="CJ39" s="32">
        <f t="shared" si="13"/>
        <v>6</v>
      </c>
      <c r="CK39" s="32">
        <f t="shared" si="13"/>
        <v>210294.77736960002</v>
      </c>
      <c r="CL39" s="32">
        <f t="shared" si="13"/>
        <v>40</v>
      </c>
      <c r="CM39" s="32">
        <f t="shared" si="13"/>
        <v>1401965.1824640001</v>
      </c>
      <c r="CN39" s="32">
        <f t="shared" si="13"/>
        <v>4</v>
      </c>
      <c r="CO39" s="32">
        <f t="shared" si="13"/>
        <v>140196.51824640002</v>
      </c>
      <c r="CP39" s="32">
        <f t="shared" si="13"/>
        <v>41</v>
      </c>
      <c r="CQ39" s="32">
        <f t="shared" si="13"/>
        <v>1835385.2221320001</v>
      </c>
      <c r="CR39" s="32">
        <f t="shared" si="13"/>
        <v>0</v>
      </c>
      <c r="CS39" s="32">
        <f t="shared" si="13"/>
        <v>0</v>
      </c>
      <c r="CT39" s="32">
        <f t="shared" si="13"/>
        <v>7</v>
      </c>
      <c r="CU39" s="32">
        <f t="shared" si="13"/>
        <v>240336.88842240005</v>
      </c>
      <c r="CV39" s="32">
        <f t="shared" si="13"/>
        <v>2</v>
      </c>
      <c r="CW39" s="32">
        <f t="shared" si="13"/>
        <v>70098.259123199998</v>
      </c>
      <c r="CX39" s="32">
        <f t="shared" si="13"/>
        <v>18</v>
      </c>
      <c r="CY39" s="32">
        <f t="shared" si="13"/>
        <v>628380.82285440003</v>
      </c>
      <c r="CZ39" s="32">
        <f t="shared" si="13"/>
        <v>0</v>
      </c>
      <c r="DA39" s="32">
        <f t="shared" si="13"/>
        <v>0</v>
      </c>
      <c r="DB39" s="32">
        <f t="shared" si="13"/>
        <v>0</v>
      </c>
      <c r="DC39" s="32">
        <f t="shared" si="13"/>
        <v>0</v>
      </c>
      <c r="DD39" s="32">
        <f t="shared" si="13"/>
        <v>45</v>
      </c>
      <c r="DE39" s="32">
        <f t="shared" si="13"/>
        <v>1762636.5641808002</v>
      </c>
      <c r="DF39" s="32">
        <f t="shared" si="13"/>
        <v>5</v>
      </c>
      <c r="DG39" s="32">
        <f t="shared" si="13"/>
        <v>193127.85676800003</v>
      </c>
      <c r="DH39" s="32">
        <f t="shared" si="13"/>
        <v>23</v>
      </c>
      <c r="DI39" s="32">
        <f t="shared" si="13"/>
        <v>888388.14113280014</v>
      </c>
      <c r="DJ39" s="32">
        <f t="shared" si="13"/>
        <v>106</v>
      </c>
      <c r="DK39" s="32">
        <f t="shared" si="13"/>
        <v>4407453.5883840006</v>
      </c>
      <c r="DL39" s="32">
        <f t="shared" si="13"/>
        <v>0</v>
      </c>
      <c r="DM39" s="32">
        <f t="shared" si="13"/>
        <v>0</v>
      </c>
      <c r="DN39" s="32">
        <f t="shared" si="13"/>
        <v>0</v>
      </c>
      <c r="DO39" s="32">
        <f t="shared" si="13"/>
        <v>0</v>
      </c>
      <c r="DP39" s="32">
        <f t="shared" si="13"/>
        <v>42</v>
      </c>
      <c r="DQ39" s="32">
        <f t="shared" si="13"/>
        <v>3908769.8725152006</v>
      </c>
      <c r="DR39" s="32">
        <f t="shared" si="13"/>
        <v>0</v>
      </c>
      <c r="DS39" s="32">
        <f t="shared" si="13"/>
        <v>0</v>
      </c>
      <c r="DT39" s="32">
        <f t="shared" si="13"/>
        <v>7</v>
      </c>
      <c r="DU39" s="32">
        <f t="shared" si="13"/>
        <v>245343.90693119998</v>
      </c>
      <c r="DV39" s="32">
        <f t="shared" si="13"/>
        <v>0</v>
      </c>
      <c r="DW39" s="32">
        <f t="shared" si="13"/>
        <v>0</v>
      </c>
      <c r="DX39" s="32">
        <f t="shared" si="13"/>
        <v>5</v>
      </c>
      <c r="DY39" s="32">
        <f t="shared" si="13"/>
        <v>356047.55340000003</v>
      </c>
      <c r="DZ39" s="32">
        <f t="shared" si="13"/>
        <v>2</v>
      </c>
      <c r="EA39" s="32">
        <f t="shared" si="13"/>
        <v>152637.42648000002</v>
      </c>
      <c r="EB39" s="32">
        <f t="shared" si="13"/>
        <v>729</v>
      </c>
      <c r="EC39" s="32">
        <f t="shared" si="13"/>
        <v>31291549.508172799</v>
      </c>
      <c r="ED39" s="51"/>
      <c r="EE39" s="51"/>
      <c r="EF39" s="51"/>
      <c r="EG39" s="51"/>
      <c r="EH39" s="51"/>
      <c r="EI39" s="51"/>
      <c r="EJ39" s="52"/>
      <c r="EK39" s="52"/>
      <c r="EL39" s="52"/>
      <c r="EM39" s="52"/>
      <c r="EN39" s="52"/>
      <c r="EO39" s="52"/>
      <c r="EP39" s="52"/>
      <c r="EQ39" s="52"/>
      <c r="ER39" s="52"/>
      <c r="ES39" s="52"/>
      <c r="ET39" s="52"/>
      <c r="EU39" s="52"/>
      <c r="EV39" s="52"/>
      <c r="EW39" s="52"/>
      <c r="EX39" s="52"/>
      <c r="EY39" s="52"/>
      <c r="EZ39" s="52"/>
      <c r="FA39" s="52"/>
      <c r="FB39" s="52"/>
      <c r="FC39" s="52"/>
      <c r="FD39" s="52"/>
      <c r="FE39" s="52"/>
      <c r="FF39" s="52"/>
      <c r="FG39" s="52"/>
      <c r="FH39" s="52"/>
      <c r="FI39" s="52"/>
      <c r="FJ39" s="52"/>
      <c r="FK39" s="52"/>
      <c r="FL39" s="52"/>
      <c r="FM39" s="52"/>
      <c r="FN39" s="52"/>
      <c r="FO39" s="52"/>
      <c r="FP39" s="52"/>
      <c r="FQ39" s="52"/>
      <c r="FR39" s="52"/>
      <c r="FS39" s="52"/>
      <c r="FT39" s="52"/>
      <c r="FU39" s="52"/>
      <c r="FV39" s="52"/>
      <c r="FW39" s="52"/>
      <c r="FX39" s="52"/>
      <c r="FY39" s="52"/>
      <c r="FZ39" s="52"/>
      <c r="GA39" s="52"/>
      <c r="GB39" s="52"/>
      <c r="GC39" s="52"/>
      <c r="GD39" s="52"/>
      <c r="GE39" s="52"/>
      <c r="GF39" s="52"/>
      <c r="GG39" s="52"/>
      <c r="GH39" s="52"/>
      <c r="GI39" s="52"/>
      <c r="GJ39" s="52"/>
      <c r="GK39" s="52"/>
      <c r="GL39" s="52"/>
      <c r="GM39" s="52"/>
      <c r="GN39" s="52"/>
      <c r="GO39" s="52"/>
      <c r="GP39" s="52"/>
      <c r="GQ39" s="52"/>
      <c r="GR39" s="52"/>
      <c r="GS39" s="52"/>
      <c r="GT39" s="52"/>
      <c r="GU39" s="52"/>
      <c r="GV39" s="52"/>
      <c r="GW39" s="52"/>
      <c r="GX39" s="52"/>
      <c r="GY39" s="52"/>
      <c r="GZ39" s="52"/>
      <c r="HA39" s="52"/>
      <c r="HB39" s="52"/>
      <c r="HC39" s="52"/>
      <c r="HD39" s="52"/>
      <c r="HE39" s="52"/>
      <c r="HF39" s="52"/>
      <c r="HG39" s="52"/>
      <c r="HH39" s="52"/>
      <c r="HI39" s="52"/>
      <c r="HJ39" s="52"/>
      <c r="HK39" s="52"/>
      <c r="HL39" s="52"/>
      <c r="HM39" s="52"/>
      <c r="HN39" s="52"/>
      <c r="HO39" s="52"/>
      <c r="HP39" s="52"/>
      <c r="HQ39" s="52"/>
      <c r="HR39" s="52"/>
      <c r="HS39" s="52"/>
      <c r="HT39" s="52"/>
      <c r="HU39" s="52"/>
      <c r="HV39" s="52"/>
      <c r="HW39" s="52"/>
      <c r="HX39" s="52"/>
      <c r="HY39" s="52"/>
      <c r="HZ39" s="52"/>
      <c r="IA39" s="52"/>
      <c r="IB39" s="52"/>
      <c r="IC39" s="52"/>
      <c r="ID39" s="52"/>
      <c r="IE39" s="52"/>
      <c r="IF39" s="52"/>
      <c r="IG39" s="52"/>
      <c r="IH39" s="52"/>
      <c r="II39" s="52"/>
      <c r="IJ39" s="52"/>
      <c r="IK39" s="52"/>
      <c r="IL39" s="52"/>
      <c r="IM39" s="52"/>
      <c r="IN39" s="52"/>
      <c r="IO39" s="52"/>
      <c r="IP39" s="52"/>
      <c r="IQ39" s="52"/>
      <c r="IR39" s="52"/>
      <c r="IS39" s="52"/>
      <c r="IT39" s="52"/>
      <c r="IU39" s="52"/>
      <c r="IV39" s="52"/>
      <c r="IW39" s="52"/>
    </row>
    <row r="40" spans="1:257" s="43" customFormat="1" x14ac:dyDescent="0.25">
      <c r="A40" s="108">
        <v>26</v>
      </c>
      <c r="B40" s="34" t="s">
        <v>106</v>
      </c>
      <c r="C40" s="35">
        <v>19007.45</v>
      </c>
      <c r="D40" s="35">
        <f>C40*(H40+I40+J40)</f>
        <v>14825.811000000002</v>
      </c>
      <c r="E40" s="114">
        <v>1.1200000000000001</v>
      </c>
      <c r="F40" s="36">
        <v>1</v>
      </c>
      <c r="G40" s="37"/>
      <c r="H40" s="38">
        <v>0.53</v>
      </c>
      <c r="I40" s="38">
        <v>0.2</v>
      </c>
      <c r="J40" s="38">
        <v>0.05</v>
      </c>
      <c r="K40" s="38">
        <v>0.22</v>
      </c>
      <c r="L40" s="35">
        <v>1.4</v>
      </c>
      <c r="M40" s="35">
        <v>1.68</v>
      </c>
      <c r="N40" s="35">
        <v>2.23</v>
      </c>
      <c r="O40" s="35">
        <v>2.39</v>
      </c>
      <c r="P40" s="39"/>
      <c r="Q40" s="39">
        <f>P40*C40*E40*F40*L40*$Q$6</f>
        <v>0</v>
      </c>
      <c r="R40" s="39">
        <v>15</v>
      </c>
      <c r="S40" s="39">
        <f>R40*C40*E40*F40*L40*$S$6</f>
        <v>581171.79120000009</v>
      </c>
      <c r="T40" s="39">
        <v>0</v>
      </c>
      <c r="U40" s="39">
        <f>T40*C40*E40*F40*L40*$U$6</f>
        <v>0</v>
      </c>
      <c r="V40" s="39">
        <v>0</v>
      </c>
      <c r="W40" s="39">
        <f>V40*C40*E40*F40*L40*$W$6</f>
        <v>0</v>
      </c>
      <c r="X40" s="39">
        <v>0</v>
      </c>
      <c r="Y40" s="39">
        <f>X40*C40*E40*F40*L40*$Y$6</f>
        <v>0</v>
      </c>
      <c r="Z40" s="39"/>
      <c r="AA40" s="39">
        <f>Z40*C40*E40*F40*L40*$AA$6</f>
        <v>0</v>
      </c>
      <c r="AB40" s="39">
        <v>0</v>
      </c>
      <c r="AC40" s="39">
        <f>AB40*C40*E40*F40*L40*$AC$6</f>
        <v>0</v>
      </c>
      <c r="AD40" s="39">
        <v>0</v>
      </c>
      <c r="AE40" s="39">
        <f>AD40*C40*E40*F40*L40*$AE$6</f>
        <v>0</v>
      </c>
      <c r="AF40" s="39">
        <v>0</v>
      </c>
      <c r="AG40" s="39">
        <f>AF40*C40*E40*F40*L40*$AG$6</f>
        <v>0</v>
      </c>
      <c r="AH40" s="39">
        <v>7</v>
      </c>
      <c r="AI40" s="39">
        <f>AH40*C40*E40*F40*L40*$AI$6</f>
        <v>204453.25577599998</v>
      </c>
      <c r="AJ40" s="39">
        <v>2</v>
      </c>
      <c r="AK40" s="39">
        <f>AJ40*C40*E40*F40*L40*$AK$6</f>
        <v>58415.215936000008</v>
      </c>
      <c r="AL40" s="39">
        <v>7</v>
      </c>
      <c r="AM40" s="39">
        <f>AL40*C40*E40*F40*L40*$AM$6</f>
        <v>204453.25577599998</v>
      </c>
      <c r="AN40" s="39"/>
      <c r="AO40" s="39">
        <f>SUM($AO$6*AN40*C40*E40*F40*L40)</f>
        <v>0</v>
      </c>
      <c r="AP40" s="39">
        <v>4</v>
      </c>
      <c r="AQ40" s="39">
        <f>AP40*C40*E40*F40*L40*$AQ$6</f>
        <v>116830.43187200002</v>
      </c>
      <c r="AR40" s="39">
        <v>2</v>
      </c>
      <c r="AS40" s="39">
        <f>AR40*C40*E40*F40*L40*$AS$6</f>
        <v>58415.215936000008</v>
      </c>
      <c r="AT40" s="39">
        <v>1</v>
      </c>
      <c r="AU40" s="39">
        <f>AT40*C40*E40*F40*L40*$AU$6</f>
        <v>29207.607968000004</v>
      </c>
      <c r="AV40" s="39">
        <v>0</v>
      </c>
      <c r="AW40" s="39">
        <f>AV40*C40*E40*F40*L40*$AW$6</f>
        <v>0</v>
      </c>
      <c r="AX40" s="39">
        <v>2</v>
      </c>
      <c r="AY40" s="39">
        <f>SUM(AX40*$AY$6*C40*E40*F40*L40)</f>
        <v>58415.215936000001</v>
      </c>
      <c r="AZ40" s="39">
        <v>19</v>
      </c>
      <c r="BA40" s="39">
        <f>SUM(AZ40*$BA$6*C40*E40*F40*L40)</f>
        <v>554944.55139200005</v>
      </c>
      <c r="BB40" s="39">
        <v>0</v>
      </c>
      <c r="BC40" s="39">
        <f>BB40*C40*E40*F40*L40*$BC$6</f>
        <v>0</v>
      </c>
      <c r="BD40" s="39">
        <v>0</v>
      </c>
      <c r="BE40" s="39">
        <f>BD40*C40*E40*F40*L40*$BE$6</f>
        <v>0</v>
      </c>
      <c r="BF40" s="39"/>
      <c r="BG40" s="39">
        <f>BF40*C40*E40*F40*L40*$BG$6</f>
        <v>0</v>
      </c>
      <c r="BH40" s="39">
        <v>141</v>
      </c>
      <c r="BI40" s="39">
        <f>BH40*C40*E40*F40*L40*$BI$6</f>
        <v>4538504.6340480009</v>
      </c>
      <c r="BJ40" s="39">
        <v>0</v>
      </c>
      <c r="BK40" s="39">
        <f>BJ40*C40*E40*F40*L40*$BK$6</f>
        <v>0</v>
      </c>
      <c r="BL40" s="39">
        <v>0</v>
      </c>
      <c r="BM40" s="39">
        <f>BL40*C40*E40*F40*L40*$BM$6</f>
        <v>0</v>
      </c>
      <c r="BN40" s="39">
        <v>0</v>
      </c>
      <c r="BO40" s="39">
        <f>BN40*C40*E40*F40*L40*$BO$6</f>
        <v>0</v>
      </c>
      <c r="BP40" s="39">
        <v>0</v>
      </c>
      <c r="BQ40" s="39">
        <f>BP40*C40*E40*F40*L40*$BQ$6</f>
        <v>0</v>
      </c>
      <c r="BR40" s="39">
        <v>2</v>
      </c>
      <c r="BS40" s="39">
        <f>BR40*C40*E40*F40*L40*$BS$6</f>
        <v>58415.215936000008</v>
      </c>
      <c r="BT40" s="39">
        <v>42</v>
      </c>
      <c r="BU40" s="39">
        <f>BT40*C40*E40*F40*L40*$BU$6</f>
        <v>1376930.0899200002</v>
      </c>
      <c r="BV40" s="39">
        <v>0</v>
      </c>
      <c r="BW40" s="39">
        <f>BV40*C40*E40*F40*L40*$BW$6</f>
        <v>0</v>
      </c>
      <c r="BX40" s="39">
        <v>0</v>
      </c>
      <c r="BY40" s="39">
        <f>BX40*C40*E40*F40*L40*$BY$6</f>
        <v>0</v>
      </c>
      <c r="BZ40" s="39">
        <v>2</v>
      </c>
      <c r="CA40" s="39">
        <f>BZ40*C40*E40*F40*M40*$CA$6</f>
        <v>107293.25376000002</v>
      </c>
      <c r="CB40" s="39">
        <v>3</v>
      </c>
      <c r="CC40" s="39">
        <f>CB40*C40*E40*F40*M40*$CC$6</f>
        <v>160939.88064000005</v>
      </c>
      <c r="CD40" s="39">
        <v>5</v>
      </c>
      <c r="CE40" s="39">
        <f>CD40*C40*E40*F40*M40*$CE$6</f>
        <v>175245.64780800001</v>
      </c>
      <c r="CF40" s="39">
        <v>21</v>
      </c>
      <c r="CG40" s="39">
        <f>CF40*C40*E40*F40*M40*$CG$6</f>
        <v>736031.72079360008</v>
      </c>
      <c r="CH40" s="39">
        <v>1</v>
      </c>
      <c r="CI40" s="39">
        <f>SUM(CH40*$CI$6*C40*E40*F40*M40)</f>
        <v>35049.129561599999</v>
      </c>
      <c r="CJ40" s="39">
        <v>6</v>
      </c>
      <c r="CK40" s="39">
        <f>SUM(CJ40*$CK$6*C40*E40*F40*M40)</f>
        <v>210294.77736960002</v>
      </c>
      <c r="CL40" s="39">
        <v>40</v>
      </c>
      <c r="CM40" s="39">
        <f>CL40*C40*E40*F40*M40*$CM$6</f>
        <v>1401965.1824640001</v>
      </c>
      <c r="CN40" s="39">
        <v>4</v>
      </c>
      <c r="CO40" s="39">
        <f>CN40*C40*E40*F40*M40*$CO$6</f>
        <v>140196.51824640002</v>
      </c>
      <c r="CP40" s="39">
        <v>34</v>
      </c>
      <c r="CQ40" s="39">
        <f>CP40*C40*E40*F40*M40*$CQ$6</f>
        <v>1191670.4050944</v>
      </c>
      <c r="CR40" s="39">
        <v>0</v>
      </c>
      <c r="CS40" s="39">
        <f>CR40*C40*E40*F40*M40*$CS$6</f>
        <v>0</v>
      </c>
      <c r="CT40" s="39">
        <v>3</v>
      </c>
      <c r="CU40" s="39">
        <f>CT40*C40*E40*F40*M40*$CU$6</f>
        <v>105147.38868480003</v>
      </c>
      <c r="CV40" s="39">
        <v>2</v>
      </c>
      <c r="CW40" s="39">
        <f>SUM(CV40*$CW$6*C40*E40*F40*M40)</f>
        <v>70098.259123199998</v>
      </c>
      <c r="CX40" s="39">
        <v>17</v>
      </c>
      <c r="CY40" s="39">
        <f>SUM(CX40*$CY$6*C40*E40*F40*M40)</f>
        <v>595835.20254720002</v>
      </c>
      <c r="CZ40" s="39"/>
      <c r="DA40" s="39">
        <f>CZ40*C40*E40*F40*M40*$DA$6</f>
        <v>0</v>
      </c>
      <c r="DB40" s="39">
        <v>0</v>
      </c>
      <c r="DC40" s="39">
        <f>DB40*C40*E40*F40*M40*$DC$6</f>
        <v>0</v>
      </c>
      <c r="DD40" s="39">
        <v>37</v>
      </c>
      <c r="DE40" s="39">
        <f>DD40*C40*E40*F40*M40*$DE$6</f>
        <v>1429146.1400832001</v>
      </c>
      <c r="DF40" s="39">
        <v>5</v>
      </c>
      <c r="DG40" s="39">
        <f>DF40*C40*E40*F40*M40*$DG$6</f>
        <v>193127.85676800003</v>
      </c>
      <c r="DH40" s="40">
        <v>21</v>
      </c>
      <c r="DI40" s="40">
        <f>DH40*C40*E40*F40*M40*$DI$6</f>
        <v>811136.99842560012</v>
      </c>
      <c r="DJ40" s="39">
        <v>74</v>
      </c>
      <c r="DK40" s="39">
        <f>DJ40*C40*E40*F40*M40*$DK$6</f>
        <v>2858292.2801664001</v>
      </c>
      <c r="DL40" s="39">
        <v>0</v>
      </c>
      <c r="DM40" s="39">
        <f>DL40*C40*E40*F40*M40*$DM$6</f>
        <v>0</v>
      </c>
      <c r="DN40" s="39">
        <v>0</v>
      </c>
      <c r="DO40" s="39">
        <f>DN40*C40*E40*F40*M40*$DO$6</f>
        <v>0</v>
      </c>
      <c r="DP40" s="39">
        <v>10</v>
      </c>
      <c r="DQ40" s="39">
        <f>DP40*C40*E40*F40*M40*$DQ$6</f>
        <v>386255.71353600005</v>
      </c>
      <c r="DR40" s="39">
        <v>0</v>
      </c>
      <c r="DS40" s="39">
        <f>DR40*C40*E40*F40*M40*$DS$6</f>
        <v>0</v>
      </c>
      <c r="DT40" s="39">
        <v>7</v>
      </c>
      <c r="DU40" s="39">
        <f>DT40*C40*E40*F40*M40*$DU$6</f>
        <v>245343.90693119998</v>
      </c>
      <c r="DV40" s="39">
        <v>0</v>
      </c>
      <c r="DW40" s="39">
        <f>DV40*C40*E40*F40*M40*$DW$6</f>
        <v>0</v>
      </c>
      <c r="DX40" s="39">
        <v>5</v>
      </c>
      <c r="DY40" s="39">
        <f>DX40*C40*E40*F40*N40*$DY$6</f>
        <v>356047.55340000003</v>
      </c>
      <c r="DZ40" s="39">
        <v>2</v>
      </c>
      <c r="EA40" s="39">
        <f>DZ40*C40*E40*F40*O40*$EA$6</f>
        <v>152637.42648000002</v>
      </c>
      <c r="EB40" s="41">
        <f t="shared" ref="EB40:EB44" si="14">SUM(P40,R40,T40,V40,X40,Z40,AB40,AD40,AF40,AH40,AJ40,AL40,AP40,AR40,AT40,AV40,AX40,AZ40,BB40,BD40,BF40,BH40,BJ40,BL40,BN40,BP40,BR40,BT40,BV40,BX40,BZ40,CB40,CD40,CF40,CH40,CJ40,CL40,CN40,CP40,CR40,CT40,CV40,CX40,CZ40,DB40,DD40,DF40,DH40,DJ40,DL40,DN40,DP40,DR40,DT40,DV40,DX40,DZ40,AN40)</f>
        <v>543</v>
      </c>
      <c r="EC40" s="41">
        <f t="shared" ref="EC40:EC44" si="15">SUM(Q40,S40,U40,W40,Y40,AA40,AC40,AE40,AG40,AI40,AK40,AM40,AQ40,AS40,AU40,AW40,AY40,BA40,BC40,BE40,BG40,BI40,BK40,BM40,BO40,BQ40,BS40,BU40,BW40,BY40,CA40,CC40,CE40,CG40,CI40,CK40,CM40,CO40,CQ40,CS40,CU40,CW40,CY40,DA40,DC40,DE40,DG40,DI40,DK40,DM40,DO40,DQ40,DS40,DU40,DW40,DY40,EA40,AO40)</f>
        <v>19201911.723579198</v>
      </c>
      <c r="ED40" s="2"/>
      <c r="EE40" s="2"/>
      <c r="EF40" s="2"/>
      <c r="EG40" s="2"/>
      <c r="EH40" s="2"/>
      <c r="EI40" s="2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s="43" customFormat="1" x14ac:dyDescent="0.25">
      <c r="A41" s="108">
        <v>27</v>
      </c>
      <c r="B41" s="34" t="s">
        <v>107</v>
      </c>
      <c r="C41" s="35">
        <v>19007.45</v>
      </c>
      <c r="D41" s="35"/>
      <c r="E41" s="114">
        <v>1.49</v>
      </c>
      <c r="F41" s="36">
        <v>1</v>
      </c>
      <c r="G41" s="37"/>
      <c r="H41" s="38">
        <v>0.53</v>
      </c>
      <c r="I41" s="38">
        <v>0.2</v>
      </c>
      <c r="J41" s="38">
        <v>0.05</v>
      </c>
      <c r="K41" s="38">
        <v>0.22</v>
      </c>
      <c r="L41" s="35">
        <v>1.4</v>
      </c>
      <c r="M41" s="35">
        <v>1.68</v>
      </c>
      <c r="N41" s="35">
        <v>2.23</v>
      </c>
      <c r="O41" s="35">
        <v>2.39</v>
      </c>
      <c r="P41" s="39"/>
      <c r="Q41" s="39">
        <f>P41*C41*E41*F41*L41*$Q$6</f>
        <v>0</v>
      </c>
      <c r="R41" s="39">
        <v>7</v>
      </c>
      <c r="S41" s="39">
        <f>R41*C41*E41*F41*L41*$S$6</f>
        <v>360810.82036999997</v>
      </c>
      <c r="T41" s="39"/>
      <c r="U41" s="39">
        <f>T41*C41*E41*F41*L41*$U$6</f>
        <v>0</v>
      </c>
      <c r="V41" s="39"/>
      <c r="W41" s="39">
        <f>V41*C41*E41*F41*L41*$W$6</f>
        <v>0</v>
      </c>
      <c r="X41" s="39"/>
      <c r="Y41" s="39">
        <f>X41*C41*E41*F41*L41*$Y$6</f>
        <v>0</v>
      </c>
      <c r="Z41" s="39">
        <v>9</v>
      </c>
      <c r="AA41" s="39">
        <f>Z41*C41*E41*F41*L41*$AA$6</f>
        <v>392530.45293000009</v>
      </c>
      <c r="AB41" s="39"/>
      <c r="AC41" s="39">
        <f>AB41*C41*E41*F41*L41*$AC$6</f>
        <v>0</v>
      </c>
      <c r="AD41" s="39"/>
      <c r="AE41" s="39">
        <f>AD41*C41*E41*F41*L41*$AE$6</f>
        <v>0</v>
      </c>
      <c r="AF41" s="39"/>
      <c r="AG41" s="39">
        <f>AF41*C41*E41*F41*L41*$AG$6</f>
        <v>0</v>
      </c>
      <c r="AH41" s="39"/>
      <c r="AI41" s="39">
        <f>AH41*C41*E41*F41*L41*$AI$6</f>
        <v>0</v>
      </c>
      <c r="AJ41" s="39"/>
      <c r="AK41" s="39">
        <f>AJ41*C41*E41*F41*L41*$AK$6</f>
        <v>0</v>
      </c>
      <c r="AL41" s="39"/>
      <c r="AM41" s="39">
        <f>AL41*C41*E41*F41*L41*$AM$6</f>
        <v>0</v>
      </c>
      <c r="AN41" s="39"/>
      <c r="AO41" s="39">
        <f>SUM($AO$6*AN41*C41*E41*F41*L41)</f>
        <v>0</v>
      </c>
      <c r="AP41" s="39"/>
      <c r="AQ41" s="39">
        <f>AP41*C41*E41*F41*L41*$AQ$6</f>
        <v>0</v>
      </c>
      <c r="AR41" s="39"/>
      <c r="AS41" s="39">
        <f>AR41*C41*E41*F41*L41*$AS$6</f>
        <v>0</v>
      </c>
      <c r="AT41" s="39">
        <v>0</v>
      </c>
      <c r="AU41" s="39">
        <f>AT41*C41*E41*F41*L41*$AU$6</f>
        <v>0</v>
      </c>
      <c r="AV41" s="39"/>
      <c r="AW41" s="39">
        <f>AV41*C41*E41*F41*L41*$AW$6</f>
        <v>0</v>
      </c>
      <c r="AX41" s="39"/>
      <c r="AY41" s="39">
        <f>SUM(AX41*$AY$6*C41*E41*F41*L41)</f>
        <v>0</v>
      </c>
      <c r="AZ41" s="39"/>
      <c r="BA41" s="39">
        <f>SUM(AZ41*$BA$6*C41*E41*F41*L41)</f>
        <v>0</v>
      </c>
      <c r="BB41" s="39"/>
      <c r="BC41" s="39">
        <f>BB41*C41*E41*F41*L41*$BC$6</f>
        <v>0</v>
      </c>
      <c r="BD41" s="39"/>
      <c r="BE41" s="39">
        <f>BD41*C41*E41*F41*L41*$BE$6</f>
        <v>0</v>
      </c>
      <c r="BF41" s="39"/>
      <c r="BG41" s="39">
        <f>BF41*C41*E41*F41*L41*$BG$6</f>
        <v>0</v>
      </c>
      <c r="BH41" s="39"/>
      <c r="BI41" s="39">
        <f>BH41*C41*E41*F41*L41*$BI$6</f>
        <v>0</v>
      </c>
      <c r="BJ41" s="39"/>
      <c r="BK41" s="39">
        <f>BJ41*C41*E41*F41*L41*$BK$6</f>
        <v>0</v>
      </c>
      <c r="BL41" s="39"/>
      <c r="BM41" s="39">
        <f>BL41*C41*E41*F41*L41*$BM$6</f>
        <v>0</v>
      </c>
      <c r="BN41" s="39"/>
      <c r="BO41" s="39">
        <f>BN41*C41*E41*F41*L41*$BO$6</f>
        <v>0</v>
      </c>
      <c r="BP41" s="39"/>
      <c r="BQ41" s="39">
        <f>BP41*C41*E41*F41*L41*$BQ$6</f>
        <v>0</v>
      </c>
      <c r="BR41" s="39"/>
      <c r="BS41" s="39">
        <f>BR41*C41*E41*F41*L41*$BS$6</f>
        <v>0</v>
      </c>
      <c r="BT41" s="39">
        <v>8</v>
      </c>
      <c r="BU41" s="39">
        <f>BT41*C41*E41*F41*L41*$BU$6</f>
        <v>348915.95815999998</v>
      </c>
      <c r="BV41" s="39"/>
      <c r="BW41" s="39">
        <f>BV41*C41*E41*F41*L41*$BW$6</f>
        <v>0</v>
      </c>
      <c r="BX41" s="39"/>
      <c r="BY41" s="39">
        <f>BX41*C41*E41*F41*L41*$BY$6</f>
        <v>0</v>
      </c>
      <c r="BZ41" s="39"/>
      <c r="CA41" s="39">
        <f>BZ41*C41*E41*F41*M41*$CA$6</f>
        <v>0</v>
      </c>
      <c r="CB41" s="39"/>
      <c r="CC41" s="39">
        <f>CB41*C41*E41*F41*M41*$CC$6</f>
        <v>0</v>
      </c>
      <c r="CD41" s="39"/>
      <c r="CE41" s="39">
        <f>CD41*C41*E41*F41*M41*$CE$6</f>
        <v>0</v>
      </c>
      <c r="CF41" s="39"/>
      <c r="CG41" s="39">
        <f>CF41*C41*E41*F41*M41*$CG$6</f>
        <v>0</v>
      </c>
      <c r="CH41" s="39"/>
      <c r="CI41" s="39">
        <f>SUM(CH41*$CI$6*C41*E41*F41*M41)</f>
        <v>0</v>
      </c>
      <c r="CJ41" s="39"/>
      <c r="CK41" s="39">
        <f>SUM(CJ41*$CK$6*C41*E41*F41*M41)</f>
        <v>0</v>
      </c>
      <c r="CL41" s="39"/>
      <c r="CM41" s="39">
        <f>CL41*C41*E41*F41*M41*$CM$6</f>
        <v>0</v>
      </c>
      <c r="CN41" s="39"/>
      <c r="CO41" s="39">
        <f>CN41*C41*E41*F41*M41*$CO$6</f>
        <v>0</v>
      </c>
      <c r="CP41" s="39">
        <v>1</v>
      </c>
      <c r="CQ41" s="39">
        <f>CP41*C41*E41*F41*M41*$CQ$6</f>
        <v>46627.859863199999</v>
      </c>
      <c r="CR41" s="39">
        <v>0</v>
      </c>
      <c r="CS41" s="39">
        <f>CR41*C41*E41*F41*M41*$CS$6</f>
        <v>0</v>
      </c>
      <c r="CT41" s="39"/>
      <c r="CU41" s="39">
        <f>CT41*C41*E41*F41*M41*$CU$6</f>
        <v>0</v>
      </c>
      <c r="CV41" s="39"/>
      <c r="CW41" s="39">
        <f>SUM(CV41*$CW$6*C41*E41*F41*M41)</f>
        <v>0</v>
      </c>
      <c r="CX41" s="39"/>
      <c r="CY41" s="39">
        <f>SUM(CX41*$CY$6*C41*E41*F41*M41)</f>
        <v>0</v>
      </c>
      <c r="CZ41" s="39"/>
      <c r="DA41" s="39">
        <f>CZ41*C41*E41*F41*M41*$DA$6</f>
        <v>0</v>
      </c>
      <c r="DB41" s="39"/>
      <c r="DC41" s="39">
        <f>DB41*C41*E41*F41*M41*$DC$6</f>
        <v>0</v>
      </c>
      <c r="DD41" s="39">
        <v>3</v>
      </c>
      <c r="DE41" s="39">
        <f>DD41*C41*E41*F41*M41*$DE$6</f>
        <v>154157.4142416</v>
      </c>
      <c r="DF41" s="39"/>
      <c r="DG41" s="39">
        <f>DF41*C41*E41*F41*M41*$DG$6</f>
        <v>0</v>
      </c>
      <c r="DH41" s="40"/>
      <c r="DI41" s="40">
        <f>DH41*C41*E41*F41*M41*$DI$6</f>
        <v>0</v>
      </c>
      <c r="DJ41" s="39">
        <v>16</v>
      </c>
      <c r="DK41" s="39">
        <f>DJ41*C41*E41*F41*M41*$DK$6</f>
        <v>822172.87595520006</v>
      </c>
      <c r="DL41" s="39"/>
      <c r="DM41" s="39">
        <f>DL41*C41*E41*F41*M41*$DM$6</f>
        <v>0</v>
      </c>
      <c r="DN41" s="39"/>
      <c r="DO41" s="39">
        <f>DN41*C41*E41*F41*M41*$DO$6</f>
        <v>0</v>
      </c>
      <c r="DP41" s="39">
        <v>10</v>
      </c>
      <c r="DQ41" s="39">
        <f>DP41*C41*E41*F41*M41*$DQ$6</f>
        <v>513858.04747200001</v>
      </c>
      <c r="DR41" s="39"/>
      <c r="DS41" s="39">
        <f>DR41*C41*E41*F41*M41*$DS$6</f>
        <v>0</v>
      </c>
      <c r="DT41" s="39"/>
      <c r="DU41" s="39">
        <f>DT41*C41*E41*F41*M41*$DU$6</f>
        <v>0</v>
      </c>
      <c r="DV41" s="39"/>
      <c r="DW41" s="39">
        <f>DV41*C41*E41*F41*M41*$DW$6</f>
        <v>0</v>
      </c>
      <c r="DX41" s="39"/>
      <c r="DY41" s="39">
        <f>DX41*C41*E41*F41*N41*$DY$6</f>
        <v>0</v>
      </c>
      <c r="DZ41" s="39"/>
      <c r="EA41" s="39">
        <f>DZ41*C41*E41*F41*O41*$EA$6</f>
        <v>0</v>
      </c>
      <c r="EB41" s="41">
        <f t="shared" si="14"/>
        <v>54</v>
      </c>
      <c r="EC41" s="41">
        <f t="shared" si="15"/>
        <v>2639073.4289920004</v>
      </c>
      <c r="ED41" s="2"/>
      <c r="EE41" s="2"/>
      <c r="EF41" s="2"/>
      <c r="EG41" s="2"/>
      <c r="EH41" s="2"/>
      <c r="EI41" s="2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s="43" customFormat="1" x14ac:dyDescent="0.25">
      <c r="A42" s="108">
        <v>28</v>
      </c>
      <c r="B42" s="34" t="s">
        <v>108</v>
      </c>
      <c r="C42" s="35">
        <v>19007.45</v>
      </c>
      <c r="D42" s="35"/>
      <c r="E42" s="114">
        <v>5.32</v>
      </c>
      <c r="F42" s="36">
        <v>1</v>
      </c>
      <c r="G42" s="37"/>
      <c r="H42" s="38">
        <v>0.53</v>
      </c>
      <c r="I42" s="38">
        <v>0.2</v>
      </c>
      <c r="J42" s="38">
        <v>0.05</v>
      </c>
      <c r="K42" s="38">
        <v>0.22</v>
      </c>
      <c r="L42" s="35">
        <v>1.4</v>
      </c>
      <c r="M42" s="35">
        <v>1.68</v>
      </c>
      <c r="N42" s="35">
        <v>2.23</v>
      </c>
      <c r="O42" s="35">
        <v>2.39</v>
      </c>
      <c r="P42" s="39"/>
      <c r="Q42" s="39">
        <f>P42*C42*E42*F42*L42*$Q$6</f>
        <v>0</v>
      </c>
      <c r="R42" s="39">
        <v>8</v>
      </c>
      <c r="S42" s="39">
        <f>R42*C42*E42*F42*L42*$S$6</f>
        <v>1472301.8710399999</v>
      </c>
      <c r="T42" s="39"/>
      <c r="U42" s="39">
        <f>T42*C42*E42*F42*L42*$U$6</f>
        <v>0</v>
      </c>
      <c r="V42" s="39"/>
      <c r="W42" s="39">
        <f>V42*C42*E42*F42*L42*$W$6</f>
        <v>0</v>
      </c>
      <c r="X42" s="39"/>
      <c r="Y42" s="39">
        <f>X42*C42*E42*F42*L42*$Y$6</f>
        <v>0</v>
      </c>
      <c r="Z42" s="39">
        <v>7</v>
      </c>
      <c r="AA42" s="39">
        <f>Z42*C42*E42*F42*L42*$AA$6</f>
        <v>1090069.6545199999</v>
      </c>
      <c r="AB42" s="39"/>
      <c r="AC42" s="39">
        <f>AB42*C42*E42*F42*L42*$AC$6</f>
        <v>0</v>
      </c>
      <c r="AD42" s="39"/>
      <c r="AE42" s="39">
        <f>AD42*C42*E42*F42*L42*$AE$6</f>
        <v>0</v>
      </c>
      <c r="AF42" s="39"/>
      <c r="AG42" s="39">
        <f>AF42*C42*E42*F42*L42*$AG$6</f>
        <v>0</v>
      </c>
      <c r="AH42" s="39"/>
      <c r="AI42" s="39">
        <f>AH42*C42*E42*F42*L42*$AI$6</f>
        <v>0</v>
      </c>
      <c r="AJ42" s="39"/>
      <c r="AK42" s="39">
        <f>AJ42*C42*E42*F42*L42*$AK$6</f>
        <v>0</v>
      </c>
      <c r="AL42" s="39"/>
      <c r="AM42" s="39">
        <f>AL42*C42*E42*F42*L42*$AM$6</f>
        <v>0</v>
      </c>
      <c r="AN42" s="39"/>
      <c r="AO42" s="39">
        <f>SUM($AO$6*AN42*C42*E42*F42*L42)</f>
        <v>0</v>
      </c>
      <c r="AP42" s="39"/>
      <c r="AQ42" s="39">
        <f>AP42*C42*E42*F42*L42*$AQ$6</f>
        <v>0</v>
      </c>
      <c r="AR42" s="39"/>
      <c r="AS42" s="39">
        <f>AR42*C42*E42*F42*L42*$AS$6</f>
        <v>0</v>
      </c>
      <c r="AT42" s="39">
        <v>0</v>
      </c>
      <c r="AU42" s="39">
        <f>AT42*C42*E42*F42*L42*$AU$6</f>
        <v>0</v>
      </c>
      <c r="AV42" s="39"/>
      <c r="AW42" s="39">
        <f>AV42*C42*E42*F42*L42*$AW$6</f>
        <v>0</v>
      </c>
      <c r="AX42" s="39"/>
      <c r="AY42" s="39">
        <f>SUM(AX42*$AY$6*C42*E42*F42*L42)</f>
        <v>0</v>
      </c>
      <c r="AZ42" s="39"/>
      <c r="BA42" s="39">
        <f>SUM(AZ42*$BA$6*C42*E42*F42*L42)</f>
        <v>0</v>
      </c>
      <c r="BB42" s="39"/>
      <c r="BC42" s="39">
        <f>BB42*C42*E42*F42*L42*$BC$6</f>
        <v>0</v>
      </c>
      <c r="BD42" s="39"/>
      <c r="BE42" s="39">
        <f>BD42*C42*E42*F42*L42*$BE$6</f>
        <v>0</v>
      </c>
      <c r="BF42" s="39"/>
      <c r="BG42" s="39">
        <f>BF42*C42*E42*F42*L42*$BG$6</f>
        <v>0</v>
      </c>
      <c r="BH42" s="39"/>
      <c r="BI42" s="39">
        <f>BH42*C42*E42*F42*L42*$BI$6</f>
        <v>0</v>
      </c>
      <c r="BJ42" s="39"/>
      <c r="BK42" s="39">
        <f>BJ42*C42*E42*F42*L42*$BK$6</f>
        <v>0</v>
      </c>
      <c r="BL42" s="39"/>
      <c r="BM42" s="39">
        <f>BL42*C42*E42*F42*L42*$BM$6</f>
        <v>0</v>
      </c>
      <c r="BN42" s="39"/>
      <c r="BO42" s="39">
        <f>BN42*C42*E42*F42*L42*$BO$6</f>
        <v>0</v>
      </c>
      <c r="BP42" s="39"/>
      <c r="BQ42" s="39">
        <f>BP42*C42*E42*F42*L42*$BQ$6</f>
        <v>0</v>
      </c>
      <c r="BR42" s="39"/>
      <c r="BS42" s="39">
        <f>BR42*C42*E42*F42*L42*$BS$6</f>
        <v>0</v>
      </c>
      <c r="BT42" s="39"/>
      <c r="BU42" s="39">
        <f>BT42*C42*E42*F42*L42*$BU$6</f>
        <v>0</v>
      </c>
      <c r="BV42" s="39"/>
      <c r="BW42" s="39">
        <f>BV42*C42*E42*F42*L42*$BW$6</f>
        <v>0</v>
      </c>
      <c r="BX42" s="39"/>
      <c r="BY42" s="39">
        <f>BX42*C42*E42*F42*L42*$BY$6</f>
        <v>0</v>
      </c>
      <c r="BZ42" s="39"/>
      <c r="CA42" s="39">
        <f>BZ42*C42*E42*F42*M42*$CA$6</f>
        <v>0</v>
      </c>
      <c r="CB42" s="39"/>
      <c r="CC42" s="39">
        <f>CB42*C42*E42*F42*M42*$CC$6</f>
        <v>0</v>
      </c>
      <c r="CD42" s="39"/>
      <c r="CE42" s="39">
        <f>CD42*C42*E42*F42*M42*$CE$6</f>
        <v>0</v>
      </c>
      <c r="CF42" s="39"/>
      <c r="CG42" s="39">
        <f>CF42*C42*E42*F42*M42*$CG$6</f>
        <v>0</v>
      </c>
      <c r="CH42" s="39"/>
      <c r="CI42" s="39">
        <f>SUM(CH42*$CI$6*C42*E42*F42*M42)</f>
        <v>0</v>
      </c>
      <c r="CJ42" s="39"/>
      <c r="CK42" s="39">
        <f>SUM(CJ42*$CK$6*C42*E42*F42*M42)</f>
        <v>0</v>
      </c>
      <c r="CL42" s="39"/>
      <c r="CM42" s="39">
        <f>CL42*C42*E42*F42*M42*$CM$6</f>
        <v>0</v>
      </c>
      <c r="CN42" s="39"/>
      <c r="CO42" s="39">
        <f>CN42*C42*E42*F42*M42*$CO$6</f>
        <v>0</v>
      </c>
      <c r="CP42" s="39">
        <v>3</v>
      </c>
      <c r="CQ42" s="39">
        <f>CP42*C42*E42*F42*M42*$CQ$6</f>
        <v>499450.09625280008</v>
      </c>
      <c r="CR42" s="39">
        <v>0</v>
      </c>
      <c r="CS42" s="39">
        <f>CR42*C42*E42*F42*M42*$CS$6</f>
        <v>0</v>
      </c>
      <c r="CT42" s="39"/>
      <c r="CU42" s="39">
        <f>CT42*C42*E42*F42*M42*$CU$6</f>
        <v>0</v>
      </c>
      <c r="CV42" s="39"/>
      <c r="CW42" s="39">
        <f>SUM(CV42*$CW$6*C42*E42*F42*M42)</f>
        <v>0</v>
      </c>
      <c r="CX42" s="39"/>
      <c r="CY42" s="39">
        <f>SUM(CX42*$CY$6*C42*E42*F42*M42)</f>
        <v>0</v>
      </c>
      <c r="CZ42" s="39"/>
      <c r="DA42" s="39">
        <f>CZ42*C42*E42*F42*M42*$DA$6</f>
        <v>0</v>
      </c>
      <c r="DB42" s="39"/>
      <c r="DC42" s="39">
        <f>DB42*C42*E42*F42*M42*$DC$6</f>
        <v>0</v>
      </c>
      <c r="DD42" s="39"/>
      <c r="DE42" s="39">
        <f>DD42*C42*E42*F42*M42*$DE$6</f>
        <v>0</v>
      </c>
      <c r="DF42" s="39"/>
      <c r="DG42" s="39">
        <f>DF42*C42*E42*F42*M42*$DG$6</f>
        <v>0</v>
      </c>
      <c r="DH42" s="40"/>
      <c r="DI42" s="40">
        <f>DH42*C42*E42*F42*M42*$DI$6</f>
        <v>0</v>
      </c>
      <c r="DJ42" s="39">
        <v>1</v>
      </c>
      <c r="DK42" s="39">
        <f>DJ42*C42*E42*F42*M42*$DK$6</f>
        <v>183471.4639296</v>
      </c>
      <c r="DL42" s="39"/>
      <c r="DM42" s="39">
        <f>DL42*C42*E42*F42*M42*$DM$6</f>
        <v>0</v>
      </c>
      <c r="DN42" s="39"/>
      <c r="DO42" s="39">
        <f>DN42*C42*E42*F42*M42*$DO$6</f>
        <v>0</v>
      </c>
      <c r="DP42" s="39">
        <v>15</v>
      </c>
      <c r="DQ42" s="39">
        <f>DP42*C42*E42*F42*M42*$DQ$6</f>
        <v>2752071.9589440003</v>
      </c>
      <c r="DR42" s="39"/>
      <c r="DS42" s="39">
        <f>DR42*C42*E42*F42*M42*$DS$6</f>
        <v>0</v>
      </c>
      <c r="DT42" s="39"/>
      <c r="DU42" s="39">
        <f>DT42*C42*E42*F42*M42*$DU$6</f>
        <v>0</v>
      </c>
      <c r="DV42" s="39"/>
      <c r="DW42" s="39">
        <f>DV42*C42*E42*F42*M42*$DW$6</f>
        <v>0</v>
      </c>
      <c r="DX42" s="39"/>
      <c r="DY42" s="39">
        <f>DX42*C42*E42*F42*N42*$DY$6</f>
        <v>0</v>
      </c>
      <c r="DZ42" s="39"/>
      <c r="EA42" s="39">
        <f>DZ42*C42*E42*F42*O42*$EA$6</f>
        <v>0</v>
      </c>
      <c r="EB42" s="41">
        <f t="shared" si="14"/>
        <v>34</v>
      </c>
      <c r="EC42" s="41">
        <f t="shared" si="15"/>
        <v>5997365.0446864003</v>
      </c>
      <c r="ED42" s="2"/>
      <c r="EE42" s="2"/>
      <c r="EF42" s="2"/>
      <c r="EG42" s="2"/>
      <c r="EH42" s="2"/>
      <c r="EI42" s="2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x14ac:dyDescent="0.25">
      <c r="A43" s="56">
        <v>29</v>
      </c>
      <c r="B43" s="34" t="s">
        <v>109</v>
      </c>
      <c r="C43" s="35">
        <v>19007.45</v>
      </c>
      <c r="D43" s="35">
        <f t="shared" ref="D43:D50" si="16">C43*(H43+I43+J43)</f>
        <v>14445.662</v>
      </c>
      <c r="E43" s="112">
        <v>1.04</v>
      </c>
      <c r="F43" s="36">
        <v>1</v>
      </c>
      <c r="G43" s="37"/>
      <c r="H43" s="38">
        <v>0.51</v>
      </c>
      <c r="I43" s="38">
        <v>0.2</v>
      </c>
      <c r="J43" s="38">
        <v>0.05</v>
      </c>
      <c r="K43" s="38">
        <v>0.24</v>
      </c>
      <c r="L43" s="35">
        <v>1.4</v>
      </c>
      <c r="M43" s="35">
        <v>1.68</v>
      </c>
      <c r="N43" s="35">
        <v>2.23</v>
      </c>
      <c r="O43" s="35">
        <v>2.39</v>
      </c>
      <c r="P43" s="39"/>
      <c r="Q43" s="39">
        <f>P43*C43*E43*F43*L43*$Q$6</f>
        <v>0</v>
      </c>
      <c r="R43" s="39">
        <v>36</v>
      </c>
      <c r="S43" s="39">
        <f>R43*C43*E43*F43*L43*$S$6</f>
        <v>1295182.8489600001</v>
      </c>
      <c r="T43" s="39">
        <v>0</v>
      </c>
      <c r="U43" s="39">
        <f>T43*C43*E43*F43*L43*$U$6</f>
        <v>0</v>
      </c>
      <c r="V43" s="39">
        <v>0</v>
      </c>
      <c r="W43" s="39">
        <f>V43*C43*E43*F43*L43*$W$6</f>
        <v>0</v>
      </c>
      <c r="X43" s="39">
        <v>0</v>
      </c>
      <c r="Y43" s="39">
        <f>X43*C43*E43*F43*L43*$Y$6</f>
        <v>0</v>
      </c>
      <c r="Z43" s="39">
        <v>4</v>
      </c>
      <c r="AA43" s="39">
        <f>Z43*C43*E43*F43*L43*$AA$6</f>
        <v>121769.32768000003</v>
      </c>
      <c r="AB43" s="39">
        <v>0</v>
      </c>
      <c r="AC43" s="39">
        <f>AB43*C43*E43*F43*L43*$AC$6</f>
        <v>0</v>
      </c>
      <c r="AD43" s="39">
        <v>0</v>
      </c>
      <c r="AE43" s="39">
        <f>AD43*C43*E43*F43*L43*$AE$6</f>
        <v>0</v>
      </c>
      <c r="AF43" s="39">
        <v>0</v>
      </c>
      <c r="AG43" s="39">
        <f>AF43*C43*E43*F43*L43*$AG$6</f>
        <v>0</v>
      </c>
      <c r="AH43" s="39">
        <v>0</v>
      </c>
      <c r="AI43" s="39">
        <f>AH43*C43*E43*F43*L43*$AI$6</f>
        <v>0</v>
      </c>
      <c r="AJ43" s="39">
        <v>0</v>
      </c>
      <c r="AK43" s="39">
        <f>AJ43*C43*E43*F43*L43*$AK$6</f>
        <v>0</v>
      </c>
      <c r="AL43" s="39">
        <v>0</v>
      </c>
      <c r="AM43" s="39">
        <f>AL43*C43*E43*F43*L43*$AM$6</f>
        <v>0</v>
      </c>
      <c r="AN43" s="39"/>
      <c r="AO43" s="39">
        <f>SUM($AO$6*AN43*C43*E43*F43*L43)</f>
        <v>0</v>
      </c>
      <c r="AP43" s="39">
        <v>0</v>
      </c>
      <c r="AQ43" s="39">
        <f>AP43*C43*E43*F43*L43*$AQ$6</f>
        <v>0</v>
      </c>
      <c r="AR43" s="39">
        <v>0</v>
      </c>
      <c r="AS43" s="39">
        <f>AR43*C43*E43*F43*L43*$AS$6</f>
        <v>0</v>
      </c>
      <c r="AT43" s="39">
        <v>0</v>
      </c>
      <c r="AU43" s="39">
        <f>AT43*C43*E43*F43*L43*$AU$6</f>
        <v>0</v>
      </c>
      <c r="AV43" s="39">
        <v>0</v>
      </c>
      <c r="AW43" s="39">
        <f>AV43*C43*E43*F43*L43*$AW$6</f>
        <v>0</v>
      </c>
      <c r="AX43" s="39"/>
      <c r="AY43" s="39">
        <f>SUM(AX43*$AY$6*C43*E43*F43*L43)</f>
        <v>0</v>
      </c>
      <c r="AZ43" s="39">
        <v>2</v>
      </c>
      <c r="BA43" s="39">
        <f>SUM(AZ43*$BA$6*C43*E43*F43*L43)</f>
        <v>54242.700511999996</v>
      </c>
      <c r="BB43" s="39">
        <v>0</v>
      </c>
      <c r="BC43" s="39">
        <f>BB43*C43*E43*F43*L43*$BC$6</f>
        <v>0</v>
      </c>
      <c r="BD43" s="39">
        <v>0</v>
      </c>
      <c r="BE43" s="39">
        <f>BD43*C43*E43*F43*L43*$BE$6</f>
        <v>0</v>
      </c>
      <c r="BF43" s="39"/>
      <c r="BG43" s="39">
        <f>BF43*C43*E43*F43*L43*$BG$6</f>
        <v>0</v>
      </c>
      <c r="BH43" s="39"/>
      <c r="BI43" s="39">
        <f>BH43*C43*E43*F43*L43*$BI$6</f>
        <v>0</v>
      </c>
      <c r="BJ43" s="39">
        <v>0</v>
      </c>
      <c r="BK43" s="39">
        <f>BJ43*C43*E43*F43*L43*$BK$6</f>
        <v>0</v>
      </c>
      <c r="BL43" s="39">
        <v>0</v>
      </c>
      <c r="BM43" s="39">
        <f>BL43*C43*E43*F43*L43*$BM$6</f>
        <v>0</v>
      </c>
      <c r="BN43" s="39">
        <v>0</v>
      </c>
      <c r="BO43" s="39">
        <f>BN43*C43*E43*F43*L43*$BO$6</f>
        <v>0</v>
      </c>
      <c r="BP43" s="39">
        <v>0</v>
      </c>
      <c r="BQ43" s="39">
        <f>BP43*C43*E43*F43*L43*$BQ$6</f>
        <v>0</v>
      </c>
      <c r="BR43" s="39">
        <v>0</v>
      </c>
      <c r="BS43" s="39">
        <f>BR43*C43*E43*F43*L43*$BS$6</f>
        <v>0</v>
      </c>
      <c r="BT43" s="39">
        <v>5</v>
      </c>
      <c r="BU43" s="39">
        <f>BT43*C43*E43*F43*L43*$BU$6</f>
        <v>152211.65960000001</v>
      </c>
      <c r="BV43" s="39">
        <v>0</v>
      </c>
      <c r="BW43" s="39">
        <f>BV43*C43*E43*F43*L43*$BW$6</f>
        <v>0</v>
      </c>
      <c r="BX43" s="39">
        <v>0</v>
      </c>
      <c r="BY43" s="39">
        <f>BX43*C43*E43*F43*L43*$BY$6</f>
        <v>0</v>
      </c>
      <c r="BZ43" s="39">
        <v>0</v>
      </c>
      <c r="CA43" s="39">
        <f>BZ43*C43*E43*F43*M43*$CA$6</f>
        <v>0</v>
      </c>
      <c r="CB43" s="39">
        <v>0</v>
      </c>
      <c r="CC43" s="39">
        <f>CB43*C43*E43*F43*M43*$CC$6</f>
        <v>0</v>
      </c>
      <c r="CD43" s="39">
        <v>0</v>
      </c>
      <c r="CE43" s="39">
        <f>CD43*C43*E43*F43*M43*$CE$6</f>
        <v>0</v>
      </c>
      <c r="CF43" s="39">
        <v>3</v>
      </c>
      <c r="CG43" s="39">
        <f>CF43*C43*E43*F43*M43*$CG$6</f>
        <v>97636.860921600019</v>
      </c>
      <c r="CH43" s="39"/>
      <c r="CI43" s="39">
        <f>SUM(CH43*$CI$6*C43*E43*F43*M43)</f>
        <v>0</v>
      </c>
      <c r="CJ43" s="39"/>
      <c r="CK43" s="39">
        <f>SUM(CJ43*$CK$6*C43*E43*F43*M43)</f>
        <v>0</v>
      </c>
      <c r="CL43" s="39"/>
      <c r="CM43" s="39">
        <f>CL43*C43*E43*F43*M43*$CM$6</f>
        <v>0</v>
      </c>
      <c r="CN43" s="39">
        <v>0</v>
      </c>
      <c r="CO43" s="39">
        <f>CN43*C43*E43*F43*M43*$CO$6</f>
        <v>0</v>
      </c>
      <c r="CP43" s="39">
        <v>3</v>
      </c>
      <c r="CQ43" s="39">
        <f>CP43*C43*E43*F43*M43*$CQ$6</f>
        <v>97636.860921600019</v>
      </c>
      <c r="CR43" s="39">
        <v>0</v>
      </c>
      <c r="CS43" s="39">
        <f>CR43*C43*E43*F43*M43*$CS$6</f>
        <v>0</v>
      </c>
      <c r="CT43" s="39">
        <v>2</v>
      </c>
      <c r="CU43" s="39">
        <f>CT43*C43*E43*F43*M43*$CU$6</f>
        <v>65091.240614400005</v>
      </c>
      <c r="CV43" s="39"/>
      <c r="CW43" s="39">
        <f>SUM(CV43*$CW$6*C43*E43*F43*M43)</f>
        <v>0</v>
      </c>
      <c r="CX43" s="39">
        <v>1</v>
      </c>
      <c r="CY43" s="39">
        <f>SUM(CX43*$CY$6*C43*E43*F43*M43)</f>
        <v>32545.620307199999</v>
      </c>
      <c r="CZ43" s="39">
        <v>0</v>
      </c>
      <c r="DA43" s="39">
        <f>CZ43*C43*E43*F43*M43*$DA$6</f>
        <v>0</v>
      </c>
      <c r="DB43" s="39">
        <v>0</v>
      </c>
      <c r="DC43" s="39">
        <f>DB43*C43*E43*F43*M43*$DC$6</f>
        <v>0</v>
      </c>
      <c r="DD43" s="39">
        <v>5</v>
      </c>
      <c r="DE43" s="39">
        <f>DD43*C43*E43*F43*M43*$DE$6</f>
        <v>179333.00985600002</v>
      </c>
      <c r="DF43" s="39">
        <v>0</v>
      </c>
      <c r="DG43" s="39">
        <f>DF43*C43*E43*F43*M43*$DG$6</f>
        <v>0</v>
      </c>
      <c r="DH43" s="40"/>
      <c r="DI43" s="40">
        <f>DH43*C43*E43*F43*M43*$DI$6</f>
        <v>0</v>
      </c>
      <c r="DJ43" s="39">
        <v>13</v>
      </c>
      <c r="DK43" s="39">
        <f>DJ43*C43*E43*F43*M43*$DK$6</f>
        <v>466265.82562560006</v>
      </c>
      <c r="DL43" s="39">
        <v>0</v>
      </c>
      <c r="DM43" s="39">
        <f>DL43*C43*E43*F43*M43*$DM$6</f>
        <v>0</v>
      </c>
      <c r="DN43" s="39">
        <v>0</v>
      </c>
      <c r="DO43" s="39">
        <f>DN43*C43*E43*F43*M43*$DO$6</f>
        <v>0</v>
      </c>
      <c r="DP43" s="39">
        <v>5</v>
      </c>
      <c r="DQ43" s="39">
        <f>DP43*C43*E43*F43*M43*$DQ$6</f>
        <v>179333.00985600002</v>
      </c>
      <c r="DR43" s="39">
        <v>0</v>
      </c>
      <c r="DS43" s="39">
        <f>DR43*C43*E43*F43*M43*$DS$6</f>
        <v>0</v>
      </c>
      <c r="DT43" s="39">
        <v>0</v>
      </c>
      <c r="DU43" s="39">
        <f>DT43*C43*E43*F43*M43*$DU$6</f>
        <v>0</v>
      </c>
      <c r="DV43" s="39">
        <v>0</v>
      </c>
      <c r="DW43" s="39">
        <f>DV43*C43*E43*F43*M43*$DW$6</f>
        <v>0</v>
      </c>
      <c r="DX43" s="39">
        <v>0</v>
      </c>
      <c r="DY43" s="39">
        <f>DX43*C43*E43*F43*N43*$DY$6</f>
        <v>0</v>
      </c>
      <c r="DZ43" s="39">
        <v>0</v>
      </c>
      <c r="EA43" s="39">
        <f>DZ43*C43*E43*F43*O43*$EA$6</f>
        <v>0</v>
      </c>
      <c r="EB43" s="41">
        <f t="shared" si="14"/>
        <v>79</v>
      </c>
      <c r="EC43" s="41">
        <f t="shared" si="15"/>
        <v>2741248.9648544001</v>
      </c>
    </row>
    <row r="44" spans="1:257" ht="30" x14ac:dyDescent="0.25">
      <c r="A44" s="56">
        <v>30</v>
      </c>
      <c r="B44" s="34" t="s">
        <v>110</v>
      </c>
      <c r="C44" s="35">
        <v>19007.45</v>
      </c>
      <c r="D44" s="35">
        <f t="shared" si="16"/>
        <v>15586.109000000002</v>
      </c>
      <c r="E44" s="112">
        <v>1.1200000000000001</v>
      </c>
      <c r="F44" s="36">
        <v>1</v>
      </c>
      <c r="G44" s="37"/>
      <c r="H44" s="38">
        <v>0.6</v>
      </c>
      <c r="I44" s="38">
        <v>0.18</v>
      </c>
      <c r="J44" s="38">
        <v>0.04</v>
      </c>
      <c r="K44" s="38">
        <v>0.18</v>
      </c>
      <c r="L44" s="35">
        <v>1.4</v>
      </c>
      <c r="M44" s="35">
        <v>1.68</v>
      </c>
      <c r="N44" s="35">
        <v>2.23</v>
      </c>
      <c r="O44" s="35">
        <v>2.39</v>
      </c>
      <c r="P44" s="39"/>
      <c r="Q44" s="39">
        <f>P44*C44*E44*F44*L44*$Q$6</f>
        <v>0</v>
      </c>
      <c r="R44" s="39">
        <v>9</v>
      </c>
      <c r="S44" s="39">
        <f>R44*C44*E44*F44*L44*$S$6</f>
        <v>348703.07472000009</v>
      </c>
      <c r="T44" s="39">
        <v>0</v>
      </c>
      <c r="U44" s="39">
        <f>T44*C44*E44*F44*L44*$U$6</f>
        <v>0</v>
      </c>
      <c r="V44" s="39">
        <v>0</v>
      </c>
      <c r="W44" s="39">
        <f>V44*C44*E44*F44*L44*$W$6</f>
        <v>0</v>
      </c>
      <c r="X44" s="39">
        <v>0</v>
      </c>
      <c r="Y44" s="39">
        <f>X44*C44*E44*F44*L44*$Y$6</f>
        <v>0</v>
      </c>
      <c r="Z44" s="39"/>
      <c r="AA44" s="39">
        <f>Z44*C44*E44*F44*L44*$AA$6</f>
        <v>0</v>
      </c>
      <c r="AB44" s="39">
        <v>0</v>
      </c>
      <c r="AC44" s="39">
        <f>AB44*C44*E44*F44*L44*$AC$6</f>
        <v>0</v>
      </c>
      <c r="AD44" s="39">
        <v>0</v>
      </c>
      <c r="AE44" s="39">
        <f>AD44*C44*E44*F44*L44*$AE$6</f>
        <v>0</v>
      </c>
      <c r="AF44" s="39">
        <v>0</v>
      </c>
      <c r="AG44" s="39">
        <f>AF44*C44*E44*F44*L44*$AG$6</f>
        <v>0</v>
      </c>
      <c r="AH44" s="39">
        <v>0</v>
      </c>
      <c r="AI44" s="39">
        <f>AH44*C44*E44*F44*L44*$AI$6</f>
        <v>0</v>
      </c>
      <c r="AJ44" s="39">
        <v>0</v>
      </c>
      <c r="AK44" s="39">
        <f>AJ44*C44*E44*F44*L44*$AK$6</f>
        <v>0</v>
      </c>
      <c r="AL44" s="39">
        <v>0</v>
      </c>
      <c r="AM44" s="39">
        <f>AL44*C44*E44*F44*L44*$AM$6</f>
        <v>0</v>
      </c>
      <c r="AN44" s="39"/>
      <c r="AO44" s="39">
        <f>SUM($AO$6*AN44*C44*E44*F44*L44)</f>
        <v>0</v>
      </c>
      <c r="AP44" s="39">
        <v>1</v>
      </c>
      <c r="AQ44" s="39">
        <f>AP44*C44*E44*F44*L44*$AQ$6</f>
        <v>29207.607968000004</v>
      </c>
      <c r="AR44" s="39">
        <v>0</v>
      </c>
      <c r="AS44" s="39">
        <f>AR44*C44*E44*F44*L44*$AS$6</f>
        <v>0</v>
      </c>
      <c r="AT44" s="39">
        <v>0</v>
      </c>
      <c r="AU44" s="39">
        <f>AT44*C44*E44*F44*L44*$AU$6</f>
        <v>0</v>
      </c>
      <c r="AV44" s="39">
        <v>0</v>
      </c>
      <c r="AW44" s="39">
        <f>AV44*C44*E44*F44*L44*$AW$6</f>
        <v>0</v>
      </c>
      <c r="AX44" s="32"/>
      <c r="AY44" s="39">
        <f>SUM(AX44*$AY$6*C44*E44*F44*L44)</f>
        <v>0</v>
      </c>
      <c r="AZ44" s="32"/>
      <c r="BA44" s="39">
        <f>SUM(AZ44*$BA$6*C44*E44*F44*L44)</f>
        <v>0</v>
      </c>
      <c r="BB44" s="39">
        <v>0</v>
      </c>
      <c r="BC44" s="39">
        <f>BB44*C44*E44*F44*L44*$BC$6</f>
        <v>0</v>
      </c>
      <c r="BD44" s="39">
        <v>0</v>
      </c>
      <c r="BE44" s="39">
        <f>BD44*C44*E44*F44*L44*$BE$6</f>
        <v>0</v>
      </c>
      <c r="BF44" s="39"/>
      <c r="BG44" s="39">
        <f>BF44*C44*E44*F44*L44*$BG$6</f>
        <v>0</v>
      </c>
      <c r="BH44" s="39">
        <v>1</v>
      </c>
      <c r="BI44" s="39">
        <f>BH44*C44*E44*F44*L44*$BI$6</f>
        <v>32187.976128000006</v>
      </c>
      <c r="BJ44" s="39">
        <v>0</v>
      </c>
      <c r="BK44" s="39">
        <f>BJ44*C44*E44*F44*L44*$BK$6</f>
        <v>0</v>
      </c>
      <c r="BL44" s="39">
        <v>0</v>
      </c>
      <c r="BM44" s="39">
        <f>BL44*C44*E44*F44*L44*$BM$6</f>
        <v>0</v>
      </c>
      <c r="BN44" s="39">
        <v>0</v>
      </c>
      <c r="BO44" s="39">
        <f>BN44*C44*E44*F44*L44*$BO$6</f>
        <v>0</v>
      </c>
      <c r="BP44" s="39">
        <v>0</v>
      </c>
      <c r="BQ44" s="39">
        <f>BP44*C44*E44*F44*L44*$BQ$6</f>
        <v>0</v>
      </c>
      <c r="BR44" s="39">
        <v>0</v>
      </c>
      <c r="BS44" s="39">
        <f>BR44*C44*E44*F44*L44*$BS$6</f>
        <v>0</v>
      </c>
      <c r="BT44" s="39"/>
      <c r="BU44" s="39">
        <f>BT44*C44*E44*F44*L44*$BU$6</f>
        <v>0</v>
      </c>
      <c r="BV44" s="39">
        <v>0</v>
      </c>
      <c r="BW44" s="39">
        <f>BV44*C44*E44*F44*L44*$BW$6</f>
        <v>0</v>
      </c>
      <c r="BX44" s="39">
        <v>0</v>
      </c>
      <c r="BY44" s="39">
        <f>BX44*C44*E44*F44*L44*$BY$6</f>
        <v>0</v>
      </c>
      <c r="BZ44" s="39">
        <v>0</v>
      </c>
      <c r="CA44" s="39">
        <f>BZ44*C44*E44*F44*M44*$CA$6</f>
        <v>0</v>
      </c>
      <c r="CB44" s="39">
        <v>0</v>
      </c>
      <c r="CC44" s="39">
        <f>CB44*C44*E44*F44*M44*$CC$6</f>
        <v>0</v>
      </c>
      <c r="CD44" s="39">
        <v>0</v>
      </c>
      <c r="CE44" s="39">
        <f>CD44*C44*E44*F44*M44*$CE$6</f>
        <v>0</v>
      </c>
      <c r="CF44" s="39"/>
      <c r="CG44" s="39">
        <f>CF44*C44*E44*F44*M44*$CG$6</f>
        <v>0</v>
      </c>
      <c r="CH44" s="32"/>
      <c r="CI44" s="39">
        <f>SUM(CH44*$CI$6*C44*E44*F44*M44)</f>
        <v>0</v>
      </c>
      <c r="CJ44" s="32"/>
      <c r="CK44" s="39">
        <f>SUM(CJ44*$CK$6*C44*E44*F44*M44)</f>
        <v>0</v>
      </c>
      <c r="CL44" s="39">
        <v>0</v>
      </c>
      <c r="CM44" s="39">
        <f>CL44*C44*E44*F44*M44*$CM$6</f>
        <v>0</v>
      </c>
      <c r="CN44" s="39">
        <v>0</v>
      </c>
      <c r="CO44" s="39">
        <f>CN44*C44*E44*F44*M44*$CO$6</f>
        <v>0</v>
      </c>
      <c r="CP44" s="39"/>
      <c r="CQ44" s="39">
        <f>CP44*C44*E44*F44*M44*$CQ$6</f>
        <v>0</v>
      </c>
      <c r="CR44" s="39">
        <v>0</v>
      </c>
      <c r="CS44" s="39">
        <f>CR44*C44*E44*F44*M44*$CS$6</f>
        <v>0</v>
      </c>
      <c r="CT44" s="39">
        <v>2</v>
      </c>
      <c r="CU44" s="39">
        <f>CT44*C44*E44*F44*M44*$CU$6</f>
        <v>70098.259123200012</v>
      </c>
      <c r="CV44" s="32"/>
      <c r="CW44" s="39">
        <f>SUM(CV44*$CW$6*C44*E44*F44*M44)</f>
        <v>0</v>
      </c>
      <c r="CX44" s="32"/>
      <c r="CY44" s="39">
        <f>SUM(CX44*$CY$6*C44*E44*F44*M44)</f>
        <v>0</v>
      </c>
      <c r="CZ44" s="39">
        <v>0</v>
      </c>
      <c r="DA44" s="39">
        <f>CZ44*C44*E44*F44*M44*$DA$6</f>
        <v>0</v>
      </c>
      <c r="DB44" s="39">
        <v>0</v>
      </c>
      <c r="DC44" s="39">
        <f>DB44*C44*E44*F44*M44*$DC$6</f>
        <v>0</v>
      </c>
      <c r="DD44" s="39"/>
      <c r="DE44" s="39">
        <f>DD44*C44*E44*F44*M44*$DE$6</f>
        <v>0</v>
      </c>
      <c r="DF44" s="39">
        <v>0</v>
      </c>
      <c r="DG44" s="39">
        <f>DF44*C44*E44*F44*M44*$DG$6</f>
        <v>0</v>
      </c>
      <c r="DH44" s="40">
        <v>2</v>
      </c>
      <c r="DI44" s="40">
        <f>DH44*C44*E44*F44*M44*$DI$6</f>
        <v>77251.142707200022</v>
      </c>
      <c r="DJ44" s="39">
        <v>2</v>
      </c>
      <c r="DK44" s="39">
        <f>DJ44*C44*E44*F44*M44*$DK$6</f>
        <v>77251.142707200022</v>
      </c>
      <c r="DL44" s="39">
        <v>0</v>
      </c>
      <c r="DM44" s="39">
        <f>DL44*C44*E44*F44*M44*$DM$6</f>
        <v>0</v>
      </c>
      <c r="DN44" s="39">
        <v>0</v>
      </c>
      <c r="DO44" s="39">
        <f>DN44*C44*E44*F44*M44*$DO$6</f>
        <v>0</v>
      </c>
      <c r="DP44" s="39">
        <v>2</v>
      </c>
      <c r="DQ44" s="39">
        <f>DP44*C44*E44*F44*M44*$DQ$6</f>
        <v>77251.142707200022</v>
      </c>
      <c r="DR44" s="39">
        <v>0</v>
      </c>
      <c r="DS44" s="39">
        <f>DR44*C44*E44*F44*M44*$DS$6</f>
        <v>0</v>
      </c>
      <c r="DT44" s="39">
        <v>0</v>
      </c>
      <c r="DU44" s="39">
        <f>DT44*C44*E44*F44*M44*$DU$6</f>
        <v>0</v>
      </c>
      <c r="DV44" s="39">
        <v>0</v>
      </c>
      <c r="DW44" s="39">
        <f>DV44*C44*E44*F44*M44*$DW$6</f>
        <v>0</v>
      </c>
      <c r="DX44" s="39">
        <v>0</v>
      </c>
      <c r="DY44" s="39">
        <f>DX44*C44*E44*F44*N44*$DY$6</f>
        <v>0</v>
      </c>
      <c r="DZ44" s="39">
        <v>0</v>
      </c>
      <c r="EA44" s="39">
        <f>DZ44*C44*E44*F44*O44*$EA$6</f>
        <v>0</v>
      </c>
      <c r="EB44" s="41">
        <f t="shared" si="14"/>
        <v>19</v>
      </c>
      <c r="EC44" s="41">
        <f t="shared" si="15"/>
        <v>711950.34606080013</v>
      </c>
    </row>
    <row r="45" spans="1:257" s="53" customFormat="1" x14ac:dyDescent="0.25">
      <c r="A45" s="46">
        <v>6</v>
      </c>
      <c r="B45" s="26" t="s">
        <v>111</v>
      </c>
      <c r="C45" s="47">
        <v>19007.45</v>
      </c>
      <c r="D45" s="47">
        <f t="shared" si="16"/>
        <v>0</v>
      </c>
      <c r="E45" s="47">
        <v>0.8</v>
      </c>
      <c r="F45" s="48">
        <v>1</v>
      </c>
      <c r="G45" s="49"/>
      <c r="H45" s="50"/>
      <c r="I45" s="50"/>
      <c r="J45" s="50"/>
      <c r="K45" s="50"/>
      <c r="L45" s="47">
        <v>1.4</v>
      </c>
      <c r="M45" s="47">
        <v>1.68</v>
      </c>
      <c r="N45" s="47">
        <v>2.23</v>
      </c>
      <c r="O45" s="47">
        <v>2.39</v>
      </c>
      <c r="P45" s="32">
        <f>SUM(P46:P48)</f>
        <v>0</v>
      </c>
      <c r="Q45" s="32">
        <f t="shared" ref="Q45:CD45" si="17">SUM(Q46:Q48)</f>
        <v>0</v>
      </c>
      <c r="R45" s="32">
        <f t="shared" si="17"/>
        <v>246</v>
      </c>
      <c r="S45" s="32">
        <f t="shared" si="17"/>
        <v>5800302.0375300003</v>
      </c>
      <c r="T45" s="32">
        <f t="shared" si="17"/>
        <v>0</v>
      </c>
      <c r="U45" s="32">
        <f t="shared" si="17"/>
        <v>0</v>
      </c>
      <c r="V45" s="32">
        <f t="shared" si="17"/>
        <v>8</v>
      </c>
      <c r="W45" s="32">
        <f t="shared" si="17"/>
        <v>163334.81934000002</v>
      </c>
      <c r="X45" s="32">
        <f t="shared" si="17"/>
        <v>0</v>
      </c>
      <c r="Y45" s="32">
        <f t="shared" si="17"/>
        <v>0</v>
      </c>
      <c r="Z45" s="32">
        <f t="shared" si="17"/>
        <v>155</v>
      </c>
      <c r="AA45" s="32">
        <f t="shared" si="17"/>
        <v>3361535.9593200004</v>
      </c>
      <c r="AB45" s="32">
        <f t="shared" si="17"/>
        <v>0</v>
      </c>
      <c r="AC45" s="32">
        <f t="shared" si="17"/>
        <v>0</v>
      </c>
      <c r="AD45" s="32">
        <f t="shared" si="17"/>
        <v>0</v>
      </c>
      <c r="AE45" s="32">
        <f t="shared" si="17"/>
        <v>0</v>
      </c>
      <c r="AF45" s="32">
        <f t="shared" si="17"/>
        <v>0</v>
      </c>
      <c r="AG45" s="32">
        <f t="shared" si="17"/>
        <v>0</v>
      </c>
      <c r="AH45" s="32">
        <f t="shared" si="17"/>
        <v>79</v>
      </c>
      <c r="AI45" s="32">
        <f t="shared" si="17"/>
        <v>1471594.033602</v>
      </c>
      <c r="AJ45" s="32">
        <f t="shared" si="17"/>
        <v>90</v>
      </c>
      <c r="AK45" s="32">
        <f t="shared" si="17"/>
        <v>1642927.9481999998</v>
      </c>
      <c r="AL45" s="32">
        <f t="shared" si="17"/>
        <v>122</v>
      </c>
      <c r="AM45" s="32">
        <f t="shared" si="17"/>
        <v>2243770.1692559998</v>
      </c>
      <c r="AN45" s="32">
        <f t="shared" si="17"/>
        <v>5</v>
      </c>
      <c r="AO45" s="32">
        <f t="shared" si="17"/>
        <v>91534.557113999981</v>
      </c>
      <c r="AP45" s="32">
        <f t="shared" si="17"/>
        <v>69</v>
      </c>
      <c r="AQ45" s="32">
        <f t="shared" si="17"/>
        <v>1384231.9919119999</v>
      </c>
      <c r="AR45" s="32">
        <f t="shared" si="17"/>
        <v>0</v>
      </c>
      <c r="AS45" s="32">
        <f t="shared" si="17"/>
        <v>0</v>
      </c>
      <c r="AT45" s="32">
        <f t="shared" si="17"/>
        <v>2</v>
      </c>
      <c r="AU45" s="32">
        <f t="shared" si="17"/>
        <v>35205.598889999994</v>
      </c>
      <c r="AV45" s="32">
        <f t="shared" si="17"/>
        <v>0</v>
      </c>
      <c r="AW45" s="32">
        <f t="shared" si="17"/>
        <v>0</v>
      </c>
      <c r="AX45" s="32">
        <f t="shared" si="17"/>
        <v>10</v>
      </c>
      <c r="AY45" s="32">
        <f t="shared" si="17"/>
        <v>199759.17592399998</v>
      </c>
      <c r="AZ45" s="32">
        <f t="shared" si="17"/>
        <v>99</v>
      </c>
      <c r="BA45" s="32">
        <f t="shared" si="17"/>
        <v>1928745.2547439998</v>
      </c>
      <c r="BB45" s="32">
        <f t="shared" si="17"/>
        <v>0</v>
      </c>
      <c r="BC45" s="32">
        <f t="shared" si="17"/>
        <v>0</v>
      </c>
      <c r="BD45" s="32">
        <f t="shared" si="17"/>
        <v>370</v>
      </c>
      <c r="BE45" s="32">
        <f t="shared" si="17"/>
        <v>7656140.0361599997</v>
      </c>
      <c r="BF45" s="32">
        <f t="shared" si="17"/>
        <v>329</v>
      </c>
      <c r="BG45" s="32">
        <f t="shared" si="17"/>
        <v>6763498.4838960003</v>
      </c>
      <c r="BH45" s="32">
        <f t="shared" si="17"/>
        <v>148</v>
      </c>
      <c r="BI45" s="32">
        <f t="shared" si="17"/>
        <v>2938302.3922560001</v>
      </c>
      <c r="BJ45" s="32">
        <f t="shared" si="17"/>
        <v>0</v>
      </c>
      <c r="BK45" s="32">
        <f t="shared" si="17"/>
        <v>0</v>
      </c>
      <c r="BL45" s="32">
        <f t="shared" si="17"/>
        <v>0</v>
      </c>
      <c r="BM45" s="32">
        <f t="shared" si="17"/>
        <v>0</v>
      </c>
      <c r="BN45" s="32">
        <f t="shared" si="17"/>
        <v>0</v>
      </c>
      <c r="BO45" s="32">
        <f t="shared" si="17"/>
        <v>0</v>
      </c>
      <c r="BP45" s="32">
        <f t="shared" si="17"/>
        <v>250</v>
      </c>
      <c r="BQ45" s="32">
        <f t="shared" si="17"/>
        <v>4107319.8704999997</v>
      </c>
      <c r="BR45" s="32">
        <f t="shared" si="17"/>
        <v>152</v>
      </c>
      <c r="BS45" s="32">
        <f t="shared" si="17"/>
        <v>2497250.4812639998</v>
      </c>
      <c r="BT45" s="32">
        <f t="shared" si="17"/>
        <v>5</v>
      </c>
      <c r="BU45" s="32">
        <f t="shared" si="17"/>
        <v>105377.30279999999</v>
      </c>
      <c r="BV45" s="32">
        <f t="shared" si="17"/>
        <v>10</v>
      </c>
      <c r="BW45" s="32">
        <f t="shared" si="17"/>
        <v>193990.03469999996</v>
      </c>
      <c r="BX45" s="32">
        <f t="shared" si="17"/>
        <v>3</v>
      </c>
      <c r="BY45" s="32">
        <f t="shared" si="17"/>
        <v>56328.958224000002</v>
      </c>
      <c r="BZ45" s="32">
        <f t="shared" si="17"/>
        <v>35</v>
      </c>
      <c r="CA45" s="32">
        <f t="shared" si="17"/>
        <v>1238662.2956400001</v>
      </c>
      <c r="CB45" s="32">
        <f t="shared" si="17"/>
        <v>14</v>
      </c>
      <c r="CC45" s="32">
        <f t="shared" si="17"/>
        <v>535508.29331999994</v>
      </c>
      <c r="CD45" s="32">
        <f t="shared" si="17"/>
        <v>117</v>
      </c>
      <c r="CE45" s="32">
        <f t="shared" ref="CE45:EA45" si="18">SUM(CE46:CE48)</f>
        <v>3063669.4500719998</v>
      </c>
      <c r="CF45" s="32">
        <f t="shared" si="18"/>
        <v>123</v>
      </c>
      <c r="CG45" s="32">
        <f t="shared" si="18"/>
        <v>2728512.1486392003</v>
      </c>
      <c r="CH45" s="32">
        <f t="shared" si="18"/>
        <v>6</v>
      </c>
      <c r="CI45" s="32">
        <f t="shared" si="18"/>
        <v>132373.05182639998</v>
      </c>
      <c r="CJ45" s="32">
        <f t="shared" si="18"/>
        <v>69</v>
      </c>
      <c r="CK45" s="32">
        <f t="shared" si="18"/>
        <v>1612572.8984903998</v>
      </c>
      <c r="CL45" s="32">
        <f t="shared" si="18"/>
        <v>115</v>
      </c>
      <c r="CM45" s="32">
        <f t="shared" si="18"/>
        <v>2534803.1200799998</v>
      </c>
      <c r="CN45" s="32">
        <f t="shared" si="18"/>
        <v>9</v>
      </c>
      <c r="CO45" s="32">
        <f t="shared" si="18"/>
        <v>202784.2496064</v>
      </c>
      <c r="CP45" s="32">
        <f t="shared" si="18"/>
        <v>161</v>
      </c>
      <c r="CQ45" s="32">
        <f t="shared" si="18"/>
        <v>3574072.3993127998</v>
      </c>
      <c r="CR45" s="32">
        <f t="shared" si="18"/>
        <v>0</v>
      </c>
      <c r="CS45" s="32">
        <f t="shared" si="18"/>
        <v>0</v>
      </c>
      <c r="CT45" s="32">
        <f t="shared" si="18"/>
        <v>86</v>
      </c>
      <c r="CU45" s="32">
        <f t="shared" si="18"/>
        <v>2029720.1280047998</v>
      </c>
      <c r="CV45" s="32">
        <f t="shared" si="18"/>
        <v>7</v>
      </c>
      <c r="CW45" s="32">
        <f t="shared" si="18"/>
        <v>154904.63511599999</v>
      </c>
      <c r="CX45" s="32">
        <f t="shared" si="18"/>
        <v>82</v>
      </c>
      <c r="CY45" s="32">
        <f t="shared" si="18"/>
        <v>1856665.0507944</v>
      </c>
      <c r="CZ45" s="32">
        <f t="shared" si="18"/>
        <v>1</v>
      </c>
      <c r="DA45" s="32">
        <f t="shared" si="18"/>
        <v>22531.583289599999</v>
      </c>
      <c r="DB45" s="32">
        <f t="shared" si="18"/>
        <v>0</v>
      </c>
      <c r="DC45" s="32">
        <f t="shared" si="18"/>
        <v>0</v>
      </c>
      <c r="DD45" s="32">
        <f t="shared" si="18"/>
        <v>158</v>
      </c>
      <c r="DE45" s="32">
        <f t="shared" si="18"/>
        <v>3913598.0689344001</v>
      </c>
      <c r="DF45" s="32">
        <f t="shared" si="18"/>
        <v>6</v>
      </c>
      <c r="DG45" s="32">
        <f t="shared" si="18"/>
        <v>130361.30331840001</v>
      </c>
      <c r="DH45" s="32">
        <f t="shared" si="18"/>
        <v>12</v>
      </c>
      <c r="DI45" s="32">
        <f t="shared" si="18"/>
        <v>260722.60663680002</v>
      </c>
      <c r="DJ45" s="32">
        <f t="shared" si="18"/>
        <v>336</v>
      </c>
      <c r="DK45" s="32">
        <f t="shared" si="18"/>
        <v>8365195.1674368</v>
      </c>
      <c r="DL45" s="32">
        <f t="shared" si="18"/>
        <v>0</v>
      </c>
      <c r="DM45" s="32">
        <f t="shared" si="18"/>
        <v>0</v>
      </c>
      <c r="DN45" s="32">
        <f t="shared" si="18"/>
        <v>0</v>
      </c>
      <c r="DO45" s="32">
        <f t="shared" si="18"/>
        <v>0</v>
      </c>
      <c r="DP45" s="32">
        <f t="shared" si="18"/>
        <v>175</v>
      </c>
      <c r="DQ45" s="32">
        <f t="shared" si="18"/>
        <v>4179838.6143359998</v>
      </c>
      <c r="DR45" s="32">
        <f t="shared" si="18"/>
        <v>8</v>
      </c>
      <c r="DS45" s="32">
        <f t="shared" si="18"/>
        <v>274517.45354880003</v>
      </c>
      <c r="DT45" s="32">
        <f t="shared" si="18"/>
        <v>7</v>
      </c>
      <c r="DU45" s="32">
        <f t="shared" si="18"/>
        <v>152088.18720479999</v>
      </c>
      <c r="DV45" s="32">
        <f t="shared" si="18"/>
        <v>0</v>
      </c>
      <c r="DW45" s="32">
        <f t="shared" si="18"/>
        <v>0</v>
      </c>
      <c r="DX45" s="32">
        <f t="shared" si="18"/>
        <v>11</v>
      </c>
      <c r="DY45" s="32">
        <f t="shared" si="18"/>
        <v>562046.49500999996</v>
      </c>
      <c r="DZ45" s="32">
        <f t="shared" si="18"/>
        <v>25</v>
      </c>
      <c r="EA45" s="32">
        <f t="shared" si="18"/>
        <v>1189754.2260449999</v>
      </c>
      <c r="EB45" s="32">
        <f>SUM(EB46:EB48)</f>
        <v>3715</v>
      </c>
      <c r="EC45" s="32">
        <f>SUM(EC46:EC48)</f>
        <v>81356050.532295004</v>
      </c>
      <c r="ED45" s="51"/>
      <c r="EE45" s="51"/>
      <c r="EF45" s="51"/>
      <c r="EG45" s="51"/>
      <c r="EH45" s="51"/>
      <c r="EI45" s="51"/>
      <c r="EJ45" s="52"/>
      <c r="EK45" s="52"/>
      <c r="EL45" s="52"/>
      <c r="EM45" s="52"/>
      <c r="EN45" s="52"/>
      <c r="EO45" s="52"/>
      <c r="EP45" s="52"/>
      <c r="EQ45" s="52"/>
      <c r="ER45" s="52"/>
      <c r="ES45" s="52"/>
      <c r="ET45" s="52"/>
      <c r="EU45" s="52"/>
      <c r="EV45" s="52"/>
      <c r="EW45" s="52"/>
      <c r="EX45" s="52"/>
      <c r="EY45" s="52"/>
      <c r="EZ45" s="52"/>
      <c r="FA45" s="52"/>
      <c r="FB45" s="52"/>
      <c r="FC45" s="52"/>
      <c r="FD45" s="52"/>
      <c r="FE45" s="52"/>
      <c r="FF45" s="52"/>
      <c r="FG45" s="52"/>
      <c r="FH45" s="52"/>
      <c r="FI45" s="52"/>
      <c r="FJ45" s="52"/>
      <c r="FK45" s="52"/>
      <c r="FL45" s="52"/>
      <c r="FM45" s="52"/>
      <c r="FN45" s="52"/>
      <c r="FO45" s="52"/>
      <c r="FP45" s="52"/>
      <c r="FQ45" s="52"/>
      <c r="FR45" s="52"/>
      <c r="FS45" s="52"/>
      <c r="FT45" s="52"/>
      <c r="FU45" s="52"/>
      <c r="FV45" s="52"/>
      <c r="FW45" s="52"/>
      <c r="FX45" s="52"/>
      <c r="FY45" s="52"/>
      <c r="FZ45" s="52"/>
      <c r="GA45" s="52"/>
      <c r="GB45" s="52"/>
      <c r="GC45" s="52"/>
      <c r="GD45" s="52"/>
      <c r="GE45" s="52"/>
      <c r="GF45" s="52"/>
      <c r="GG45" s="52"/>
      <c r="GH45" s="52"/>
      <c r="GI45" s="52"/>
      <c r="GJ45" s="52"/>
      <c r="GK45" s="52"/>
      <c r="GL45" s="52"/>
      <c r="GM45" s="52"/>
      <c r="GN45" s="52"/>
      <c r="GO45" s="52"/>
      <c r="GP45" s="52"/>
      <c r="GQ45" s="52"/>
      <c r="GR45" s="52"/>
      <c r="GS45" s="52"/>
      <c r="GT45" s="52"/>
      <c r="GU45" s="52"/>
      <c r="GV45" s="52"/>
      <c r="GW45" s="52"/>
      <c r="GX45" s="52"/>
      <c r="GY45" s="52"/>
      <c r="GZ45" s="52"/>
      <c r="HA45" s="52"/>
      <c r="HB45" s="52"/>
      <c r="HC45" s="52"/>
      <c r="HD45" s="52"/>
      <c r="HE45" s="52"/>
      <c r="HF45" s="52"/>
      <c r="HG45" s="52"/>
      <c r="HH45" s="52"/>
      <c r="HI45" s="52"/>
      <c r="HJ45" s="52"/>
      <c r="HK45" s="52"/>
      <c r="HL45" s="52"/>
      <c r="HM45" s="52"/>
      <c r="HN45" s="52"/>
      <c r="HO45" s="52"/>
      <c r="HP45" s="52"/>
      <c r="HQ45" s="52"/>
      <c r="HR45" s="52"/>
      <c r="HS45" s="52"/>
      <c r="HT45" s="52"/>
      <c r="HU45" s="52"/>
      <c r="HV45" s="52"/>
      <c r="HW45" s="52"/>
      <c r="HX45" s="52"/>
      <c r="HY45" s="52"/>
      <c r="HZ45" s="52"/>
      <c r="IA45" s="52"/>
      <c r="IB45" s="52"/>
      <c r="IC45" s="52"/>
      <c r="ID45" s="52"/>
      <c r="IE45" s="52"/>
      <c r="IF45" s="52"/>
      <c r="IG45" s="52"/>
      <c r="IH45" s="52"/>
      <c r="II45" s="52"/>
      <c r="IJ45" s="52"/>
      <c r="IK45" s="52"/>
      <c r="IL45" s="52"/>
      <c r="IM45" s="52"/>
      <c r="IN45" s="52"/>
      <c r="IO45" s="52"/>
      <c r="IP45" s="52"/>
      <c r="IQ45" s="52"/>
      <c r="IR45" s="52"/>
      <c r="IS45" s="52"/>
      <c r="IT45" s="52"/>
      <c r="IU45" s="52"/>
      <c r="IV45" s="52"/>
      <c r="IW45" s="52"/>
    </row>
    <row r="46" spans="1:257" x14ac:dyDescent="0.25">
      <c r="A46" s="56">
        <v>31</v>
      </c>
      <c r="B46" s="34" t="s">
        <v>112</v>
      </c>
      <c r="C46" s="35">
        <v>19007.45</v>
      </c>
      <c r="D46" s="35">
        <f t="shared" si="16"/>
        <v>14825.811000000002</v>
      </c>
      <c r="E46" s="112">
        <v>1.36</v>
      </c>
      <c r="F46" s="36">
        <v>1</v>
      </c>
      <c r="G46" s="37"/>
      <c r="H46" s="38">
        <v>0.44</v>
      </c>
      <c r="I46" s="38">
        <v>0.28999999999999998</v>
      </c>
      <c r="J46" s="38">
        <v>0.05</v>
      </c>
      <c r="K46" s="38">
        <v>0.22</v>
      </c>
      <c r="L46" s="35">
        <v>1.4</v>
      </c>
      <c r="M46" s="35">
        <v>1.68</v>
      </c>
      <c r="N46" s="35">
        <v>2.23</v>
      </c>
      <c r="O46" s="35">
        <v>2.39</v>
      </c>
      <c r="P46" s="39">
        <f>SUM(P47:P48)</f>
        <v>0</v>
      </c>
      <c r="Q46" s="39">
        <f>P46*C46*E46*F46*L46*$Q$6</f>
        <v>0</v>
      </c>
      <c r="R46" s="39"/>
      <c r="S46" s="39">
        <f>R46*C46*E46*F46*L46*$S$6</f>
        <v>0</v>
      </c>
      <c r="T46" s="39">
        <v>0</v>
      </c>
      <c r="U46" s="39">
        <f>T46*C46*E46*F46*L46*$U$6</f>
        <v>0</v>
      </c>
      <c r="V46" s="39">
        <v>0</v>
      </c>
      <c r="W46" s="39">
        <f>V46*C46*E46*F46*L46*$W$6</f>
        <v>0</v>
      </c>
      <c r="X46" s="39">
        <v>0</v>
      </c>
      <c r="Y46" s="39">
        <f>X46*C46*E46*F46*L46*$Y$6</f>
        <v>0</v>
      </c>
      <c r="Z46" s="39">
        <v>9</v>
      </c>
      <c r="AA46" s="39">
        <f>Z46*C46*E46*F46*L46*$AA$6</f>
        <v>358282.82952000009</v>
      </c>
      <c r="AB46" s="39">
        <v>0</v>
      </c>
      <c r="AC46" s="39">
        <f>AB46*C46*E46*F46*L46*$AC$6</f>
        <v>0</v>
      </c>
      <c r="AD46" s="39">
        <v>0</v>
      </c>
      <c r="AE46" s="39">
        <f>AD46*C46*E46*F46*L46*$AE$6</f>
        <v>0</v>
      </c>
      <c r="AF46" s="39">
        <v>0</v>
      </c>
      <c r="AG46" s="39">
        <f>AF46*C46*E46*F46*L46*$AG$6</f>
        <v>0</v>
      </c>
      <c r="AH46" s="39"/>
      <c r="AI46" s="39">
        <f>AH46*C46*E46*F46*L46*$AI$6</f>
        <v>0</v>
      </c>
      <c r="AJ46" s="39"/>
      <c r="AK46" s="39">
        <f>AJ46*C46*E46*F46*L46*$AK$6</f>
        <v>0</v>
      </c>
      <c r="AL46" s="39"/>
      <c r="AM46" s="39">
        <f>AL46*C46*E46*F46*L46*$AM$6</f>
        <v>0</v>
      </c>
      <c r="AN46" s="39"/>
      <c r="AO46" s="39">
        <f>SUM($AO$6*AN46*C46*E46*F46*L46)</f>
        <v>0</v>
      </c>
      <c r="AP46" s="39">
        <v>7</v>
      </c>
      <c r="AQ46" s="39">
        <f>AP46*C46*E46*F46*L46*$AQ$6</f>
        <v>248264.66772799997</v>
      </c>
      <c r="AR46" s="39">
        <v>0</v>
      </c>
      <c r="AS46" s="39">
        <f>AR46*C46*E46*F46*L46*$AS$6</f>
        <v>0</v>
      </c>
      <c r="AT46" s="39">
        <v>0</v>
      </c>
      <c r="AU46" s="39">
        <f>AT46*C46*E46*F46*L46*$AU$6</f>
        <v>0</v>
      </c>
      <c r="AV46" s="39">
        <v>0</v>
      </c>
      <c r="AW46" s="39">
        <f>AV46*C46*E46*F46*L46*$AW$6</f>
        <v>0</v>
      </c>
      <c r="AX46" s="39">
        <v>1</v>
      </c>
      <c r="AY46" s="39">
        <f>SUM(AX46*$AY$6*C46*E46*F46*L46)</f>
        <v>35466.381104</v>
      </c>
      <c r="AZ46" s="39">
        <v>7</v>
      </c>
      <c r="BA46" s="39">
        <f>SUM(AZ46*$BA$6*C46*E46*F46*L46)</f>
        <v>248264.66772799997</v>
      </c>
      <c r="BB46" s="39">
        <v>0</v>
      </c>
      <c r="BC46" s="39">
        <f>BB46*C46*E46*F46*L46*$BC$6</f>
        <v>0</v>
      </c>
      <c r="BD46" s="39">
        <v>0</v>
      </c>
      <c r="BE46" s="39">
        <f>BD46*C46*E46*F46*L46*$BE$6</f>
        <v>0</v>
      </c>
      <c r="BF46" s="39">
        <v>8</v>
      </c>
      <c r="BG46" s="39">
        <f>BF46*C46*E46*F46*L46*$BG$6</f>
        <v>312683.19667200005</v>
      </c>
      <c r="BH46" s="39"/>
      <c r="BI46" s="39">
        <f>BH46*C46*E46*F46*L46*$BI$6</f>
        <v>0</v>
      </c>
      <c r="BJ46" s="39">
        <v>0</v>
      </c>
      <c r="BK46" s="39">
        <f>BJ46*C46*E46*F46*L46*$BK$6</f>
        <v>0</v>
      </c>
      <c r="BL46" s="39">
        <v>0</v>
      </c>
      <c r="BM46" s="39">
        <f>BL46*C46*E46*F46*L46*$BM$6</f>
        <v>0</v>
      </c>
      <c r="BN46" s="39">
        <v>0</v>
      </c>
      <c r="BO46" s="39">
        <f>BN46*C46*E46*F46*L46*$BO$6</f>
        <v>0</v>
      </c>
      <c r="BP46" s="39"/>
      <c r="BQ46" s="39">
        <f>BP46*C46*E46*F46*L46*$BQ$6</f>
        <v>0</v>
      </c>
      <c r="BR46" s="39"/>
      <c r="BS46" s="39">
        <f>BR46*C46*E46*F46*L46*$BS$6</f>
        <v>0</v>
      </c>
      <c r="BT46" s="39"/>
      <c r="BU46" s="39">
        <f>BT46*C46*E46*F46*L46*$BU$6</f>
        <v>0</v>
      </c>
      <c r="BV46" s="39">
        <v>0</v>
      </c>
      <c r="BW46" s="39">
        <f>BV46*C46*E46*F46*L46*$BW$6</f>
        <v>0</v>
      </c>
      <c r="BX46" s="39"/>
      <c r="BY46" s="39">
        <f>BX46*C46*E46*F46*L46*$BY$6</f>
        <v>0</v>
      </c>
      <c r="BZ46" s="39">
        <v>3</v>
      </c>
      <c r="CA46" s="39">
        <f>BZ46*C46*E46*F46*M46*$CA$6</f>
        <v>195426.99792000002</v>
      </c>
      <c r="CB46" s="39">
        <v>2</v>
      </c>
      <c r="CC46" s="39">
        <f>CB46*C46*E46*F46*M46*$CC$6</f>
        <v>130284.66528</v>
      </c>
      <c r="CD46" s="39">
        <v>25</v>
      </c>
      <c r="CE46" s="39">
        <f>CD46*C46*E46*F46*M46*$CE$6</f>
        <v>1063991.4331199999</v>
      </c>
      <c r="CF46" s="39">
        <v>7</v>
      </c>
      <c r="CG46" s="39">
        <f>CF46*C46*E46*F46*M46*$CG$6</f>
        <v>297917.60127359995</v>
      </c>
      <c r="CH46" s="39"/>
      <c r="CI46" s="39">
        <f>SUM(CH46*$CI$6*C46*E46*F46*M46)</f>
        <v>0</v>
      </c>
      <c r="CJ46" s="39">
        <v>5</v>
      </c>
      <c r="CK46" s="39">
        <f>SUM(CJ46*$CK$6*C46*E46*F46*M46)</f>
        <v>212798.28662400003</v>
      </c>
      <c r="CL46" s="39"/>
      <c r="CM46" s="39">
        <f>CL46*C46*E46*F46*M46*$CM$6</f>
        <v>0</v>
      </c>
      <c r="CN46" s="39"/>
      <c r="CO46" s="39">
        <f>CN46*C46*E46*F46*M46*$CO$6</f>
        <v>0</v>
      </c>
      <c r="CP46" s="39"/>
      <c r="CQ46" s="39">
        <f>CP46*C46*E46*F46*M46*$CQ$6</f>
        <v>0</v>
      </c>
      <c r="CR46" s="39"/>
      <c r="CS46" s="39">
        <f>CR46*C46*E46*F46*M46*$CS$6</f>
        <v>0</v>
      </c>
      <c r="CT46" s="39">
        <v>6</v>
      </c>
      <c r="CU46" s="39">
        <f>CT46*C46*E46*F46*M46*$CU$6</f>
        <v>255357.94394880004</v>
      </c>
      <c r="CV46" s="39"/>
      <c r="CW46" s="39">
        <f>SUM(CV46*$CW$6*C46*E46*F46*M46)</f>
        <v>0</v>
      </c>
      <c r="CX46" s="39">
        <v>2</v>
      </c>
      <c r="CY46" s="39">
        <f>SUM(CX46*$CY$6*C46*E46*F46*M46)</f>
        <v>85119.314649600012</v>
      </c>
      <c r="CZ46" s="39"/>
      <c r="DA46" s="39">
        <f>CZ46*C46*E46*F46*M46*$DA$6</f>
        <v>0</v>
      </c>
      <c r="DB46" s="39">
        <v>0</v>
      </c>
      <c r="DC46" s="39">
        <f>DB46*C46*E46*F46*M46*$DC$6</f>
        <v>0</v>
      </c>
      <c r="DD46" s="39">
        <v>8</v>
      </c>
      <c r="DE46" s="39">
        <f>DD46*C46*E46*F46*M46*$DE$6</f>
        <v>375219.8360064</v>
      </c>
      <c r="DF46" s="39"/>
      <c r="DG46" s="39">
        <f>DF46*C46*E46*F46*M46*$DG$6</f>
        <v>0</v>
      </c>
      <c r="DH46" s="40"/>
      <c r="DI46" s="40">
        <f>DH46*C46*E46*F46*M46*$DI$6</f>
        <v>0</v>
      </c>
      <c r="DJ46" s="39">
        <v>1</v>
      </c>
      <c r="DK46" s="39">
        <f>DJ46*C46*E46*F46*M46*$DK$6</f>
        <v>46902.4795008</v>
      </c>
      <c r="DL46" s="39">
        <v>0</v>
      </c>
      <c r="DM46" s="39">
        <f>DL46*C46*E46*F46*M46*$DM$6</f>
        <v>0</v>
      </c>
      <c r="DN46" s="39">
        <v>0</v>
      </c>
      <c r="DO46" s="39">
        <f>DN46*C46*E46*F46*M46*$DO$6</f>
        <v>0</v>
      </c>
      <c r="DP46" s="39">
        <v>15</v>
      </c>
      <c r="DQ46" s="39">
        <f>DP46*C46*E46*F46*M46*$DQ$6</f>
        <v>703537.1925120001</v>
      </c>
      <c r="DR46" s="39">
        <v>4</v>
      </c>
      <c r="DS46" s="39">
        <f>DR46*C46*E46*F46*M46*$DS$6</f>
        <v>187609.9180032</v>
      </c>
      <c r="DT46" s="39"/>
      <c r="DU46" s="39">
        <f>DT46*C46*E46*F46*M46*$DU$6</f>
        <v>0</v>
      </c>
      <c r="DV46" s="39">
        <v>0</v>
      </c>
      <c r="DW46" s="39">
        <f>DV46*C46*E46*F46*M46*$DW$6</f>
        <v>0</v>
      </c>
      <c r="DX46" s="39">
        <v>2</v>
      </c>
      <c r="DY46" s="39">
        <f>DX46*C46*E46*F46*N46*$DY$6</f>
        <v>172937.38308</v>
      </c>
      <c r="DZ46" s="39"/>
      <c r="EA46" s="39">
        <f>DZ46*C46*E46*F46*O46*$EA$6</f>
        <v>0</v>
      </c>
      <c r="EB46" s="41">
        <f t="shared" ref="EB46:EC48" si="19">SUM(P46,R46,T46,V46,X46,Z46,AB46,AD46,AF46,AH46,AJ46,AL46,AP46,AR46,AT46,AV46,AX46,AZ46,BB46,BD46,BF46,BH46,BJ46,BL46,BN46,BP46,BR46,BT46,BV46,BX46,BZ46,CB46,CD46,CF46,CH46,CJ46,CL46,CN46,CP46,CR46,CT46,CV46,CX46,CZ46,DB46,DD46,DF46,DH46,DJ46,DL46,DN46,DP46,DR46,DT46,DV46,DX46,DZ46,AN46)</f>
        <v>112</v>
      </c>
      <c r="EC46" s="41">
        <f t="shared" si="19"/>
        <v>4930064.7946704002</v>
      </c>
    </row>
    <row r="47" spans="1:257" ht="33.75" customHeight="1" x14ac:dyDescent="0.25">
      <c r="A47" s="56">
        <v>32</v>
      </c>
      <c r="B47" s="34" t="s">
        <v>113</v>
      </c>
      <c r="C47" s="35">
        <v>19007.45</v>
      </c>
      <c r="D47" s="35">
        <f t="shared" si="16"/>
        <v>15205.960000000001</v>
      </c>
      <c r="E47" s="112">
        <v>0.72</v>
      </c>
      <c r="F47" s="36">
        <v>1</v>
      </c>
      <c r="G47" s="37"/>
      <c r="H47" s="38">
        <v>0.59</v>
      </c>
      <c r="I47" s="38">
        <v>0.16</v>
      </c>
      <c r="J47" s="38">
        <v>0.05</v>
      </c>
      <c r="K47" s="38">
        <v>0.2</v>
      </c>
      <c r="L47" s="35">
        <v>1.4</v>
      </c>
      <c r="M47" s="35">
        <v>1.68</v>
      </c>
      <c r="N47" s="35">
        <v>2.23</v>
      </c>
      <c r="O47" s="35">
        <v>2.39</v>
      </c>
      <c r="P47" s="39"/>
      <c r="Q47" s="39">
        <f>P47*C47*E47*F47*L47*$Q$6</f>
        <v>0</v>
      </c>
      <c r="R47" s="39">
        <v>141</v>
      </c>
      <c r="S47" s="39">
        <f>R47*C47*E47*F47*L47*$S$6</f>
        <v>3511938.1096800002</v>
      </c>
      <c r="T47" s="39">
        <v>0</v>
      </c>
      <c r="U47" s="39">
        <f>T47*C47*E47*F47*L47*$U$6</f>
        <v>0</v>
      </c>
      <c r="V47" s="39">
        <v>6</v>
      </c>
      <c r="W47" s="39">
        <f>V47*C47*E47*F47*L47*$W$6</f>
        <v>126452.76336000001</v>
      </c>
      <c r="X47" s="39">
        <v>0</v>
      </c>
      <c r="Y47" s="39">
        <f>X47*C47*E47*F47*L47*$Y$6</f>
        <v>0</v>
      </c>
      <c r="Z47" s="39">
        <v>118</v>
      </c>
      <c r="AA47" s="39">
        <f>Z47*C47*E47*F47*L47*$AA$6</f>
        <v>2486904.34608</v>
      </c>
      <c r="AB47" s="39">
        <v>0</v>
      </c>
      <c r="AC47" s="39">
        <f>AB47*C47*E47*F47*L47*$AC$6</f>
        <v>0</v>
      </c>
      <c r="AD47" s="39">
        <v>0</v>
      </c>
      <c r="AE47" s="39">
        <f>AD47*C47*E47*F47*L47*$AE$6</f>
        <v>0</v>
      </c>
      <c r="AF47" s="39">
        <v>0</v>
      </c>
      <c r="AG47" s="39">
        <f>AF47*C47*E47*F47*L47*$AG$6</f>
        <v>0</v>
      </c>
      <c r="AH47" s="39">
        <v>74</v>
      </c>
      <c r="AI47" s="39">
        <f>AH47*C47*E47*F47*L47*$AI$6</f>
        <v>1389447.636192</v>
      </c>
      <c r="AJ47" s="39">
        <v>70</v>
      </c>
      <c r="AK47" s="39">
        <f>AJ47*C47*E47*F47*L47*$AK$6</f>
        <v>1314342.3585599998</v>
      </c>
      <c r="AL47" s="39">
        <v>102</v>
      </c>
      <c r="AM47" s="39">
        <f>AL47*C47*E47*F47*L47*$AM$6</f>
        <v>1915184.5796159999</v>
      </c>
      <c r="AN47" s="39">
        <v>4</v>
      </c>
      <c r="AO47" s="39">
        <f>SUM($AO$6*AN47*C47*E47*F47*L47)</f>
        <v>75105.277631999983</v>
      </c>
      <c r="AP47" s="39">
        <v>50</v>
      </c>
      <c r="AQ47" s="39">
        <f>AP47*C47*E47*F47*L47*$AQ$6</f>
        <v>938815.97039999987</v>
      </c>
      <c r="AR47" s="39">
        <v>0</v>
      </c>
      <c r="AS47" s="39">
        <f>AR47*C47*E47*F47*L47*$AS$6</f>
        <v>0</v>
      </c>
      <c r="AT47" s="39">
        <v>1</v>
      </c>
      <c r="AU47" s="39">
        <f>AT47*C47*E47*F47*L47*$AU$6</f>
        <v>18776.319407999996</v>
      </c>
      <c r="AV47" s="39"/>
      <c r="AW47" s="39">
        <f>AV47*C47*E47*F47*L47*$AW$6</f>
        <v>0</v>
      </c>
      <c r="AX47" s="39">
        <v>7</v>
      </c>
      <c r="AY47" s="39">
        <f>SUM(AX47*$AY$6*C47*E47*F47*L47)</f>
        <v>131434.23585599998</v>
      </c>
      <c r="AZ47" s="39">
        <v>72</v>
      </c>
      <c r="BA47" s="39">
        <f>SUM(AZ47*$BA$6*C47*E47*F47*L47)</f>
        <v>1351894.9973759998</v>
      </c>
      <c r="BB47" s="39">
        <v>0</v>
      </c>
      <c r="BC47" s="39">
        <f>BB47*C47*E47*F47*L47*$BC$6</f>
        <v>0</v>
      </c>
      <c r="BD47" s="39">
        <v>370</v>
      </c>
      <c r="BE47" s="39">
        <f>BD47*C47*E47*F47*L47*$BE$6</f>
        <v>7656140.0361599997</v>
      </c>
      <c r="BF47" s="39">
        <v>247</v>
      </c>
      <c r="BG47" s="39">
        <f>BF47*C47*E47*F47*L47*$BG$6</f>
        <v>5110990.7808960006</v>
      </c>
      <c r="BH47" s="39">
        <v>100</v>
      </c>
      <c r="BI47" s="39">
        <f>BH47*C47*E47*F47*L47*$BI$6</f>
        <v>2069227.0367999999</v>
      </c>
      <c r="BJ47" s="39">
        <v>0</v>
      </c>
      <c r="BK47" s="39">
        <f>BJ47*C47*E47*F47*L47*$BK$6</f>
        <v>0</v>
      </c>
      <c r="BL47" s="39">
        <v>0</v>
      </c>
      <c r="BM47" s="39">
        <f>BL47*C47*E47*F47*L47*$BM$6</f>
        <v>0</v>
      </c>
      <c r="BN47" s="39">
        <v>0</v>
      </c>
      <c r="BO47" s="39">
        <f>BN47*C47*E47*F47*L47*$BO$6</f>
        <v>0</v>
      </c>
      <c r="BP47" s="39">
        <v>0</v>
      </c>
      <c r="BQ47" s="39">
        <f>BP47*C47*E47*F47*L47*$BQ$6</f>
        <v>0</v>
      </c>
      <c r="BR47" s="39">
        <v>0</v>
      </c>
      <c r="BS47" s="39">
        <f>BR47*C47*E47*F47*L47*$BS$6</f>
        <v>0</v>
      </c>
      <c r="BT47" s="39">
        <v>5</v>
      </c>
      <c r="BU47" s="39">
        <f>BT47*C47*E47*F47*L47*$BU$6</f>
        <v>105377.30279999999</v>
      </c>
      <c r="BV47" s="39">
        <v>5</v>
      </c>
      <c r="BW47" s="39">
        <f>BV47*C47*E47*F47*L47*$BW$6</f>
        <v>103461.35183999999</v>
      </c>
      <c r="BX47" s="39">
        <v>3</v>
      </c>
      <c r="BY47" s="39">
        <f>BX47*C47*E47*F47*L47*$BY$6</f>
        <v>56328.958224000002</v>
      </c>
      <c r="BZ47" s="39">
        <v>18</v>
      </c>
      <c r="CA47" s="39">
        <f>BZ47*C47*E47*F47*M47*$CA$6</f>
        <v>620768.11103999999</v>
      </c>
      <c r="CB47" s="39">
        <v>10</v>
      </c>
      <c r="CC47" s="39">
        <f>CB47*C47*E47*F47*M47*$CC$6</f>
        <v>344871.17279999994</v>
      </c>
      <c r="CD47" s="39">
        <v>66</v>
      </c>
      <c r="CE47" s="39">
        <f>CD47*C47*E47*F47*M47*$CE$6</f>
        <v>1487084.4971135997</v>
      </c>
      <c r="CF47" s="39">
        <v>51</v>
      </c>
      <c r="CG47" s="39">
        <f>CF47*C47*E47*F47*M47*$CG$6</f>
        <v>1149110.7477696</v>
      </c>
      <c r="CH47" s="32">
        <v>5</v>
      </c>
      <c r="CI47" s="39">
        <f>SUM(CH47*$CI$6*C47*E47*F47*M47)</f>
        <v>112657.91644799999</v>
      </c>
      <c r="CJ47" s="32">
        <v>49</v>
      </c>
      <c r="CK47" s="39">
        <f>SUM(CJ47*$CK$6*C47*E47*F47*M47)</f>
        <v>1104047.5811903998</v>
      </c>
      <c r="CL47" s="39">
        <v>95</v>
      </c>
      <c r="CM47" s="39">
        <f>CL47*C47*E47*F47*M47*$CM$6</f>
        <v>2140500.4125119997</v>
      </c>
      <c r="CN47" s="39">
        <v>9</v>
      </c>
      <c r="CO47" s="39">
        <f>CN47*C47*E47*F47*M47*$CO$6</f>
        <v>202784.2496064</v>
      </c>
      <c r="CP47" s="39">
        <v>142</v>
      </c>
      <c r="CQ47" s="39">
        <f>CP47*C47*E47*F47*M47*$CQ$6</f>
        <v>3199484.8271231996</v>
      </c>
      <c r="CR47" s="39">
        <v>0</v>
      </c>
      <c r="CS47" s="39">
        <f>CR47*C47*E47*F47*M47*$CS$6</f>
        <v>0</v>
      </c>
      <c r="CT47" s="39">
        <v>70</v>
      </c>
      <c r="CU47" s="39">
        <f>CT47*C47*E47*F47*M47*$CU$6</f>
        <v>1577210.8302719998</v>
      </c>
      <c r="CV47" s="32">
        <v>6</v>
      </c>
      <c r="CW47" s="39">
        <f>SUM(CV47*$CW$6*C47*E47*F47*M47)</f>
        <v>135189.49973759998</v>
      </c>
      <c r="CX47" s="32">
        <v>69</v>
      </c>
      <c r="CY47" s="39">
        <f>SUM(CX47*$CY$6*C47*E47*F47*M47)</f>
        <v>1554679.2469824001</v>
      </c>
      <c r="CZ47" s="39">
        <v>1</v>
      </c>
      <c r="DA47" s="39">
        <f>CZ47*C47*E47*F47*M47*$DA$6</f>
        <v>22531.583289599999</v>
      </c>
      <c r="DB47" s="39">
        <v>0</v>
      </c>
      <c r="DC47" s="39">
        <f>DB47*C47*E47*F47*M47*$DC$6</f>
        <v>0</v>
      </c>
      <c r="DD47" s="39">
        <v>90</v>
      </c>
      <c r="DE47" s="39">
        <f>DD47*C47*E47*F47*M47*$DE$6</f>
        <v>2234765.1997440001</v>
      </c>
      <c r="DF47" s="39">
        <v>0</v>
      </c>
      <c r="DG47" s="39">
        <f>DF47*C47*E47*F47*M47*$DG$6</f>
        <v>0</v>
      </c>
      <c r="DH47" s="40">
        <v>0</v>
      </c>
      <c r="DI47" s="40">
        <f>DH47*C47*E47*F47*M47*$DI$6</f>
        <v>0</v>
      </c>
      <c r="DJ47" s="39">
        <v>335</v>
      </c>
      <c r="DK47" s="39">
        <f>DJ47*C47*E47*F47*M47*$DK$6</f>
        <v>8318292.6879359996</v>
      </c>
      <c r="DL47" s="39">
        <v>0</v>
      </c>
      <c r="DM47" s="39">
        <f>DL47*C47*E47*F47*M47*$DM$6</f>
        <v>0</v>
      </c>
      <c r="DN47" s="39">
        <v>0</v>
      </c>
      <c r="DO47" s="39">
        <f>DN47*C47*E47*F47*M47*$DO$6</f>
        <v>0</v>
      </c>
      <c r="DP47" s="39">
        <v>0</v>
      </c>
      <c r="DQ47" s="39">
        <f>DP47*C47*E47*F47*M47*$DQ$6</f>
        <v>0</v>
      </c>
      <c r="DR47" s="39"/>
      <c r="DS47" s="39">
        <f>DR47*C47*E47*F47*M47*$DS$6</f>
        <v>0</v>
      </c>
      <c r="DT47" s="39">
        <v>5</v>
      </c>
      <c r="DU47" s="39">
        <f>DT47*C47*E47*F47*M47*$DU$6</f>
        <v>112657.91644799999</v>
      </c>
      <c r="DV47" s="39">
        <v>0</v>
      </c>
      <c r="DW47" s="39">
        <f>DV47*C47*E47*F47*M47*$DW$6</f>
        <v>0</v>
      </c>
      <c r="DX47" s="39">
        <v>5</v>
      </c>
      <c r="DY47" s="39">
        <f>DX47*C47*E47*F47*N47*$DY$6</f>
        <v>228887.71289999998</v>
      </c>
      <c r="DZ47" s="39">
        <v>19</v>
      </c>
      <c r="EA47" s="39">
        <f>DZ47*C47*E47*F47*O47*$EA$6</f>
        <v>932178.56885999988</v>
      </c>
      <c r="EB47" s="41">
        <f t="shared" si="19"/>
        <v>2420</v>
      </c>
      <c r="EC47" s="41">
        <f t="shared" si="19"/>
        <v>53839524.822652802</v>
      </c>
    </row>
    <row r="48" spans="1:257" x14ac:dyDescent="0.25">
      <c r="A48" s="56">
        <v>33</v>
      </c>
      <c r="B48" s="34" t="s">
        <v>114</v>
      </c>
      <c r="C48" s="35">
        <v>19007.45</v>
      </c>
      <c r="D48" s="35">
        <f t="shared" si="16"/>
        <v>15396.034500000002</v>
      </c>
      <c r="E48" s="112">
        <v>0.63</v>
      </c>
      <c r="F48" s="36">
        <v>1</v>
      </c>
      <c r="G48" s="37"/>
      <c r="H48" s="38">
        <v>0.62</v>
      </c>
      <c r="I48" s="38">
        <v>0.15</v>
      </c>
      <c r="J48" s="38">
        <v>0.04</v>
      </c>
      <c r="K48" s="38">
        <v>0.19</v>
      </c>
      <c r="L48" s="35">
        <v>1.4</v>
      </c>
      <c r="M48" s="35">
        <v>1.68</v>
      </c>
      <c r="N48" s="35">
        <v>2.23</v>
      </c>
      <c r="O48" s="35">
        <v>2.39</v>
      </c>
      <c r="P48" s="39"/>
      <c r="Q48" s="39">
        <f>P48*C48*E48*F48*L48*$Q$6</f>
        <v>0</v>
      </c>
      <c r="R48" s="39">
        <v>105</v>
      </c>
      <c r="S48" s="39">
        <f>R48*C48*E48*F48*L48*$S$6</f>
        <v>2288363.9278500001</v>
      </c>
      <c r="T48" s="39">
        <v>0</v>
      </c>
      <c r="U48" s="39">
        <f>T48*C48*E48*F48*L48*$U$6</f>
        <v>0</v>
      </c>
      <c r="V48" s="39">
        <v>2</v>
      </c>
      <c r="W48" s="39">
        <f>V48*C48*E48*F48*L48*$W$6</f>
        <v>36882.055980000012</v>
      </c>
      <c r="X48" s="39">
        <v>0</v>
      </c>
      <c r="Y48" s="39">
        <f>X48*C48*E48*F48*L48*$Y$6</f>
        <v>0</v>
      </c>
      <c r="Z48" s="39">
        <v>28</v>
      </c>
      <c r="AA48" s="39">
        <f>Z48*C48*E48*F48*L48*$AA$6</f>
        <v>516348.78372000006</v>
      </c>
      <c r="AB48" s="39">
        <v>0</v>
      </c>
      <c r="AC48" s="39">
        <f>AB48*C48*E48*F48*L48*$AC$6</f>
        <v>0</v>
      </c>
      <c r="AD48" s="39">
        <v>0</v>
      </c>
      <c r="AE48" s="39">
        <f>AD48*C48*E48*F48*L48*$AE$6</f>
        <v>0</v>
      </c>
      <c r="AF48" s="39">
        <v>0</v>
      </c>
      <c r="AG48" s="39">
        <f>AF48*C48*E48*F48*L48*$AG$6</f>
        <v>0</v>
      </c>
      <c r="AH48" s="39">
        <v>5</v>
      </c>
      <c r="AI48" s="39">
        <f>AH48*C48*E48*F48*L48*$AI$6</f>
        <v>82146.39740999999</v>
      </c>
      <c r="AJ48" s="39">
        <v>20</v>
      </c>
      <c r="AK48" s="39">
        <f>AJ48*C48*E48*F48*L48*$AK$6</f>
        <v>328585.58963999996</v>
      </c>
      <c r="AL48" s="39">
        <v>20</v>
      </c>
      <c r="AM48" s="39">
        <f>AL48*C48*E48*F48*L48*$AM$6</f>
        <v>328585.58963999996</v>
      </c>
      <c r="AN48" s="39">
        <v>1</v>
      </c>
      <c r="AO48" s="39">
        <f>SUM($AO$6*AN48*C48*E48*F48*L48)</f>
        <v>16429.279481999998</v>
      </c>
      <c r="AP48" s="39">
        <v>12</v>
      </c>
      <c r="AQ48" s="39">
        <f>AP48*C48*E48*F48*L48*$AQ$6</f>
        <v>197151.35378400001</v>
      </c>
      <c r="AR48" s="39">
        <v>0</v>
      </c>
      <c r="AS48" s="39">
        <f>AR48*C48*E48*F48*L48*$AS$6</f>
        <v>0</v>
      </c>
      <c r="AT48" s="39">
        <v>1</v>
      </c>
      <c r="AU48" s="39">
        <f>AT48*C48*E48*F48*L48*$AU$6</f>
        <v>16429.279482000002</v>
      </c>
      <c r="AV48" s="39"/>
      <c r="AW48" s="39">
        <f>AV48*C48*E48*F48*L48*$AW$6</f>
        <v>0</v>
      </c>
      <c r="AX48" s="39">
        <v>2</v>
      </c>
      <c r="AY48" s="39">
        <f>SUM(AX48*$AY$6*C48*E48*F48*L48)</f>
        <v>32858.558963999996</v>
      </c>
      <c r="AZ48" s="39">
        <v>20</v>
      </c>
      <c r="BA48" s="39">
        <f>SUM(AZ48*$BA$6*C48*E48*F48*L48)</f>
        <v>328585.58964000002</v>
      </c>
      <c r="BB48" s="39">
        <v>0</v>
      </c>
      <c r="BC48" s="39">
        <f>BB48*C48*E48*F48*L48*$BC$6</f>
        <v>0</v>
      </c>
      <c r="BD48" s="39"/>
      <c r="BE48" s="39">
        <f>BD48*C48*E48*F48*L48*$BE$6</f>
        <v>0</v>
      </c>
      <c r="BF48" s="39">
        <v>74</v>
      </c>
      <c r="BG48" s="39">
        <f>BF48*C48*E48*F48*L48*$BG$6</f>
        <v>1339824.506328</v>
      </c>
      <c r="BH48" s="39">
        <v>48</v>
      </c>
      <c r="BI48" s="39">
        <f>BH48*C48*E48*F48*L48*$BI$6</f>
        <v>869075.35545600008</v>
      </c>
      <c r="BJ48" s="39">
        <v>0</v>
      </c>
      <c r="BK48" s="39">
        <f>BJ48*C48*E48*F48*L48*$BK$6</f>
        <v>0</v>
      </c>
      <c r="BL48" s="39">
        <v>0</v>
      </c>
      <c r="BM48" s="39">
        <f>BL48*C48*E48*F48*L48*$BM$6</f>
        <v>0</v>
      </c>
      <c r="BN48" s="39">
        <v>0</v>
      </c>
      <c r="BO48" s="39">
        <f>BN48*C48*E48*F48*L48*$BO$6</f>
        <v>0</v>
      </c>
      <c r="BP48" s="39">
        <v>250</v>
      </c>
      <c r="BQ48" s="39">
        <f>BP48*C48*E48*F48*L48*$BQ$6</f>
        <v>4107319.8704999997</v>
      </c>
      <c r="BR48" s="39">
        <v>152</v>
      </c>
      <c r="BS48" s="39">
        <f>BR48*C48*E48*F48*L48*$BS$6</f>
        <v>2497250.4812639998</v>
      </c>
      <c r="BT48" s="39">
        <v>0</v>
      </c>
      <c r="BU48" s="39">
        <f>BT48*C48*E48*F48*L48*$BU$6</f>
        <v>0</v>
      </c>
      <c r="BV48" s="39">
        <v>5</v>
      </c>
      <c r="BW48" s="39">
        <f>BV48*C48*E48*F48*L48*$BW$6</f>
        <v>90528.682859999986</v>
      </c>
      <c r="BX48" s="39"/>
      <c r="BY48" s="39">
        <f>BX48*C48*E48*F48*L48*$BY$6</f>
        <v>0</v>
      </c>
      <c r="BZ48" s="39">
        <v>14</v>
      </c>
      <c r="CA48" s="39">
        <f>BZ48*C48*E48*F48*M48*$CA$6</f>
        <v>422467.18668000004</v>
      </c>
      <c r="CB48" s="39">
        <v>2</v>
      </c>
      <c r="CC48" s="39">
        <f>CB48*C48*E48*F48*M48*$CC$6</f>
        <v>60352.45524000001</v>
      </c>
      <c r="CD48" s="39">
        <v>26</v>
      </c>
      <c r="CE48" s="39">
        <f>CD48*C48*E48*F48*M48*$CE$6</f>
        <v>512593.51983840001</v>
      </c>
      <c r="CF48" s="39">
        <v>65</v>
      </c>
      <c r="CG48" s="39">
        <f>CF48*C48*E48*F48*M48*$CG$6</f>
        <v>1281483.799596</v>
      </c>
      <c r="CH48" s="39">
        <v>1</v>
      </c>
      <c r="CI48" s="39">
        <f>SUM(CH48*$CI$6*C48*E48*F48*M48)</f>
        <v>19715.135378399998</v>
      </c>
      <c r="CJ48" s="39">
        <v>15</v>
      </c>
      <c r="CK48" s="39">
        <f>SUM(CJ48*$CK$6*C48*E48*F48*M48)</f>
        <v>295727.03067599999</v>
      </c>
      <c r="CL48" s="39">
        <v>20</v>
      </c>
      <c r="CM48" s="39">
        <f>CL48*C48*E48*F48*M48*$CM$6</f>
        <v>394302.70756799995</v>
      </c>
      <c r="CN48" s="39"/>
      <c r="CO48" s="39">
        <f>CN48*C48*E48*F48*M48*$CO$6</f>
        <v>0</v>
      </c>
      <c r="CP48" s="39">
        <v>19</v>
      </c>
      <c r="CQ48" s="39">
        <f>CP48*C48*E48*F48*M48*$CQ$6</f>
        <v>374587.57218960003</v>
      </c>
      <c r="CR48" s="39"/>
      <c r="CS48" s="39">
        <f>CR48*C48*E48*F48*M48*$CS$6</f>
        <v>0</v>
      </c>
      <c r="CT48" s="39">
        <v>10</v>
      </c>
      <c r="CU48" s="39">
        <f>CT48*C48*E48*F48*M48*$CU$6</f>
        <v>197151.35378399998</v>
      </c>
      <c r="CV48" s="39">
        <v>1</v>
      </c>
      <c r="CW48" s="39">
        <f>SUM(CV48*$CW$6*C48*E48*F48*M48)</f>
        <v>19715.135378399998</v>
      </c>
      <c r="CX48" s="39">
        <v>11</v>
      </c>
      <c r="CY48" s="39">
        <f>SUM(CX48*$CY$6*C48*E48*F48*M48)</f>
        <v>216866.48916239996</v>
      </c>
      <c r="CZ48" s="39">
        <v>0</v>
      </c>
      <c r="DA48" s="39">
        <f>CZ48*C48*E48*F48*M48*$DA$6</f>
        <v>0</v>
      </c>
      <c r="DB48" s="39">
        <v>0</v>
      </c>
      <c r="DC48" s="39">
        <f>DB48*C48*E48*F48*M48*$DC$6</f>
        <v>0</v>
      </c>
      <c r="DD48" s="39">
        <v>60</v>
      </c>
      <c r="DE48" s="39">
        <f>DD48*C48*E48*F48*M48*$DE$6</f>
        <v>1303613.0331839998</v>
      </c>
      <c r="DF48" s="39">
        <v>6</v>
      </c>
      <c r="DG48" s="39">
        <f>DF48*C48*E48*F48*M48*$DG$6</f>
        <v>130361.30331840001</v>
      </c>
      <c r="DH48" s="40">
        <v>12</v>
      </c>
      <c r="DI48" s="40">
        <f>DH48*C48*E48*F48*M48*$DI$6</f>
        <v>260722.60663680002</v>
      </c>
      <c r="DJ48" s="39">
        <v>0</v>
      </c>
      <c r="DK48" s="39">
        <f>DJ48*C48*E48*F48*M48*$DK$6</f>
        <v>0</v>
      </c>
      <c r="DL48" s="39">
        <v>0</v>
      </c>
      <c r="DM48" s="39">
        <f>DL48*C48*E48*F48*M48*$DM$6</f>
        <v>0</v>
      </c>
      <c r="DN48" s="39">
        <v>0</v>
      </c>
      <c r="DO48" s="39">
        <f>DN48*C48*E48*F48*M48*$DO$6</f>
        <v>0</v>
      </c>
      <c r="DP48" s="39">
        <v>160</v>
      </c>
      <c r="DQ48" s="39">
        <f>DP48*C48*E48*F48*M48*$DQ$6</f>
        <v>3476301.4218239998</v>
      </c>
      <c r="DR48" s="39">
        <v>4</v>
      </c>
      <c r="DS48" s="39">
        <f>DR48*C48*E48*F48*M48*$DS$6</f>
        <v>86907.535545600011</v>
      </c>
      <c r="DT48" s="39">
        <v>2</v>
      </c>
      <c r="DU48" s="39">
        <f>DT48*C48*E48*F48*M48*$DU$6</f>
        <v>39430.270756800004</v>
      </c>
      <c r="DV48" s="39">
        <v>0</v>
      </c>
      <c r="DW48" s="39">
        <f>DV48*C48*E48*F48*M48*$DW$6</f>
        <v>0</v>
      </c>
      <c r="DX48" s="39">
        <v>4</v>
      </c>
      <c r="DY48" s="39">
        <f>DX48*C48*E48*F48*N48*$DY$6</f>
        <v>160221.39903000003</v>
      </c>
      <c r="DZ48" s="39">
        <v>6</v>
      </c>
      <c r="EA48" s="39">
        <f>DZ48*C48*E48*F48*O48*$EA$6</f>
        <v>257575.65718500002</v>
      </c>
      <c r="EB48" s="41">
        <f t="shared" si="19"/>
        <v>1183</v>
      </c>
      <c r="EC48" s="41">
        <f t="shared" si="19"/>
        <v>22586460.914971795</v>
      </c>
    </row>
    <row r="49" spans="1:257" s="53" customFormat="1" x14ac:dyDescent="0.25">
      <c r="A49" s="46">
        <v>12</v>
      </c>
      <c r="B49" s="26" t="s">
        <v>115</v>
      </c>
      <c r="C49" s="47">
        <v>19007.45</v>
      </c>
      <c r="D49" s="47">
        <f t="shared" si="16"/>
        <v>0</v>
      </c>
      <c r="E49" s="47">
        <v>0.65</v>
      </c>
      <c r="F49" s="48">
        <v>1</v>
      </c>
      <c r="G49" s="49"/>
      <c r="H49" s="50"/>
      <c r="I49" s="50"/>
      <c r="J49" s="50"/>
      <c r="K49" s="50"/>
      <c r="L49" s="47">
        <v>1.4</v>
      </c>
      <c r="M49" s="47">
        <v>1.68</v>
      </c>
      <c r="N49" s="47">
        <v>2.23</v>
      </c>
      <c r="O49" s="47">
        <v>2.39</v>
      </c>
      <c r="P49" s="32">
        <f>SUM(P50:P58)</f>
        <v>0</v>
      </c>
      <c r="Q49" s="32">
        <f t="shared" ref="Q49:CD49" si="20">SUM(Q50:Q58)</f>
        <v>0</v>
      </c>
      <c r="R49" s="32">
        <f t="shared" si="20"/>
        <v>3604</v>
      </c>
      <c r="S49" s="32">
        <f t="shared" si="20"/>
        <v>72963696.836030006</v>
      </c>
      <c r="T49" s="32">
        <f t="shared" si="20"/>
        <v>0</v>
      </c>
      <c r="U49" s="32">
        <f t="shared" si="20"/>
        <v>0</v>
      </c>
      <c r="V49" s="32">
        <f t="shared" si="20"/>
        <v>0</v>
      </c>
      <c r="W49" s="32">
        <f t="shared" si="20"/>
        <v>0</v>
      </c>
      <c r="X49" s="32">
        <f t="shared" si="20"/>
        <v>0</v>
      </c>
      <c r="Y49" s="32">
        <f t="shared" si="20"/>
        <v>0</v>
      </c>
      <c r="Z49" s="32">
        <f t="shared" si="20"/>
        <v>203</v>
      </c>
      <c r="AA49" s="32">
        <f t="shared" si="20"/>
        <v>4009811.2718509999</v>
      </c>
      <c r="AB49" s="32">
        <f t="shared" si="20"/>
        <v>0</v>
      </c>
      <c r="AC49" s="32">
        <f t="shared" si="20"/>
        <v>0</v>
      </c>
      <c r="AD49" s="32">
        <f t="shared" si="20"/>
        <v>0</v>
      </c>
      <c r="AE49" s="32">
        <f t="shared" si="20"/>
        <v>0</v>
      </c>
      <c r="AF49" s="32">
        <f t="shared" si="20"/>
        <v>0</v>
      </c>
      <c r="AG49" s="32">
        <f t="shared" si="20"/>
        <v>0</v>
      </c>
      <c r="AH49" s="32">
        <f t="shared" si="20"/>
        <v>12</v>
      </c>
      <c r="AI49" s="32">
        <f t="shared" si="20"/>
        <v>190631.798434</v>
      </c>
      <c r="AJ49" s="32">
        <f t="shared" si="20"/>
        <v>225</v>
      </c>
      <c r="AK49" s="32">
        <f t="shared" si="20"/>
        <v>3383388.4444359997</v>
      </c>
      <c r="AL49" s="32">
        <f t="shared" si="20"/>
        <v>257</v>
      </c>
      <c r="AM49" s="32">
        <f t="shared" si="20"/>
        <v>4184250.6236299998</v>
      </c>
      <c r="AN49" s="32">
        <f t="shared" si="20"/>
        <v>0</v>
      </c>
      <c r="AO49" s="32">
        <f t="shared" si="20"/>
        <v>0</v>
      </c>
      <c r="AP49" s="32">
        <f t="shared" si="20"/>
        <v>7</v>
      </c>
      <c r="AQ49" s="32">
        <f t="shared" si="20"/>
        <v>212015.93998199998</v>
      </c>
      <c r="AR49" s="32">
        <f t="shared" si="20"/>
        <v>2</v>
      </c>
      <c r="AS49" s="32">
        <f t="shared" si="20"/>
        <v>66238.68235599999</v>
      </c>
      <c r="AT49" s="32">
        <f t="shared" si="20"/>
        <v>2</v>
      </c>
      <c r="AU49" s="32">
        <f t="shared" si="20"/>
        <v>24878.623215599997</v>
      </c>
      <c r="AV49" s="32">
        <f t="shared" si="20"/>
        <v>1</v>
      </c>
      <c r="AW49" s="32">
        <f t="shared" si="20"/>
        <v>12439.311607799998</v>
      </c>
      <c r="AX49" s="32">
        <f t="shared" si="20"/>
        <v>55</v>
      </c>
      <c r="AY49" s="32">
        <f t="shared" si="20"/>
        <v>875237.26662679994</v>
      </c>
      <c r="AZ49" s="32">
        <f t="shared" si="20"/>
        <v>572</v>
      </c>
      <c r="BA49" s="32">
        <f t="shared" si="20"/>
        <v>8912649.4149923977</v>
      </c>
      <c r="BB49" s="32">
        <f t="shared" si="20"/>
        <v>0</v>
      </c>
      <c r="BC49" s="32">
        <f t="shared" si="20"/>
        <v>0</v>
      </c>
      <c r="BD49" s="32">
        <f t="shared" si="20"/>
        <v>305</v>
      </c>
      <c r="BE49" s="32">
        <f t="shared" si="20"/>
        <v>4181131.881234</v>
      </c>
      <c r="BF49" s="32">
        <f t="shared" si="20"/>
        <v>1904</v>
      </c>
      <c r="BG49" s="32">
        <f t="shared" si="20"/>
        <v>38656494.8020944</v>
      </c>
      <c r="BH49" s="32">
        <f t="shared" si="20"/>
        <v>10</v>
      </c>
      <c r="BI49" s="32">
        <f t="shared" si="20"/>
        <v>675775.06310160004</v>
      </c>
      <c r="BJ49" s="32">
        <f t="shared" si="20"/>
        <v>0</v>
      </c>
      <c r="BK49" s="32">
        <f t="shared" si="20"/>
        <v>0</v>
      </c>
      <c r="BL49" s="32">
        <f t="shared" si="20"/>
        <v>0</v>
      </c>
      <c r="BM49" s="32">
        <f t="shared" si="20"/>
        <v>0</v>
      </c>
      <c r="BN49" s="32">
        <f t="shared" si="20"/>
        <v>0</v>
      </c>
      <c r="BO49" s="32">
        <f t="shared" si="20"/>
        <v>0</v>
      </c>
      <c r="BP49" s="32">
        <f t="shared" si="20"/>
        <v>40</v>
      </c>
      <c r="BQ49" s="32">
        <f t="shared" si="20"/>
        <v>497572.46431199997</v>
      </c>
      <c r="BR49" s="32">
        <f t="shared" si="20"/>
        <v>0</v>
      </c>
      <c r="BS49" s="32">
        <f t="shared" si="20"/>
        <v>0</v>
      </c>
      <c r="BT49" s="32">
        <f t="shared" si="20"/>
        <v>100</v>
      </c>
      <c r="BU49" s="32">
        <f t="shared" si="20"/>
        <v>3717477.071</v>
      </c>
      <c r="BV49" s="32">
        <f t="shared" si="20"/>
        <v>0</v>
      </c>
      <c r="BW49" s="32">
        <f t="shared" si="20"/>
        <v>0</v>
      </c>
      <c r="BX49" s="32">
        <f t="shared" si="20"/>
        <v>2</v>
      </c>
      <c r="BY49" s="32">
        <f t="shared" si="20"/>
        <v>66238.68235599999</v>
      </c>
      <c r="BZ49" s="32">
        <f t="shared" si="20"/>
        <v>137</v>
      </c>
      <c r="CA49" s="32">
        <f t="shared" si="20"/>
        <v>3206104.4376900005</v>
      </c>
      <c r="CB49" s="32">
        <f t="shared" si="20"/>
        <v>11</v>
      </c>
      <c r="CC49" s="32">
        <f t="shared" si="20"/>
        <v>573827.31252000004</v>
      </c>
      <c r="CD49" s="32">
        <f t="shared" si="20"/>
        <v>146</v>
      </c>
      <c r="CE49" s="32">
        <f t="shared" ref="CE49:EC49" si="21">SUM(CE50:CE58)</f>
        <v>2285297.1290133605</v>
      </c>
      <c r="CF49" s="32">
        <f t="shared" si="21"/>
        <v>730</v>
      </c>
      <c r="CG49" s="32">
        <f t="shared" si="21"/>
        <v>12023635.189972561</v>
      </c>
      <c r="CH49" s="32">
        <f t="shared" si="21"/>
        <v>20</v>
      </c>
      <c r="CI49" s="32">
        <f t="shared" si="21"/>
        <v>338975.15304576</v>
      </c>
      <c r="CJ49" s="32">
        <f t="shared" si="21"/>
        <v>231</v>
      </c>
      <c r="CK49" s="32">
        <f t="shared" si="21"/>
        <v>3946375.5193077605</v>
      </c>
      <c r="CL49" s="32">
        <f t="shared" si="21"/>
        <v>246</v>
      </c>
      <c r="CM49" s="32">
        <f t="shared" si="21"/>
        <v>4929409.7219135994</v>
      </c>
      <c r="CN49" s="32">
        <f t="shared" si="21"/>
        <v>41</v>
      </c>
      <c r="CO49" s="32">
        <f t="shared" si="21"/>
        <v>686462.23755647999</v>
      </c>
      <c r="CP49" s="32">
        <f t="shared" si="21"/>
        <v>878</v>
      </c>
      <c r="CQ49" s="32">
        <f t="shared" si="21"/>
        <v>16345098.983320799</v>
      </c>
      <c r="CR49" s="32">
        <f t="shared" si="21"/>
        <v>4</v>
      </c>
      <c r="CS49" s="32">
        <f t="shared" si="21"/>
        <v>59708.695717439994</v>
      </c>
      <c r="CT49" s="32">
        <f t="shared" si="21"/>
        <v>299</v>
      </c>
      <c r="CU49" s="32">
        <f t="shared" si="21"/>
        <v>6005417.9994547199</v>
      </c>
      <c r="CV49" s="32">
        <f t="shared" si="21"/>
        <v>9</v>
      </c>
      <c r="CW49" s="32">
        <f t="shared" si="21"/>
        <v>170864.5066128</v>
      </c>
      <c r="CX49" s="32">
        <f t="shared" si="21"/>
        <v>388</v>
      </c>
      <c r="CY49" s="32">
        <f t="shared" si="21"/>
        <v>6432798.3230464794</v>
      </c>
      <c r="CZ49" s="32">
        <f t="shared" si="21"/>
        <v>6</v>
      </c>
      <c r="DA49" s="32">
        <f t="shared" si="21"/>
        <v>109778.88080543999</v>
      </c>
      <c r="DB49" s="32">
        <f t="shared" si="21"/>
        <v>0</v>
      </c>
      <c r="DC49" s="32">
        <f t="shared" si="21"/>
        <v>0</v>
      </c>
      <c r="DD49" s="32">
        <f t="shared" si="21"/>
        <v>40</v>
      </c>
      <c r="DE49" s="32">
        <f t="shared" si="21"/>
        <v>1312752.1192632001</v>
      </c>
      <c r="DF49" s="32">
        <f t="shared" si="21"/>
        <v>2</v>
      </c>
      <c r="DG49" s="32">
        <f t="shared" si="21"/>
        <v>81389.596780800013</v>
      </c>
      <c r="DH49" s="32">
        <f t="shared" si="21"/>
        <v>321</v>
      </c>
      <c r="DI49" s="32">
        <f t="shared" si="21"/>
        <v>6446642.3460331205</v>
      </c>
      <c r="DJ49" s="32">
        <f t="shared" si="21"/>
        <v>10</v>
      </c>
      <c r="DK49" s="32">
        <f t="shared" si="21"/>
        <v>398843.51134319999</v>
      </c>
      <c r="DL49" s="32">
        <f t="shared" si="21"/>
        <v>0</v>
      </c>
      <c r="DM49" s="32">
        <f t="shared" si="21"/>
        <v>0</v>
      </c>
      <c r="DN49" s="32">
        <f t="shared" si="21"/>
        <v>0</v>
      </c>
      <c r="DO49" s="32">
        <f t="shared" si="21"/>
        <v>0</v>
      </c>
      <c r="DP49" s="32">
        <f t="shared" si="21"/>
        <v>18</v>
      </c>
      <c r="DQ49" s="32">
        <f t="shared" si="21"/>
        <v>397636.46223840001</v>
      </c>
      <c r="DR49" s="32">
        <f t="shared" si="21"/>
        <v>4040</v>
      </c>
      <c r="DS49" s="32">
        <f t="shared" si="21"/>
        <v>94239289.756624311</v>
      </c>
      <c r="DT49" s="32">
        <f t="shared" si="21"/>
        <v>20</v>
      </c>
      <c r="DU49" s="32">
        <f t="shared" si="21"/>
        <v>794864.18827199994</v>
      </c>
      <c r="DV49" s="32">
        <f t="shared" si="21"/>
        <v>397</v>
      </c>
      <c r="DW49" s="32">
        <f t="shared" si="21"/>
        <v>8056949.9518384803</v>
      </c>
      <c r="DX49" s="32">
        <f t="shared" si="21"/>
        <v>0</v>
      </c>
      <c r="DY49" s="32">
        <f t="shared" si="21"/>
        <v>0</v>
      </c>
      <c r="DZ49" s="32">
        <f t="shared" si="21"/>
        <v>191</v>
      </c>
      <c r="EA49" s="32">
        <f t="shared" si="21"/>
        <v>6717818.4495345019</v>
      </c>
      <c r="EB49" s="32">
        <f t="shared" si="21"/>
        <v>15486</v>
      </c>
      <c r="EC49" s="32">
        <f t="shared" si="21"/>
        <v>318189868.6491648</v>
      </c>
      <c r="ED49" s="51"/>
      <c r="EE49" s="51"/>
      <c r="EF49" s="51"/>
      <c r="EG49" s="51"/>
      <c r="EH49" s="51"/>
      <c r="EI49" s="51"/>
      <c r="EJ49" s="52"/>
      <c r="EK49" s="52"/>
      <c r="EL49" s="52"/>
      <c r="EM49" s="52"/>
      <c r="EN49" s="52"/>
      <c r="EO49" s="52"/>
      <c r="EP49" s="52"/>
      <c r="EQ49" s="52"/>
      <c r="ER49" s="52"/>
      <c r="ES49" s="52"/>
      <c r="ET49" s="52"/>
      <c r="EU49" s="52"/>
      <c r="EV49" s="52"/>
      <c r="EW49" s="52"/>
      <c r="EX49" s="52"/>
      <c r="EY49" s="52"/>
      <c r="EZ49" s="52"/>
      <c r="FA49" s="52"/>
      <c r="FB49" s="52"/>
      <c r="FC49" s="52"/>
      <c r="FD49" s="52"/>
      <c r="FE49" s="52"/>
      <c r="FF49" s="52"/>
      <c r="FG49" s="52"/>
      <c r="FH49" s="52"/>
      <c r="FI49" s="52"/>
      <c r="FJ49" s="52"/>
      <c r="FK49" s="52"/>
      <c r="FL49" s="52"/>
      <c r="FM49" s="52"/>
      <c r="FN49" s="52"/>
      <c r="FO49" s="52"/>
      <c r="FP49" s="52"/>
      <c r="FQ49" s="52"/>
      <c r="FR49" s="52"/>
      <c r="FS49" s="52"/>
      <c r="FT49" s="52"/>
      <c r="FU49" s="52"/>
      <c r="FV49" s="52"/>
      <c r="FW49" s="52"/>
      <c r="FX49" s="52"/>
      <c r="FY49" s="52"/>
      <c r="FZ49" s="52"/>
      <c r="GA49" s="52"/>
      <c r="GB49" s="52"/>
      <c r="GC49" s="52"/>
      <c r="GD49" s="52"/>
      <c r="GE49" s="52"/>
      <c r="GF49" s="52"/>
      <c r="GG49" s="52"/>
      <c r="GH49" s="52"/>
      <c r="GI49" s="52"/>
      <c r="GJ49" s="52"/>
      <c r="GK49" s="52"/>
      <c r="GL49" s="52"/>
      <c r="GM49" s="52"/>
      <c r="GN49" s="52"/>
      <c r="GO49" s="52"/>
      <c r="GP49" s="52"/>
      <c r="GQ49" s="52"/>
      <c r="GR49" s="52"/>
      <c r="GS49" s="52"/>
      <c r="GT49" s="52"/>
      <c r="GU49" s="52"/>
      <c r="GV49" s="52"/>
      <c r="GW49" s="52"/>
      <c r="GX49" s="52"/>
      <c r="GY49" s="52"/>
      <c r="GZ49" s="52"/>
      <c r="HA49" s="52"/>
      <c r="HB49" s="52"/>
      <c r="HC49" s="52"/>
      <c r="HD49" s="52"/>
      <c r="HE49" s="52"/>
      <c r="HF49" s="52"/>
      <c r="HG49" s="52"/>
      <c r="HH49" s="52"/>
      <c r="HI49" s="52"/>
      <c r="HJ49" s="52"/>
      <c r="HK49" s="52"/>
      <c r="HL49" s="52"/>
      <c r="HM49" s="52"/>
      <c r="HN49" s="52"/>
      <c r="HO49" s="52"/>
      <c r="HP49" s="52"/>
      <c r="HQ49" s="52"/>
      <c r="HR49" s="52"/>
      <c r="HS49" s="52"/>
      <c r="HT49" s="52"/>
      <c r="HU49" s="52"/>
      <c r="HV49" s="52"/>
      <c r="HW49" s="52"/>
      <c r="HX49" s="52"/>
      <c r="HY49" s="52"/>
      <c r="HZ49" s="52"/>
      <c r="IA49" s="52"/>
      <c r="IB49" s="52"/>
      <c r="IC49" s="52"/>
      <c r="ID49" s="52"/>
      <c r="IE49" s="52"/>
      <c r="IF49" s="52"/>
      <c r="IG49" s="52"/>
      <c r="IH49" s="52"/>
      <c r="II49" s="52"/>
      <c r="IJ49" s="52"/>
      <c r="IK49" s="52"/>
      <c r="IL49" s="52"/>
      <c r="IM49" s="52"/>
      <c r="IN49" s="52"/>
      <c r="IO49" s="52"/>
      <c r="IP49" s="52"/>
      <c r="IQ49" s="52"/>
      <c r="IR49" s="52"/>
      <c r="IS49" s="52"/>
      <c r="IT49" s="52"/>
      <c r="IU49" s="52"/>
      <c r="IV49" s="52"/>
      <c r="IW49" s="52"/>
    </row>
    <row r="50" spans="1:257" s="43" customFormat="1" x14ac:dyDescent="0.25">
      <c r="A50" s="56">
        <v>50</v>
      </c>
      <c r="B50" s="34" t="s">
        <v>116</v>
      </c>
      <c r="C50" s="35">
        <v>19007.45</v>
      </c>
      <c r="D50" s="35">
        <f t="shared" si="16"/>
        <v>15205.960000000001</v>
      </c>
      <c r="E50" s="112">
        <v>0.57999999999999996</v>
      </c>
      <c r="F50" s="36">
        <v>1</v>
      </c>
      <c r="G50" s="37"/>
      <c r="H50" s="38">
        <v>0.65</v>
      </c>
      <c r="I50" s="38">
        <v>0.1</v>
      </c>
      <c r="J50" s="38">
        <v>0.05</v>
      </c>
      <c r="K50" s="38">
        <v>0.2</v>
      </c>
      <c r="L50" s="35">
        <v>1.4</v>
      </c>
      <c r="M50" s="35">
        <v>1.68</v>
      </c>
      <c r="N50" s="35">
        <v>2.23</v>
      </c>
      <c r="O50" s="35">
        <v>2.39</v>
      </c>
      <c r="P50" s="39"/>
      <c r="Q50" s="39">
        <f>P50*C50*E50*F50*L50*$Q$6</f>
        <v>0</v>
      </c>
      <c r="R50" s="39"/>
      <c r="S50" s="39">
        <f>R50*C50*E50*F50*L50*$S$6</f>
        <v>0</v>
      </c>
      <c r="T50" s="39">
        <v>0</v>
      </c>
      <c r="U50" s="39">
        <f>T50*C50*E50*F50*L50*$U$6</f>
        <v>0</v>
      </c>
      <c r="V50" s="39">
        <v>0</v>
      </c>
      <c r="W50" s="39">
        <f>V50*C50*E50*F50*L50*$W$6</f>
        <v>0</v>
      </c>
      <c r="X50" s="39">
        <v>0</v>
      </c>
      <c r="Y50" s="39">
        <f>X50*C50*E50*F50*L50*$Y$6</f>
        <v>0</v>
      </c>
      <c r="Z50" s="39">
        <v>0</v>
      </c>
      <c r="AA50" s="39">
        <f>Z50*C50*E50*F50*L50*$AA$6</f>
        <v>0</v>
      </c>
      <c r="AB50" s="39">
        <v>0</v>
      </c>
      <c r="AC50" s="39">
        <f>AB50*C50*E50*F50*L50*$AC$6</f>
        <v>0</v>
      </c>
      <c r="AD50" s="39">
        <v>0</v>
      </c>
      <c r="AE50" s="39">
        <f>AD50*C50*E50*F50*L50*$AE$6</f>
        <v>0</v>
      </c>
      <c r="AF50" s="39">
        <v>0</v>
      </c>
      <c r="AG50" s="39">
        <f>AF50*C50*E50*F50*L50*$AG$6</f>
        <v>0</v>
      </c>
      <c r="AH50" s="39">
        <v>0</v>
      </c>
      <c r="AI50" s="39">
        <f>AH50*C50*E50*F50*L50*$AI$6</f>
        <v>0</v>
      </c>
      <c r="AJ50" s="39">
        <v>25</v>
      </c>
      <c r="AK50" s="39">
        <f>AJ50*C50*E50*F50*L50*$AK$6</f>
        <v>378134.21029999992</v>
      </c>
      <c r="AL50" s="39">
        <v>30</v>
      </c>
      <c r="AM50" s="39">
        <f>AL50*C50*E50*F50*L50*$AM$6</f>
        <v>453761.05235999997</v>
      </c>
      <c r="AN50" s="39"/>
      <c r="AO50" s="39">
        <f>SUM($AO$6*AN50*C50*E50*F50*L50)</f>
        <v>0</v>
      </c>
      <c r="AP50" s="39">
        <v>0</v>
      </c>
      <c r="AQ50" s="39">
        <f>AP50*C50*E50*F50*L50*$AQ$6</f>
        <v>0</v>
      </c>
      <c r="AR50" s="39">
        <v>0</v>
      </c>
      <c r="AS50" s="39">
        <f>AR50*C50*E50*F50*L50*$AS$6</f>
        <v>0</v>
      </c>
      <c r="AT50" s="39">
        <v>0</v>
      </c>
      <c r="AU50" s="39">
        <f>AT50*C50*E50*F50*L50*$AU$6</f>
        <v>0</v>
      </c>
      <c r="AV50" s="39">
        <v>0</v>
      </c>
      <c r="AW50" s="39">
        <f>AV50*C50*E50*F50*L50*$AW$6</f>
        <v>0</v>
      </c>
      <c r="AX50" s="39">
        <v>6</v>
      </c>
      <c r="AY50" s="39">
        <f>SUM(AX50*$AY$6*C50*E50*F50*L50)</f>
        <v>90752.210471999992</v>
      </c>
      <c r="AZ50" s="39">
        <v>54</v>
      </c>
      <c r="BA50" s="39">
        <f>SUM(AZ50*$BA$6*C50*E50*F50*L50)</f>
        <v>816769.894248</v>
      </c>
      <c r="BB50" s="39">
        <v>0</v>
      </c>
      <c r="BC50" s="39">
        <f>BB50*C50*E50*F50*L50*$BC$6</f>
        <v>0</v>
      </c>
      <c r="BD50" s="39">
        <v>0</v>
      </c>
      <c r="BE50" s="39">
        <f>BD50*C50*E50*F50*L50*$BE$6</f>
        <v>0</v>
      </c>
      <c r="BF50" s="39">
        <v>989</v>
      </c>
      <c r="BG50" s="39">
        <f>BF50*C50*E50*F50*L50*$BG$6</f>
        <v>16485416.845128</v>
      </c>
      <c r="BH50" s="39">
        <v>0</v>
      </c>
      <c r="BI50" s="39">
        <f>BH50*C50*E50*F50*L50*$BI$6</f>
        <v>0</v>
      </c>
      <c r="BJ50" s="39">
        <v>0</v>
      </c>
      <c r="BK50" s="39">
        <f>BJ50*C50*E50*F50*L50*$BK$6</f>
        <v>0</v>
      </c>
      <c r="BL50" s="39">
        <v>0</v>
      </c>
      <c r="BM50" s="39">
        <f>BL50*C50*E50*F50*L50*$BM$6</f>
        <v>0</v>
      </c>
      <c r="BN50" s="39">
        <v>0</v>
      </c>
      <c r="BO50" s="39">
        <f>BN50*C50*E50*F50*L50*$BO$6</f>
        <v>0</v>
      </c>
      <c r="BP50" s="39">
        <v>0</v>
      </c>
      <c r="BQ50" s="39">
        <f>BP50*C50*E50*F50*L50*$BQ$6</f>
        <v>0</v>
      </c>
      <c r="BR50" s="39">
        <v>0</v>
      </c>
      <c r="BS50" s="39">
        <f>BR50*C50*E50*F50*L50*$BS$6</f>
        <v>0</v>
      </c>
      <c r="BT50" s="39">
        <v>0</v>
      </c>
      <c r="BU50" s="39">
        <f>BT50*C50*E50*F50*L50*$BU$6</f>
        <v>0</v>
      </c>
      <c r="BV50" s="39">
        <v>0</v>
      </c>
      <c r="BW50" s="39">
        <f>BV50*C50*E50*F50*L50*$BW$6</f>
        <v>0</v>
      </c>
      <c r="BX50" s="39">
        <v>0</v>
      </c>
      <c r="BY50" s="39">
        <f>BX50*C50*E50*F50*L50*$BY$6</f>
        <v>0</v>
      </c>
      <c r="BZ50" s="39">
        <v>0</v>
      </c>
      <c r="CA50" s="39">
        <f>BZ50*C50*E50*F50*M50*$CA$6</f>
        <v>0</v>
      </c>
      <c r="CB50" s="39">
        <v>0</v>
      </c>
      <c r="CC50" s="39">
        <f>CB50*C50*E50*F50*M50*$CC$6</f>
        <v>0</v>
      </c>
      <c r="CD50" s="39">
        <v>0</v>
      </c>
      <c r="CE50" s="39">
        <f>CD50*C50*E50*F50*M50*$CE$6</f>
        <v>0</v>
      </c>
      <c r="CF50" s="39">
        <v>72</v>
      </c>
      <c r="CG50" s="39">
        <f>CF50*C50*E50*F50*M50*$CG$6</f>
        <v>1306831.8307968001</v>
      </c>
      <c r="CH50" s="39"/>
      <c r="CI50" s="39">
        <f>SUM(CH50*$CI$6*C50*E50*F50*M50)</f>
        <v>0</v>
      </c>
      <c r="CJ50" s="39">
        <v>1</v>
      </c>
      <c r="CK50" s="39">
        <f>SUM(CJ50*$CK$6*C50*E50*F50*M50)</f>
        <v>18150.442094399998</v>
      </c>
      <c r="CL50" s="39">
        <v>60</v>
      </c>
      <c r="CM50" s="39">
        <f>CL50*C50*E50*F50*M50*$CM$6</f>
        <v>1089026.5256639998</v>
      </c>
      <c r="CN50" s="39">
        <v>0</v>
      </c>
      <c r="CO50" s="39">
        <f>CN50*C50*E50*F50*M50*$CO$6</f>
        <v>0</v>
      </c>
      <c r="CP50" s="39">
        <v>72</v>
      </c>
      <c r="CQ50" s="39">
        <f>CP50*C50*E50*F50*M50*$CQ$6</f>
        <v>1306831.8307968001</v>
      </c>
      <c r="CR50" s="39">
        <v>0</v>
      </c>
      <c r="CS50" s="39">
        <f>CR50*C50*E50*F50*M50*$CS$6</f>
        <v>0</v>
      </c>
      <c r="CT50" s="39">
        <v>40</v>
      </c>
      <c r="CU50" s="39">
        <f>CT50*C50*E50*F50*M50*$CU$6</f>
        <v>726017.68377599993</v>
      </c>
      <c r="CV50" s="39">
        <v>3</v>
      </c>
      <c r="CW50" s="39">
        <f>SUM(CV50*$CW$6*C50*E50*F50*M50)</f>
        <v>54451.326283199989</v>
      </c>
      <c r="CX50" s="39">
        <v>27</v>
      </c>
      <c r="CY50" s="39">
        <f>SUM(CX50*$CY$6*C50*E50*F50*M50)</f>
        <v>490061.93654880003</v>
      </c>
      <c r="CZ50" s="39"/>
      <c r="DA50" s="39">
        <f>CZ50*C50*E50*F50*M50*$DA$6</f>
        <v>0</v>
      </c>
      <c r="DB50" s="39">
        <v>0</v>
      </c>
      <c r="DC50" s="39">
        <f>DB50*C50*E50*F50*M50*$DC$6</f>
        <v>0</v>
      </c>
      <c r="DD50" s="39">
        <v>23</v>
      </c>
      <c r="DE50" s="39">
        <f>DD50*C50*E50*F50*M50*$DE$6</f>
        <v>460058.14451520005</v>
      </c>
      <c r="DF50" s="39">
        <v>0</v>
      </c>
      <c r="DG50" s="39">
        <f>DF50*C50*E50*F50*M50*$DG$6</f>
        <v>0</v>
      </c>
      <c r="DH50" s="40">
        <v>0</v>
      </c>
      <c r="DI50" s="40">
        <f>DH50*C50*E50*F50*M50*$DI$6</f>
        <v>0</v>
      </c>
      <c r="DJ50" s="39">
        <v>0</v>
      </c>
      <c r="DK50" s="39">
        <f>DJ50*C50*E50*F50*M50*$DK$6</f>
        <v>0</v>
      </c>
      <c r="DL50" s="39">
        <v>0</v>
      </c>
      <c r="DM50" s="39">
        <f>DL50*C50*E50*F50*M50*$DM$6</f>
        <v>0</v>
      </c>
      <c r="DN50" s="39">
        <v>0</v>
      </c>
      <c r="DO50" s="39">
        <f>DN50*C50*E50*F50*M50*$DO$6</f>
        <v>0</v>
      </c>
      <c r="DP50" s="39"/>
      <c r="DQ50" s="39">
        <f>DP50*C50*E50*F50*M50*$DQ$6</f>
        <v>0</v>
      </c>
      <c r="DR50" s="39">
        <v>500</v>
      </c>
      <c r="DS50" s="39">
        <f>DR50*C50*E50*F50*M50*$DS$6</f>
        <v>10001264.0112</v>
      </c>
      <c r="DT50" s="39">
        <v>0</v>
      </c>
      <c r="DU50" s="39">
        <f>DT50*C50*E50*F50*M50*$DU$6</f>
        <v>0</v>
      </c>
      <c r="DV50" s="39">
        <v>80</v>
      </c>
      <c r="DW50" s="39">
        <f>DV50*C50*E50*F50*M50*$DW$6</f>
        <v>1452035.3675519999</v>
      </c>
      <c r="DX50" s="39">
        <v>0</v>
      </c>
      <c r="DY50" s="39">
        <f>DX50*C50*E50*F50*N50*$DY$6</f>
        <v>0</v>
      </c>
      <c r="DZ50" s="39">
        <v>6</v>
      </c>
      <c r="EA50" s="39">
        <f>DZ50*C50*E50*F50*O50*$EA$6</f>
        <v>237133.14471000002</v>
      </c>
      <c r="EB50" s="41">
        <f t="shared" ref="EB50:EB58" si="22">SUM(P50,R50,T50,V50,X50,Z50,AB50,AD50,AF50,AH50,AJ50,AL50,AP50,AR50,AT50,AV50,AX50,AZ50,BB50,BD50,BF50,BH50,BJ50,BL50,BN50,BP50,BR50,BT50,BV50,BX50,BZ50,CB50,CD50,CF50,CH50,CJ50,CL50,CN50,CP50,CR50,CT50,CV50,CX50,CZ50,DB50,DD50,DF50,DH50,DJ50,DL50,DN50,DP50,DR50,DT50,DV50,DX50,DZ50,AN50)</f>
        <v>1988</v>
      </c>
      <c r="EC50" s="41">
        <f t="shared" ref="EC50:EC58" si="23">SUM(Q50,S50,U50,W50,Y50,AA50,AC50,AE50,AG50,AI50,AK50,AM50,AQ50,AS50,AU50,AW50,AY50,BA50,BC50,BE50,BG50,BI50,BK50,BM50,BO50,BQ50,BS50,BU50,BW50,BY50,CA50,CC50,CE50,CG50,CI50,CK50,CM50,CO50,CQ50,CS50,CU50,CW50,CY50,DA50,DC50,DE50,DG50,DI50,DK50,DM50,DO50,DQ50,DS50,DU50,DW50,DY50,EA50,AO50)</f>
        <v>35366696.456445195</v>
      </c>
      <c r="ED50" s="2"/>
      <c r="EE50" s="2"/>
      <c r="EF50" s="2"/>
      <c r="EG50" s="2"/>
      <c r="EH50" s="2"/>
      <c r="EI50" s="2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</row>
    <row r="51" spans="1:257" s="43" customFormat="1" x14ac:dyDescent="0.25">
      <c r="A51" s="56">
        <v>51</v>
      </c>
      <c r="B51" s="34" t="s">
        <v>117</v>
      </c>
      <c r="C51" s="35">
        <v>19007.45</v>
      </c>
      <c r="D51" s="35"/>
      <c r="E51" s="112">
        <v>0.62</v>
      </c>
      <c r="F51" s="36">
        <v>1</v>
      </c>
      <c r="G51" s="37"/>
      <c r="H51" s="38">
        <v>0.65</v>
      </c>
      <c r="I51" s="38">
        <v>0.1</v>
      </c>
      <c r="J51" s="38">
        <v>0.05</v>
      </c>
      <c r="K51" s="38">
        <v>0.2</v>
      </c>
      <c r="L51" s="35">
        <v>1.4</v>
      </c>
      <c r="M51" s="35">
        <v>1.68</v>
      </c>
      <c r="N51" s="35">
        <v>2.23</v>
      </c>
      <c r="O51" s="35">
        <v>2.39</v>
      </c>
      <c r="P51" s="39"/>
      <c r="Q51" s="39">
        <f>P51*C51*E51*F51*L51*$Q$6</f>
        <v>0</v>
      </c>
      <c r="R51" s="39">
        <v>1760</v>
      </c>
      <c r="S51" s="39">
        <f>R51*C51*E51*F51*L51*$S$6</f>
        <v>37748491.580800004</v>
      </c>
      <c r="T51" s="39"/>
      <c r="U51" s="39">
        <f>T51*C51*E51*F51*L51*$U$6</f>
        <v>0</v>
      </c>
      <c r="V51" s="39"/>
      <c r="W51" s="39">
        <f>V51*C51*E51*F51*L51*$W$6</f>
        <v>0</v>
      </c>
      <c r="X51" s="39"/>
      <c r="Y51" s="39">
        <f>X51*C51*E51*F51*L51*$Y$6</f>
        <v>0</v>
      </c>
      <c r="Z51" s="39"/>
      <c r="AA51" s="39">
        <f>Z51*C51*E51*F51*L51*$AA$6</f>
        <v>0</v>
      </c>
      <c r="AB51" s="39"/>
      <c r="AC51" s="39">
        <f>AB51*C51*E51*F51*L51*$AC$6</f>
        <v>0</v>
      </c>
      <c r="AD51" s="39"/>
      <c r="AE51" s="39">
        <f>AD51*C51*E51*F51*L51*$AE$6</f>
        <v>0</v>
      </c>
      <c r="AF51" s="39"/>
      <c r="AG51" s="39">
        <f>AF51*C51*E51*F51*L51*$AG$6</f>
        <v>0</v>
      </c>
      <c r="AH51" s="39"/>
      <c r="AI51" s="39">
        <f>AH51*C51*E51*F51*L51*$AI$6</f>
        <v>0</v>
      </c>
      <c r="AJ51" s="39">
        <v>89</v>
      </c>
      <c r="AK51" s="39">
        <f>AJ51*C51*E51*F51*L51*$AK$6</f>
        <v>1438996.256852</v>
      </c>
      <c r="AL51" s="39">
        <v>99</v>
      </c>
      <c r="AM51" s="39">
        <f>AL51*C51*E51*F51*L51*$AM$6</f>
        <v>1600681.2295319997</v>
      </c>
      <c r="AN51" s="39"/>
      <c r="AO51" s="39">
        <f>SUM($AO$6*AN51*C51*E51*F51*L51)</f>
        <v>0</v>
      </c>
      <c r="AP51" s="39"/>
      <c r="AQ51" s="39">
        <f>AP51*C51*E51*F51*L51*$AQ$6</f>
        <v>0</v>
      </c>
      <c r="AR51" s="39"/>
      <c r="AS51" s="39">
        <f>AR51*C51*E51*F51*L51*$AS$6</f>
        <v>0</v>
      </c>
      <c r="AT51" s="39">
        <v>0</v>
      </c>
      <c r="AU51" s="39">
        <f>AT51*C51*E51*F51*L51*$AU$6</f>
        <v>0</v>
      </c>
      <c r="AV51" s="39"/>
      <c r="AW51" s="39">
        <f>AV51*C51*E51*F51*L51*$AW$6</f>
        <v>0</v>
      </c>
      <c r="AX51" s="39">
        <v>18</v>
      </c>
      <c r="AY51" s="39">
        <f>SUM(AX51*$AY$6*C51*E51*F51*L51)</f>
        <v>291032.950824</v>
      </c>
      <c r="AZ51" s="39">
        <v>182</v>
      </c>
      <c r="BA51" s="39">
        <f>SUM(AZ51*$BA$6*C51*E51*F51*L51)</f>
        <v>2942666.5027759993</v>
      </c>
      <c r="BB51" s="39"/>
      <c r="BC51" s="39">
        <f>BB51*C51*E51*F51*L51*$BC$6</f>
        <v>0</v>
      </c>
      <c r="BD51" s="39"/>
      <c r="BE51" s="39">
        <f>BD51*C51*E51*F51*L51*$BE$6</f>
        <v>0</v>
      </c>
      <c r="BF51" s="39"/>
      <c r="BG51" s="39">
        <f>BF51*C51*E51*F51*L51*$BG$6</f>
        <v>0</v>
      </c>
      <c r="BH51" s="39"/>
      <c r="BI51" s="39">
        <f>BH51*C51*E51*F51*L51*$BI$6</f>
        <v>0</v>
      </c>
      <c r="BJ51" s="39"/>
      <c r="BK51" s="39">
        <f>BJ51*C51*E51*F51*L51*$BK$6</f>
        <v>0</v>
      </c>
      <c r="BL51" s="39"/>
      <c r="BM51" s="39">
        <f>BL51*C51*E51*F51*L51*$BM$6</f>
        <v>0</v>
      </c>
      <c r="BN51" s="39"/>
      <c r="BO51" s="39">
        <f>BN51*C51*E51*F51*L51*$BO$6</f>
        <v>0</v>
      </c>
      <c r="BP51" s="39"/>
      <c r="BQ51" s="39">
        <f>BP51*C51*E51*F51*L51*$BQ$6</f>
        <v>0</v>
      </c>
      <c r="BR51" s="39"/>
      <c r="BS51" s="39">
        <f>BR51*C51*E51*F51*L51*$BS$6</f>
        <v>0</v>
      </c>
      <c r="BT51" s="39"/>
      <c r="BU51" s="39">
        <f>BT51*C51*E51*F51*L51*$BU$6</f>
        <v>0</v>
      </c>
      <c r="BV51" s="39"/>
      <c r="BW51" s="39">
        <f>BV51*C51*E51*F51*L51*$BW$6</f>
        <v>0</v>
      </c>
      <c r="BX51" s="39"/>
      <c r="BY51" s="39">
        <f>BX51*C51*E51*F51*L51*$BY$6</f>
        <v>0</v>
      </c>
      <c r="BZ51" s="39"/>
      <c r="CA51" s="39">
        <f>BZ51*C51*E51*F51*M51*$CA$6</f>
        <v>0</v>
      </c>
      <c r="CB51" s="39"/>
      <c r="CC51" s="39">
        <f>CB51*C51*E51*F51*M51*$CC$6</f>
        <v>0</v>
      </c>
      <c r="CD51" s="39"/>
      <c r="CE51" s="39">
        <f>CD51*C51*E51*F51*M51*$CE$6</f>
        <v>0</v>
      </c>
      <c r="CF51" s="39">
        <v>71</v>
      </c>
      <c r="CG51" s="39">
        <f>CF51*C51*E51*F51*M51*$CG$6</f>
        <v>1377555.9672335999</v>
      </c>
      <c r="CH51" s="39">
        <v>2</v>
      </c>
      <c r="CI51" s="39">
        <f>SUM(CH51*$CI$6*C51*E51*F51*M51)</f>
        <v>38804.393443200002</v>
      </c>
      <c r="CJ51" s="39">
        <v>27</v>
      </c>
      <c r="CK51" s="39">
        <f>SUM(CJ51*$CK$6*C51*E51*F51*M51)</f>
        <v>523859.31148320006</v>
      </c>
      <c r="CL51" s="39">
        <v>110</v>
      </c>
      <c r="CM51" s="39">
        <f>CL51*C51*E51*F51*M51*$CM$6</f>
        <v>2134241.639376</v>
      </c>
      <c r="CN51" s="39"/>
      <c r="CO51" s="39">
        <f>CN51*C51*E51*F51*M51*$CO$6</f>
        <v>0</v>
      </c>
      <c r="CP51" s="39">
        <v>215</v>
      </c>
      <c r="CQ51" s="39">
        <f>CP51*C51*E51*F51*M51*$CQ$6</f>
        <v>4171472.2951439996</v>
      </c>
      <c r="CR51" s="39"/>
      <c r="CS51" s="39">
        <f>CR51*C51*E51*F51*M51*$CS$6</f>
        <v>0</v>
      </c>
      <c r="CT51" s="39">
        <v>108</v>
      </c>
      <c r="CU51" s="39">
        <f>CT51*C51*E51*F51*M51*$CU$6</f>
        <v>2095437.2459327995</v>
      </c>
      <c r="CV51" s="39">
        <v>6</v>
      </c>
      <c r="CW51" s="39">
        <f>SUM(CV51*$CW$6*C51*E51*F51*M51)</f>
        <v>116413.1803296</v>
      </c>
      <c r="CX51" s="39">
        <v>64</v>
      </c>
      <c r="CY51" s="39">
        <f>SUM(CX51*$CY$6*C51*E51*F51*M51)</f>
        <v>1241740.5901824001</v>
      </c>
      <c r="CZ51" s="39">
        <v>1</v>
      </c>
      <c r="DA51" s="39">
        <f>CZ51*C51*E51*F51*M51*$DA$6</f>
        <v>19402.196721600001</v>
      </c>
      <c r="DB51" s="39"/>
      <c r="DC51" s="39">
        <f>DB51*C51*E51*F51*M51*$DC$6</f>
        <v>0</v>
      </c>
      <c r="DD51" s="39"/>
      <c r="DE51" s="39">
        <f>DD51*C51*E51*F51*M51*$DE$6</f>
        <v>0</v>
      </c>
      <c r="DF51" s="39"/>
      <c r="DG51" s="39">
        <f>DF51*C51*E51*F51*M51*$DG$6</f>
        <v>0</v>
      </c>
      <c r="DH51" s="40"/>
      <c r="DI51" s="40">
        <f>DH51*C51*E51*F51*M51*$DI$6</f>
        <v>0</v>
      </c>
      <c r="DJ51" s="39"/>
      <c r="DK51" s="39">
        <f>DJ51*C51*E51*F51*M51*$DK$6</f>
        <v>0</v>
      </c>
      <c r="DL51" s="39"/>
      <c r="DM51" s="39">
        <f>DL51*C51*E51*F51*M51*$DM$6</f>
        <v>0</v>
      </c>
      <c r="DN51" s="39"/>
      <c r="DO51" s="39">
        <f>DN51*C51*E51*F51*M51*$DO$6</f>
        <v>0</v>
      </c>
      <c r="DP51" s="39">
        <v>3</v>
      </c>
      <c r="DQ51" s="39">
        <f>DP51*C51*E51*F51*M51*$DQ$6</f>
        <v>64146.038140800003</v>
      </c>
      <c r="DR51" s="39">
        <v>1200</v>
      </c>
      <c r="DS51" s="39">
        <f>DR51*C51*E51*F51*M51*$DS$6</f>
        <v>25658415.25632</v>
      </c>
      <c r="DT51" s="39"/>
      <c r="DU51" s="39">
        <f>DT51*C51*E51*F51*M51*$DU$6</f>
        <v>0</v>
      </c>
      <c r="DV51" s="39">
        <v>200</v>
      </c>
      <c r="DW51" s="39">
        <f>DV51*C51*E51*F51*M51*$DW$6</f>
        <v>3880439.3443199997</v>
      </c>
      <c r="DX51" s="39"/>
      <c r="DY51" s="39">
        <f>DX51*C51*E51*F51*N51*$DY$6</f>
        <v>0</v>
      </c>
      <c r="DZ51" s="39">
        <v>10</v>
      </c>
      <c r="EA51" s="39">
        <f>DZ51*C51*E51*F51*O51*$EA$6</f>
        <v>422478.59115000005</v>
      </c>
      <c r="EB51" s="41">
        <f t="shared" si="22"/>
        <v>4165</v>
      </c>
      <c r="EC51" s="41">
        <f t="shared" si="23"/>
        <v>85766274.570561185</v>
      </c>
      <c r="ED51" s="2"/>
      <c r="EE51" s="2"/>
      <c r="EF51" s="2"/>
      <c r="EG51" s="2"/>
      <c r="EH51" s="2"/>
      <c r="EI51" s="2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</row>
    <row r="52" spans="1:257" s="43" customFormat="1" x14ac:dyDescent="0.25">
      <c r="A52" s="56">
        <v>52</v>
      </c>
      <c r="B52" s="34" t="s">
        <v>118</v>
      </c>
      <c r="C52" s="35">
        <v>19007.45</v>
      </c>
      <c r="D52" s="35">
        <f>C52*(H52+I52+J52)</f>
        <v>15396.034500000002</v>
      </c>
      <c r="E52" s="112">
        <v>1.4</v>
      </c>
      <c r="F52" s="36">
        <v>1</v>
      </c>
      <c r="G52" s="37"/>
      <c r="H52" s="38">
        <v>0.54</v>
      </c>
      <c r="I52" s="38">
        <v>0.22</v>
      </c>
      <c r="J52" s="38">
        <v>0.05</v>
      </c>
      <c r="K52" s="38">
        <v>0.2</v>
      </c>
      <c r="L52" s="35">
        <v>1.4</v>
      </c>
      <c r="M52" s="35">
        <v>1.68</v>
      </c>
      <c r="N52" s="35">
        <v>2.23</v>
      </c>
      <c r="O52" s="35">
        <v>2.39</v>
      </c>
      <c r="P52" s="39"/>
      <c r="Q52" s="39">
        <f>P52*C52*E52*F52*L52*$Q$6</f>
        <v>0</v>
      </c>
      <c r="R52" s="39">
        <v>5</v>
      </c>
      <c r="S52" s="39">
        <f>R52*C52*E52*F52*L52*$S$6</f>
        <v>242154.91299999997</v>
      </c>
      <c r="T52" s="39">
        <v>0</v>
      </c>
      <c r="U52" s="39">
        <f>T52*C52*E52*F52*L52*$U$6</f>
        <v>0</v>
      </c>
      <c r="V52" s="39">
        <v>0</v>
      </c>
      <c r="W52" s="39">
        <f>V52*C52*E52*F52*L52*$W$6</f>
        <v>0</v>
      </c>
      <c r="X52" s="39">
        <v>0</v>
      </c>
      <c r="Y52" s="39">
        <f>X52*C52*E52*F52*L52*$Y$6</f>
        <v>0</v>
      </c>
      <c r="Z52" s="39"/>
      <c r="AA52" s="39">
        <f>Z52*C52*E52*F52*L52*$AA$6</f>
        <v>0</v>
      </c>
      <c r="AB52" s="39">
        <v>0</v>
      </c>
      <c r="AC52" s="39">
        <f>AB52*C52*E52*F52*L52*$AC$6</f>
        <v>0</v>
      </c>
      <c r="AD52" s="39">
        <v>0</v>
      </c>
      <c r="AE52" s="39">
        <f>AD52*C52*E52*F52*L52*$AE$6</f>
        <v>0</v>
      </c>
      <c r="AF52" s="39">
        <v>0</v>
      </c>
      <c r="AG52" s="39">
        <f>AF52*C52*E52*F52*L52*$AG$6</f>
        <v>0</v>
      </c>
      <c r="AH52" s="39"/>
      <c r="AI52" s="39">
        <f>AH52*C52*E52*F52*L52*$AI$6</f>
        <v>0</v>
      </c>
      <c r="AJ52" s="39"/>
      <c r="AK52" s="39">
        <f>AJ52*C52*E52*F52*L52*$AK$6</f>
        <v>0</v>
      </c>
      <c r="AL52" s="39"/>
      <c r="AM52" s="39">
        <f>AL52*C52*E52*F52*L52*$AM$6</f>
        <v>0</v>
      </c>
      <c r="AN52" s="39"/>
      <c r="AO52" s="39">
        <f>SUM($AO$6*AN52*C52*E52*F52*L52)</f>
        <v>0</v>
      </c>
      <c r="AP52" s="39"/>
      <c r="AQ52" s="39">
        <f>AP52*C52*E52*F52*L52*$AQ$6</f>
        <v>0</v>
      </c>
      <c r="AR52" s="39">
        <v>0</v>
      </c>
      <c r="AS52" s="39">
        <f>AR52*C52*E52*F52*L52*$AS$6</f>
        <v>0</v>
      </c>
      <c r="AT52" s="39">
        <v>0</v>
      </c>
      <c r="AU52" s="39">
        <f>AT52*C52*E52*F52*L52*$AU$6</f>
        <v>0</v>
      </c>
      <c r="AV52" s="39">
        <v>0</v>
      </c>
      <c r="AW52" s="39">
        <f>AV52*C52*E52*F52*L52*$AW$6</f>
        <v>0</v>
      </c>
      <c r="AX52" s="39">
        <v>2</v>
      </c>
      <c r="AY52" s="39">
        <f>SUM(AX52*$AY$6*C52*E52*F52*L52)</f>
        <v>73019.019919999992</v>
      </c>
      <c r="AZ52" s="39">
        <v>13</v>
      </c>
      <c r="BA52" s="39">
        <f>SUM(AZ52*$BA$6*C52*E52*F52*L52)</f>
        <v>474623.62947999995</v>
      </c>
      <c r="BB52" s="39">
        <v>0</v>
      </c>
      <c r="BC52" s="39">
        <f>BB52*C52*E52*F52*L52*$BC$6</f>
        <v>0</v>
      </c>
      <c r="BD52" s="39">
        <v>0</v>
      </c>
      <c r="BE52" s="39">
        <f>BD52*C52*E52*F52*L52*$BE$6</f>
        <v>0</v>
      </c>
      <c r="BF52" s="39">
        <v>78</v>
      </c>
      <c r="BG52" s="39">
        <f>BF52*C52*E52*F52*L52*$BG$6</f>
        <v>3138327.6724800002</v>
      </c>
      <c r="BH52" s="39">
        <v>0</v>
      </c>
      <c r="BI52" s="39">
        <f>BH52*C52*E52*F52*L52*$BI$6</f>
        <v>0</v>
      </c>
      <c r="BJ52" s="39">
        <v>0</v>
      </c>
      <c r="BK52" s="39">
        <f>BJ52*C52*E52*F52*L52*$BK$6</f>
        <v>0</v>
      </c>
      <c r="BL52" s="39">
        <v>0</v>
      </c>
      <c r="BM52" s="39">
        <f>BL52*C52*E52*F52*L52*$BM$6</f>
        <v>0</v>
      </c>
      <c r="BN52" s="39">
        <v>0</v>
      </c>
      <c r="BO52" s="39">
        <f>BN52*C52*E52*F52*L52*$BO$6</f>
        <v>0</v>
      </c>
      <c r="BP52" s="39">
        <v>0</v>
      </c>
      <c r="BQ52" s="39">
        <f>BP52*C52*E52*F52*L52*$BQ$6</f>
        <v>0</v>
      </c>
      <c r="BR52" s="39">
        <v>0</v>
      </c>
      <c r="BS52" s="39">
        <f>BR52*C52*E52*F52*L52*$BS$6</f>
        <v>0</v>
      </c>
      <c r="BT52" s="39"/>
      <c r="BU52" s="39">
        <f>BT52*C52*E52*F52*L52*$BU$6</f>
        <v>0</v>
      </c>
      <c r="BV52" s="39">
        <v>0</v>
      </c>
      <c r="BW52" s="39">
        <f>BV52*C52*E52*F52*L52*$BW$6</f>
        <v>0</v>
      </c>
      <c r="BX52" s="39"/>
      <c r="BY52" s="39">
        <f>BX52*C52*E52*F52*L52*$BY$6</f>
        <v>0</v>
      </c>
      <c r="BZ52" s="39"/>
      <c r="CA52" s="39">
        <f>BZ52*C52*E52*F52*M52*$CA$6</f>
        <v>0</v>
      </c>
      <c r="CB52" s="39"/>
      <c r="CC52" s="39">
        <f>CB52*C52*E52*F52*M52*$CC$6</f>
        <v>0</v>
      </c>
      <c r="CD52" s="39"/>
      <c r="CE52" s="39">
        <f>CD52*C52*E52*F52*M52*$CE$6</f>
        <v>0</v>
      </c>
      <c r="CF52" s="39">
        <v>8</v>
      </c>
      <c r="CG52" s="39">
        <f>CF52*C52*E52*F52*M52*$CG$6</f>
        <v>350491.29561600002</v>
      </c>
      <c r="CH52" s="39"/>
      <c r="CI52" s="39">
        <f>SUM(CH52*$CI$6*C52*E52*F52*M52)</f>
        <v>0</v>
      </c>
      <c r="CJ52" s="39"/>
      <c r="CK52" s="39">
        <f>SUM(CJ52*$CK$6*C52*E52*F52*M52)</f>
        <v>0</v>
      </c>
      <c r="CL52" s="39"/>
      <c r="CM52" s="39">
        <f>CL52*C52*E52*F52*M52*$CM$6</f>
        <v>0</v>
      </c>
      <c r="CN52" s="39"/>
      <c r="CO52" s="39">
        <f>CN52*C52*E52*F52*M52*$CO$6</f>
        <v>0</v>
      </c>
      <c r="CP52" s="39">
        <v>5</v>
      </c>
      <c r="CQ52" s="39">
        <f>CP52*C52*E52*F52*M52*$CQ$6</f>
        <v>219057.05976</v>
      </c>
      <c r="CR52" s="39">
        <v>0</v>
      </c>
      <c r="CS52" s="39">
        <f>CR52*C52*E52*F52*M52*$CS$6</f>
        <v>0</v>
      </c>
      <c r="CT52" s="39"/>
      <c r="CU52" s="39">
        <f>CT52*C52*E52*F52*M52*$CU$6</f>
        <v>0</v>
      </c>
      <c r="CV52" s="39"/>
      <c r="CW52" s="39">
        <f>SUM(CV52*$CW$6*C52*E52*F52*M52)</f>
        <v>0</v>
      </c>
      <c r="CX52" s="39">
        <v>1</v>
      </c>
      <c r="CY52" s="39">
        <f>SUM(CX52*$CY$6*C52*E52*F52*M52)</f>
        <v>43811.411951999995</v>
      </c>
      <c r="CZ52" s="39"/>
      <c r="DA52" s="39">
        <f>CZ52*C52*E52*F52*M52*$DA$6</f>
        <v>0</v>
      </c>
      <c r="DB52" s="39">
        <v>0</v>
      </c>
      <c r="DC52" s="39">
        <f>DB52*C52*E52*F52*M52*$DC$6</f>
        <v>0</v>
      </c>
      <c r="DD52" s="39"/>
      <c r="DE52" s="39">
        <f>DD52*C52*E52*F52*M52*$DE$6</f>
        <v>0</v>
      </c>
      <c r="DF52" s="39">
        <v>0</v>
      </c>
      <c r="DG52" s="39">
        <f>DF52*C52*E52*F52*M52*$DG$6</f>
        <v>0</v>
      </c>
      <c r="DH52" s="40"/>
      <c r="DI52" s="40">
        <f>DH52*C52*E52*F52*M52*$DI$6</f>
        <v>0</v>
      </c>
      <c r="DJ52" s="39">
        <v>0</v>
      </c>
      <c r="DK52" s="39">
        <f>DJ52*C52*E52*F52*M52*$DK$6</f>
        <v>0</v>
      </c>
      <c r="DL52" s="39">
        <v>0</v>
      </c>
      <c r="DM52" s="39">
        <f>DL52*C52*E52*F52*M52*$DM$6</f>
        <v>0</v>
      </c>
      <c r="DN52" s="39">
        <v>0</v>
      </c>
      <c r="DO52" s="39">
        <f>DN52*C52*E52*F52*M52*$DO$6</f>
        <v>0</v>
      </c>
      <c r="DP52" s="39"/>
      <c r="DQ52" s="39">
        <f>DP52*C52*E52*F52*M52*$DQ$6</f>
        <v>0</v>
      </c>
      <c r="DR52" s="39">
        <v>55</v>
      </c>
      <c r="DS52" s="39">
        <f>DR52*C52*E52*F52*M52*$DS$6</f>
        <v>2655508.0305599999</v>
      </c>
      <c r="DT52" s="39"/>
      <c r="DU52" s="39">
        <f>DT52*C52*E52*F52*M52*$DU$6</f>
        <v>0</v>
      </c>
      <c r="DV52" s="39">
        <v>2</v>
      </c>
      <c r="DW52" s="39">
        <f>DV52*C52*E52*F52*M52*$DW$6</f>
        <v>87622.823904000004</v>
      </c>
      <c r="DX52" s="39">
        <v>0</v>
      </c>
      <c r="DY52" s="39">
        <f>DX52*C52*E52*F52*N52*$DY$6</f>
        <v>0</v>
      </c>
      <c r="DZ52" s="39">
        <v>2</v>
      </c>
      <c r="EA52" s="39">
        <f>DZ52*C52*E52*F52*O52*$EA$6</f>
        <v>190796.78310000003</v>
      </c>
      <c r="EB52" s="41">
        <f t="shared" si="22"/>
        <v>171</v>
      </c>
      <c r="EC52" s="41">
        <f t="shared" si="23"/>
        <v>7475412.6397719998</v>
      </c>
      <c r="ED52" s="2"/>
      <c r="EE52" s="2"/>
      <c r="EF52" s="2"/>
      <c r="EG52" s="2"/>
      <c r="EH52" s="2"/>
      <c r="EI52" s="2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</row>
    <row r="53" spans="1:257" s="43" customFormat="1" x14ac:dyDescent="0.25">
      <c r="A53" s="56">
        <v>53</v>
      </c>
      <c r="B53" s="34" t="s">
        <v>119</v>
      </c>
      <c r="C53" s="35">
        <v>19007.45</v>
      </c>
      <c r="D53" s="35"/>
      <c r="E53" s="112">
        <v>1.27</v>
      </c>
      <c r="F53" s="36">
        <v>1</v>
      </c>
      <c r="G53" s="37"/>
      <c r="H53" s="38">
        <v>0.54</v>
      </c>
      <c r="I53" s="38">
        <v>0.22</v>
      </c>
      <c r="J53" s="38">
        <v>0.05</v>
      </c>
      <c r="K53" s="38">
        <v>0.2</v>
      </c>
      <c r="L53" s="35">
        <v>1.4</v>
      </c>
      <c r="M53" s="35">
        <v>1.68</v>
      </c>
      <c r="N53" s="35">
        <v>2.23</v>
      </c>
      <c r="O53" s="35">
        <v>2.39</v>
      </c>
      <c r="P53" s="39"/>
      <c r="Q53" s="39">
        <f>P53*C53*E53*F53*L53*$Q$6</f>
        <v>0</v>
      </c>
      <c r="R53" s="39">
        <v>15</v>
      </c>
      <c r="S53" s="39">
        <f>R53*C53*E53*F53*L53*$S$6</f>
        <v>659007.29894999997</v>
      </c>
      <c r="T53" s="39"/>
      <c r="U53" s="39">
        <f>T53*C53*E53*F53*L53*$U$6</f>
        <v>0</v>
      </c>
      <c r="V53" s="39"/>
      <c r="W53" s="39">
        <f>V53*C53*E53*F53*L53*$W$6</f>
        <v>0</v>
      </c>
      <c r="X53" s="39"/>
      <c r="Y53" s="39">
        <f>X53*C53*E53*F53*L53*$Y$6</f>
        <v>0</v>
      </c>
      <c r="Z53" s="39">
        <v>40</v>
      </c>
      <c r="AA53" s="39">
        <f>Z53*C53*E53*F53*L53*$AA$6</f>
        <v>1486990.8284</v>
      </c>
      <c r="AB53" s="39"/>
      <c r="AC53" s="39">
        <f>AB53*C53*E53*F53*L53*$AC$6</f>
        <v>0</v>
      </c>
      <c r="AD53" s="39"/>
      <c r="AE53" s="39">
        <f>AD53*C53*E53*F53*L53*$AE$6</f>
        <v>0</v>
      </c>
      <c r="AF53" s="39"/>
      <c r="AG53" s="39">
        <f>AF53*C53*E53*F53*L53*$AG$6</f>
        <v>0</v>
      </c>
      <c r="AH53" s="39">
        <v>2</v>
      </c>
      <c r="AI53" s="39">
        <f>AH53*C53*E53*F53*L53*$AI$6</f>
        <v>66238.68235599999</v>
      </c>
      <c r="AJ53" s="39">
        <v>2</v>
      </c>
      <c r="AK53" s="39">
        <f>AJ53*C53*E53*F53*L53*$AK$6</f>
        <v>66238.68235599999</v>
      </c>
      <c r="AL53" s="39">
        <v>17</v>
      </c>
      <c r="AM53" s="39">
        <f>AL53*C53*E53*F53*L53*$AM$6</f>
        <v>563028.80002600001</v>
      </c>
      <c r="AN53" s="39"/>
      <c r="AO53" s="39">
        <f>SUM($AO$6*AN53*C53*E53*F53*L53)</f>
        <v>0</v>
      </c>
      <c r="AP53" s="39">
        <v>3</v>
      </c>
      <c r="AQ53" s="39">
        <f>AP53*C53*E53*F53*L53*$AQ$6</f>
        <v>99358.023534000007</v>
      </c>
      <c r="AR53" s="39">
        <v>2</v>
      </c>
      <c r="AS53" s="39">
        <f>AR53*C53*E53*F53*L53*$AS$6</f>
        <v>66238.68235599999</v>
      </c>
      <c r="AT53" s="39">
        <v>0</v>
      </c>
      <c r="AU53" s="39">
        <f>AT53*C53*E53*F53*L53*$AU$6</f>
        <v>0</v>
      </c>
      <c r="AV53" s="39"/>
      <c r="AW53" s="39">
        <f>AV53*C53*E53*F53*L53*$AW$6</f>
        <v>0</v>
      </c>
      <c r="AX53" s="39">
        <v>2</v>
      </c>
      <c r="AY53" s="39">
        <f>SUM(AX53*$AY$6*C53*E53*F53*L53)</f>
        <v>66238.68235599999</v>
      </c>
      <c r="AZ53" s="39">
        <v>17</v>
      </c>
      <c r="BA53" s="39">
        <f>SUM(AZ53*$BA$6*C53*E53*F53*L53)</f>
        <v>563028.80002600001</v>
      </c>
      <c r="BB53" s="39"/>
      <c r="BC53" s="39">
        <f>BB53*C53*E53*F53*L53*$BC$6</f>
        <v>0</v>
      </c>
      <c r="BD53" s="39"/>
      <c r="BE53" s="39">
        <f>BD53*C53*E53*F53*L53*$BE$6</f>
        <v>0</v>
      </c>
      <c r="BF53" s="39">
        <v>40</v>
      </c>
      <c r="BG53" s="39">
        <f>BF53*C53*E53*F53*L53*$BG$6</f>
        <v>1459954.6315199998</v>
      </c>
      <c r="BH53" s="39"/>
      <c r="BI53" s="39">
        <f>BH53*C53*E53*F53*L53*$BI$6</f>
        <v>0</v>
      </c>
      <c r="BJ53" s="39"/>
      <c r="BK53" s="39">
        <f>BJ53*C53*E53*F53*L53*$BK$6</f>
        <v>0</v>
      </c>
      <c r="BL53" s="39"/>
      <c r="BM53" s="39">
        <f>BL53*C53*E53*F53*L53*$BM$6</f>
        <v>0</v>
      </c>
      <c r="BN53" s="39"/>
      <c r="BO53" s="39">
        <f>BN53*C53*E53*F53*L53*$BO$6</f>
        <v>0</v>
      </c>
      <c r="BP53" s="39"/>
      <c r="BQ53" s="39">
        <f>BP53*C53*E53*F53*L53*$BQ$6</f>
        <v>0</v>
      </c>
      <c r="BR53" s="39"/>
      <c r="BS53" s="39">
        <f>BR53*C53*E53*F53*L53*$BS$6</f>
        <v>0</v>
      </c>
      <c r="BT53" s="39">
        <v>100</v>
      </c>
      <c r="BU53" s="39">
        <f>BT53*C53*E53*F53*L53*$BU$6</f>
        <v>3717477.071</v>
      </c>
      <c r="BV53" s="39"/>
      <c r="BW53" s="39">
        <f>BV53*C53*E53*F53*L53*$BW$6</f>
        <v>0</v>
      </c>
      <c r="BX53" s="39">
        <v>2</v>
      </c>
      <c r="BY53" s="39">
        <f>BX53*C53*E53*F53*L53*$BY$6</f>
        <v>66238.68235599999</v>
      </c>
      <c r="BZ53" s="39">
        <v>2</v>
      </c>
      <c r="CA53" s="39">
        <f>BZ53*C53*E53*F53*M53*$CA$6</f>
        <v>121662.88595999999</v>
      </c>
      <c r="CB53" s="39"/>
      <c r="CC53" s="39">
        <f>CB53*C53*E53*F53*M53*$CC$6</f>
        <v>0</v>
      </c>
      <c r="CD53" s="39">
        <v>3</v>
      </c>
      <c r="CE53" s="39">
        <f>CD53*C53*E53*F53*M53*$CE$6</f>
        <v>119229.62824080001</v>
      </c>
      <c r="CF53" s="39"/>
      <c r="CG53" s="39">
        <f>CF53*C53*E53*F53*M53*$CG$6</f>
        <v>0</v>
      </c>
      <c r="CH53" s="39"/>
      <c r="CI53" s="39">
        <f>SUM(CH53*$CI$6*C53*E53*F53*M53)</f>
        <v>0</v>
      </c>
      <c r="CJ53" s="39">
        <v>1</v>
      </c>
      <c r="CK53" s="39">
        <f>SUM(CJ53*$CK$6*C53*E53*F53*M53)</f>
        <v>39743.209413599994</v>
      </c>
      <c r="CL53" s="39">
        <v>11</v>
      </c>
      <c r="CM53" s="39">
        <f>CL53*C53*E53*F53*M53*$CM$6</f>
        <v>437175.30354960001</v>
      </c>
      <c r="CN53" s="39">
        <v>3</v>
      </c>
      <c r="CO53" s="39">
        <f>CN53*C53*E53*F53*M53*$CO$6</f>
        <v>119229.62824080001</v>
      </c>
      <c r="CP53" s="39">
        <v>30</v>
      </c>
      <c r="CQ53" s="39">
        <f>CP53*C53*E53*F53*M53*$CQ$6</f>
        <v>1192296.2824079997</v>
      </c>
      <c r="CR53" s="39"/>
      <c r="CS53" s="39">
        <f>CR53*C53*E53*F53*M53*$CS$6</f>
        <v>0</v>
      </c>
      <c r="CT53" s="39">
        <v>30</v>
      </c>
      <c r="CU53" s="39">
        <f>CT53*C53*E53*F53*M53*$CU$6</f>
        <v>1192296.2824079997</v>
      </c>
      <c r="CV53" s="39"/>
      <c r="CW53" s="39">
        <f>SUM(CV53*$CW$6*C53*E53*F53*M53)</f>
        <v>0</v>
      </c>
      <c r="CX53" s="39">
        <v>1</v>
      </c>
      <c r="CY53" s="39">
        <f>SUM(CX53*$CY$6*C53*E53*F53*M53)</f>
        <v>39743.209413599994</v>
      </c>
      <c r="CZ53" s="39">
        <v>0</v>
      </c>
      <c r="DA53" s="39">
        <f>CZ53*C53*E53*F53*M53*$DA$6</f>
        <v>0</v>
      </c>
      <c r="DB53" s="39"/>
      <c r="DC53" s="39">
        <f>DB53*C53*E53*F53*M53*$DC$6</f>
        <v>0</v>
      </c>
      <c r="DD53" s="39">
        <v>2</v>
      </c>
      <c r="DE53" s="39">
        <f>DD53*C53*E53*F53*M53*$DE$6</f>
        <v>87597.277891200007</v>
      </c>
      <c r="DF53" s="39"/>
      <c r="DG53" s="39">
        <f>DF53*C53*E53*F53*M53*$DG$6</f>
        <v>0</v>
      </c>
      <c r="DH53" s="40">
        <v>6</v>
      </c>
      <c r="DI53" s="40">
        <f>DH53*C53*E53*F53*M53*$DI$6</f>
        <v>262791.83367360005</v>
      </c>
      <c r="DJ53" s="39"/>
      <c r="DK53" s="39">
        <f>DJ53*C53*E53*F53*M53*$DK$6</f>
        <v>0</v>
      </c>
      <c r="DL53" s="39"/>
      <c r="DM53" s="39">
        <f>DL53*C53*E53*F53*M53*$DM$6</f>
        <v>0</v>
      </c>
      <c r="DN53" s="39"/>
      <c r="DO53" s="39">
        <f>DN53*C53*E53*F53*M53*$DO$6</f>
        <v>0</v>
      </c>
      <c r="DP53" s="39"/>
      <c r="DQ53" s="39">
        <f>DP53*C53*E53*F53*M53*$DQ$6</f>
        <v>0</v>
      </c>
      <c r="DR53" s="39">
        <v>15</v>
      </c>
      <c r="DS53" s="39">
        <f>DR53*C53*E53*F53*M53*$DS$6</f>
        <v>656979.58418399992</v>
      </c>
      <c r="DT53" s="39">
        <v>20</v>
      </c>
      <c r="DU53" s="39">
        <f>DT53*C53*E53*F53*M53*$DU$6</f>
        <v>794864.18827199994</v>
      </c>
      <c r="DV53" s="39">
        <v>16</v>
      </c>
      <c r="DW53" s="39">
        <f>DV53*C53*E53*F53*M53*$DW$6</f>
        <v>635891.35061759991</v>
      </c>
      <c r="DX53" s="39"/>
      <c r="DY53" s="39">
        <f>DX53*C53*E53*F53*N53*$DY$6</f>
        <v>0</v>
      </c>
      <c r="DZ53" s="39">
        <v>3</v>
      </c>
      <c r="EA53" s="39">
        <f>DZ53*C53*E53*F53*O53*$EA$6</f>
        <v>259619.90843250009</v>
      </c>
      <c r="EB53" s="41">
        <f t="shared" si="22"/>
        <v>385</v>
      </c>
      <c r="EC53" s="41">
        <f t="shared" si="23"/>
        <v>14839159.437941296</v>
      </c>
      <c r="ED53" s="2"/>
      <c r="EE53" s="2"/>
      <c r="EF53" s="2"/>
      <c r="EG53" s="2"/>
      <c r="EH53" s="2"/>
      <c r="EI53" s="2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</row>
    <row r="54" spans="1:257" s="43" customFormat="1" x14ac:dyDescent="0.25">
      <c r="A54" s="56">
        <v>54</v>
      </c>
      <c r="B54" s="34" t="s">
        <v>120</v>
      </c>
      <c r="C54" s="35">
        <v>19007.45</v>
      </c>
      <c r="D54" s="35"/>
      <c r="E54" s="112">
        <v>2.82</v>
      </c>
      <c r="F54" s="36">
        <v>1</v>
      </c>
      <c r="G54" s="37"/>
      <c r="H54" s="38">
        <v>0.6</v>
      </c>
      <c r="I54" s="38">
        <v>0.17</v>
      </c>
      <c r="J54" s="38">
        <v>0.04</v>
      </c>
      <c r="K54" s="38">
        <v>0.19</v>
      </c>
      <c r="L54" s="35">
        <v>1.4</v>
      </c>
      <c r="M54" s="35">
        <v>1.68</v>
      </c>
      <c r="N54" s="35">
        <v>2.23</v>
      </c>
      <c r="O54" s="35">
        <v>2.39</v>
      </c>
      <c r="P54" s="39"/>
      <c r="Q54" s="39">
        <f>P54*C54*E54*F54*L54*$Q$6</f>
        <v>0</v>
      </c>
      <c r="R54" s="39">
        <v>5</v>
      </c>
      <c r="S54" s="39">
        <f>R54*C54*E54*F54*L54*$S$6</f>
        <v>487769.18189999997</v>
      </c>
      <c r="T54" s="39"/>
      <c r="U54" s="39">
        <f>T54*C54*E54*F54*L54*$U$6</f>
        <v>0</v>
      </c>
      <c r="V54" s="39"/>
      <c r="W54" s="39">
        <f>V54*C54*E54*F54*L54*$W$6</f>
        <v>0</v>
      </c>
      <c r="X54" s="39"/>
      <c r="Y54" s="39">
        <f>X54*C54*E54*F54*L54*$Y$6</f>
        <v>0</v>
      </c>
      <c r="Z54" s="39"/>
      <c r="AA54" s="39">
        <f>Z54*C54*E54*F54*L54*$AA$6</f>
        <v>0</v>
      </c>
      <c r="AB54" s="39"/>
      <c r="AC54" s="39">
        <f>AB54*C54*E54*F54*L54*$AC$6</f>
        <v>0</v>
      </c>
      <c r="AD54" s="39"/>
      <c r="AE54" s="39">
        <f>AD54*C54*E54*F54*L54*$AE$6</f>
        <v>0</v>
      </c>
      <c r="AF54" s="39"/>
      <c r="AG54" s="39">
        <f>AF54*C54*E54*F54*L54*$AG$6</f>
        <v>0</v>
      </c>
      <c r="AH54" s="39"/>
      <c r="AI54" s="39">
        <f>AH54*C54*E54*F54*L54*$AI$6</f>
        <v>0</v>
      </c>
      <c r="AJ54" s="39"/>
      <c r="AK54" s="39">
        <f>AJ54*C54*E54*F54*L54*$AK$6</f>
        <v>0</v>
      </c>
      <c r="AL54" s="39"/>
      <c r="AM54" s="39">
        <f>AL54*C54*E54*F54*L54*$AM$6</f>
        <v>0</v>
      </c>
      <c r="AN54" s="39"/>
      <c r="AO54" s="39">
        <f>SUM($AO$6*AN54*C54*E54*F54*L54)</f>
        <v>0</v>
      </c>
      <c r="AP54" s="39"/>
      <c r="AQ54" s="39">
        <f>AP54*C54*E54*F54*L54*$AQ$6</f>
        <v>0</v>
      </c>
      <c r="AR54" s="39"/>
      <c r="AS54" s="39">
        <f>AR54*C54*E54*F54*L54*$AS$6</f>
        <v>0</v>
      </c>
      <c r="AT54" s="39">
        <v>0</v>
      </c>
      <c r="AU54" s="39">
        <f>AT54*C54*E54*F54*L54*$AU$6</f>
        <v>0</v>
      </c>
      <c r="AV54" s="39"/>
      <c r="AW54" s="39">
        <f>AV54*C54*E54*F54*L54*$AW$6</f>
        <v>0</v>
      </c>
      <c r="AX54" s="39"/>
      <c r="AY54" s="39">
        <f>SUM(AX54*$AY$6*C54*E54*F54*L54)</f>
        <v>0</v>
      </c>
      <c r="AZ54" s="39"/>
      <c r="BA54" s="39">
        <f>SUM(AZ54*$BA$6*C54*E54*F54*L54)</f>
        <v>0</v>
      </c>
      <c r="BB54" s="39"/>
      <c r="BC54" s="39">
        <f>BB54*C54*E54*F54*L54*$BC$6</f>
        <v>0</v>
      </c>
      <c r="BD54" s="39"/>
      <c r="BE54" s="39">
        <f>BD54*C54*E54*F54*L54*$BE$6</f>
        <v>0</v>
      </c>
      <c r="BF54" s="39"/>
      <c r="BG54" s="39">
        <f>BF54*C54*E54*F54*L54*$BG$6</f>
        <v>0</v>
      </c>
      <c r="BH54" s="39">
        <v>8</v>
      </c>
      <c r="BI54" s="39">
        <f>BH54*C54*E54*F54*L54*$BI$6</f>
        <v>648357.80486400006</v>
      </c>
      <c r="BJ54" s="39"/>
      <c r="BK54" s="39">
        <f>BJ54*C54*E54*F54*L54*$BK$6</f>
        <v>0</v>
      </c>
      <c r="BL54" s="39"/>
      <c r="BM54" s="39">
        <f>BL54*C54*E54*F54*L54*$BM$6</f>
        <v>0</v>
      </c>
      <c r="BN54" s="39"/>
      <c r="BO54" s="39">
        <f>BN54*C54*E54*F54*L54*$BO$6</f>
        <v>0</v>
      </c>
      <c r="BP54" s="39"/>
      <c r="BQ54" s="39">
        <f>BP54*C54*E54*F54*L54*$BQ$6</f>
        <v>0</v>
      </c>
      <c r="BR54" s="39"/>
      <c r="BS54" s="39">
        <f>BR54*C54*E54*F54*L54*$BS$6</f>
        <v>0</v>
      </c>
      <c r="BT54" s="39"/>
      <c r="BU54" s="39">
        <f>BT54*C54*E54*F54*L54*$BU$6</f>
        <v>0</v>
      </c>
      <c r="BV54" s="39"/>
      <c r="BW54" s="39">
        <f>BV54*C54*E54*F54*L54*$BW$6</f>
        <v>0</v>
      </c>
      <c r="BX54" s="39"/>
      <c r="BY54" s="39">
        <f>BX54*C54*E54*F54*L54*$BY$6</f>
        <v>0</v>
      </c>
      <c r="BZ54" s="39"/>
      <c r="CA54" s="39">
        <f>BZ54*C54*E54*F54*M54*$CA$6</f>
        <v>0</v>
      </c>
      <c r="CB54" s="39"/>
      <c r="CC54" s="39">
        <f>CB54*C54*E54*F54*M54*$CC$6</f>
        <v>0</v>
      </c>
      <c r="CD54" s="39"/>
      <c r="CE54" s="39">
        <f>CD54*C54*E54*F54*M54*$CE$6</f>
        <v>0</v>
      </c>
      <c r="CF54" s="39"/>
      <c r="CG54" s="39">
        <f>CF54*C54*E54*F54*M54*$CG$6</f>
        <v>0</v>
      </c>
      <c r="CH54" s="39"/>
      <c r="CI54" s="39">
        <f>SUM(CH54*$CI$6*C54*E54*F54*M54)</f>
        <v>0</v>
      </c>
      <c r="CJ54" s="39"/>
      <c r="CK54" s="39">
        <f>SUM(CJ54*$CK$6*C54*E54*F54*M54)</f>
        <v>0</v>
      </c>
      <c r="CL54" s="39"/>
      <c r="CM54" s="39">
        <f>CL54*C54*E54*F54*M54*$CM$6</f>
        <v>0</v>
      </c>
      <c r="CN54" s="39"/>
      <c r="CO54" s="39">
        <f>CN54*C54*E54*F54*M54*$CO$6</f>
        <v>0</v>
      </c>
      <c r="CP54" s="39">
        <v>1</v>
      </c>
      <c r="CQ54" s="39">
        <f>CP54*C54*E54*F54*M54*$CQ$6</f>
        <v>88248.701217599984</v>
      </c>
      <c r="CR54" s="39"/>
      <c r="CS54" s="39">
        <f>CR54*C54*E54*F54*M54*$CS$6</f>
        <v>0</v>
      </c>
      <c r="CT54" s="39"/>
      <c r="CU54" s="39">
        <f>CT54*C54*E54*F54*M54*$CU$6</f>
        <v>0</v>
      </c>
      <c r="CV54" s="39"/>
      <c r="CW54" s="39">
        <f>SUM(CV54*$CW$6*C54*E54*F54*M54)</f>
        <v>0</v>
      </c>
      <c r="CX54" s="39"/>
      <c r="CY54" s="39">
        <f>SUM(CX54*$CY$6*C54*E54*F54*M54)</f>
        <v>0</v>
      </c>
      <c r="CZ54" s="39"/>
      <c r="DA54" s="39">
        <f>CZ54*C54*E54*F54*M54*$DA$6</f>
        <v>0</v>
      </c>
      <c r="DB54" s="39"/>
      <c r="DC54" s="39">
        <f>DB54*C54*E54*F54*M54*$DC$6</f>
        <v>0</v>
      </c>
      <c r="DD54" s="39">
        <v>5</v>
      </c>
      <c r="DE54" s="39">
        <f>DD54*C54*E54*F54*M54*$DE$6</f>
        <v>486268.35364799999</v>
      </c>
      <c r="DF54" s="39"/>
      <c r="DG54" s="39">
        <f>DF54*C54*E54*F54*M54*$DG$6</f>
        <v>0</v>
      </c>
      <c r="DH54" s="40">
        <v>10</v>
      </c>
      <c r="DI54" s="40">
        <f>DH54*C54*E54*F54*M54*$DI$6</f>
        <v>972536.70729599998</v>
      </c>
      <c r="DJ54" s="39">
        <v>2</v>
      </c>
      <c r="DK54" s="39">
        <f>DJ54*C54*E54*F54*M54*$DK$6</f>
        <v>194507.34145919999</v>
      </c>
      <c r="DL54" s="39"/>
      <c r="DM54" s="39">
        <f>DL54*C54*E54*F54*M54*$DM$6</f>
        <v>0</v>
      </c>
      <c r="DN54" s="39"/>
      <c r="DO54" s="39">
        <f>DN54*C54*E54*F54*M54*$DO$6</f>
        <v>0</v>
      </c>
      <c r="DP54" s="39"/>
      <c r="DQ54" s="39">
        <f>DP54*C54*E54*F54*M54*$DQ$6</f>
        <v>0</v>
      </c>
      <c r="DR54" s="39"/>
      <c r="DS54" s="39">
        <f>DR54*C54*E54*F54*M54*$DS$6</f>
        <v>0</v>
      </c>
      <c r="DT54" s="39"/>
      <c r="DU54" s="39">
        <f>DT54*C54*E54*F54*M54*$DU$6</f>
        <v>0</v>
      </c>
      <c r="DV54" s="39">
        <v>1</v>
      </c>
      <c r="DW54" s="39">
        <f>DV54*C54*E54*F54*M54*$DW$6</f>
        <v>88248.701217599984</v>
      </c>
      <c r="DX54" s="39"/>
      <c r="DY54" s="39">
        <f>DX54*C54*E54*F54*N54*$DY$6</f>
        <v>0</v>
      </c>
      <c r="DZ54" s="39"/>
      <c r="EA54" s="39">
        <f>DZ54*C54*E54*F54*O54*$EA$6</f>
        <v>0</v>
      </c>
      <c r="EB54" s="41">
        <f t="shared" si="22"/>
        <v>32</v>
      </c>
      <c r="EC54" s="41">
        <f t="shared" si="23"/>
        <v>2965936.7916023997</v>
      </c>
      <c r="ED54" s="2"/>
      <c r="EE54" s="2"/>
      <c r="EF54" s="2"/>
      <c r="EG54" s="2"/>
      <c r="EH54" s="2"/>
      <c r="EI54" s="2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pans="1:257" s="43" customFormat="1" x14ac:dyDescent="0.25">
      <c r="A55" s="56">
        <v>55</v>
      </c>
      <c r="B55" s="34" t="s">
        <v>121</v>
      </c>
      <c r="C55" s="35">
        <v>19007.45</v>
      </c>
      <c r="D55" s="35"/>
      <c r="E55" s="112">
        <v>3.51</v>
      </c>
      <c r="F55" s="36">
        <v>1</v>
      </c>
      <c r="G55" s="37"/>
      <c r="H55" s="38">
        <v>0.6</v>
      </c>
      <c r="I55" s="38">
        <v>0.17</v>
      </c>
      <c r="J55" s="38">
        <v>0.04</v>
      </c>
      <c r="K55" s="38">
        <v>0.19</v>
      </c>
      <c r="L55" s="35">
        <v>1.4</v>
      </c>
      <c r="M55" s="35">
        <v>1.68</v>
      </c>
      <c r="N55" s="35">
        <v>2.23</v>
      </c>
      <c r="O55" s="35">
        <v>2.39</v>
      </c>
      <c r="P55" s="39"/>
      <c r="Q55" s="39">
        <f>P55*C55*E55*F55*L55*$Q$6</f>
        <v>0</v>
      </c>
      <c r="R55" s="39"/>
      <c r="S55" s="39">
        <f>R55*C55*E55*F55*L55*$S$6</f>
        <v>0</v>
      </c>
      <c r="T55" s="39"/>
      <c r="U55" s="39">
        <f>T55*C55*E55*F55*L55*$U$6</f>
        <v>0</v>
      </c>
      <c r="V55" s="39"/>
      <c r="W55" s="39">
        <f>V55*C55*E55*F55*L55*$W$6</f>
        <v>0</v>
      </c>
      <c r="X55" s="39"/>
      <c r="Y55" s="39">
        <f>X55*C55*E55*F55*L55*$Y$6</f>
        <v>0</v>
      </c>
      <c r="Z55" s="39"/>
      <c r="AA55" s="39">
        <f>Z55*C55*E55*F55*L55*$AA$6</f>
        <v>0</v>
      </c>
      <c r="AB55" s="39"/>
      <c r="AC55" s="39">
        <f>AB55*C55*E55*F55*L55*$AC$6</f>
        <v>0</v>
      </c>
      <c r="AD55" s="39"/>
      <c r="AE55" s="39">
        <f>AD55*C55*E55*F55*L55*$AE$6</f>
        <v>0</v>
      </c>
      <c r="AF55" s="39"/>
      <c r="AG55" s="39">
        <f>AF55*C55*E55*F55*L55*$AG$6</f>
        <v>0</v>
      </c>
      <c r="AH55" s="39"/>
      <c r="AI55" s="39">
        <f>AH55*C55*E55*F55*L55*$AI$6</f>
        <v>0</v>
      </c>
      <c r="AJ55" s="39"/>
      <c r="AK55" s="39">
        <f>AJ55*C55*E55*F55*L55*$AK$6</f>
        <v>0</v>
      </c>
      <c r="AL55" s="39"/>
      <c r="AM55" s="39">
        <f>AL55*C55*E55*F55*L55*$AM$6</f>
        <v>0</v>
      </c>
      <c r="AN55" s="39"/>
      <c r="AO55" s="39">
        <f>SUM($AO$6*AN55*C55*E55*F55*L55)</f>
        <v>0</v>
      </c>
      <c r="AP55" s="39"/>
      <c r="AQ55" s="39">
        <f>AP55*C55*E55*F55*L55*$AQ$6</f>
        <v>0</v>
      </c>
      <c r="AR55" s="39"/>
      <c r="AS55" s="39">
        <f>AR55*C55*E55*F55*L55*$AS$6</f>
        <v>0</v>
      </c>
      <c r="AT55" s="39">
        <v>0</v>
      </c>
      <c r="AU55" s="39">
        <f>AT55*C55*E55*F55*L55*$AU$6</f>
        <v>0</v>
      </c>
      <c r="AV55" s="39"/>
      <c r="AW55" s="39">
        <f>AV55*C55*E55*F55*L55*$AW$6</f>
        <v>0</v>
      </c>
      <c r="AX55" s="39"/>
      <c r="AY55" s="39">
        <f>SUM(AX55*$AY$6*C55*E55*F55*L55)</f>
        <v>0</v>
      </c>
      <c r="AZ55" s="39"/>
      <c r="BA55" s="39">
        <f>SUM(AZ55*$BA$6*C55*E55*F55*L55)</f>
        <v>0</v>
      </c>
      <c r="BB55" s="39"/>
      <c r="BC55" s="39">
        <f>BB55*C55*E55*F55*L55*$BC$6</f>
        <v>0</v>
      </c>
      <c r="BD55" s="39"/>
      <c r="BE55" s="39">
        <f>BD55*C55*E55*F55*L55*$BE$6</f>
        <v>0</v>
      </c>
      <c r="BF55" s="39"/>
      <c r="BG55" s="39">
        <f>BF55*C55*E55*F55*L55*$BG$6</f>
        <v>0</v>
      </c>
      <c r="BH55" s="39"/>
      <c r="BI55" s="39">
        <f>BH55*C55*E55*F55*L55*$BI$6</f>
        <v>0</v>
      </c>
      <c r="BJ55" s="39"/>
      <c r="BK55" s="39">
        <f>BJ55*C55*E55*F55*L55*$BK$6</f>
        <v>0</v>
      </c>
      <c r="BL55" s="39"/>
      <c r="BM55" s="39">
        <f>BL55*C55*E55*F55*L55*$BM$6</f>
        <v>0</v>
      </c>
      <c r="BN55" s="39"/>
      <c r="BO55" s="39">
        <f>BN55*C55*E55*F55*L55*$BO$6</f>
        <v>0</v>
      </c>
      <c r="BP55" s="39"/>
      <c r="BQ55" s="39">
        <f>BP55*C55*E55*F55*L55*$BQ$6</f>
        <v>0</v>
      </c>
      <c r="BR55" s="39"/>
      <c r="BS55" s="39">
        <f>BR55*C55*E55*F55*L55*$BS$6</f>
        <v>0</v>
      </c>
      <c r="BT55" s="39"/>
      <c r="BU55" s="39">
        <f>BT55*C55*E55*F55*L55*$BU$6</f>
        <v>0</v>
      </c>
      <c r="BV55" s="39"/>
      <c r="BW55" s="39">
        <f>BV55*C55*E55*F55*L55*$BW$6</f>
        <v>0</v>
      </c>
      <c r="BX55" s="39"/>
      <c r="BY55" s="39">
        <f>BX55*C55*E55*F55*L55*$BY$6</f>
        <v>0</v>
      </c>
      <c r="BZ55" s="39"/>
      <c r="CA55" s="39">
        <f>BZ55*C55*E55*F55*M55*$CA$6</f>
        <v>0</v>
      </c>
      <c r="CB55" s="39"/>
      <c r="CC55" s="39">
        <f>CB55*C55*E55*F55*M55*$CC$6</f>
        <v>0</v>
      </c>
      <c r="CD55" s="39"/>
      <c r="CE55" s="39">
        <f>CD55*C55*E55*F55*M55*$CE$6</f>
        <v>0</v>
      </c>
      <c r="CF55" s="39"/>
      <c r="CG55" s="39">
        <f>CF55*C55*E55*F55*M55*$CG$6</f>
        <v>0</v>
      </c>
      <c r="CH55" s="39"/>
      <c r="CI55" s="39">
        <f>SUM(CH55*$CI$6*C55*E55*F55*M55)</f>
        <v>0</v>
      </c>
      <c r="CJ55" s="39"/>
      <c r="CK55" s="39">
        <f>SUM(CJ55*$CK$6*C55*E55*F55*M55)</f>
        <v>0</v>
      </c>
      <c r="CL55" s="39"/>
      <c r="CM55" s="39">
        <f>CL55*C55*E55*F55*M55*$CM$6</f>
        <v>0</v>
      </c>
      <c r="CN55" s="39"/>
      <c r="CO55" s="39">
        <f>CN55*C55*E55*F55*M55*$CO$6</f>
        <v>0</v>
      </c>
      <c r="CP55" s="39">
        <v>1</v>
      </c>
      <c r="CQ55" s="39">
        <f>CP55*C55*E55*F55*M55*$CQ$6</f>
        <v>109841.46853679999</v>
      </c>
      <c r="CR55" s="39"/>
      <c r="CS55" s="39">
        <f>CR55*C55*E55*F55*M55*$CS$6</f>
        <v>0</v>
      </c>
      <c r="CT55" s="39"/>
      <c r="CU55" s="39">
        <f>CT55*C55*E55*F55*M55*$CU$6</f>
        <v>0</v>
      </c>
      <c r="CV55" s="39"/>
      <c r="CW55" s="39">
        <f>SUM(CV55*$CW$6*C55*E55*F55*M55)</f>
        <v>0</v>
      </c>
      <c r="CX55" s="39"/>
      <c r="CY55" s="39">
        <f>SUM(CX55*$CY$6*C55*E55*F55*M55)</f>
        <v>0</v>
      </c>
      <c r="CZ55" s="39"/>
      <c r="DA55" s="39">
        <f>CZ55*C55*E55*F55*M55*$DA$6</f>
        <v>0</v>
      </c>
      <c r="DB55" s="39"/>
      <c r="DC55" s="39">
        <f>DB55*C55*E55*F55*M55*$DC$6</f>
        <v>0</v>
      </c>
      <c r="DD55" s="39"/>
      <c r="DE55" s="39">
        <f>DD55*C55*E55*F55*M55*$DE$6</f>
        <v>0</v>
      </c>
      <c r="DF55" s="39"/>
      <c r="DG55" s="39">
        <f>DF55*C55*E55*F55*M55*$DG$6</f>
        <v>0</v>
      </c>
      <c r="DH55" s="40"/>
      <c r="DI55" s="40">
        <f>DH55*C55*E55*F55*M55*$DI$6</f>
        <v>0</v>
      </c>
      <c r="DJ55" s="39"/>
      <c r="DK55" s="39">
        <f>DJ55*C55*E55*F55*M55*$DK$6</f>
        <v>0</v>
      </c>
      <c r="DL55" s="39"/>
      <c r="DM55" s="39">
        <f>DL55*C55*E55*F55*M55*$DM$6</f>
        <v>0</v>
      </c>
      <c r="DN55" s="39"/>
      <c r="DO55" s="39">
        <f>DN55*C55*E55*F55*M55*$DO$6</f>
        <v>0</v>
      </c>
      <c r="DP55" s="39"/>
      <c r="DQ55" s="39">
        <f>DP55*C55*E55*F55*M55*$DQ$6</f>
        <v>0</v>
      </c>
      <c r="DR55" s="39">
        <v>8</v>
      </c>
      <c r="DS55" s="39">
        <f>DR55*C55*E55*F55*M55*$DS$6</f>
        <v>968398.25322239997</v>
      </c>
      <c r="DT55" s="39"/>
      <c r="DU55" s="39">
        <f>DT55*C55*E55*F55*M55*$DU$6</f>
        <v>0</v>
      </c>
      <c r="DV55" s="39"/>
      <c r="DW55" s="39">
        <f>DV55*C55*E55*F55*M55*$DW$6</f>
        <v>0</v>
      </c>
      <c r="DX55" s="39"/>
      <c r="DY55" s="39">
        <f>DX55*C55*E55*F55*N55*$DY$6</f>
        <v>0</v>
      </c>
      <c r="DZ55" s="39"/>
      <c r="EA55" s="39">
        <f>DZ55*C55*E55*F55*O55*$EA$6</f>
        <v>0</v>
      </c>
      <c r="EB55" s="41">
        <f t="shared" si="22"/>
        <v>9</v>
      </c>
      <c r="EC55" s="41">
        <f t="shared" si="23"/>
        <v>1078239.7217591999</v>
      </c>
      <c r="ED55" s="2"/>
      <c r="EE55" s="2"/>
      <c r="EF55" s="2"/>
      <c r="EG55" s="2"/>
      <c r="EH55" s="2"/>
      <c r="EI55" s="2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pans="1:257" s="43" customFormat="1" ht="40.5" customHeight="1" x14ac:dyDescent="0.25">
      <c r="A56" s="56">
        <v>56</v>
      </c>
      <c r="B56" s="34" t="s">
        <v>122</v>
      </c>
      <c r="C56" s="35">
        <v>19007.45</v>
      </c>
      <c r="D56" s="35">
        <f>C56*(H56+I56+J56)</f>
        <v>15396.034500000002</v>
      </c>
      <c r="E56" s="112">
        <v>1.18</v>
      </c>
      <c r="F56" s="36">
        <v>1</v>
      </c>
      <c r="G56" s="37"/>
      <c r="H56" s="38">
        <v>0.6</v>
      </c>
      <c r="I56" s="38">
        <v>0.17</v>
      </c>
      <c r="J56" s="38">
        <v>0.04</v>
      </c>
      <c r="K56" s="38">
        <v>0.19</v>
      </c>
      <c r="L56" s="35">
        <v>1.4</v>
      </c>
      <c r="M56" s="35">
        <v>1.68</v>
      </c>
      <c r="N56" s="35">
        <v>2.23</v>
      </c>
      <c r="O56" s="35">
        <v>2.39</v>
      </c>
      <c r="P56" s="39"/>
      <c r="Q56" s="39">
        <f>P56*C56*E56*F56*L56*$Q$6</f>
        <v>0</v>
      </c>
      <c r="R56" s="39"/>
      <c r="S56" s="39">
        <f>R56*C56*E56*F56*L56*$S$6</f>
        <v>0</v>
      </c>
      <c r="T56" s="39"/>
      <c r="U56" s="39">
        <f>T56*C56*E56*F56*L56*$U$6</f>
        <v>0</v>
      </c>
      <c r="V56" s="39">
        <v>0</v>
      </c>
      <c r="W56" s="39">
        <f>V56*C56*E56*F56*L56*$W$6</f>
        <v>0</v>
      </c>
      <c r="X56" s="39">
        <v>0</v>
      </c>
      <c r="Y56" s="39">
        <f>X56*C56*E56*F56*L56*$Y$6</f>
        <v>0</v>
      </c>
      <c r="Z56" s="39">
        <v>12</v>
      </c>
      <c r="AA56" s="39">
        <f>Z56*C56*E56*F56*L56*$AA$6</f>
        <v>414484.05768000003</v>
      </c>
      <c r="AB56" s="39">
        <v>0</v>
      </c>
      <c r="AC56" s="39">
        <f>AB56*C56*E56*F56*L56*$AC$6</f>
        <v>0</v>
      </c>
      <c r="AD56" s="39">
        <v>0</v>
      </c>
      <c r="AE56" s="39">
        <f>AD56*C56*E56*F56*L56*$AE$6</f>
        <v>0</v>
      </c>
      <c r="AF56" s="39">
        <v>0</v>
      </c>
      <c r="AG56" s="39">
        <f>AF56*C56*E56*F56*L56*$AG$6</f>
        <v>0</v>
      </c>
      <c r="AH56" s="39"/>
      <c r="AI56" s="39">
        <f>AH56*C56*E56*F56*L56*$AI$6</f>
        <v>0</v>
      </c>
      <c r="AJ56" s="39">
        <v>5</v>
      </c>
      <c r="AK56" s="39">
        <f>AJ56*C56*E56*F56*L56*$AK$6</f>
        <v>153861.50625999997</v>
      </c>
      <c r="AL56" s="39">
        <v>8</v>
      </c>
      <c r="AM56" s="39">
        <f>AL56*C56*E56*F56*L56*$AM$6</f>
        <v>246178.41001599998</v>
      </c>
      <c r="AN56" s="39"/>
      <c r="AO56" s="39">
        <f>SUM($AO$6*AN56*C56*E56*F56*L56)</f>
        <v>0</v>
      </c>
      <c r="AP56" s="39">
        <v>2</v>
      </c>
      <c r="AQ56" s="39">
        <f>AP56*C56*E56*F56*L56*$AQ$6</f>
        <v>61544.602503999995</v>
      </c>
      <c r="AR56" s="39">
        <v>0</v>
      </c>
      <c r="AS56" s="39">
        <f>AR56*C56*E56*F56*L56*$AS$6</f>
        <v>0</v>
      </c>
      <c r="AT56" s="39">
        <v>0</v>
      </c>
      <c r="AU56" s="39">
        <f>AT56*C56*E56*F56*L56*$AU$6</f>
        <v>0</v>
      </c>
      <c r="AV56" s="39">
        <v>0</v>
      </c>
      <c r="AW56" s="39">
        <f>AV56*C56*E56*F56*L56*$AW$6</f>
        <v>0</v>
      </c>
      <c r="AX56" s="39">
        <v>1</v>
      </c>
      <c r="AY56" s="39">
        <f>SUM(AX56*$AY$6*C56*E56*F56*L56)</f>
        <v>30772.301251999997</v>
      </c>
      <c r="AZ56" s="39">
        <v>14</v>
      </c>
      <c r="BA56" s="39">
        <f>SUM(AZ56*$BA$6*C56*E56*F56*L56)</f>
        <v>430812.21752799989</v>
      </c>
      <c r="BB56" s="39">
        <v>0</v>
      </c>
      <c r="BC56" s="39">
        <f>BB56*C56*E56*F56*L56*$BC$6</f>
        <v>0</v>
      </c>
      <c r="BD56" s="39">
        <v>0</v>
      </c>
      <c r="BE56" s="39">
        <f>BD56*C56*E56*F56*L56*$BE$6</f>
        <v>0</v>
      </c>
      <c r="BF56" s="39">
        <v>329</v>
      </c>
      <c r="BG56" s="39">
        <f>BF56*C56*E56*F56*L56*$BG$6</f>
        <v>11157157.225367999</v>
      </c>
      <c r="BH56" s="39"/>
      <c r="BI56" s="39">
        <f>BH56*C56*E56*F56*L56*$BI$6</f>
        <v>0</v>
      </c>
      <c r="BJ56" s="39">
        <v>0</v>
      </c>
      <c r="BK56" s="39">
        <f>BJ56*C56*E56*F56*L56*$BK$6</f>
        <v>0</v>
      </c>
      <c r="BL56" s="39">
        <v>0</v>
      </c>
      <c r="BM56" s="39">
        <f>BL56*C56*E56*F56*L56*$BM$6</f>
        <v>0</v>
      </c>
      <c r="BN56" s="39">
        <v>0</v>
      </c>
      <c r="BO56" s="39">
        <f>BN56*C56*E56*F56*L56*$BO$6</f>
        <v>0</v>
      </c>
      <c r="BP56" s="39">
        <v>0</v>
      </c>
      <c r="BQ56" s="39">
        <f>BP56*C56*E56*F56*L56*$BQ$6</f>
        <v>0</v>
      </c>
      <c r="BR56" s="39"/>
      <c r="BS56" s="39">
        <f>BR56*C56*E56*F56*L56*$BS$6</f>
        <v>0</v>
      </c>
      <c r="BT56" s="39">
        <v>0</v>
      </c>
      <c r="BU56" s="39">
        <f>BT56*C56*E56*F56*L56*$BU$6</f>
        <v>0</v>
      </c>
      <c r="BV56" s="39">
        <v>0</v>
      </c>
      <c r="BW56" s="39">
        <f>BV56*C56*E56*F56*L56*$BW$6</f>
        <v>0</v>
      </c>
      <c r="BX56" s="39"/>
      <c r="BY56" s="39">
        <f>BX56*C56*E56*F56*L56*$BY$6</f>
        <v>0</v>
      </c>
      <c r="BZ56" s="39"/>
      <c r="CA56" s="39">
        <f>BZ56*C56*E56*F56*M56*$CA$6</f>
        <v>0</v>
      </c>
      <c r="CB56" s="39">
        <v>6</v>
      </c>
      <c r="CC56" s="39">
        <f>CB56*C56*E56*F56*M56*$CC$6</f>
        <v>339123.31992000004</v>
      </c>
      <c r="CD56" s="39"/>
      <c r="CE56" s="39">
        <f>CD56*C56*E56*F56*M56*$CE$6</f>
        <v>0</v>
      </c>
      <c r="CF56" s="39">
        <v>10</v>
      </c>
      <c r="CG56" s="39">
        <f>CF56*C56*E56*F56*M56*$CG$6</f>
        <v>369267.61502399994</v>
      </c>
      <c r="CH56" s="39"/>
      <c r="CI56" s="39">
        <f>SUM(CH56*$CI$6*C56*E56*F56*M56)</f>
        <v>0</v>
      </c>
      <c r="CJ56" s="39">
        <v>3</v>
      </c>
      <c r="CK56" s="39">
        <f>SUM(CJ56*$CK$6*C56*E56*F56*M56)</f>
        <v>110780.28450719999</v>
      </c>
      <c r="CL56" s="39">
        <v>10</v>
      </c>
      <c r="CM56" s="39">
        <f>CL56*C56*E56*F56*M56*$CM$6</f>
        <v>369267.61502399994</v>
      </c>
      <c r="CN56" s="39">
        <v>0</v>
      </c>
      <c r="CO56" s="39">
        <f>CN56*C56*E56*F56*M56*$CO$6</f>
        <v>0</v>
      </c>
      <c r="CP56" s="39">
        <v>22</v>
      </c>
      <c r="CQ56" s="39">
        <f>CP56*C56*E56*F56*M56*$CQ$6</f>
        <v>812388.75305279996</v>
      </c>
      <c r="CR56" s="39">
        <v>0</v>
      </c>
      <c r="CS56" s="39">
        <f>CR56*C56*E56*F56*M56*$CS$6</f>
        <v>0</v>
      </c>
      <c r="CT56" s="39">
        <v>7</v>
      </c>
      <c r="CU56" s="39">
        <f>CT56*C56*E56*F56*M56*$CU$6</f>
        <v>258487.33051679994</v>
      </c>
      <c r="CV56" s="39"/>
      <c r="CW56" s="39">
        <f>SUM(CV56*$CW$6*C56*E56*F56*M56)</f>
        <v>0</v>
      </c>
      <c r="CX56" s="39">
        <v>4</v>
      </c>
      <c r="CY56" s="39">
        <f>SUM(CX56*$CY$6*C56*E56*F56*M56)</f>
        <v>147707.04600959999</v>
      </c>
      <c r="CZ56" s="39">
        <v>0</v>
      </c>
      <c r="DA56" s="39">
        <f>CZ56*C56*E56*F56*M56*$DA$6</f>
        <v>0</v>
      </c>
      <c r="DB56" s="39">
        <v>0</v>
      </c>
      <c r="DC56" s="39">
        <f>DB56*C56*E56*F56*M56*$DC$6</f>
        <v>0</v>
      </c>
      <c r="DD56" s="39">
        <v>4</v>
      </c>
      <c r="DE56" s="39">
        <f>DD56*C56*E56*F56*M56*$DE$6</f>
        <v>162779.19356160003</v>
      </c>
      <c r="DF56" s="39">
        <v>2</v>
      </c>
      <c r="DG56" s="39">
        <f>DF56*C56*E56*F56*M56*$DG$6</f>
        <v>81389.596780800013</v>
      </c>
      <c r="DH56" s="40">
        <v>8</v>
      </c>
      <c r="DI56" s="40">
        <f>DH56*C56*E56*F56*M56*$DI$6</f>
        <v>325558.38712320005</v>
      </c>
      <c r="DJ56" s="39">
        <v>3</v>
      </c>
      <c r="DK56" s="39">
        <f>DJ56*C56*E56*F56*M56*$DK$6</f>
        <v>122084.39517120003</v>
      </c>
      <c r="DL56" s="39">
        <v>0</v>
      </c>
      <c r="DM56" s="39">
        <f>DL56*C56*E56*F56*M56*$DM$6</f>
        <v>0</v>
      </c>
      <c r="DN56" s="39">
        <v>0</v>
      </c>
      <c r="DO56" s="39">
        <f>DN56*C56*E56*F56*M56*$DO$6</f>
        <v>0</v>
      </c>
      <c r="DP56" s="39"/>
      <c r="DQ56" s="39">
        <f>DP56*C56*E56*F56*M56*$DQ$6</f>
        <v>0</v>
      </c>
      <c r="DR56" s="39">
        <v>390</v>
      </c>
      <c r="DS56" s="39">
        <f>DR56*C56*E56*F56*M56*$DS$6</f>
        <v>15870971.372256001</v>
      </c>
      <c r="DT56" s="39"/>
      <c r="DU56" s="39">
        <f>DT56*C56*E56*F56*M56*$DU$6</f>
        <v>0</v>
      </c>
      <c r="DV56" s="39">
        <v>9</v>
      </c>
      <c r="DW56" s="39">
        <f>DV56*C56*E56*F56*M56*$DW$6</f>
        <v>332340.85352159996</v>
      </c>
      <c r="DX56" s="39">
        <v>0</v>
      </c>
      <c r="DY56" s="39">
        <f>DX56*C56*E56*F56*N56*$DY$6</f>
        <v>0</v>
      </c>
      <c r="DZ56" s="39">
        <v>1</v>
      </c>
      <c r="EA56" s="39">
        <f>DZ56*C56*E56*F56*O56*$EA$6</f>
        <v>80407.215735000005</v>
      </c>
      <c r="EB56" s="41">
        <f t="shared" si="22"/>
        <v>850</v>
      </c>
      <c r="EC56" s="41">
        <f t="shared" si="23"/>
        <v>31877363.298811801</v>
      </c>
      <c r="ED56" s="2"/>
      <c r="EE56" s="2"/>
      <c r="EF56" s="2"/>
      <c r="EG56" s="2"/>
      <c r="EH56" s="2"/>
      <c r="EI56" s="2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s="43" customFormat="1" ht="22.5" customHeight="1" x14ac:dyDescent="0.25">
      <c r="A57" s="56">
        <v>57</v>
      </c>
      <c r="B57" s="34" t="s">
        <v>123</v>
      </c>
      <c r="C57" s="35">
        <v>19007.45</v>
      </c>
      <c r="D57" s="35"/>
      <c r="E57" s="112">
        <v>0.98</v>
      </c>
      <c r="F57" s="36">
        <v>1</v>
      </c>
      <c r="G57" s="37"/>
      <c r="H57" s="38">
        <v>0.6</v>
      </c>
      <c r="I57" s="38">
        <v>0.17</v>
      </c>
      <c r="J57" s="38">
        <v>0.04</v>
      </c>
      <c r="K57" s="38">
        <v>0.19</v>
      </c>
      <c r="L57" s="35">
        <v>1.4</v>
      </c>
      <c r="M57" s="35">
        <v>1.68</v>
      </c>
      <c r="N57" s="35">
        <v>2.23</v>
      </c>
      <c r="O57" s="35">
        <v>2.39</v>
      </c>
      <c r="P57" s="39"/>
      <c r="Q57" s="39">
        <f>P57*C57*E57*F57*L57*$Q$6</f>
        <v>0</v>
      </c>
      <c r="R57" s="39">
        <v>219</v>
      </c>
      <c r="S57" s="39">
        <f>R57*C57*E57*F57*L57*$S$6</f>
        <v>7424469.6325800009</v>
      </c>
      <c r="T57" s="39"/>
      <c r="U57" s="39">
        <f>T57*C57*E57*F57*L57*$U$6</f>
        <v>0</v>
      </c>
      <c r="V57" s="39"/>
      <c r="W57" s="39">
        <f>V57*C57*E57*F57*L57*$W$6</f>
        <v>0</v>
      </c>
      <c r="X57" s="39"/>
      <c r="Y57" s="39">
        <f>X57*C57*E57*F57*L57*$Y$6</f>
        <v>0</v>
      </c>
      <c r="Z57" s="39"/>
      <c r="AA57" s="39">
        <f>Z57*C57*E57*F57*L57*$AA$6</f>
        <v>0</v>
      </c>
      <c r="AB57" s="39"/>
      <c r="AC57" s="39">
        <f>AB57*C57*E57*F57*L57*$AC$6</f>
        <v>0</v>
      </c>
      <c r="AD57" s="39"/>
      <c r="AE57" s="39">
        <f>AD57*C57*E57*F57*L57*$AE$6</f>
        <v>0</v>
      </c>
      <c r="AF57" s="39"/>
      <c r="AG57" s="39">
        <f>AF57*C57*E57*F57*L57*$AG$6</f>
        <v>0</v>
      </c>
      <c r="AH57" s="39"/>
      <c r="AI57" s="39">
        <f>AH57*C57*E57*F57*L57*$AI$6</f>
        <v>0</v>
      </c>
      <c r="AJ57" s="39">
        <v>4</v>
      </c>
      <c r="AK57" s="39">
        <f>AJ57*C57*E57*F57*L57*$AK$6</f>
        <v>102226.62788799999</v>
      </c>
      <c r="AL57" s="39">
        <v>3</v>
      </c>
      <c r="AM57" s="39">
        <f>AL57*C57*E57*F57*L57*$AM$6</f>
        <v>76669.970915999991</v>
      </c>
      <c r="AN57" s="39"/>
      <c r="AO57" s="39">
        <f>SUM($AO$6*AN57*C57*E57*F57*L57)</f>
        <v>0</v>
      </c>
      <c r="AP57" s="39">
        <v>2</v>
      </c>
      <c r="AQ57" s="39">
        <f>AP57*C57*E57*F57*L57*$AQ$6</f>
        <v>51113.313943999994</v>
      </c>
      <c r="AR57" s="39"/>
      <c r="AS57" s="39">
        <f>AR57*C57*E57*F57*L57*$AS$6</f>
        <v>0</v>
      </c>
      <c r="AT57" s="39">
        <v>0</v>
      </c>
      <c r="AU57" s="39">
        <f>AT57*C57*E57*F57*L57*$AU$6</f>
        <v>0</v>
      </c>
      <c r="AV57" s="39"/>
      <c r="AW57" s="39">
        <f>AV57*C57*E57*F57*L57*$AW$6</f>
        <v>0</v>
      </c>
      <c r="AX57" s="32"/>
      <c r="AY57" s="39">
        <f>SUM(AX57*$AY$6*C57*E57*F57*L57)</f>
        <v>0</v>
      </c>
      <c r="AZ57" s="32">
        <v>4</v>
      </c>
      <c r="BA57" s="39">
        <f>SUM(AZ57*$BA$6*C57*E57*F57*L57)</f>
        <v>102226.62788799999</v>
      </c>
      <c r="BB57" s="39"/>
      <c r="BC57" s="39">
        <f>BB57*C57*E57*F57*L57*$BC$6</f>
        <v>0</v>
      </c>
      <c r="BD57" s="39"/>
      <c r="BE57" s="39">
        <f>BD57*C57*E57*F57*L57*$BE$6</f>
        <v>0</v>
      </c>
      <c r="BF57" s="39"/>
      <c r="BG57" s="39">
        <f>BF57*C57*E57*F57*L57*$BG$6</f>
        <v>0</v>
      </c>
      <c r="BH57" s="39"/>
      <c r="BI57" s="39">
        <f>BH57*C57*E57*F57*L57*$BI$6</f>
        <v>0</v>
      </c>
      <c r="BJ57" s="39"/>
      <c r="BK57" s="39">
        <f>BJ57*C57*E57*F57*L57*$BK$6</f>
        <v>0</v>
      </c>
      <c r="BL57" s="39"/>
      <c r="BM57" s="39">
        <f>BL57*C57*E57*F57*L57*$BM$6</f>
        <v>0</v>
      </c>
      <c r="BN57" s="39"/>
      <c r="BO57" s="39">
        <f>BN57*C57*E57*F57*L57*$BO$6</f>
        <v>0</v>
      </c>
      <c r="BP57" s="39"/>
      <c r="BQ57" s="39">
        <f>BP57*C57*E57*F57*L57*$BQ$6</f>
        <v>0</v>
      </c>
      <c r="BR57" s="39"/>
      <c r="BS57" s="39">
        <f>BR57*C57*E57*F57*L57*$BS$6</f>
        <v>0</v>
      </c>
      <c r="BT57" s="39"/>
      <c r="BU57" s="39">
        <f>BT57*C57*E57*F57*L57*$BU$6</f>
        <v>0</v>
      </c>
      <c r="BV57" s="39"/>
      <c r="BW57" s="39">
        <f>BV57*C57*E57*F57*L57*$BW$6</f>
        <v>0</v>
      </c>
      <c r="BX57" s="39"/>
      <c r="BY57" s="39">
        <f>BX57*C57*E57*F57*L57*$BY$6</f>
        <v>0</v>
      </c>
      <c r="BZ57" s="39"/>
      <c r="CA57" s="39">
        <f>BZ57*C57*E57*F57*M57*$CA$6</f>
        <v>0</v>
      </c>
      <c r="CB57" s="39">
        <v>5</v>
      </c>
      <c r="CC57" s="39">
        <f>CB57*C57*E57*F57*M57*$CC$6</f>
        <v>234703.9926</v>
      </c>
      <c r="CD57" s="39">
        <v>2</v>
      </c>
      <c r="CE57" s="39">
        <f>CD57*C57*E57*F57*M57*$CE$6</f>
        <v>61335.976732799994</v>
      </c>
      <c r="CF57" s="39">
        <v>8</v>
      </c>
      <c r="CG57" s="39">
        <f>CF57*C57*E57*F57*M57*$CG$6</f>
        <v>245343.90693119998</v>
      </c>
      <c r="CH57" s="32">
        <v>2</v>
      </c>
      <c r="CI57" s="39">
        <f>SUM(CH57*$CI$6*C57*E57*F57*M57)</f>
        <v>61335.976732799987</v>
      </c>
      <c r="CJ57" s="32">
        <v>18</v>
      </c>
      <c r="CK57" s="39">
        <f>SUM(CJ57*$CK$6*C57*E57*F57*M57)</f>
        <v>552023.79059520003</v>
      </c>
      <c r="CL57" s="39">
        <v>5</v>
      </c>
      <c r="CM57" s="39">
        <f>CL57*C57*E57*F57*M57*$CM$6</f>
        <v>153339.94183199998</v>
      </c>
      <c r="CN57" s="39"/>
      <c r="CO57" s="39">
        <f>CN57*C57*E57*F57*M57*$CO$6</f>
        <v>0</v>
      </c>
      <c r="CP57" s="39">
        <v>32</v>
      </c>
      <c r="CQ57" s="39">
        <f>CP57*C57*E57*F57*M57*$CQ$6</f>
        <v>981375.62772479991</v>
      </c>
      <c r="CR57" s="39"/>
      <c r="CS57" s="39">
        <f>CR57*C57*E57*F57*M57*$CS$6</f>
        <v>0</v>
      </c>
      <c r="CT57" s="39">
        <v>2</v>
      </c>
      <c r="CU57" s="39">
        <f>CT57*C57*E57*F57*M57*$CU$6</f>
        <v>61335.976732799994</v>
      </c>
      <c r="CV57" s="32"/>
      <c r="CW57" s="39">
        <f>SUM(CV57*$CW$6*C57*E57*F57*M57)</f>
        <v>0</v>
      </c>
      <c r="CX57" s="32">
        <v>8</v>
      </c>
      <c r="CY57" s="39">
        <f>SUM(CX57*$CY$6*C57*E57*F57*M57)</f>
        <v>245343.90693119995</v>
      </c>
      <c r="CZ57" s="39">
        <v>1</v>
      </c>
      <c r="DA57" s="39">
        <f>CZ57*C57*E57*F57*M57*$DA$6</f>
        <v>30667.988366399997</v>
      </c>
      <c r="DB57" s="39"/>
      <c r="DC57" s="39">
        <f>DB57*C57*E57*F57*M57*$DC$6</f>
        <v>0</v>
      </c>
      <c r="DD57" s="39">
        <v>1</v>
      </c>
      <c r="DE57" s="39">
        <f>DD57*C57*E57*F57*M57*$DE$6</f>
        <v>33797.374934400003</v>
      </c>
      <c r="DF57" s="39"/>
      <c r="DG57" s="39">
        <f>DF57*C57*E57*F57*M57*$DG$6</f>
        <v>0</v>
      </c>
      <c r="DH57" s="40"/>
      <c r="DI57" s="40">
        <f>DH57*C57*E57*F57*M57*$DI$6</f>
        <v>0</v>
      </c>
      <c r="DJ57" s="39"/>
      <c r="DK57" s="39">
        <f>DJ57*C57*E57*F57*M57*$DK$6</f>
        <v>0</v>
      </c>
      <c r="DL57" s="39"/>
      <c r="DM57" s="39">
        <f>DL57*C57*E57*F57*M57*$DM$6</f>
        <v>0</v>
      </c>
      <c r="DN57" s="39"/>
      <c r="DO57" s="39">
        <f>DN57*C57*E57*F57*M57*$DO$6</f>
        <v>0</v>
      </c>
      <c r="DP57" s="39">
        <v>5</v>
      </c>
      <c r="DQ57" s="39">
        <f>DP57*C57*E57*F57*M57*$DQ$6</f>
        <v>168986.87467200001</v>
      </c>
      <c r="DR57" s="39">
        <v>440</v>
      </c>
      <c r="DS57" s="39">
        <f>DR57*C57*E57*F57*M57*$DS$6</f>
        <v>14870844.971135998</v>
      </c>
      <c r="DT57" s="39"/>
      <c r="DU57" s="39">
        <f>DT57*C57*E57*F57*M57*$DU$6</f>
        <v>0</v>
      </c>
      <c r="DV57" s="39">
        <v>16</v>
      </c>
      <c r="DW57" s="39">
        <f>DV57*C57*E57*F57*M57*$DW$6</f>
        <v>490687.81386239995</v>
      </c>
      <c r="DX57" s="39"/>
      <c r="DY57" s="39">
        <f>DX57*C57*E57*F57*N57*$DY$6</f>
        <v>0</v>
      </c>
      <c r="DZ57" s="39">
        <v>1</v>
      </c>
      <c r="EA57" s="39">
        <f>DZ57*C57*E57*F57*O57*$EA$6</f>
        <v>66778.874085000003</v>
      </c>
      <c r="EB57" s="41">
        <f t="shared" si="22"/>
        <v>778</v>
      </c>
      <c r="EC57" s="41">
        <f t="shared" si="23"/>
        <v>26014609.167084999</v>
      </c>
      <c r="ED57" s="2"/>
      <c r="EE57" s="2"/>
      <c r="EF57" s="2"/>
      <c r="EG57" s="2"/>
      <c r="EH57" s="2"/>
      <c r="EI57" s="2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x14ac:dyDescent="0.25">
      <c r="A58" s="56">
        <v>58</v>
      </c>
      <c r="B58" s="34" t="s">
        <v>124</v>
      </c>
      <c r="C58" s="35">
        <v>19007.45</v>
      </c>
      <c r="D58" s="35">
        <f>C58*(H58+I58+J58)</f>
        <v>15776.183500000003</v>
      </c>
      <c r="E58" s="112">
        <v>0.53</v>
      </c>
      <c r="F58" s="36">
        <v>0.9</v>
      </c>
      <c r="G58" s="37"/>
      <c r="H58" s="38">
        <v>0.68</v>
      </c>
      <c r="I58" s="38">
        <v>0.11</v>
      </c>
      <c r="J58" s="38">
        <v>0.04</v>
      </c>
      <c r="K58" s="38">
        <v>0.17</v>
      </c>
      <c r="L58" s="35">
        <v>1.4</v>
      </c>
      <c r="M58" s="35">
        <v>1.68</v>
      </c>
      <c r="N58" s="35">
        <v>2.23</v>
      </c>
      <c r="O58" s="35">
        <v>2.39</v>
      </c>
      <c r="P58" s="39"/>
      <c r="Q58" s="39">
        <f>P58*C58*E58*F58*L58*$Q$6</f>
        <v>0</v>
      </c>
      <c r="R58" s="39">
        <v>1600</v>
      </c>
      <c r="S58" s="39">
        <f>R58*C58*E58*F58*L58*$S$6</f>
        <v>26401804.228800006</v>
      </c>
      <c r="T58" s="39">
        <v>0</v>
      </c>
      <c r="U58" s="39">
        <f>T58*C58*E58*F58*L58*$U$6</f>
        <v>0</v>
      </c>
      <c r="V58" s="39">
        <v>0</v>
      </c>
      <c r="W58" s="39">
        <f>V58*C58*E58*F58*L58*$W$6</f>
        <v>0</v>
      </c>
      <c r="X58" s="39">
        <v>0</v>
      </c>
      <c r="Y58" s="39">
        <f>X58*C58*E58*F58*L58*$Y$6</f>
        <v>0</v>
      </c>
      <c r="Z58" s="39">
        <v>151</v>
      </c>
      <c r="AA58" s="39">
        <f>Z58*C58*E58*F58*L58*$AA$6</f>
        <v>2108336.3857709998</v>
      </c>
      <c r="AB58" s="39">
        <v>0</v>
      </c>
      <c r="AC58" s="39">
        <f>AB58*C58*E58*F58*L58*$AC$6</f>
        <v>0</v>
      </c>
      <c r="AD58" s="39">
        <v>0</v>
      </c>
      <c r="AE58" s="39">
        <f>AD58*C58*E58*F58*L58*$AE$6</f>
        <v>0</v>
      </c>
      <c r="AF58" s="39">
        <v>0</v>
      </c>
      <c r="AG58" s="39">
        <f>AF58*C58*E58*F58*L58*$AG$6</f>
        <v>0</v>
      </c>
      <c r="AH58" s="39">
        <v>10</v>
      </c>
      <c r="AI58" s="39">
        <f>AH58*C58*E58*F58*L58*$AI$6</f>
        <v>124393.11607799999</v>
      </c>
      <c r="AJ58" s="39">
        <v>100</v>
      </c>
      <c r="AK58" s="39">
        <f>AJ58*C58*E58*F58*L58*$AK$6</f>
        <v>1243931.16078</v>
      </c>
      <c r="AL58" s="39">
        <v>100</v>
      </c>
      <c r="AM58" s="39">
        <f>AL58*C58*E58*F58*L58*$AM$6</f>
        <v>1243931.16078</v>
      </c>
      <c r="AN58" s="39"/>
      <c r="AO58" s="39">
        <f>SUM($AO$6*AN58*C58*E58*F58*L58)</f>
        <v>0</v>
      </c>
      <c r="AP58" s="39">
        <v>0</v>
      </c>
      <c r="AQ58" s="39">
        <f>AP58*C58*E58*F58*L58*$AQ$6</f>
        <v>0</v>
      </c>
      <c r="AR58" s="39">
        <v>0</v>
      </c>
      <c r="AS58" s="39">
        <f>AR58*C58*E58*F58*L58*$AS$6</f>
        <v>0</v>
      </c>
      <c r="AT58" s="39">
        <v>2</v>
      </c>
      <c r="AU58" s="39">
        <f>AT58*C58*E58*F58*L58*$AU$6</f>
        <v>24878.623215599997</v>
      </c>
      <c r="AV58" s="39">
        <v>1</v>
      </c>
      <c r="AW58" s="39">
        <f>AV58*C58*E58*F58*L58*$AW$6</f>
        <v>12439.311607799998</v>
      </c>
      <c r="AX58" s="39">
        <v>26</v>
      </c>
      <c r="AY58" s="39">
        <f>SUM(AX58*$AY$6*C58*E58*F58*L58)</f>
        <v>323422.10180280003</v>
      </c>
      <c r="AZ58" s="39">
        <v>288</v>
      </c>
      <c r="BA58" s="39">
        <f>SUM(AZ58*$BA$6*C58*E58*F58*L58)</f>
        <v>3582521.7430464001</v>
      </c>
      <c r="BB58" s="39">
        <v>0</v>
      </c>
      <c r="BC58" s="39">
        <f>BB58*C58*E58*F58*L58*$BC$6</f>
        <v>0</v>
      </c>
      <c r="BD58" s="39">
        <v>305</v>
      </c>
      <c r="BE58" s="39">
        <f>BD58*C58*E58*F58*L58*$BE$6</f>
        <v>4181131.881234</v>
      </c>
      <c r="BF58" s="39">
        <v>468</v>
      </c>
      <c r="BG58" s="39">
        <f>BF58*C58*E58*F58*L58*$BG$6</f>
        <v>6415638.427598401</v>
      </c>
      <c r="BH58" s="39">
        <v>2</v>
      </c>
      <c r="BI58" s="39">
        <f>BH58*C58*E58*F58*L58*$BI$6</f>
        <v>27417.258237599999</v>
      </c>
      <c r="BJ58" s="39">
        <v>0</v>
      </c>
      <c r="BK58" s="39">
        <f>BJ58*C58*E58*F58*L58*$BK$6</f>
        <v>0</v>
      </c>
      <c r="BL58" s="39">
        <v>0</v>
      </c>
      <c r="BM58" s="39">
        <f>BL58*C58*E58*F58*L58*$BM$6</f>
        <v>0</v>
      </c>
      <c r="BN58" s="39">
        <v>0</v>
      </c>
      <c r="BO58" s="39">
        <f>BN58*C58*E58*F58*L58*$BO$6</f>
        <v>0</v>
      </c>
      <c r="BP58" s="39">
        <v>40</v>
      </c>
      <c r="BQ58" s="39">
        <f>BP58*C58*E58*F58*L58*$BQ$6</f>
        <v>497572.46431199997</v>
      </c>
      <c r="BR58" s="39">
        <v>0</v>
      </c>
      <c r="BS58" s="39">
        <f>BR58*C58*E58*F58*L58*$BS$6</f>
        <v>0</v>
      </c>
      <c r="BT58" s="39">
        <v>0</v>
      </c>
      <c r="BU58" s="39">
        <f>BT58*C58*E58*F58*L58*$BU$6</f>
        <v>0</v>
      </c>
      <c r="BV58" s="39">
        <v>0</v>
      </c>
      <c r="BW58" s="39">
        <f>BV58*C58*E58*F58*L58*$BW$6</f>
        <v>0</v>
      </c>
      <c r="BX58" s="39"/>
      <c r="BY58" s="39">
        <f>BX58*C58*E58*F58*L58*$BY$6</f>
        <v>0</v>
      </c>
      <c r="BZ58" s="39">
        <v>135</v>
      </c>
      <c r="CA58" s="39">
        <f>BZ58*C58*E58*F58*M58*$CA$6</f>
        <v>3084441.5517300004</v>
      </c>
      <c r="CB58" s="39"/>
      <c r="CC58" s="39">
        <f>CB58*C58*E58*F58*M58*$CC$6</f>
        <v>0</v>
      </c>
      <c r="CD58" s="39">
        <v>141</v>
      </c>
      <c r="CE58" s="39">
        <f>CD58*C58*E58*F58*M58*$CE$6</f>
        <v>2104731.5240397607</v>
      </c>
      <c r="CF58" s="39">
        <v>561</v>
      </c>
      <c r="CG58" s="39">
        <f>CF58*C58*E58*F58*M58*$CG$6</f>
        <v>8374144.5743709607</v>
      </c>
      <c r="CH58" s="39">
        <v>16</v>
      </c>
      <c r="CI58" s="39">
        <f>SUM(CH58*$CI$6*C58*E58*F58*M58)</f>
        <v>238834.78286976001</v>
      </c>
      <c r="CJ58" s="39">
        <v>181</v>
      </c>
      <c r="CK58" s="39">
        <f>SUM(CJ58*$CK$6*C58*E58*F58*M58)</f>
        <v>2701818.4812141606</v>
      </c>
      <c r="CL58" s="39">
        <v>50</v>
      </c>
      <c r="CM58" s="39">
        <f>CL58*C58*E58*F58*M58*$CM$6</f>
        <v>746358.69646800007</v>
      </c>
      <c r="CN58" s="39">
        <v>38</v>
      </c>
      <c r="CO58" s="39">
        <f>CN58*C58*E58*F58*M58*$CO$6</f>
        <v>567232.60931567999</v>
      </c>
      <c r="CP58" s="39">
        <v>500</v>
      </c>
      <c r="CQ58" s="39">
        <f>CP58*C58*E58*F58*M58*$CQ$6</f>
        <v>7463586.9646799993</v>
      </c>
      <c r="CR58" s="39">
        <v>4</v>
      </c>
      <c r="CS58" s="39">
        <f>CR58*C58*E58*F58*M58*$CS$6</f>
        <v>59708.695717439994</v>
      </c>
      <c r="CT58" s="39">
        <v>112</v>
      </c>
      <c r="CU58" s="39">
        <f>CT58*C58*E58*F58*M58*$CU$6</f>
        <v>1671843.4800883201</v>
      </c>
      <c r="CV58" s="39"/>
      <c r="CW58" s="39">
        <f>SUM(CV58*$CW$6*C58*E58*F58*M58)</f>
        <v>0</v>
      </c>
      <c r="CX58" s="39">
        <v>283</v>
      </c>
      <c r="CY58" s="39">
        <f>SUM(CX58*$CY$6*C58*E58*F58*M58)</f>
        <v>4224390.2220088793</v>
      </c>
      <c r="CZ58" s="39">
        <v>4</v>
      </c>
      <c r="DA58" s="39">
        <f>CZ58*C58*E58*F58*M58*$DA$6</f>
        <v>59708.695717439994</v>
      </c>
      <c r="DB58" s="39">
        <v>0</v>
      </c>
      <c r="DC58" s="39">
        <f>DB58*C58*E58*F58*M58*$DC$6</f>
        <v>0</v>
      </c>
      <c r="DD58" s="39">
        <v>5</v>
      </c>
      <c r="DE58" s="39">
        <f>DD58*C58*E58*F58*M58*$DE$6</f>
        <v>82251.774712800005</v>
      </c>
      <c r="DF58" s="39">
        <v>0</v>
      </c>
      <c r="DG58" s="39">
        <f>DF58*C58*E58*F58*M58*$DG$6</f>
        <v>0</v>
      </c>
      <c r="DH58" s="40">
        <v>297</v>
      </c>
      <c r="DI58" s="40">
        <f>DH58*C58*E58*F58*M58*$DI$6</f>
        <v>4885755.4179403204</v>
      </c>
      <c r="DJ58" s="39">
        <v>5</v>
      </c>
      <c r="DK58" s="39">
        <f>DJ58*C58*E58*F58*M58*$DK$6</f>
        <v>82251.774712800005</v>
      </c>
      <c r="DL58" s="39">
        <v>0</v>
      </c>
      <c r="DM58" s="39">
        <f>DL58*C58*E58*F58*M58*$DM$6</f>
        <v>0</v>
      </c>
      <c r="DN58" s="39">
        <v>0</v>
      </c>
      <c r="DO58" s="39">
        <f>DN58*C58*E58*F58*M58*$DO$6</f>
        <v>0</v>
      </c>
      <c r="DP58" s="39">
        <v>10</v>
      </c>
      <c r="DQ58" s="39">
        <f>DP58*C58*E58*F58*M58*$DQ$6</f>
        <v>164503.54942560001</v>
      </c>
      <c r="DR58" s="39">
        <v>1432</v>
      </c>
      <c r="DS58" s="39">
        <f>DR58*C58*E58*F58*M58*$DS$6</f>
        <v>23556908.277745925</v>
      </c>
      <c r="DT58" s="39">
        <v>0</v>
      </c>
      <c r="DU58" s="39">
        <f>DT58*C58*E58*F58*M58*$DU$6</f>
        <v>0</v>
      </c>
      <c r="DV58" s="39">
        <v>73</v>
      </c>
      <c r="DW58" s="39">
        <f>DV58*C58*E58*F58*M58*$DW$6</f>
        <v>1089683.6968432802</v>
      </c>
      <c r="DX58" s="39"/>
      <c r="DY58" s="39">
        <f>DX58*C58*E58*F58*N58*$DY$6</f>
        <v>0</v>
      </c>
      <c r="DZ58" s="39">
        <v>168</v>
      </c>
      <c r="EA58" s="39">
        <f>DZ58*C58*E58*F58*O58*$EA$6</f>
        <v>5460603.9323220011</v>
      </c>
      <c r="EB58" s="41">
        <f t="shared" si="22"/>
        <v>7108</v>
      </c>
      <c r="EC58" s="41">
        <f t="shared" si="23"/>
        <v>112806176.56518675</v>
      </c>
    </row>
    <row r="59" spans="1:257" s="53" customFormat="1" x14ac:dyDescent="0.25">
      <c r="A59" s="46">
        <v>13</v>
      </c>
      <c r="B59" s="26" t="s">
        <v>125</v>
      </c>
      <c r="C59" s="35">
        <v>19007.45</v>
      </c>
      <c r="D59" s="47">
        <f>C59*(H59+I59+J59)</f>
        <v>0</v>
      </c>
      <c r="E59" s="47">
        <v>1.49</v>
      </c>
      <c r="F59" s="48">
        <v>1</v>
      </c>
      <c r="G59" s="49"/>
      <c r="H59" s="50"/>
      <c r="I59" s="50"/>
      <c r="J59" s="50"/>
      <c r="K59" s="50"/>
      <c r="L59" s="35">
        <v>1.4</v>
      </c>
      <c r="M59" s="35">
        <v>1.68</v>
      </c>
      <c r="N59" s="35">
        <v>2.23</v>
      </c>
      <c r="O59" s="35">
        <v>2.39</v>
      </c>
      <c r="P59" s="32">
        <f>SUM(P60:P68)</f>
        <v>0</v>
      </c>
      <c r="Q59" s="32">
        <f t="shared" ref="Q59:CD59" si="24">SUM(Q60:Q68)</f>
        <v>0</v>
      </c>
      <c r="R59" s="32">
        <f t="shared" si="24"/>
        <v>129</v>
      </c>
      <c r="S59" s="32">
        <f t="shared" si="24"/>
        <v>5228124.5716699995</v>
      </c>
      <c r="T59" s="32">
        <f t="shared" si="24"/>
        <v>0</v>
      </c>
      <c r="U59" s="32">
        <f t="shared" si="24"/>
        <v>0</v>
      </c>
      <c r="V59" s="32">
        <f t="shared" si="24"/>
        <v>3554</v>
      </c>
      <c r="W59" s="32">
        <f t="shared" si="24"/>
        <v>140674015.80232</v>
      </c>
      <c r="X59" s="32">
        <f t="shared" si="24"/>
        <v>0</v>
      </c>
      <c r="Y59" s="32">
        <f t="shared" si="24"/>
        <v>0</v>
      </c>
      <c r="Z59" s="32">
        <f t="shared" si="24"/>
        <v>1300</v>
      </c>
      <c r="AA59" s="32">
        <f t="shared" si="24"/>
        <v>45452743.274400003</v>
      </c>
      <c r="AB59" s="32">
        <f t="shared" si="24"/>
        <v>696</v>
      </c>
      <c r="AC59" s="32">
        <f t="shared" si="24"/>
        <v>42546618.214100011</v>
      </c>
      <c r="AD59" s="32">
        <f t="shared" si="24"/>
        <v>0</v>
      </c>
      <c r="AE59" s="32">
        <f t="shared" si="24"/>
        <v>0</v>
      </c>
      <c r="AF59" s="32">
        <f t="shared" si="24"/>
        <v>0</v>
      </c>
      <c r="AG59" s="32">
        <f t="shared" si="24"/>
        <v>0</v>
      </c>
      <c r="AH59" s="32">
        <f t="shared" si="24"/>
        <v>753</v>
      </c>
      <c r="AI59" s="32">
        <f t="shared" si="24"/>
        <v>19125871.887645599</v>
      </c>
      <c r="AJ59" s="32">
        <f t="shared" si="24"/>
        <v>277</v>
      </c>
      <c r="AK59" s="32">
        <f t="shared" si="24"/>
        <v>8363807.1674079988</v>
      </c>
      <c r="AL59" s="32">
        <f t="shared" si="24"/>
        <v>370</v>
      </c>
      <c r="AM59" s="32">
        <f t="shared" si="24"/>
        <v>12631873.194617597</v>
      </c>
      <c r="AN59" s="32">
        <f t="shared" si="24"/>
        <v>27</v>
      </c>
      <c r="AO59" s="32">
        <f t="shared" si="24"/>
        <v>707658.61591039994</v>
      </c>
      <c r="AP59" s="32">
        <f t="shared" si="24"/>
        <v>209</v>
      </c>
      <c r="AQ59" s="32">
        <f t="shared" si="24"/>
        <v>6424891.4063180005</v>
      </c>
      <c r="AR59" s="32">
        <f t="shared" si="24"/>
        <v>199</v>
      </c>
      <c r="AS59" s="32">
        <f t="shared" si="24"/>
        <v>4774192.1481407993</v>
      </c>
      <c r="AT59" s="32">
        <f t="shared" si="24"/>
        <v>14</v>
      </c>
      <c r="AU59" s="32">
        <f t="shared" si="24"/>
        <v>358679.85713559994</v>
      </c>
      <c r="AV59" s="32">
        <f t="shared" si="24"/>
        <v>6</v>
      </c>
      <c r="AW59" s="32">
        <f t="shared" si="24"/>
        <v>128252.6928452</v>
      </c>
      <c r="AX59" s="32">
        <f t="shared" si="24"/>
        <v>66</v>
      </c>
      <c r="AY59" s="32">
        <f t="shared" si="24"/>
        <v>1731593.9009599998</v>
      </c>
      <c r="AZ59" s="32">
        <f t="shared" si="24"/>
        <v>728</v>
      </c>
      <c r="BA59" s="32">
        <f t="shared" si="24"/>
        <v>19289903.900251597</v>
      </c>
      <c r="BB59" s="32">
        <f t="shared" si="24"/>
        <v>0</v>
      </c>
      <c r="BC59" s="32">
        <f t="shared" si="24"/>
        <v>0</v>
      </c>
      <c r="BD59" s="32">
        <f t="shared" si="24"/>
        <v>0</v>
      </c>
      <c r="BE59" s="32">
        <f t="shared" si="24"/>
        <v>0</v>
      </c>
      <c r="BF59" s="32">
        <f t="shared" si="24"/>
        <v>1245</v>
      </c>
      <c r="BG59" s="32">
        <f t="shared" si="24"/>
        <v>31056166.417399202</v>
      </c>
      <c r="BH59" s="32">
        <f t="shared" si="24"/>
        <v>1342</v>
      </c>
      <c r="BI59" s="32">
        <f t="shared" si="24"/>
        <v>40870280.338826403</v>
      </c>
      <c r="BJ59" s="32">
        <f t="shared" si="24"/>
        <v>0</v>
      </c>
      <c r="BK59" s="32">
        <f t="shared" si="24"/>
        <v>0</v>
      </c>
      <c r="BL59" s="32">
        <f t="shared" si="24"/>
        <v>0</v>
      </c>
      <c r="BM59" s="32">
        <f t="shared" si="24"/>
        <v>0</v>
      </c>
      <c r="BN59" s="32">
        <f t="shared" si="24"/>
        <v>0</v>
      </c>
      <c r="BO59" s="32">
        <f t="shared" si="24"/>
        <v>0</v>
      </c>
      <c r="BP59" s="32">
        <f t="shared" si="24"/>
        <v>0</v>
      </c>
      <c r="BQ59" s="32">
        <f t="shared" si="24"/>
        <v>0</v>
      </c>
      <c r="BR59" s="32">
        <f t="shared" si="24"/>
        <v>0</v>
      </c>
      <c r="BS59" s="32">
        <f t="shared" si="24"/>
        <v>0</v>
      </c>
      <c r="BT59" s="32">
        <f t="shared" si="24"/>
        <v>995</v>
      </c>
      <c r="BU59" s="32">
        <f t="shared" si="24"/>
        <v>30238309.753190003</v>
      </c>
      <c r="BV59" s="32">
        <f t="shared" si="24"/>
        <v>80</v>
      </c>
      <c r="BW59" s="32">
        <f t="shared" si="24"/>
        <v>2329719.7293216004</v>
      </c>
      <c r="BX59" s="32">
        <f t="shared" si="24"/>
        <v>135</v>
      </c>
      <c r="BY59" s="32">
        <f t="shared" si="24"/>
        <v>3042806.8729519993</v>
      </c>
      <c r="BZ59" s="32">
        <f t="shared" si="24"/>
        <v>109</v>
      </c>
      <c r="CA59" s="32">
        <f t="shared" si="24"/>
        <v>4445006.2271999996</v>
      </c>
      <c r="CB59" s="32">
        <f t="shared" si="24"/>
        <v>41</v>
      </c>
      <c r="CC59" s="32">
        <f t="shared" si="24"/>
        <v>2464391.9222999997</v>
      </c>
      <c r="CD59" s="32">
        <f t="shared" si="24"/>
        <v>360</v>
      </c>
      <c r="CE59" s="32">
        <f t="shared" ref="CE59:EC59" si="25">SUM(CE60:CE68)</f>
        <v>13531217.169106558</v>
      </c>
      <c r="CF59" s="32">
        <f t="shared" si="25"/>
        <v>423</v>
      </c>
      <c r="CG59" s="32">
        <f t="shared" si="25"/>
        <v>14412890.540774878</v>
      </c>
      <c r="CH59" s="32">
        <f t="shared" si="25"/>
        <v>32</v>
      </c>
      <c r="CI59" s="32">
        <f t="shared" si="25"/>
        <v>1147107.9403660798</v>
      </c>
      <c r="CJ59" s="32">
        <f t="shared" si="25"/>
        <v>352</v>
      </c>
      <c r="CK59" s="32">
        <f t="shared" si="25"/>
        <v>13008734.787713282</v>
      </c>
      <c r="CL59" s="32">
        <f t="shared" si="25"/>
        <v>854</v>
      </c>
      <c r="CM59" s="32">
        <f t="shared" si="25"/>
        <v>33512913.6953688</v>
      </c>
      <c r="CN59" s="32">
        <f t="shared" si="25"/>
        <v>507</v>
      </c>
      <c r="CO59" s="32">
        <f t="shared" si="25"/>
        <v>15694186.577176798</v>
      </c>
      <c r="CP59" s="32">
        <f t="shared" si="25"/>
        <v>695</v>
      </c>
      <c r="CQ59" s="32">
        <f t="shared" si="25"/>
        <v>23513209.268250238</v>
      </c>
      <c r="CR59" s="32">
        <f t="shared" si="25"/>
        <v>10</v>
      </c>
      <c r="CS59" s="32">
        <f t="shared" si="25"/>
        <v>303362.73390191997</v>
      </c>
      <c r="CT59" s="32">
        <f t="shared" si="25"/>
        <v>479</v>
      </c>
      <c r="CU59" s="32">
        <f t="shared" si="25"/>
        <v>17845326.90402</v>
      </c>
      <c r="CV59" s="32">
        <f t="shared" si="25"/>
        <v>35</v>
      </c>
      <c r="CW59" s="32">
        <f t="shared" si="25"/>
        <v>1210321.5490396798</v>
      </c>
      <c r="CX59" s="32">
        <f t="shared" si="25"/>
        <v>382</v>
      </c>
      <c r="CY59" s="32">
        <f t="shared" si="25"/>
        <v>13331624.893799519</v>
      </c>
      <c r="CZ59" s="32">
        <f t="shared" si="25"/>
        <v>15</v>
      </c>
      <c r="DA59" s="32">
        <f t="shared" si="25"/>
        <v>512718.69530111994</v>
      </c>
      <c r="DB59" s="32">
        <f t="shared" si="25"/>
        <v>62</v>
      </c>
      <c r="DC59" s="32">
        <f t="shared" si="25"/>
        <v>1333118.6779680001</v>
      </c>
      <c r="DD59" s="32">
        <f t="shared" si="25"/>
        <v>1278</v>
      </c>
      <c r="DE59" s="32">
        <f t="shared" si="25"/>
        <v>66506336.447443202</v>
      </c>
      <c r="DF59" s="32">
        <f t="shared" si="25"/>
        <v>450</v>
      </c>
      <c r="DG59" s="32">
        <f t="shared" si="25"/>
        <v>17180447.215377603</v>
      </c>
      <c r="DH59" s="32">
        <f t="shared" si="25"/>
        <v>938</v>
      </c>
      <c r="DI59" s="32">
        <f t="shared" si="25"/>
        <v>42023655.993432961</v>
      </c>
      <c r="DJ59" s="32">
        <f t="shared" si="25"/>
        <v>1516</v>
      </c>
      <c r="DK59" s="32">
        <f t="shared" si="25"/>
        <v>74335256.941175997</v>
      </c>
      <c r="DL59" s="32">
        <f t="shared" si="25"/>
        <v>0</v>
      </c>
      <c r="DM59" s="32">
        <f t="shared" si="25"/>
        <v>0</v>
      </c>
      <c r="DN59" s="32">
        <f t="shared" si="25"/>
        <v>0</v>
      </c>
      <c r="DO59" s="32">
        <f t="shared" si="25"/>
        <v>0</v>
      </c>
      <c r="DP59" s="32">
        <f t="shared" si="25"/>
        <v>40</v>
      </c>
      <c r="DQ59" s="32">
        <f t="shared" si="25"/>
        <v>1927140.1136064003</v>
      </c>
      <c r="DR59" s="32">
        <f t="shared" si="25"/>
        <v>3</v>
      </c>
      <c r="DS59" s="32">
        <f t="shared" si="25"/>
        <v>90011.376100800015</v>
      </c>
      <c r="DT59" s="32">
        <f t="shared" si="25"/>
        <v>267</v>
      </c>
      <c r="DU59" s="32">
        <f t="shared" si="25"/>
        <v>11030461.774886398</v>
      </c>
      <c r="DV59" s="32">
        <f t="shared" si="25"/>
        <v>115</v>
      </c>
      <c r="DW59" s="32">
        <f t="shared" si="25"/>
        <v>4587680.7086880002</v>
      </c>
      <c r="DX59" s="32">
        <f t="shared" si="25"/>
        <v>107</v>
      </c>
      <c r="DY59" s="32">
        <f t="shared" si="25"/>
        <v>6720397.5704249991</v>
      </c>
      <c r="DZ59" s="32">
        <f t="shared" si="25"/>
        <v>183</v>
      </c>
      <c r="EA59" s="32">
        <f t="shared" si="25"/>
        <v>13547798.150848502</v>
      </c>
      <c r="EB59" s="32">
        <f t="shared" si="25"/>
        <v>21378</v>
      </c>
      <c r="EC59" s="32">
        <f t="shared" si="25"/>
        <v>809190827.61968362</v>
      </c>
      <c r="ED59" s="51"/>
      <c r="EE59" s="51"/>
      <c r="EF59" s="51"/>
      <c r="EG59" s="51"/>
      <c r="EH59" s="51"/>
      <c r="EI59" s="51"/>
      <c r="EJ59" s="52"/>
      <c r="EK59" s="52"/>
      <c r="EL59" s="52"/>
      <c r="EM59" s="52"/>
      <c r="EN59" s="52"/>
      <c r="EO59" s="52"/>
      <c r="EP59" s="52"/>
      <c r="EQ59" s="52"/>
      <c r="ER59" s="52"/>
      <c r="ES59" s="52"/>
      <c r="ET59" s="52"/>
      <c r="EU59" s="52"/>
      <c r="EV59" s="52"/>
      <c r="EW59" s="52"/>
      <c r="EX59" s="52"/>
      <c r="EY59" s="52"/>
      <c r="EZ59" s="52"/>
      <c r="FA59" s="52"/>
      <c r="FB59" s="52"/>
      <c r="FC59" s="52"/>
      <c r="FD59" s="52"/>
      <c r="FE59" s="52"/>
      <c r="FF59" s="52"/>
      <c r="FG59" s="52"/>
      <c r="FH59" s="52"/>
      <c r="FI59" s="52"/>
      <c r="FJ59" s="52"/>
      <c r="FK59" s="52"/>
      <c r="FL59" s="52"/>
      <c r="FM59" s="52"/>
      <c r="FN59" s="52"/>
      <c r="FO59" s="52"/>
      <c r="FP59" s="52"/>
      <c r="FQ59" s="52"/>
      <c r="FR59" s="52"/>
      <c r="FS59" s="52"/>
      <c r="FT59" s="52"/>
      <c r="FU59" s="52"/>
      <c r="FV59" s="52"/>
      <c r="FW59" s="52"/>
      <c r="FX59" s="52"/>
      <c r="FY59" s="52"/>
      <c r="FZ59" s="52"/>
      <c r="GA59" s="52"/>
      <c r="GB59" s="52"/>
      <c r="GC59" s="52"/>
      <c r="GD59" s="52"/>
      <c r="GE59" s="52"/>
      <c r="GF59" s="52"/>
      <c r="GG59" s="52"/>
      <c r="GH59" s="52"/>
      <c r="GI59" s="52"/>
      <c r="GJ59" s="52"/>
      <c r="GK59" s="52"/>
      <c r="GL59" s="52"/>
      <c r="GM59" s="52"/>
      <c r="GN59" s="52"/>
      <c r="GO59" s="52"/>
      <c r="GP59" s="52"/>
      <c r="GQ59" s="52"/>
      <c r="GR59" s="52"/>
      <c r="GS59" s="52"/>
      <c r="GT59" s="52"/>
      <c r="GU59" s="52"/>
      <c r="GV59" s="52"/>
      <c r="GW59" s="52"/>
      <c r="GX59" s="52"/>
      <c r="GY59" s="52"/>
      <c r="GZ59" s="52"/>
      <c r="HA59" s="52"/>
      <c r="HB59" s="52"/>
      <c r="HC59" s="52"/>
      <c r="HD59" s="52"/>
      <c r="HE59" s="52"/>
      <c r="HF59" s="52"/>
      <c r="HG59" s="52"/>
      <c r="HH59" s="52"/>
      <c r="HI59" s="52"/>
      <c r="HJ59" s="52"/>
      <c r="HK59" s="52"/>
      <c r="HL59" s="52"/>
      <c r="HM59" s="52"/>
      <c r="HN59" s="52"/>
      <c r="HO59" s="52"/>
      <c r="HP59" s="52"/>
      <c r="HQ59" s="52"/>
      <c r="HR59" s="52"/>
      <c r="HS59" s="52"/>
      <c r="HT59" s="52"/>
      <c r="HU59" s="52"/>
      <c r="HV59" s="52"/>
      <c r="HW59" s="52"/>
      <c r="HX59" s="52"/>
      <c r="HY59" s="52"/>
      <c r="HZ59" s="52"/>
      <c r="IA59" s="52"/>
      <c r="IB59" s="52"/>
      <c r="IC59" s="52"/>
      <c r="ID59" s="52"/>
      <c r="IE59" s="52"/>
      <c r="IF59" s="52"/>
      <c r="IG59" s="52"/>
      <c r="IH59" s="52"/>
      <c r="II59" s="52"/>
      <c r="IJ59" s="52"/>
      <c r="IK59" s="52"/>
      <c r="IL59" s="52"/>
      <c r="IM59" s="52"/>
      <c r="IN59" s="52"/>
      <c r="IO59" s="52"/>
      <c r="IP59" s="52"/>
      <c r="IQ59" s="52"/>
      <c r="IR59" s="52"/>
      <c r="IS59" s="52"/>
      <c r="IT59" s="52"/>
      <c r="IU59" s="52"/>
      <c r="IV59" s="52"/>
      <c r="IW59" s="52"/>
    </row>
    <row r="60" spans="1:257" x14ac:dyDescent="0.25">
      <c r="A60" s="56">
        <v>171</v>
      </c>
      <c r="B60" s="34" t="s">
        <v>126</v>
      </c>
      <c r="C60" s="35">
        <v>19007.45</v>
      </c>
      <c r="D60" s="35">
        <f>C60*(H60+I60+J60)</f>
        <v>15015.885500000002</v>
      </c>
      <c r="E60" s="112">
        <v>0.72</v>
      </c>
      <c r="F60" s="36">
        <v>0.9</v>
      </c>
      <c r="G60" s="101"/>
      <c r="H60" s="102">
        <v>0.56999999999999995</v>
      </c>
      <c r="I60" s="102">
        <v>0.17</v>
      </c>
      <c r="J60" s="102">
        <v>0.05</v>
      </c>
      <c r="K60" s="102">
        <v>0.21</v>
      </c>
      <c r="L60" s="35">
        <v>1.4</v>
      </c>
      <c r="M60" s="35">
        <v>1.68</v>
      </c>
      <c r="N60" s="35">
        <v>2.23</v>
      </c>
      <c r="O60" s="35">
        <v>2.39</v>
      </c>
      <c r="P60" s="39"/>
      <c r="Q60" s="39">
        <f>P60*C60*E60*F60*L60*$Q$6</f>
        <v>0</v>
      </c>
      <c r="R60" s="39"/>
      <c r="S60" s="39">
        <f>R60*C60*E60*F60*L60*$S$6</f>
        <v>0</v>
      </c>
      <c r="T60" s="39">
        <v>0</v>
      </c>
      <c r="U60" s="39">
        <f>T60*C60*E60*F60*L60*$U$6</f>
        <v>0</v>
      </c>
      <c r="V60" s="39">
        <v>620</v>
      </c>
      <c r="W60" s="39">
        <f>V60*C60*E60*F60*L60*$W$6</f>
        <v>11760106.99248</v>
      </c>
      <c r="X60" s="39">
        <v>0</v>
      </c>
      <c r="Y60" s="39">
        <f>X60*C60*E60*F60*L60*$Y$6</f>
        <v>0</v>
      </c>
      <c r="Z60" s="39">
        <v>200</v>
      </c>
      <c r="AA60" s="39">
        <f>Z60*C60*E60*F60*L60*$AA$6</f>
        <v>3793582.9007999999</v>
      </c>
      <c r="AB60" s="39">
        <v>0</v>
      </c>
      <c r="AC60" s="39">
        <f>AB60*C60*E60*F60*L60*$AC$6</f>
        <v>0</v>
      </c>
      <c r="AD60" s="39">
        <v>0</v>
      </c>
      <c r="AE60" s="39">
        <f>AD60*C60*E60*F60*L60*$AE$6</f>
        <v>0</v>
      </c>
      <c r="AF60" s="39">
        <v>0</v>
      </c>
      <c r="AG60" s="39">
        <f>AF60*C60*E60*F60*L60*$AG$6</f>
        <v>0</v>
      </c>
      <c r="AH60" s="39">
        <v>218</v>
      </c>
      <c r="AI60" s="39">
        <f>AH60*C60*E60*F60*L60*$AI$6</f>
        <v>3683913.8678496</v>
      </c>
      <c r="AJ60" s="39">
        <v>60</v>
      </c>
      <c r="AK60" s="39">
        <f>AJ60*C60*E60*F60*L60*$AK$6</f>
        <v>1013921.2480319998</v>
      </c>
      <c r="AL60" s="39">
        <v>33</v>
      </c>
      <c r="AM60" s="39">
        <f>AL60*C60*E60*F60*L60*$AM$6</f>
        <v>557656.68641759991</v>
      </c>
      <c r="AN60" s="39">
        <v>12</v>
      </c>
      <c r="AO60" s="39">
        <f>SUM($AO$6*AN60*C60*E60*F60*L60)</f>
        <v>202784.24960639997</v>
      </c>
      <c r="AP60" s="39">
        <v>40</v>
      </c>
      <c r="AQ60" s="39">
        <f>AP60*C60*E60*F60*L60*$AQ$6</f>
        <v>675947.49868799991</v>
      </c>
      <c r="AR60" s="39">
        <v>14</v>
      </c>
      <c r="AS60" s="39">
        <f>AR60*C60*E60*F60*L60*$AS$6</f>
        <v>236581.62454079997</v>
      </c>
      <c r="AT60" s="39">
        <v>3</v>
      </c>
      <c r="AU60" s="39">
        <f>AT60*C60*E60*F60*L60*$AU$6</f>
        <v>50696.0624016</v>
      </c>
      <c r="AV60" s="39">
        <v>1</v>
      </c>
      <c r="AW60" s="39">
        <f>AV60*C60*E60*F60*L60*$AW$6</f>
        <v>16898.687467199998</v>
      </c>
      <c r="AX60" s="39">
        <v>20</v>
      </c>
      <c r="AY60" s="39">
        <f>SUM(AX60*$AY$6*C60*E60*F60*L60)</f>
        <v>337973.74934399995</v>
      </c>
      <c r="AZ60" s="39">
        <v>223</v>
      </c>
      <c r="BA60" s="39">
        <f>SUM(AZ60*$BA$6*C60*E60*F60*L60)</f>
        <v>3768407.3051855993</v>
      </c>
      <c r="BB60" s="39">
        <v>0</v>
      </c>
      <c r="BC60" s="39">
        <f>BB60*C60*E60*F60*L60*$BC$6</f>
        <v>0</v>
      </c>
      <c r="BD60" s="39">
        <v>0</v>
      </c>
      <c r="BE60" s="39">
        <f>BD60*C60*E60*F60*L60*$BE$6</f>
        <v>0</v>
      </c>
      <c r="BF60" s="39">
        <v>406</v>
      </c>
      <c r="BG60" s="39">
        <f>BF60*C60*E60*F60*L60*$BG$6</f>
        <v>7560955.5924671991</v>
      </c>
      <c r="BH60" s="39">
        <v>332</v>
      </c>
      <c r="BI60" s="39">
        <f>BH60*C60*E60*F60*L60*$BI$6</f>
        <v>6182850.3859584006</v>
      </c>
      <c r="BJ60" s="39">
        <v>0</v>
      </c>
      <c r="BK60" s="39">
        <f>BJ60*C60*E60*F60*L60*$BK$6</f>
        <v>0</v>
      </c>
      <c r="BL60" s="39">
        <v>0</v>
      </c>
      <c r="BM60" s="39">
        <f>BL60*C60*E60*F60*L60*$BM$6</f>
        <v>0</v>
      </c>
      <c r="BN60" s="39">
        <v>0</v>
      </c>
      <c r="BO60" s="39">
        <f>BN60*C60*E60*F60*L60*$BO$6</f>
        <v>0</v>
      </c>
      <c r="BP60" s="39">
        <v>0</v>
      </c>
      <c r="BQ60" s="39">
        <f>BP60*C60*E60*F60*L60*$BQ$6</f>
        <v>0</v>
      </c>
      <c r="BR60" s="39">
        <v>0</v>
      </c>
      <c r="BS60" s="39">
        <f>BR60*C60*E60*F60*L60*$BS$6</f>
        <v>0</v>
      </c>
      <c r="BT60" s="39">
        <v>205</v>
      </c>
      <c r="BU60" s="39">
        <f>BT60*C60*E60*F60*L60*$BU$6</f>
        <v>3888422.4733200008</v>
      </c>
      <c r="BV60" s="39">
        <v>28</v>
      </c>
      <c r="BW60" s="39">
        <f>BV60*C60*E60*F60*L60*$BW$6</f>
        <v>521445.21327359998</v>
      </c>
      <c r="BX60" s="39">
        <v>50</v>
      </c>
      <c r="BY60" s="39">
        <f>BX60*C60*E60*F60*L60*$BY$6</f>
        <v>844934.37335999985</v>
      </c>
      <c r="BZ60" s="39">
        <v>45</v>
      </c>
      <c r="CA60" s="39">
        <f>BZ60*C60*E60*F60*M60*$CA$6</f>
        <v>1396728.2498399999</v>
      </c>
      <c r="CB60" s="39">
        <v>10</v>
      </c>
      <c r="CC60" s="39">
        <f>CB60*C60*E60*F60*M60*$CC$6</f>
        <v>310384.05551999994</v>
      </c>
      <c r="CD60" s="39">
        <v>64</v>
      </c>
      <c r="CE60" s="39">
        <f>CD60*C60*E60*F60*M60*$CE$6</f>
        <v>1297819.1974809601</v>
      </c>
      <c r="CF60" s="39">
        <v>92</v>
      </c>
      <c r="CG60" s="39">
        <f>CF60*C60*E60*F60*M60*$CG$6</f>
        <v>1865615.0963788801</v>
      </c>
      <c r="CH60" s="39">
        <v>7</v>
      </c>
      <c r="CI60" s="39">
        <f>SUM(CH60*$CI$6*C60*E60*F60*M60)</f>
        <v>141948.97472448001</v>
      </c>
      <c r="CJ60" s="39">
        <v>72</v>
      </c>
      <c r="CK60" s="39">
        <f>SUM(CJ60*$CK$6*C60*E60*F60*M60)</f>
        <v>1460046.5971660798</v>
      </c>
      <c r="CL60" s="39">
        <v>120</v>
      </c>
      <c r="CM60" s="39">
        <f>CL60*C60*E60*F60*M60*$CM$6</f>
        <v>2433410.9952767999</v>
      </c>
      <c r="CN60" s="39">
        <v>150</v>
      </c>
      <c r="CO60" s="39">
        <f>CN60*C60*E60*F60*M60*$CO$6</f>
        <v>3041763.7440959997</v>
      </c>
      <c r="CP60" s="39">
        <v>156</v>
      </c>
      <c r="CQ60" s="39">
        <f>CP60*C60*E60*F60*M60*$CQ$6</f>
        <v>3163434.2938598399</v>
      </c>
      <c r="CR60" s="39">
        <v>3</v>
      </c>
      <c r="CS60" s="39">
        <f>CR60*C60*E60*F60*M60*$CS$6</f>
        <v>60835.274881920006</v>
      </c>
      <c r="CT60" s="39">
        <v>100</v>
      </c>
      <c r="CU60" s="39">
        <f>CT60*C60*E60*F60*M60*$CU$6</f>
        <v>2027842.4960639998</v>
      </c>
      <c r="CV60" s="39">
        <v>7</v>
      </c>
      <c r="CW60" s="39">
        <f>SUM(CV60*$CW$6*C60*E60*F60*M60)</f>
        <v>141948.97472448001</v>
      </c>
      <c r="CX60" s="39">
        <v>73</v>
      </c>
      <c r="CY60" s="39">
        <f>SUM(CX60*$CY$6*C60*E60*F60*M60)</f>
        <v>1480325.0221267201</v>
      </c>
      <c r="CZ60" s="39">
        <v>3</v>
      </c>
      <c r="DA60" s="39">
        <f>CZ60*C60*E60*F60*M60*$DA$6</f>
        <v>60835.274881920006</v>
      </c>
      <c r="DB60" s="39">
        <v>50</v>
      </c>
      <c r="DC60" s="39">
        <f>DB60*C60*E60*F60*M60*$DC$6</f>
        <v>1013921.2480319999</v>
      </c>
      <c r="DD60" s="39">
        <v>50</v>
      </c>
      <c r="DE60" s="39">
        <f>DD60*C60*E60*F60*M60*$DE$6</f>
        <v>1117382.599872</v>
      </c>
      <c r="DF60" s="39">
        <v>215</v>
      </c>
      <c r="DG60" s="39">
        <f>DF60*C60*E60*F60*M60*$DG$6</f>
        <v>4804745.1794496002</v>
      </c>
      <c r="DH60" s="40">
        <v>254</v>
      </c>
      <c r="DI60" s="40">
        <f>DH60*C60*E60*F60*M60*$DI$6</f>
        <v>5676303.6073497599</v>
      </c>
      <c r="DJ60" s="39">
        <v>120</v>
      </c>
      <c r="DK60" s="39">
        <f>DJ60*C60*E60*F60*M60*$DK$6</f>
        <v>2681718.2396928002</v>
      </c>
      <c r="DL60" s="39">
        <v>0</v>
      </c>
      <c r="DM60" s="39">
        <f>DL60*C60*E60*F60*M60*$DM$6</f>
        <v>0</v>
      </c>
      <c r="DN60" s="39">
        <v>0</v>
      </c>
      <c r="DO60" s="39">
        <f>DN60*C60*E60*F60*M60*$DO$6</f>
        <v>0</v>
      </c>
      <c r="DP60" s="39">
        <v>0</v>
      </c>
      <c r="DQ60" s="39">
        <f>DP60*C60*E60*F60*M60*$DQ$6</f>
        <v>0</v>
      </c>
      <c r="DR60" s="39">
        <v>0</v>
      </c>
      <c r="DS60" s="39">
        <f>DR60*C60*E60*F60*M60*$DS$6</f>
        <v>0</v>
      </c>
      <c r="DT60" s="39">
        <v>10</v>
      </c>
      <c r="DU60" s="39">
        <f>DT60*C60*E60*F60*M60*$DU$6</f>
        <v>202784.24960639997</v>
      </c>
      <c r="DV60" s="39">
        <v>35</v>
      </c>
      <c r="DW60" s="39">
        <f>DV60*C60*E60*F60*M60*$DW$6</f>
        <v>709744.87362239999</v>
      </c>
      <c r="DX60" s="39">
        <v>40</v>
      </c>
      <c r="DY60" s="39">
        <f>DX60*C60*E60*F60*N60*$DY$6</f>
        <v>1647991.5328799996</v>
      </c>
      <c r="DZ60" s="39">
        <v>56</v>
      </c>
      <c r="EA60" s="39">
        <f>DZ60*C60*E60*F60*O60*$EA$6</f>
        <v>2472726.3089760002</v>
      </c>
      <c r="EB60" s="41">
        <f t="shared" ref="EB60:EB68" si="26">SUM(P60,R60,T60,V60,X60,Z60,AB60,AD60,AF60,AH60,AJ60,AL60,AP60,AR60,AT60,AV60,AX60,AZ60,BB60,BD60,BF60,BH60,BJ60,BL60,BN60,BP60,BR60,BT60,BV60,BX60,BZ60,CB60,CD60,CF60,CH60,CJ60,CL60,CN60,CP60,CR60,CT60,CV60,CX60,CZ60,DB60,DD60,DF60,DH60,DJ60,DL60,DN60,DP60,DR60,DT60,DV60,DX60,DZ60,AN60)</f>
        <v>4197</v>
      </c>
      <c r="EC60" s="41">
        <f t="shared" ref="EC60:EC68" si="27">SUM(Q60,S60,U60,W60,Y60,AA60,AC60,AE60,AG60,AI60,AK60,AM60,AQ60,AS60,AU60,AW60,AY60,BA60,BC60,BE60,BG60,BI60,BK60,BM60,BO60,BQ60,BS60,BU60,BW60,BY60,CA60,CC60,CE60,CG60,CI60,CK60,CM60,CO60,CQ60,CS60,CU60,CW60,CY60,DA60,DC60,DE60,DG60,DI60,DK60,DM60,DO60,DQ60,DS60,DU60,DW60,DY60,EA60,AO60)</f>
        <v>84307334.997695014</v>
      </c>
    </row>
    <row r="61" spans="1:257" s="43" customFormat="1" ht="45" x14ac:dyDescent="0.25">
      <c r="A61" s="56">
        <v>172</v>
      </c>
      <c r="B61" s="34" t="s">
        <v>127</v>
      </c>
      <c r="C61" s="35">
        <v>19007.45</v>
      </c>
      <c r="D61" s="35">
        <f>C61*(H61+I61+J61)</f>
        <v>15205.960000000001</v>
      </c>
      <c r="E61" s="112">
        <v>0.85</v>
      </c>
      <c r="F61" s="36">
        <v>1</v>
      </c>
      <c r="G61" s="37">
        <v>0.19</v>
      </c>
      <c r="H61" s="38">
        <v>0.57999999999999996</v>
      </c>
      <c r="I61" s="38">
        <v>0.18</v>
      </c>
      <c r="J61" s="38">
        <v>0.04</v>
      </c>
      <c r="K61" s="38">
        <v>0.2</v>
      </c>
      <c r="L61" s="35">
        <v>1.4</v>
      </c>
      <c r="M61" s="35">
        <v>1.68</v>
      </c>
      <c r="N61" s="35">
        <v>2.23</v>
      </c>
      <c r="O61" s="35">
        <v>2.39</v>
      </c>
      <c r="P61" s="39"/>
      <c r="Q61" s="39">
        <f>P61*C61*E61*F61*L61*$Q$6</f>
        <v>0</v>
      </c>
      <c r="R61" s="39"/>
      <c r="S61" s="39">
        <f>R61*C61*E61*F61*L61*$S$6</f>
        <v>0</v>
      </c>
      <c r="T61" s="39">
        <v>0</v>
      </c>
      <c r="U61" s="39">
        <f>T61*C61*E61*F61*L61*$U$6</f>
        <v>0</v>
      </c>
      <c r="V61" s="39">
        <v>2</v>
      </c>
      <c r="W61" s="39">
        <f>V61*C61*E61*F61*L61*$W$6</f>
        <v>49761.504100000006</v>
      </c>
      <c r="X61" s="39">
        <v>0</v>
      </c>
      <c r="Y61" s="39">
        <f>X61*C61*E61*F61*L61*$Y$6</f>
        <v>0</v>
      </c>
      <c r="Z61" s="39">
        <v>352</v>
      </c>
      <c r="AA61" s="39">
        <f>Z61*C61*E61*F61*L61*$AA$6</f>
        <v>8758024.7215999998</v>
      </c>
      <c r="AB61" s="39">
        <v>2</v>
      </c>
      <c r="AC61" s="39">
        <f>AB61*C61*E61*F61*L61*$AC$6</f>
        <v>58809.050300000003</v>
      </c>
      <c r="AD61" s="39">
        <v>0</v>
      </c>
      <c r="AE61" s="39">
        <f>AD61*C61*E61*F61*L61*$AE$6</f>
        <v>0</v>
      </c>
      <c r="AF61" s="39">
        <v>0</v>
      </c>
      <c r="AG61" s="39">
        <f>AF61*C61*E61*F61*L61*$AG$6</f>
        <v>0</v>
      </c>
      <c r="AH61" s="39">
        <v>400</v>
      </c>
      <c r="AI61" s="39">
        <f>AH61*C61*E61*F61*L61*$AI$6</f>
        <v>8866595.2759999987</v>
      </c>
      <c r="AJ61" s="39">
        <v>100</v>
      </c>
      <c r="AK61" s="39">
        <f>AJ61*C61*E61*F61*L61*$AK$6</f>
        <v>2216648.8189999997</v>
      </c>
      <c r="AL61" s="39">
        <v>100</v>
      </c>
      <c r="AM61" s="39">
        <f>AL61*C61*E61*F61*L61*$AM$6</f>
        <v>2216648.8189999997</v>
      </c>
      <c r="AN61" s="39">
        <v>7</v>
      </c>
      <c r="AO61" s="39">
        <f>SUM($AO$6*AN61*C61*E61*F61*L61)</f>
        <v>155165.41732999997</v>
      </c>
      <c r="AP61" s="39">
        <v>53</v>
      </c>
      <c r="AQ61" s="39">
        <f>AP61*C61*E61*F61*L61*$AQ$6</f>
        <v>1174823.8740699999</v>
      </c>
      <c r="AR61" s="39">
        <v>150</v>
      </c>
      <c r="AS61" s="39">
        <f>AR61*C61*E61*F61*L61*$AS$6</f>
        <v>3324973.2284999997</v>
      </c>
      <c r="AT61" s="39">
        <v>5</v>
      </c>
      <c r="AU61" s="39">
        <f>AT61*C61*E61*F61*L61*$AU$6</f>
        <v>110832.44094999999</v>
      </c>
      <c r="AV61" s="39">
        <v>4</v>
      </c>
      <c r="AW61" s="39">
        <f>AV61*C61*E61*F61*L61*$AW$6</f>
        <v>88665.95276</v>
      </c>
      <c r="AX61" s="39">
        <v>17</v>
      </c>
      <c r="AY61" s="39">
        <f>SUM(AX61*$AY$6*C61*E61*F61*L61)</f>
        <v>376830.29923</v>
      </c>
      <c r="AZ61" s="39">
        <v>183</v>
      </c>
      <c r="BA61" s="39">
        <f>SUM(AZ61*$BA$6*C61*E61*F61*L61)</f>
        <v>4056467.3387699998</v>
      </c>
      <c r="BB61" s="39">
        <v>0</v>
      </c>
      <c r="BC61" s="39">
        <f>BB61*C61*E61*F61*L61*$BC$6</f>
        <v>0</v>
      </c>
      <c r="BD61" s="39">
        <v>0</v>
      </c>
      <c r="BE61" s="39">
        <f>BD61*C61*E61*F61*L61*$BE$6</f>
        <v>0</v>
      </c>
      <c r="BF61" s="39">
        <v>600</v>
      </c>
      <c r="BG61" s="39">
        <f>BF61*C61*E61*F61*L61*$BG$6</f>
        <v>14657024.844000001</v>
      </c>
      <c r="BH61" s="39">
        <v>413</v>
      </c>
      <c r="BI61" s="39">
        <f>BH61*C61*E61*F61*L61*$BI$6</f>
        <v>10088918.767620001</v>
      </c>
      <c r="BJ61" s="39">
        <v>0</v>
      </c>
      <c r="BK61" s="39">
        <f>BJ61*C61*E61*F61*L61*$BK$6</f>
        <v>0</v>
      </c>
      <c r="BL61" s="39">
        <v>0</v>
      </c>
      <c r="BM61" s="39">
        <f>BL61*C61*E61*F61*L61*$BM$6</f>
        <v>0</v>
      </c>
      <c r="BN61" s="39">
        <v>0</v>
      </c>
      <c r="BO61" s="39">
        <f>BN61*C61*E61*F61*L61*$BO$6</f>
        <v>0</v>
      </c>
      <c r="BP61" s="39">
        <v>0</v>
      </c>
      <c r="BQ61" s="39">
        <f>BP61*C61*E61*F61*L61*$BQ$6</f>
        <v>0</v>
      </c>
      <c r="BR61" s="39">
        <v>0</v>
      </c>
      <c r="BS61" s="39">
        <f>BR61*C61*E61*F61*L61*$BS$6</f>
        <v>0</v>
      </c>
      <c r="BT61" s="39">
        <v>316</v>
      </c>
      <c r="BU61" s="39">
        <f>BT61*C61*E61*F61*L61*$BU$6</f>
        <v>7862317.6478000004</v>
      </c>
      <c r="BV61" s="39">
        <v>25</v>
      </c>
      <c r="BW61" s="39">
        <f>BV61*C61*E61*F61*L61*$BW$6</f>
        <v>610709.36849999998</v>
      </c>
      <c r="BX61" s="39">
        <v>70</v>
      </c>
      <c r="BY61" s="39">
        <f>BX61*C61*E61*F61*L61*$BY$6</f>
        <v>1551654.1732999997</v>
      </c>
      <c r="BZ61" s="39">
        <v>40</v>
      </c>
      <c r="CA61" s="39">
        <f>BZ61*C61*E61*F61*M61*$CA$6</f>
        <v>1628558.3159999996</v>
      </c>
      <c r="CB61" s="39">
        <v>9</v>
      </c>
      <c r="CC61" s="39">
        <f>CB61*C61*E61*F61*M61*$CC$6</f>
        <v>366425.62110000005</v>
      </c>
      <c r="CD61" s="39">
        <v>100</v>
      </c>
      <c r="CE61" s="39">
        <f>CD61*C61*E61*F61*M61*$CE$6</f>
        <v>2659978.5828</v>
      </c>
      <c r="CF61" s="39">
        <v>133</v>
      </c>
      <c r="CG61" s="39">
        <f>CF61*C61*E61*F61*M61*$CG$6</f>
        <v>3537771.5151240001</v>
      </c>
      <c r="CH61" s="39">
        <v>9</v>
      </c>
      <c r="CI61" s="39">
        <f>SUM(CH61*$CI$6*C61*E61*F61*M61)</f>
        <v>239398.07245199996</v>
      </c>
      <c r="CJ61" s="39">
        <v>101</v>
      </c>
      <c r="CK61" s="39">
        <f>SUM(CJ61*$CK$6*C61*E61*F61*M61)</f>
        <v>2686578.3686279999</v>
      </c>
      <c r="CL61" s="39">
        <v>203</v>
      </c>
      <c r="CM61" s="39">
        <f>CL61*C61*E61*F61*M61*$CM$6</f>
        <v>5399756.5230839998</v>
      </c>
      <c r="CN61" s="39">
        <v>242</v>
      </c>
      <c r="CO61" s="39">
        <f>CN61*C61*E61*F61*M61*$CO$6</f>
        <v>6437148.170376</v>
      </c>
      <c r="CP61" s="39">
        <v>146</v>
      </c>
      <c r="CQ61" s="39">
        <f>CP61*C61*E61*F61*M61*$CQ$6</f>
        <v>3883568.7308879998</v>
      </c>
      <c r="CR61" s="39">
        <v>5</v>
      </c>
      <c r="CS61" s="39">
        <f>CR61*C61*E61*F61*M61*$CS$6</f>
        <v>132998.92913999996</v>
      </c>
      <c r="CT61" s="39">
        <v>159</v>
      </c>
      <c r="CU61" s="39">
        <f>CT61*C61*E61*F61*M61*$CU$6</f>
        <v>4229365.9466519998</v>
      </c>
      <c r="CV61" s="39">
        <v>9</v>
      </c>
      <c r="CW61" s="39">
        <f>SUM(CV61*$CW$6*C61*E61*F61*M61)</f>
        <v>239398.07245199996</v>
      </c>
      <c r="CX61" s="39">
        <v>101</v>
      </c>
      <c r="CY61" s="39">
        <f>SUM(CX61*$CY$6*C61*E61*F61*M61)</f>
        <v>2686578.3686279999</v>
      </c>
      <c r="CZ61" s="39">
        <v>5</v>
      </c>
      <c r="DA61" s="39">
        <f>CZ61*C61*E61*F61*M61*$DA$6</f>
        <v>132998.92913999996</v>
      </c>
      <c r="DB61" s="39">
        <v>12</v>
      </c>
      <c r="DC61" s="39">
        <f>DB61*C61*E61*F61*M61*$DC$6</f>
        <v>319197.42993600003</v>
      </c>
      <c r="DD61" s="39">
        <v>170</v>
      </c>
      <c r="DE61" s="39">
        <f>DD61*C61*E61*F61*M61*$DE$6</f>
        <v>4983388.4469600003</v>
      </c>
      <c r="DF61" s="39">
        <v>15</v>
      </c>
      <c r="DG61" s="39">
        <f>DF61*C61*E61*F61*M61*$DG$6</f>
        <v>439710.74531999999</v>
      </c>
      <c r="DH61" s="40">
        <v>11</v>
      </c>
      <c r="DI61" s="40">
        <f>DH61*C61*E61*F61*M61*$DI$6</f>
        <v>322454.54656800005</v>
      </c>
      <c r="DJ61" s="39">
        <v>100</v>
      </c>
      <c r="DK61" s="39">
        <f>DJ61*C61*E61*F61*M61*$DK$6</f>
        <v>2931404.9687999999</v>
      </c>
      <c r="DL61" s="39">
        <v>0</v>
      </c>
      <c r="DM61" s="39">
        <f>DL61*C61*E61*F61*M61*$DM$6</f>
        <v>0</v>
      </c>
      <c r="DN61" s="39">
        <v>0</v>
      </c>
      <c r="DO61" s="39">
        <f>DN61*C61*E61*F61*M61*$DO$6</f>
        <v>0</v>
      </c>
      <c r="DP61" s="39">
        <v>0</v>
      </c>
      <c r="DQ61" s="39">
        <f>DP61*C61*E61*F61*M61*$DQ$6</f>
        <v>0</v>
      </c>
      <c r="DR61" s="39">
        <v>0</v>
      </c>
      <c r="DS61" s="39">
        <f>DR61*C61*E61*F61*M61*$DS$6</f>
        <v>0</v>
      </c>
      <c r="DT61" s="39">
        <v>74</v>
      </c>
      <c r="DU61" s="39">
        <f>DT61*C61*E61*F61*M61*$DU$6</f>
        <v>1968384.1512719998</v>
      </c>
      <c r="DV61" s="39">
        <v>10</v>
      </c>
      <c r="DW61" s="39">
        <f>DV61*C61*E61*F61*M61*$DW$6</f>
        <v>265997.85827999993</v>
      </c>
      <c r="DX61" s="39">
        <v>40</v>
      </c>
      <c r="DY61" s="39">
        <f>DX61*C61*E61*F61*N61*$DY$6</f>
        <v>2161717.2884999998</v>
      </c>
      <c r="DZ61" s="39">
        <v>51</v>
      </c>
      <c r="EA61" s="39">
        <f>DZ61*C61*E61*F61*O61*$EA$6</f>
        <v>2953943.0526375002</v>
      </c>
      <c r="EB61" s="41">
        <f t="shared" si="26"/>
        <v>4544</v>
      </c>
      <c r="EC61" s="41">
        <f t="shared" si="27"/>
        <v>116831594.17756748</v>
      </c>
      <c r="ED61" s="2"/>
      <c r="EE61" s="2"/>
      <c r="EF61" s="2"/>
      <c r="EG61" s="2"/>
      <c r="EH61" s="2"/>
      <c r="EI61" s="2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s="43" customFormat="1" ht="30" x14ac:dyDescent="0.25">
      <c r="A62" s="56">
        <v>59</v>
      </c>
      <c r="B62" s="34" t="s">
        <v>128</v>
      </c>
      <c r="C62" s="35">
        <v>19007.45</v>
      </c>
      <c r="D62" s="35"/>
      <c r="E62" s="112">
        <v>1.85</v>
      </c>
      <c r="F62" s="36">
        <v>1</v>
      </c>
      <c r="G62" s="37">
        <v>0.19</v>
      </c>
      <c r="H62" s="38">
        <v>0.57999999999999996</v>
      </c>
      <c r="I62" s="38">
        <v>0.18</v>
      </c>
      <c r="J62" s="38">
        <v>0.04</v>
      </c>
      <c r="K62" s="38">
        <v>0.2</v>
      </c>
      <c r="L62" s="35">
        <v>1.4</v>
      </c>
      <c r="M62" s="35">
        <v>1.68</v>
      </c>
      <c r="N62" s="35">
        <v>2.23</v>
      </c>
      <c r="O62" s="35">
        <v>2.39</v>
      </c>
      <c r="P62" s="39"/>
      <c r="Q62" s="39">
        <f>P62*C62*E62*F62*L62*$Q$6</f>
        <v>0</v>
      </c>
      <c r="R62" s="39"/>
      <c r="S62" s="39">
        <f>R62*C62*E62*F62*L62*$S$6</f>
        <v>0</v>
      </c>
      <c r="T62" s="39"/>
      <c r="U62" s="39">
        <f>T62*C62*E62*F62*L62*$U$6</f>
        <v>0</v>
      </c>
      <c r="V62" s="39">
        <v>2</v>
      </c>
      <c r="W62" s="39">
        <f>V62*C62*E62*F62*L62*$W$6</f>
        <v>108304.45010000002</v>
      </c>
      <c r="X62" s="39"/>
      <c r="Y62" s="39">
        <f>X62*C62*E62*F62*L62*$Y$6</f>
        <v>0</v>
      </c>
      <c r="Z62" s="39">
        <v>100</v>
      </c>
      <c r="AA62" s="39">
        <f>Z62*C62*E62*F62*L62*$AA$6</f>
        <v>5415222.5049999999</v>
      </c>
      <c r="AB62" s="39">
        <v>609</v>
      </c>
      <c r="AC62" s="39">
        <f>AB62*C62*E62*F62*L62*$AC$6</f>
        <v>38974833.247350007</v>
      </c>
      <c r="AD62" s="39"/>
      <c r="AE62" s="39">
        <f>AD62*C62*E62*F62*L62*$AE$6</f>
        <v>0</v>
      </c>
      <c r="AF62" s="39"/>
      <c r="AG62" s="39">
        <f>AF62*C62*E62*F62*L62*$AG$6</f>
        <v>0</v>
      </c>
      <c r="AH62" s="39"/>
      <c r="AI62" s="39">
        <f>AH62*C62*E62*F62*L62*$AI$6</f>
        <v>0</v>
      </c>
      <c r="AJ62" s="39"/>
      <c r="AK62" s="39">
        <f>AJ62*C62*E62*F62*L62*$AK$6</f>
        <v>0</v>
      </c>
      <c r="AL62" s="39"/>
      <c r="AM62" s="39">
        <f>AL62*C62*E62*F62*L62*$AM$6</f>
        <v>0</v>
      </c>
      <c r="AN62" s="39"/>
      <c r="AO62" s="39">
        <f>SUM($AO$6*AN62*C62*E62*F62*L62)</f>
        <v>0</v>
      </c>
      <c r="AP62" s="39"/>
      <c r="AQ62" s="39">
        <f>AP62*C62*E62*F62*L62*$AQ$6</f>
        <v>0</v>
      </c>
      <c r="AR62" s="39"/>
      <c r="AS62" s="39">
        <f>AR62*C62*E62*F62*L62*$AS$6</f>
        <v>0</v>
      </c>
      <c r="AT62" s="39">
        <v>0</v>
      </c>
      <c r="AU62" s="39">
        <f>AT62*C62*E62*F62*L62*$AU$6</f>
        <v>0</v>
      </c>
      <c r="AV62" s="39"/>
      <c r="AW62" s="39">
        <f>AV62*C62*E62*F62*L62*$AW$6</f>
        <v>0</v>
      </c>
      <c r="AX62" s="39"/>
      <c r="AY62" s="39">
        <f>SUM(AX62*$AY$6*C62*E62*F62*L62)</f>
        <v>0</v>
      </c>
      <c r="AZ62" s="39"/>
      <c r="BA62" s="39">
        <f>SUM(AZ62*$BA$6*C62*E62*F62*L62)</f>
        <v>0</v>
      </c>
      <c r="BB62" s="39"/>
      <c r="BC62" s="39">
        <f>BB62*C62*E62*F62*L62*$BC$6</f>
        <v>0</v>
      </c>
      <c r="BD62" s="39"/>
      <c r="BE62" s="39">
        <f>BD62*C62*E62*F62*L62*$BE$6</f>
        <v>0</v>
      </c>
      <c r="BF62" s="39"/>
      <c r="BG62" s="39">
        <f>BF62*C62*E62*F62*L62*$BG$6</f>
        <v>0</v>
      </c>
      <c r="BH62" s="39"/>
      <c r="BI62" s="39">
        <f>BH62*C62*E62*F62*L62*$BI$6</f>
        <v>0</v>
      </c>
      <c r="BJ62" s="39"/>
      <c r="BK62" s="39">
        <f>BJ62*C62*E62*F62*L62*$BK$6</f>
        <v>0</v>
      </c>
      <c r="BL62" s="39"/>
      <c r="BM62" s="39">
        <f>BL62*C62*E62*F62*L62*$BM$6</f>
        <v>0</v>
      </c>
      <c r="BN62" s="39"/>
      <c r="BO62" s="39">
        <f>BN62*C62*E62*F62*L62*$BO$6</f>
        <v>0</v>
      </c>
      <c r="BP62" s="39"/>
      <c r="BQ62" s="39">
        <f>BP62*C62*E62*F62*L62*$BQ$6</f>
        <v>0</v>
      </c>
      <c r="BR62" s="39"/>
      <c r="BS62" s="39">
        <f>BR62*C62*E62*F62*L62*$BS$6</f>
        <v>0</v>
      </c>
      <c r="BT62" s="39">
        <v>53</v>
      </c>
      <c r="BU62" s="39">
        <f>BT62*C62*E62*F62*L62*$BU$6</f>
        <v>2870067.92765</v>
      </c>
      <c r="BV62" s="39"/>
      <c r="BW62" s="39">
        <f>BV62*C62*E62*F62*L62*$BW$6</f>
        <v>0</v>
      </c>
      <c r="BX62" s="39"/>
      <c r="BY62" s="39">
        <f>BX62*C62*E62*F62*L62*$BY$6</f>
        <v>0</v>
      </c>
      <c r="BZ62" s="39"/>
      <c r="CA62" s="39">
        <f>BZ62*C62*E62*F62*M62*$CA$6</f>
        <v>0</v>
      </c>
      <c r="CB62" s="39"/>
      <c r="CC62" s="39">
        <f>CB62*C62*E62*F62*M62*$CC$6</f>
        <v>0</v>
      </c>
      <c r="CD62" s="39"/>
      <c r="CE62" s="39">
        <f>CD62*C62*E62*F62*M62*$CE$6</f>
        <v>0</v>
      </c>
      <c r="CF62" s="39"/>
      <c r="CG62" s="39">
        <f>CF62*C62*E62*F62*M62*$CG$6</f>
        <v>0</v>
      </c>
      <c r="CH62" s="39"/>
      <c r="CI62" s="39">
        <f>SUM(CH62*$CI$6*C62*E62*F62*M62)</f>
        <v>0</v>
      </c>
      <c r="CJ62" s="39"/>
      <c r="CK62" s="39">
        <f>SUM(CJ62*$CK$6*C62*E62*F62*M62)</f>
        <v>0</v>
      </c>
      <c r="CL62" s="39"/>
      <c r="CM62" s="39">
        <f>CL62*C62*E62*F62*M62*$CM$6</f>
        <v>0</v>
      </c>
      <c r="CN62" s="39"/>
      <c r="CO62" s="39">
        <f>CN62*C62*E62*F62*M62*$CO$6</f>
        <v>0</v>
      </c>
      <c r="CP62" s="39"/>
      <c r="CQ62" s="39">
        <f>CP62*C62*E62*F62*M62*$CQ$6</f>
        <v>0</v>
      </c>
      <c r="CR62" s="39">
        <v>0</v>
      </c>
      <c r="CS62" s="39">
        <f>CR62*C62*E62*F62*M62*$CS$6</f>
        <v>0</v>
      </c>
      <c r="CT62" s="39"/>
      <c r="CU62" s="39">
        <f>CT62*C62*E62*F62*M62*$CU$6</f>
        <v>0</v>
      </c>
      <c r="CV62" s="39"/>
      <c r="CW62" s="39">
        <f>SUM(CV62*$CW$6*C62*E62*F62*M62)</f>
        <v>0</v>
      </c>
      <c r="CX62" s="39"/>
      <c r="CY62" s="39">
        <f>SUM(CX62*$CY$6*C62*E62*F62*M62)</f>
        <v>0</v>
      </c>
      <c r="CZ62" s="39"/>
      <c r="DA62" s="39">
        <f>CZ62*C62*E62*F62*M62*$DA$6</f>
        <v>0</v>
      </c>
      <c r="DB62" s="39"/>
      <c r="DC62" s="39">
        <f>DB62*C62*E62*F62*M62*$DC$6</f>
        <v>0</v>
      </c>
      <c r="DD62" s="39"/>
      <c r="DE62" s="39">
        <f>DD62*C62*E62*F62*M62*$DE$6</f>
        <v>0</v>
      </c>
      <c r="DF62" s="39"/>
      <c r="DG62" s="39">
        <f>DF62*C62*E62*F62*M62*$DG$6</f>
        <v>0</v>
      </c>
      <c r="DH62" s="40"/>
      <c r="DI62" s="40">
        <f>DH62*C62*E62*F62*M62*$DI$6</f>
        <v>0</v>
      </c>
      <c r="DJ62" s="39">
        <v>18</v>
      </c>
      <c r="DK62" s="39">
        <f>DJ62*C62*E62*F62*M62*$DK$6</f>
        <v>1148421.0054240003</v>
      </c>
      <c r="DL62" s="39"/>
      <c r="DM62" s="39">
        <f>DL62*C62*E62*F62*M62*$DM$6</f>
        <v>0</v>
      </c>
      <c r="DN62" s="39"/>
      <c r="DO62" s="39">
        <f>DN62*C62*E62*F62*M62*$DO$6</f>
        <v>0</v>
      </c>
      <c r="DP62" s="39"/>
      <c r="DQ62" s="39">
        <f>DP62*C62*E62*F62*M62*$DQ$6</f>
        <v>0</v>
      </c>
      <c r="DR62" s="39"/>
      <c r="DS62" s="39">
        <f>DR62*C62*E62*F62*M62*$DS$6</f>
        <v>0</v>
      </c>
      <c r="DT62" s="39"/>
      <c r="DU62" s="39">
        <f>DT62*C62*E62*F62*M62*$DU$6</f>
        <v>0</v>
      </c>
      <c r="DV62" s="39"/>
      <c r="DW62" s="39">
        <f>DV62*C62*E62*F62*M62*$DW$6</f>
        <v>0</v>
      </c>
      <c r="DX62" s="39"/>
      <c r="DY62" s="39">
        <f>DX62*C62*E62*F62*N62*$DY$6</f>
        <v>0</v>
      </c>
      <c r="DZ62" s="39"/>
      <c r="EA62" s="39">
        <f>DZ62*C62*E62*F62*O62*$EA$6</f>
        <v>0</v>
      </c>
      <c r="EB62" s="41">
        <f t="shared" si="26"/>
        <v>782</v>
      </c>
      <c r="EC62" s="41">
        <f t="shared" si="27"/>
        <v>48516849.135524005</v>
      </c>
      <c r="ED62" s="2"/>
      <c r="EE62" s="2"/>
      <c r="EF62" s="2"/>
      <c r="EG62" s="2"/>
      <c r="EH62" s="2"/>
      <c r="EI62" s="2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s="43" customFormat="1" ht="41.25" customHeight="1" x14ac:dyDescent="0.25">
      <c r="A63" s="56">
        <v>60</v>
      </c>
      <c r="B63" s="34" t="s">
        <v>129</v>
      </c>
      <c r="C63" s="35">
        <v>19007.45</v>
      </c>
      <c r="D63" s="35">
        <f>C63*(H63+I63+J63)</f>
        <v>16536.481500000002</v>
      </c>
      <c r="E63" s="112">
        <v>1.75</v>
      </c>
      <c r="F63" s="36">
        <v>1</v>
      </c>
      <c r="G63" s="37">
        <v>0.13</v>
      </c>
      <c r="H63" s="38">
        <v>0.5</v>
      </c>
      <c r="I63" s="38">
        <v>0.34</v>
      </c>
      <c r="J63" s="38">
        <v>0.03</v>
      </c>
      <c r="K63" s="38">
        <v>0.13</v>
      </c>
      <c r="L63" s="35">
        <v>1.4</v>
      </c>
      <c r="M63" s="35">
        <v>1.68</v>
      </c>
      <c r="N63" s="35">
        <v>2.23</v>
      </c>
      <c r="O63" s="35">
        <v>2.39</v>
      </c>
      <c r="P63" s="39"/>
      <c r="Q63" s="39">
        <f>P63*C63*E63*F63*L63*$Q$6</f>
        <v>0</v>
      </c>
      <c r="R63" s="39"/>
      <c r="S63" s="39">
        <f>R63*C63*E63*F63*L63*$S$6</f>
        <v>0</v>
      </c>
      <c r="T63" s="39">
        <v>0</v>
      </c>
      <c r="U63" s="39">
        <f>T63*C63*E63*F63*L63*$U$6</f>
        <v>0</v>
      </c>
      <c r="V63" s="39">
        <v>1900</v>
      </c>
      <c r="W63" s="39">
        <f>V63*C63*E63*F63*L63*$W$6</f>
        <v>97327647.725000009</v>
      </c>
      <c r="X63" s="39">
        <v>0</v>
      </c>
      <c r="Y63" s="39">
        <f>X63*C63*E63*F63*L63*$Y$6</f>
        <v>0</v>
      </c>
      <c r="Z63" s="39">
        <v>348</v>
      </c>
      <c r="AA63" s="39">
        <f>Z63*C63*E63*F63*L63*$AA$6</f>
        <v>17826327.057</v>
      </c>
      <c r="AB63" s="39">
        <v>5</v>
      </c>
      <c r="AC63" s="39">
        <f>AB63*C63*E63*F63*L63*$AC$6</f>
        <v>302693.64124999999</v>
      </c>
      <c r="AD63" s="39">
        <v>0</v>
      </c>
      <c r="AE63" s="39">
        <f>AD63*C63*E63*F63*L63*$AE$6</f>
        <v>0</v>
      </c>
      <c r="AF63" s="39">
        <v>0</v>
      </c>
      <c r="AG63" s="39">
        <f>AF63*C63*E63*F63*L63*$AG$6</f>
        <v>0</v>
      </c>
      <c r="AH63" s="39">
        <v>100</v>
      </c>
      <c r="AI63" s="39">
        <f>AH63*C63*E63*F63*L63*$AI$6</f>
        <v>4563688.7450000001</v>
      </c>
      <c r="AJ63" s="39">
        <v>80</v>
      </c>
      <c r="AK63" s="39">
        <f>AJ63*C63*E63*F63*L63*$AK$6</f>
        <v>3650950.9959999998</v>
      </c>
      <c r="AL63" s="39">
        <v>187</v>
      </c>
      <c r="AM63" s="39">
        <f>AL63*C63*E63*F63*L63*$AM$6</f>
        <v>8534097.9531499986</v>
      </c>
      <c r="AN63" s="39">
        <v>7</v>
      </c>
      <c r="AO63" s="39">
        <f>SUM($AO$6*AN63*C63*E63*F63*L63)</f>
        <v>319458.21214999998</v>
      </c>
      <c r="AP63" s="39">
        <v>53</v>
      </c>
      <c r="AQ63" s="39">
        <f>AP63*C63*E63*F63*L63*$AQ$6</f>
        <v>2418755.0348500004</v>
      </c>
      <c r="AR63" s="39">
        <v>10</v>
      </c>
      <c r="AS63" s="39">
        <f>AR63*C63*E63*F63*L63*$AS$6</f>
        <v>456368.87449999998</v>
      </c>
      <c r="AT63" s="39">
        <v>2</v>
      </c>
      <c r="AU63" s="39">
        <f>AT63*C63*E63*F63*L63*$AU$6</f>
        <v>91273.774899999989</v>
      </c>
      <c r="AV63" s="39">
        <v>0</v>
      </c>
      <c r="AW63" s="39">
        <f>AV63*C63*E63*F63*L63*$AW$6</f>
        <v>0</v>
      </c>
      <c r="AX63" s="39">
        <v>13</v>
      </c>
      <c r="AY63" s="39">
        <f>SUM(AX63*$AY$6*C63*E63*F63*L63)</f>
        <v>593279.53685000003</v>
      </c>
      <c r="AZ63" s="39">
        <v>145</v>
      </c>
      <c r="BA63" s="39">
        <f>SUM(AZ63*$BA$6*C63*E63*F63*L63)</f>
        <v>6617348.6802500002</v>
      </c>
      <c r="BB63" s="39">
        <v>0</v>
      </c>
      <c r="BC63" s="39">
        <f>BB63*C63*E63*F63*L63*$BC$6</f>
        <v>0</v>
      </c>
      <c r="BD63" s="39">
        <v>0</v>
      </c>
      <c r="BE63" s="39">
        <f>BD63*C63*E63*F63*L63*$BE$6</f>
        <v>0</v>
      </c>
      <c r="BF63" s="39">
        <v>60</v>
      </c>
      <c r="BG63" s="39">
        <f>BF63*C63*E63*F63*L63*$BG$6</f>
        <v>3017622.7620000001</v>
      </c>
      <c r="BH63" s="39">
        <v>292</v>
      </c>
      <c r="BI63" s="39">
        <f>BH63*C63*E63*F63*L63*$BI$6</f>
        <v>14685764.108400002</v>
      </c>
      <c r="BJ63" s="39">
        <v>0</v>
      </c>
      <c r="BK63" s="39">
        <f>BJ63*C63*E63*F63*L63*$BK$6</f>
        <v>0</v>
      </c>
      <c r="BL63" s="39">
        <v>0</v>
      </c>
      <c r="BM63" s="39">
        <f>BL63*C63*E63*F63*L63*$BM$6</f>
        <v>0</v>
      </c>
      <c r="BN63" s="39">
        <v>0</v>
      </c>
      <c r="BO63" s="39">
        <f>BN63*C63*E63*F63*L63*$BO$6</f>
        <v>0</v>
      </c>
      <c r="BP63" s="39">
        <v>0</v>
      </c>
      <c r="BQ63" s="39">
        <f>BP63*C63*E63*F63*L63*$BQ$6</f>
        <v>0</v>
      </c>
      <c r="BR63" s="39">
        <v>0</v>
      </c>
      <c r="BS63" s="39">
        <f>BR63*C63*E63*F63*L63*$BS$6</f>
        <v>0</v>
      </c>
      <c r="BT63" s="39">
        <v>125</v>
      </c>
      <c r="BU63" s="39">
        <f>BT63*C63*E63*F63*L63*$BU$6</f>
        <v>6403134.7187500009</v>
      </c>
      <c r="BV63" s="39">
        <v>20</v>
      </c>
      <c r="BW63" s="39">
        <f>BV63*C63*E63*F63*L63*$BW$6</f>
        <v>1005874.254</v>
      </c>
      <c r="BX63" s="39">
        <v>13</v>
      </c>
      <c r="BY63" s="39">
        <f>BX63*C63*E63*F63*L63*$BY$6</f>
        <v>593279.53684999992</v>
      </c>
      <c r="BZ63" s="39">
        <v>6</v>
      </c>
      <c r="CA63" s="39">
        <f>BZ63*C63*E63*F63*M63*$CA$6</f>
        <v>502937.12700000009</v>
      </c>
      <c r="CB63" s="39">
        <v>20</v>
      </c>
      <c r="CC63" s="39">
        <f>CB63*C63*E63*F63*M63*$CC$6</f>
        <v>1676457.09</v>
      </c>
      <c r="CD63" s="39">
        <v>142</v>
      </c>
      <c r="CE63" s="39">
        <f>CD63*C63*E63*F63*M63*$CE$6</f>
        <v>7776525.6214799993</v>
      </c>
      <c r="CF63" s="39">
        <v>112</v>
      </c>
      <c r="CG63" s="39">
        <f>CF63*C63*E63*F63*M63*$CG$6</f>
        <v>6133597.6732799988</v>
      </c>
      <c r="CH63" s="39">
        <v>11</v>
      </c>
      <c r="CI63" s="39">
        <f>SUM(CH63*$CI$6*C63*E63*F63*M63)</f>
        <v>602406.9143399999</v>
      </c>
      <c r="CJ63" s="39">
        <v>117</v>
      </c>
      <c r="CK63" s="39">
        <f>SUM(CJ63*$CK$6*C63*E63*F63*M63)</f>
        <v>6407418.9979800005</v>
      </c>
      <c r="CL63" s="39">
        <v>341</v>
      </c>
      <c r="CM63" s="39">
        <f>CL63*C63*E63*F63*M63*$CM$6</f>
        <v>18674614.34454</v>
      </c>
      <c r="CN63" s="39">
        <v>112</v>
      </c>
      <c r="CO63" s="39">
        <f>CN63*C63*E63*F63*M63*$CO$6</f>
        <v>6133597.6732799988</v>
      </c>
      <c r="CP63" s="39">
        <v>160</v>
      </c>
      <c r="CQ63" s="39">
        <f>CP63*C63*E63*F63*M63*$CQ$6</f>
        <v>8762282.3903999999</v>
      </c>
      <c r="CR63" s="39">
        <v>2</v>
      </c>
      <c r="CS63" s="39">
        <f>CR63*C63*E63*F63*M63*$CS$6</f>
        <v>109528.52988</v>
      </c>
      <c r="CT63" s="39">
        <v>200</v>
      </c>
      <c r="CU63" s="39">
        <f>CT63*C63*E63*F63*M63*$CU$6</f>
        <v>10952852.988</v>
      </c>
      <c r="CV63" s="39">
        <v>10</v>
      </c>
      <c r="CW63" s="39">
        <f>SUM(CV63*$CW$6*C63*E63*F63*M63)</f>
        <v>547642.64939999999</v>
      </c>
      <c r="CX63" s="39">
        <v>112</v>
      </c>
      <c r="CY63" s="39">
        <f>SUM(CX63*$CY$6*C63*E63*F63*M63)</f>
        <v>6133597.6732799998</v>
      </c>
      <c r="CZ63" s="39">
        <v>4</v>
      </c>
      <c r="DA63" s="39">
        <f>CZ63*C63*E63*F63*M63*$DA$6</f>
        <v>219057.05976</v>
      </c>
      <c r="DB63" s="39">
        <v>0</v>
      </c>
      <c r="DC63" s="39">
        <f>DB63*C63*E63*F63*M63*$DC$6</f>
        <v>0</v>
      </c>
      <c r="DD63" s="39">
        <v>650</v>
      </c>
      <c r="DE63" s="39">
        <f>DD63*C63*E63*F63*M63*$DE$6</f>
        <v>39229095.905999996</v>
      </c>
      <c r="DF63" s="39">
        <v>170</v>
      </c>
      <c r="DG63" s="39">
        <f>DF63*C63*E63*F63*M63*$DG$6</f>
        <v>10259917.390800001</v>
      </c>
      <c r="DH63" s="40">
        <v>477</v>
      </c>
      <c r="DI63" s="40">
        <f>DH63*C63*E63*F63*M63*$DI$6</f>
        <v>28788121.149480004</v>
      </c>
      <c r="DJ63" s="39">
        <v>845</v>
      </c>
      <c r="DK63" s="39">
        <f>DJ63*C63*E63*F63*M63*$DK$6</f>
        <v>50997824.6778</v>
      </c>
      <c r="DL63" s="39">
        <v>0</v>
      </c>
      <c r="DM63" s="39">
        <f>DL63*C63*E63*F63*M63*$DM$6</f>
        <v>0</v>
      </c>
      <c r="DN63" s="39">
        <v>0</v>
      </c>
      <c r="DO63" s="39">
        <f>DN63*C63*E63*F63*M63*$DO$6</f>
        <v>0</v>
      </c>
      <c r="DP63" s="39">
        <v>0</v>
      </c>
      <c r="DQ63" s="39">
        <f>DP63*C63*E63*F63*M63*$DQ$6</f>
        <v>0</v>
      </c>
      <c r="DR63" s="39">
        <v>0</v>
      </c>
      <c r="DS63" s="39">
        <f>DR63*C63*E63*F63*M63*$DS$6</f>
        <v>0</v>
      </c>
      <c r="DT63" s="39">
        <v>125</v>
      </c>
      <c r="DU63" s="39">
        <f>DT63*C63*E63*F63*M63*$DU$6</f>
        <v>6845533.1174999997</v>
      </c>
      <c r="DV63" s="39">
        <v>58</v>
      </c>
      <c r="DW63" s="39">
        <f>DV63*C63*E63*F63*M63*$DW$6</f>
        <v>3176327.3665200002</v>
      </c>
      <c r="DX63" s="39">
        <v>25</v>
      </c>
      <c r="DY63" s="39">
        <f>DX63*C63*E63*F63*N63*$DY$6</f>
        <v>2781621.5109374998</v>
      </c>
      <c r="DZ63" s="39">
        <v>57</v>
      </c>
      <c r="EA63" s="39">
        <f>DZ63*C63*E63*F63*O63*$EA$6</f>
        <v>6797135.3979375008</v>
      </c>
      <c r="EB63" s="41">
        <f t="shared" si="26"/>
        <v>7116</v>
      </c>
      <c r="EC63" s="41">
        <f t="shared" si="27"/>
        <v>391915658.86049497</v>
      </c>
      <c r="ED63" s="2"/>
      <c r="EE63" s="2"/>
      <c r="EF63" s="2"/>
      <c r="EG63" s="2"/>
      <c r="EH63" s="2"/>
      <c r="EI63" s="2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s="43" customFormat="1" ht="41.25" customHeight="1" x14ac:dyDescent="0.25">
      <c r="A64" s="56">
        <v>61</v>
      </c>
      <c r="B64" s="34" t="s">
        <v>130</v>
      </c>
      <c r="C64" s="35">
        <v>19007.45</v>
      </c>
      <c r="D64" s="35"/>
      <c r="E64" s="112">
        <v>3.48</v>
      </c>
      <c r="F64" s="36">
        <v>1</v>
      </c>
      <c r="G64" s="37"/>
      <c r="H64" s="38">
        <v>0.5</v>
      </c>
      <c r="I64" s="38">
        <v>0.34</v>
      </c>
      <c r="J64" s="38">
        <v>0.03</v>
      </c>
      <c r="K64" s="38">
        <v>0.13</v>
      </c>
      <c r="L64" s="35">
        <v>1.4</v>
      </c>
      <c r="M64" s="35">
        <v>1.68</v>
      </c>
      <c r="N64" s="35">
        <v>2.23</v>
      </c>
      <c r="O64" s="35">
        <v>2.39</v>
      </c>
      <c r="P64" s="39"/>
      <c r="Q64" s="39">
        <f>P64*C64*E64*F64*L64*$Q$6</f>
        <v>0</v>
      </c>
      <c r="R64" s="39"/>
      <c r="S64" s="39">
        <f>R64*C64*E64*F64*L64*$S$6</f>
        <v>0</v>
      </c>
      <c r="T64" s="39"/>
      <c r="U64" s="39">
        <f>T64*C64*E64*F64*L64*$U$6</f>
        <v>0</v>
      </c>
      <c r="V64" s="39"/>
      <c r="W64" s="39">
        <f>V64*C64*E64*F64*L64*$W$6</f>
        <v>0</v>
      </c>
      <c r="X64" s="39"/>
      <c r="Y64" s="39">
        <f>X64*C64*E64*F64*L64*$Y$6</f>
        <v>0</v>
      </c>
      <c r="Z64" s="39"/>
      <c r="AA64" s="39">
        <f>Z64*C64*E64*F64*L64*$AA$6</f>
        <v>0</v>
      </c>
      <c r="AB64" s="39"/>
      <c r="AC64" s="39">
        <f>AB64*C64*E64*F64*L64*$AC$6</f>
        <v>0</v>
      </c>
      <c r="AD64" s="39"/>
      <c r="AE64" s="39">
        <f>AD64*C64*E64*F64*L64*$AE$6</f>
        <v>0</v>
      </c>
      <c r="AF64" s="39"/>
      <c r="AG64" s="39">
        <f>AF64*C64*E64*F64*L64*$AG$6</f>
        <v>0</v>
      </c>
      <c r="AH64" s="39">
        <v>16</v>
      </c>
      <c r="AI64" s="39">
        <f>AH64*C64*E64*F64*L64*$AI$6</f>
        <v>1452035.3675520001</v>
      </c>
      <c r="AJ64" s="39">
        <v>6</v>
      </c>
      <c r="AK64" s="39">
        <f>AJ64*C64*E64*F64*L64*$AK$6</f>
        <v>544513.26283200004</v>
      </c>
      <c r="AL64" s="39"/>
      <c r="AM64" s="39">
        <f>AL64*C64*E64*F64*L64*$AM$6</f>
        <v>0</v>
      </c>
      <c r="AN64" s="39"/>
      <c r="AO64" s="39">
        <f>SUM($AO$6*AN64*C64*E64*F64*L64)</f>
        <v>0</v>
      </c>
      <c r="AP64" s="39">
        <v>5</v>
      </c>
      <c r="AQ64" s="39">
        <f>AP64*C64*E64*F64*L64*$AQ$6</f>
        <v>453761.05235999997</v>
      </c>
      <c r="AR64" s="39"/>
      <c r="AS64" s="39">
        <f>AR64*C64*E64*F64*L64*$AS$6</f>
        <v>0</v>
      </c>
      <c r="AT64" s="39">
        <v>0</v>
      </c>
      <c r="AU64" s="39">
        <f>AT64*C64*E64*F64*L64*$AU$6</f>
        <v>0</v>
      </c>
      <c r="AV64" s="39"/>
      <c r="AW64" s="39">
        <f>AV64*C64*E64*F64*L64*$AW$6</f>
        <v>0</v>
      </c>
      <c r="AX64" s="39"/>
      <c r="AY64" s="39">
        <f>SUM(AX64*$AY$6*C64*E64*F64*L64)</f>
        <v>0</v>
      </c>
      <c r="AZ64" s="39">
        <v>2</v>
      </c>
      <c r="BA64" s="39">
        <f>SUM(AZ64*$BA$6*C64*E64*F64*L64)</f>
        <v>181504.42094399998</v>
      </c>
      <c r="BB64" s="39"/>
      <c r="BC64" s="39">
        <f>BB64*C64*E64*F64*L64*$BC$6</f>
        <v>0</v>
      </c>
      <c r="BD64" s="39"/>
      <c r="BE64" s="39">
        <f>BD64*C64*E64*F64*L64*$BE$6</f>
        <v>0</v>
      </c>
      <c r="BF64" s="39"/>
      <c r="BG64" s="39">
        <f>BF64*C64*E64*F64*L64*$BG$6</f>
        <v>0</v>
      </c>
      <c r="BH64" s="39"/>
      <c r="BI64" s="39">
        <f>BH64*C64*E64*F64*L64*$BI$6</f>
        <v>0</v>
      </c>
      <c r="BJ64" s="39"/>
      <c r="BK64" s="39">
        <f>BJ64*C64*E64*F64*L64*$BK$6</f>
        <v>0</v>
      </c>
      <c r="BL64" s="39"/>
      <c r="BM64" s="39">
        <f>BL64*C64*E64*F64*L64*$BM$6</f>
        <v>0</v>
      </c>
      <c r="BN64" s="39"/>
      <c r="BO64" s="39">
        <f>BN64*C64*E64*F64*L64*$BO$6</f>
        <v>0</v>
      </c>
      <c r="BP64" s="39"/>
      <c r="BQ64" s="39">
        <f>BP64*C64*E64*F64*L64*$BQ$6</f>
        <v>0</v>
      </c>
      <c r="BR64" s="39"/>
      <c r="BS64" s="39">
        <f>BR64*C64*E64*F64*L64*$BS$6</f>
        <v>0</v>
      </c>
      <c r="BT64" s="39"/>
      <c r="BU64" s="39">
        <f>BT64*C64*E64*F64*L64*$BU$6</f>
        <v>0</v>
      </c>
      <c r="BV64" s="39"/>
      <c r="BW64" s="39">
        <f>BV64*C64*E64*F64*L64*$BW$6</f>
        <v>0</v>
      </c>
      <c r="BX64" s="39"/>
      <c r="BY64" s="39">
        <f>BX64*C64*E64*F64*L64*$BY$6</f>
        <v>0</v>
      </c>
      <c r="BZ64" s="39"/>
      <c r="CA64" s="39">
        <f>BZ64*C64*E64*F64*M64*$CA$6</f>
        <v>0</v>
      </c>
      <c r="CB64" s="39"/>
      <c r="CC64" s="39">
        <f>CB64*C64*E64*F64*M64*$CC$6</f>
        <v>0</v>
      </c>
      <c r="CD64" s="39"/>
      <c r="CE64" s="39">
        <f>CD64*C64*E64*F64*M64*$CE$6</f>
        <v>0</v>
      </c>
      <c r="CF64" s="39"/>
      <c r="CG64" s="39">
        <f>CF64*C64*E64*F64*M64*$CG$6</f>
        <v>0</v>
      </c>
      <c r="CH64" s="39"/>
      <c r="CI64" s="39">
        <f>SUM(CH64*$CI$6*C64*E64*F64*M64)</f>
        <v>0</v>
      </c>
      <c r="CJ64" s="39">
        <v>5</v>
      </c>
      <c r="CK64" s="39">
        <f>SUM(CJ64*$CK$6*C64*E64*F64*M64)</f>
        <v>544513.26283200004</v>
      </c>
      <c r="CL64" s="39">
        <v>10</v>
      </c>
      <c r="CM64" s="39">
        <f>CL64*C64*E64*F64*M64*$CM$6</f>
        <v>1089026.5256639998</v>
      </c>
      <c r="CN64" s="39"/>
      <c r="CO64" s="39">
        <f>CN64*C64*E64*F64*M64*$CO$6</f>
        <v>0</v>
      </c>
      <c r="CP64" s="39">
        <v>5</v>
      </c>
      <c r="CQ64" s="39">
        <f>CP64*C64*E64*F64*M64*$CQ$6</f>
        <v>544513.26283199992</v>
      </c>
      <c r="CR64" s="39"/>
      <c r="CS64" s="39">
        <f>CR64*C64*E64*F64*M64*$CS$6</f>
        <v>0</v>
      </c>
      <c r="CT64" s="39"/>
      <c r="CU64" s="39">
        <f>CT64*C64*E64*F64*M64*$CU$6</f>
        <v>0</v>
      </c>
      <c r="CV64" s="39"/>
      <c r="CW64" s="39">
        <f>SUM(CV64*$CW$6*C64*E64*F64*M64)</f>
        <v>0</v>
      </c>
      <c r="CX64" s="39"/>
      <c r="CY64" s="39">
        <f>SUM(CX64*$CY$6*C64*E64*F64*M64)</f>
        <v>0</v>
      </c>
      <c r="CZ64" s="39"/>
      <c r="DA64" s="39">
        <f>CZ64*C64*E64*F64*M64*$DA$6</f>
        <v>0</v>
      </c>
      <c r="DB64" s="39"/>
      <c r="DC64" s="39">
        <f>DB64*C64*E64*F64*M64*$DC$6</f>
        <v>0</v>
      </c>
      <c r="DD64" s="39">
        <v>70</v>
      </c>
      <c r="DE64" s="39">
        <f>DD64*C64*E64*F64*M64*$DE$6</f>
        <v>8401061.7694080006</v>
      </c>
      <c r="DF64" s="39"/>
      <c r="DG64" s="39">
        <f>DF64*C64*E64*F64*M64*$DG$6</f>
        <v>0</v>
      </c>
      <c r="DH64" s="40"/>
      <c r="DI64" s="40">
        <f>DH64*C64*E64*F64*M64*$DI$6</f>
        <v>0</v>
      </c>
      <c r="DJ64" s="39"/>
      <c r="DK64" s="39">
        <f>DJ64*C64*E64*F64*M64*$DK$6</f>
        <v>0</v>
      </c>
      <c r="DL64" s="39"/>
      <c r="DM64" s="39">
        <f>DL64*C64*E64*F64*M64*$DM$6</f>
        <v>0</v>
      </c>
      <c r="DN64" s="39"/>
      <c r="DO64" s="39">
        <f>DN64*C64*E64*F64*M64*$DO$6</f>
        <v>0</v>
      </c>
      <c r="DP64" s="39"/>
      <c r="DQ64" s="39">
        <f>DP64*C64*E64*F64*M64*$DQ$6</f>
        <v>0</v>
      </c>
      <c r="DR64" s="39"/>
      <c r="DS64" s="39">
        <f>DR64*C64*E64*F64*M64*$DS$6</f>
        <v>0</v>
      </c>
      <c r="DT64" s="39"/>
      <c r="DU64" s="39">
        <f>DT64*C64*E64*F64*M64*$DU$6</f>
        <v>0</v>
      </c>
      <c r="DV64" s="39"/>
      <c r="DW64" s="39">
        <f>DV64*C64*E64*F64*M64*$DW$6</f>
        <v>0</v>
      </c>
      <c r="DX64" s="39"/>
      <c r="DY64" s="39">
        <f>DX64*C64*E64*F64*N64*$DY$6</f>
        <v>0</v>
      </c>
      <c r="DZ64" s="39"/>
      <c r="EA64" s="39">
        <f>DZ64*C64*E64*F64*O64*$EA$6</f>
        <v>0</v>
      </c>
      <c r="EB64" s="41">
        <f t="shared" si="26"/>
        <v>119</v>
      </c>
      <c r="EC64" s="41">
        <f t="shared" si="27"/>
        <v>13210928.924424</v>
      </c>
      <c r="ED64" s="2"/>
      <c r="EE64" s="2"/>
      <c r="EF64" s="2"/>
      <c r="EG64" s="2"/>
      <c r="EH64" s="2"/>
      <c r="EI64" s="2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x14ac:dyDescent="0.25">
      <c r="A65" s="56">
        <v>62</v>
      </c>
      <c r="B65" s="34" t="s">
        <v>131</v>
      </c>
      <c r="C65" s="35">
        <v>19007.45</v>
      </c>
      <c r="D65" s="35">
        <f>C65*(H65+I65+J65)</f>
        <v>15966.258000000002</v>
      </c>
      <c r="E65" s="112">
        <v>1.1599999999999999</v>
      </c>
      <c r="F65" s="36">
        <v>1</v>
      </c>
      <c r="G65" s="37">
        <v>0.16</v>
      </c>
      <c r="H65" s="38">
        <v>0.5</v>
      </c>
      <c r="I65" s="38">
        <v>0.31</v>
      </c>
      <c r="J65" s="38">
        <v>0.03</v>
      </c>
      <c r="K65" s="38">
        <v>0.16</v>
      </c>
      <c r="L65" s="35">
        <v>1.4</v>
      </c>
      <c r="M65" s="35">
        <v>1.68</v>
      </c>
      <c r="N65" s="35">
        <v>2.23</v>
      </c>
      <c r="O65" s="35">
        <v>2.39</v>
      </c>
      <c r="P65" s="39"/>
      <c r="Q65" s="39">
        <f>P65*C65*E65*F65*L65*$Q$6</f>
        <v>0</v>
      </c>
      <c r="R65" s="39">
        <v>30</v>
      </c>
      <c r="S65" s="39">
        <f>R65*C65*E65*F65*L65*$S$6</f>
        <v>1203855.8532</v>
      </c>
      <c r="T65" s="39">
        <v>0</v>
      </c>
      <c r="U65" s="39">
        <f>T65*C65*E65*F65*L65*$U$6</f>
        <v>0</v>
      </c>
      <c r="V65" s="39">
        <v>580</v>
      </c>
      <c r="W65" s="39">
        <f>V65*C65*E65*F65*L65*$W$6</f>
        <v>19693847.034399997</v>
      </c>
      <c r="X65" s="39">
        <v>0</v>
      </c>
      <c r="Y65" s="39">
        <f>X65*C65*E65*F65*L65*$Y$6</f>
        <v>0</v>
      </c>
      <c r="Z65" s="39">
        <v>200</v>
      </c>
      <c r="AA65" s="39">
        <f>Z65*C65*E65*F65*L65*$AA$6</f>
        <v>6790981.7359999996</v>
      </c>
      <c r="AB65" s="39">
        <v>80</v>
      </c>
      <c r="AC65" s="39">
        <f>AB65*C65*E65*F65*L65*$AC$6</f>
        <v>3210282.2751999996</v>
      </c>
      <c r="AD65" s="39">
        <v>0</v>
      </c>
      <c r="AE65" s="39">
        <f>AD65*C65*E65*F65*L65*$AE$6</f>
        <v>0</v>
      </c>
      <c r="AF65" s="39">
        <v>0</v>
      </c>
      <c r="AG65" s="39">
        <f>AF65*C65*E65*F65*L65*$AG$6</f>
        <v>0</v>
      </c>
      <c r="AH65" s="39">
        <v>17</v>
      </c>
      <c r="AI65" s="39">
        <f>AH65*C65*E65*F65*L65*$AI$6</f>
        <v>514262.5260079999</v>
      </c>
      <c r="AJ65" s="39">
        <v>31</v>
      </c>
      <c r="AK65" s="39">
        <f>AJ65*C65*E65*F65*L65*$AK$6</f>
        <v>937772.84154399997</v>
      </c>
      <c r="AL65" s="39">
        <v>25</v>
      </c>
      <c r="AM65" s="39">
        <f>AL65*C65*E65*F65*L65*$AM$6</f>
        <v>756268.42059999984</v>
      </c>
      <c r="AN65" s="39">
        <v>1</v>
      </c>
      <c r="AO65" s="39">
        <f>SUM($AO$6*AN65*C65*E65*F65*L65)</f>
        <v>30250.736823999996</v>
      </c>
      <c r="AP65" s="39">
        <v>51</v>
      </c>
      <c r="AQ65" s="39">
        <f>AP65*C65*E65*F65*L65*$AQ$6</f>
        <v>1542787.5780239999</v>
      </c>
      <c r="AR65" s="39">
        <v>25</v>
      </c>
      <c r="AS65" s="39">
        <f>AR65*C65*E65*F65*L65*$AS$6</f>
        <v>756268.42059999984</v>
      </c>
      <c r="AT65" s="39">
        <v>2</v>
      </c>
      <c r="AU65" s="39">
        <f>AT65*C65*E65*F65*L65*$AU$6</f>
        <v>60501.473647999992</v>
      </c>
      <c r="AV65" s="39"/>
      <c r="AW65" s="39">
        <f>AV65*C65*E65*F65*L65*$AW$6</f>
        <v>0</v>
      </c>
      <c r="AX65" s="39">
        <v>8</v>
      </c>
      <c r="AY65" s="39">
        <f>SUM(AX65*$AY$6*C65*E65*F65*L65)</f>
        <v>242005.89459199997</v>
      </c>
      <c r="AZ65" s="39">
        <v>92</v>
      </c>
      <c r="BA65" s="39">
        <f>SUM(AZ65*$BA$6*C65*E65*F65*L65)</f>
        <v>2783067.7878079996</v>
      </c>
      <c r="BB65" s="39">
        <v>0</v>
      </c>
      <c r="BC65" s="39">
        <f>BB65*C65*E65*F65*L65*$BC$6</f>
        <v>0</v>
      </c>
      <c r="BD65" s="39">
        <v>0</v>
      </c>
      <c r="BE65" s="39">
        <f>BD65*C65*E65*F65*L65*$BE$6</f>
        <v>0</v>
      </c>
      <c r="BF65" s="39">
        <v>150</v>
      </c>
      <c r="BG65" s="39">
        <f>BF65*C65*E65*F65*L65*$BG$6</f>
        <v>5000632.0055999998</v>
      </c>
      <c r="BH65" s="39">
        <v>263</v>
      </c>
      <c r="BI65" s="39">
        <f>BH65*C65*E65*F65*L65*$BI$6</f>
        <v>8767774.7831519991</v>
      </c>
      <c r="BJ65" s="39">
        <v>0</v>
      </c>
      <c r="BK65" s="39">
        <f>BJ65*C65*E65*F65*L65*$BK$6</f>
        <v>0</v>
      </c>
      <c r="BL65" s="39">
        <v>0</v>
      </c>
      <c r="BM65" s="39">
        <f>BL65*C65*E65*F65*L65*$BM$6</f>
        <v>0</v>
      </c>
      <c r="BN65" s="39">
        <v>0</v>
      </c>
      <c r="BO65" s="39">
        <f>BN65*C65*E65*F65*L65*$BO$6</f>
        <v>0</v>
      </c>
      <c r="BP65" s="39">
        <v>0</v>
      </c>
      <c r="BQ65" s="39">
        <f>BP65*C65*E65*F65*L65*$BQ$6</f>
        <v>0</v>
      </c>
      <c r="BR65" s="39">
        <v>0</v>
      </c>
      <c r="BS65" s="39">
        <f>BR65*C65*E65*F65*L65*$BS$6</f>
        <v>0</v>
      </c>
      <c r="BT65" s="39">
        <v>188</v>
      </c>
      <c r="BU65" s="39">
        <f>BT65*C65*E65*F65*L65*$BU$6</f>
        <v>6383522.8318400001</v>
      </c>
      <c r="BV65" s="39">
        <v>2</v>
      </c>
      <c r="BW65" s="39">
        <f>BV65*C65*E65*F65*L65*$BW$6</f>
        <v>66675.093408000001</v>
      </c>
      <c r="BX65" s="39">
        <v>1</v>
      </c>
      <c r="BY65" s="39">
        <f>BX65*C65*E65*F65*L65*$BY$6</f>
        <v>30250.736823999996</v>
      </c>
      <c r="BZ65" s="39">
        <v>12</v>
      </c>
      <c r="CA65" s="39">
        <f>BZ65*C65*E65*F65*M65*$CA$6</f>
        <v>666750.93408000004</v>
      </c>
      <c r="CB65" s="39">
        <v>2</v>
      </c>
      <c r="CC65" s="39">
        <f>CB65*C65*E65*F65*M65*$CC$6</f>
        <v>111125.15568</v>
      </c>
      <c r="CD65" s="39">
        <v>36</v>
      </c>
      <c r="CE65" s="39">
        <f>CD65*C65*E65*F65*M65*$CE$6</f>
        <v>1306831.8307968001</v>
      </c>
      <c r="CF65" s="39">
        <v>57</v>
      </c>
      <c r="CG65" s="39">
        <f>CF65*C65*E65*F65*M65*$CG$6</f>
        <v>2069150.3987616</v>
      </c>
      <c r="CH65" s="39">
        <v>3</v>
      </c>
      <c r="CI65" s="39">
        <f>SUM(CH65*$CI$6*C65*E65*F65*M65)</f>
        <v>108902.65256639998</v>
      </c>
      <c r="CJ65" s="39">
        <v>30</v>
      </c>
      <c r="CK65" s="39">
        <f>SUM(CJ65*$CK$6*C65*E65*F65*M65)</f>
        <v>1089026.5256639998</v>
      </c>
      <c r="CL65" s="39">
        <v>110</v>
      </c>
      <c r="CM65" s="39">
        <f>CL65*C65*E65*F65*M65*$CM$6</f>
        <v>3993097.2607679991</v>
      </c>
      <c r="CN65" s="39"/>
      <c r="CO65" s="39">
        <f>CN65*C65*E65*F65*M65*$CO$6</f>
        <v>0</v>
      </c>
      <c r="CP65" s="39">
        <v>103</v>
      </c>
      <c r="CQ65" s="39">
        <f>CP65*C65*E65*F65*M65*$CQ$6</f>
        <v>3738991.0714464001</v>
      </c>
      <c r="CR65" s="39"/>
      <c r="CS65" s="39">
        <f>CR65*C65*E65*F65*M65*$CS$6</f>
        <v>0</v>
      </c>
      <c r="CT65" s="39">
        <v>10</v>
      </c>
      <c r="CU65" s="39">
        <f>CT65*C65*E65*F65*M65*$CU$6</f>
        <v>363008.84188799997</v>
      </c>
      <c r="CV65" s="39">
        <v>4</v>
      </c>
      <c r="CW65" s="39">
        <f>SUM(CV65*$CW$6*C65*E65*F65*M65)</f>
        <v>145203.53675519998</v>
      </c>
      <c r="CX65" s="39">
        <v>46</v>
      </c>
      <c r="CY65" s="39">
        <f>SUM(CX65*$CY$6*C65*E65*F65*M65)</f>
        <v>1669840.6726847999</v>
      </c>
      <c r="CZ65" s="39">
        <v>2</v>
      </c>
      <c r="DA65" s="39">
        <f>CZ65*C65*E65*F65*M65*$DA$6</f>
        <v>72601.768377600005</v>
      </c>
      <c r="DB65" s="39">
        <v>0</v>
      </c>
      <c r="DC65" s="39">
        <f>DB65*C65*E65*F65*M65*$DC$6</f>
        <v>0</v>
      </c>
      <c r="DD65" s="39">
        <v>252</v>
      </c>
      <c r="DE65" s="39">
        <f>DD65*C65*E65*F65*M65*$DE$6</f>
        <v>10081274.123289602</v>
      </c>
      <c r="DF65" s="39">
        <v>10</v>
      </c>
      <c r="DG65" s="39">
        <f>DF65*C65*E65*F65*M65*$DG$6</f>
        <v>400050.56044799997</v>
      </c>
      <c r="DH65" s="40">
        <v>128</v>
      </c>
      <c r="DI65" s="40">
        <f>DH65*C65*E65*F65*M65*$DI$6</f>
        <v>5120647.1737344004</v>
      </c>
      <c r="DJ65" s="39">
        <v>347</v>
      </c>
      <c r="DK65" s="39">
        <f>DJ65*C65*E65*F65*M65*$DK$6</f>
        <v>13881754.447545601</v>
      </c>
      <c r="DL65" s="39">
        <v>0</v>
      </c>
      <c r="DM65" s="39">
        <f>DL65*C65*E65*F65*M65*$DM$6</f>
        <v>0</v>
      </c>
      <c r="DN65" s="39">
        <v>0</v>
      </c>
      <c r="DO65" s="39">
        <f>DN65*C65*E65*F65*M65*$DO$6</f>
        <v>0</v>
      </c>
      <c r="DP65" s="39">
        <v>2</v>
      </c>
      <c r="DQ65" s="39">
        <f>DP65*C65*E65*F65*M65*$DQ$6</f>
        <v>80010.112089600007</v>
      </c>
      <c r="DR65" s="39">
        <v>0</v>
      </c>
      <c r="DS65" s="39">
        <f>DR65*C65*E65*F65*M65*$DS$6</f>
        <v>0</v>
      </c>
      <c r="DT65" s="39">
        <v>46</v>
      </c>
      <c r="DU65" s="39">
        <f>DT65*C65*E65*F65*M65*$DU$6</f>
        <v>1669840.6726848001</v>
      </c>
      <c r="DV65" s="39">
        <v>12</v>
      </c>
      <c r="DW65" s="39">
        <f>DV65*C65*E65*F65*M65*$DW$6</f>
        <v>435610.61026560003</v>
      </c>
      <c r="DX65" s="39">
        <v>1</v>
      </c>
      <c r="DY65" s="39">
        <f>DX65*C65*E65*F65*N65*$DY$6</f>
        <v>73752.707490000001</v>
      </c>
      <c r="DZ65" s="39">
        <v>10</v>
      </c>
      <c r="EA65" s="39">
        <f>DZ65*C65*E65*F65*O65*$EA$6</f>
        <v>790443.81569999992</v>
      </c>
      <c r="EB65" s="41">
        <f t="shared" si="26"/>
        <v>2969</v>
      </c>
      <c r="EC65" s="41">
        <f t="shared" si="27"/>
        <v>106638922.90198842</v>
      </c>
    </row>
    <row r="66" spans="1:257" s="43" customFormat="1" x14ac:dyDescent="0.25">
      <c r="A66" s="56">
        <v>34</v>
      </c>
      <c r="B66" s="34" t="s">
        <v>132</v>
      </c>
      <c r="C66" s="35">
        <v>19007.45</v>
      </c>
      <c r="D66" s="35"/>
      <c r="E66" s="112">
        <v>1.84</v>
      </c>
      <c r="F66" s="36">
        <v>1</v>
      </c>
      <c r="G66" s="37"/>
      <c r="H66" s="38">
        <v>0.54</v>
      </c>
      <c r="I66" s="38">
        <v>0.2</v>
      </c>
      <c r="J66" s="38">
        <v>0.05</v>
      </c>
      <c r="K66" s="38">
        <v>0.21</v>
      </c>
      <c r="L66" s="35">
        <v>1.4</v>
      </c>
      <c r="M66" s="35">
        <v>1.68</v>
      </c>
      <c r="N66" s="35">
        <v>2.23</v>
      </c>
      <c r="O66" s="35">
        <v>2.39</v>
      </c>
      <c r="P66" s="39"/>
      <c r="Q66" s="39">
        <f>P66*C66*E66*F66*L66*$Q$6</f>
        <v>0</v>
      </c>
      <c r="R66" s="39">
        <v>30</v>
      </c>
      <c r="S66" s="39">
        <f>R66*C66*E66*F66*L66*$S$6</f>
        <v>1909564.4567999998</v>
      </c>
      <c r="T66" s="39"/>
      <c r="U66" s="39">
        <f>T66*C66*E66*F66*L66*$U$6</f>
        <v>0</v>
      </c>
      <c r="V66" s="39">
        <v>4</v>
      </c>
      <c r="W66" s="39">
        <f>V66*C66*E66*F66*L66*$W$6</f>
        <v>215438.04128000006</v>
      </c>
      <c r="X66" s="39"/>
      <c r="Y66" s="39">
        <f>X66*C66*E66*F66*L66*$Y$6</f>
        <v>0</v>
      </c>
      <c r="Z66" s="39"/>
      <c r="AA66" s="39">
        <f>Z66*C66*E66*F66*L66*$AA$6</f>
        <v>0</v>
      </c>
      <c r="AB66" s="39"/>
      <c r="AC66" s="39">
        <f>AB66*C66*E66*F66*L66*$AC$6</f>
        <v>0</v>
      </c>
      <c r="AD66" s="39"/>
      <c r="AE66" s="39">
        <f>AD66*C66*E66*F66*L66*$AE$6</f>
        <v>0</v>
      </c>
      <c r="AF66" s="39"/>
      <c r="AG66" s="39">
        <f>AF66*C66*E66*F66*L66*$AG$6</f>
        <v>0</v>
      </c>
      <c r="AH66" s="39"/>
      <c r="AI66" s="39">
        <f>AH66*C66*E66*F66*L66*$AI$6</f>
        <v>0</v>
      </c>
      <c r="AJ66" s="39"/>
      <c r="AK66" s="39">
        <f>AJ66*C66*E66*F66*L66*$AK$6</f>
        <v>0</v>
      </c>
      <c r="AL66" s="39"/>
      <c r="AM66" s="39">
        <f>AL66*C66*E66*F66*L66*$AM$6</f>
        <v>0</v>
      </c>
      <c r="AN66" s="39"/>
      <c r="AO66" s="39">
        <f>SUM($AO$6*AN66*C66*E66*F66*L66)</f>
        <v>0</v>
      </c>
      <c r="AP66" s="39"/>
      <c r="AQ66" s="39">
        <f>AP66*C66*E66*F66*L66*$AQ$6</f>
        <v>0</v>
      </c>
      <c r="AR66" s="39"/>
      <c r="AS66" s="39">
        <f>AR66*C66*E66*F66*L66*$AS$6</f>
        <v>0</v>
      </c>
      <c r="AT66" s="39">
        <v>0</v>
      </c>
      <c r="AU66" s="39">
        <f>AT66*C66*E66*F66*L66*$AU$6</f>
        <v>0</v>
      </c>
      <c r="AV66" s="39"/>
      <c r="AW66" s="39">
        <f>AV66*C66*E66*F66*L66*$AW$6</f>
        <v>0</v>
      </c>
      <c r="AX66" s="39"/>
      <c r="AY66" s="39">
        <f>SUM(AX66*$AY$6*C66*E66*F66*L66)</f>
        <v>0</v>
      </c>
      <c r="AZ66" s="39"/>
      <c r="BA66" s="39">
        <f>SUM(AZ66*$BA$6*C66*E66*F66*L66)</f>
        <v>0</v>
      </c>
      <c r="BB66" s="39"/>
      <c r="BC66" s="39">
        <f>BB66*C66*E66*F66*L66*$BC$6</f>
        <v>0</v>
      </c>
      <c r="BD66" s="39"/>
      <c r="BE66" s="39">
        <f>BD66*C66*E66*F66*L66*$BE$6</f>
        <v>0</v>
      </c>
      <c r="BF66" s="39"/>
      <c r="BG66" s="39">
        <f>BF66*C66*E66*F66*L66*$BG$6</f>
        <v>0</v>
      </c>
      <c r="BH66" s="39"/>
      <c r="BI66" s="39">
        <f>BH66*C66*E66*F66*L66*$BI$6</f>
        <v>0</v>
      </c>
      <c r="BJ66" s="39"/>
      <c r="BK66" s="39">
        <f>BJ66*C66*E66*F66*L66*$BK$6</f>
        <v>0</v>
      </c>
      <c r="BL66" s="39"/>
      <c r="BM66" s="39">
        <f>BL66*C66*E66*F66*L66*$BM$6</f>
        <v>0</v>
      </c>
      <c r="BN66" s="39"/>
      <c r="BO66" s="39">
        <f>BN66*C66*E66*F66*L66*$BO$6</f>
        <v>0</v>
      </c>
      <c r="BP66" s="39"/>
      <c r="BQ66" s="39">
        <f>BP66*C66*E66*F66*L66*$BQ$6</f>
        <v>0</v>
      </c>
      <c r="BR66" s="39"/>
      <c r="BS66" s="39">
        <f>BR66*C66*E66*F66*L66*$BS$6</f>
        <v>0</v>
      </c>
      <c r="BT66" s="39"/>
      <c r="BU66" s="39">
        <f>BT66*C66*E66*F66*L66*$BU$6</f>
        <v>0</v>
      </c>
      <c r="BV66" s="39"/>
      <c r="BW66" s="39">
        <f>BV66*C66*E66*F66*L66*$BW$6</f>
        <v>0</v>
      </c>
      <c r="BX66" s="39"/>
      <c r="BY66" s="39">
        <f>BX66*C66*E66*F66*L66*$BY$6</f>
        <v>0</v>
      </c>
      <c r="BZ66" s="39"/>
      <c r="CA66" s="39">
        <f>BZ66*C66*E66*F66*M66*$CA$6</f>
        <v>0</v>
      </c>
      <c r="CB66" s="39"/>
      <c r="CC66" s="39">
        <f>CB66*C66*E66*F66*M66*$CC$6</f>
        <v>0</v>
      </c>
      <c r="CD66" s="39"/>
      <c r="CE66" s="39">
        <f>CD66*C66*E66*F66*M66*$CE$6</f>
        <v>0</v>
      </c>
      <c r="CF66" s="39"/>
      <c r="CG66" s="39">
        <f>CF66*C66*E66*F66*M66*$CG$6</f>
        <v>0</v>
      </c>
      <c r="CH66" s="39"/>
      <c r="CI66" s="39">
        <f>SUM(CH66*$CI$6*C66*E66*F66*M66)</f>
        <v>0</v>
      </c>
      <c r="CJ66" s="39"/>
      <c r="CK66" s="39">
        <f>SUM(CJ66*$CK$6*C66*E66*F66*M66)</f>
        <v>0</v>
      </c>
      <c r="CL66" s="39"/>
      <c r="CM66" s="39">
        <f>CL66*C66*E66*F66*M66*$CM$6</f>
        <v>0</v>
      </c>
      <c r="CN66" s="39"/>
      <c r="CO66" s="39">
        <f>CN66*C66*E66*F66*M66*$CO$6</f>
        <v>0</v>
      </c>
      <c r="CP66" s="39"/>
      <c r="CQ66" s="39">
        <f>CP66*C66*E66*F66*M66*$CQ$6</f>
        <v>0</v>
      </c>
      <c r="CR66" s="39"/>
      <c r="CS66" s="39">
        <f>CR66*C66*E66*F66*M66*$CS$6</f>
        <v>0</v>
      </c>
      <c r="CT66" s="39"/>
      <c r="CU66" s="39">
        <f>CT66*C66*E66*F66*M66*$CU$6</f>
        <v>0</v>
      </c>
      <c r="CV66" s="39"/>
      <c r="CW66" s="39">
        <f>SUM(CV66*$CW$6*C66*E66*F66*M66)</f>
        <v>0</v>
      </c>
      <c r="CX66" s="39"/>
      <c r="CY66" s="39">
        <f>SUM(CX66*$CY$6*C66*E66*F66*M66)</f>
        <v>0</v>
      </c>
      <c r="CZ66" s="39"/>
      <c r="DA66" s="39">
        <f>CZ66*C66*E66*F66*M66*$DA$6</f>
        <v>0</v>
      </c>
      <c r="DB66" s="39"/>
      <c r="DC66" s="39">
        <f>DB66*C66*E66*F66*M66*$DC$6</f>
        <v>0</v>
      </c>
      <c r="DD66" s="39"/>
      <c r="DE66" s="39">
        <f>DD66*C66*E66*F66*M66*$DE$6</f>
        <v>0</v>
      </c>
      <c r="DF66" s="39"/>
      <c r="DG66" s="39">
        <f>DF66*C66*E66*F66*M66*$DG$6</f>
        <v>0</v>
      </c>
      <c r="DH66" s="40"/>
      <c r="DI66" s="40">
        <f>DH66*C66*E66*F66*M66*$DI$6</f>
        <v>0</v>
      </c>
      <c r="DJ66" s="39"/>
      <c r="DK66" s="39">
        <f>DJ66*C66*E66*F66*M66*$DK$6</f>
        <v>0</v>
      </c>
      <c r="DL66" s="39"/>
      <c r="DM66" s="39">
        <f>DL66*C66*E66*F66*M66*$DM$6</f>
        <v>0</v>
      </c>
      <c r="DN66" s="39"/>
      <c r="DO66" s="39">
        <f>DN66*C66*E66*F66*M66*$DO$6</f>
        <v>0</v>
      </c>
      <c r="DP66" s="39">
        <v>20</v>
      </c>
      <c r="DQ66" s="39">
        <f>DP66*C66*E66*F66*M66*$DQ$6</f>
        <v>1269125.9159040002</v>
      </c>
      <c r="DR66" s="39"/>
      <c r="DS66" s="39">
        <f>DR66*C66*E66*F66*M66*$DS$6</f>
        <v>0</v>
      </c>
      <c r="DT66" s="39"/>
      <c r="DU66" s="39">
        <f>DT66*C66*E66*F66*M66*$DU$6</f>
        <v>0</v>
      </c>
      <c r="DV66" s="39"/>
      <c r="DW66" s="39">
        <f>DV66*C66*E66*F66*M66*$DW$6</f>
        <v>0</v>
      </c>
      <c r="DX66" s="39"/>
      <c r="DY66" s="39">
        <f>DX66*C66*E66*F66*N66*$DY$6</f>
        <v>0</v>
      </c>
      <c r="DZ66" s="39"/>
      <c r="EA66" s="39">
        <f>DZ66*C66*E66*F66*O66*$EA$6</f>
        <v>0</v>
      </c>
      <c r="EB66" s="41">
        <f t="shared" si="26"/>
        <v>54</v>
      </c>
      <c r="EC66" s="41">
        <f t="shared" si="27"/>
        <v>3394128.4139839998</v>
      </c>
      <c r="ED66" s="2"/>
      <c r="EE66" s="2"/>
      <c r="EF66" s="2"/>
      <c r="EG66" s="2"/>
      <c r="EH66" s="2"/>
      <c r="EI66" s="2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s="43" customFormat="1" x14ac:dyDescent="0.25">
      <c r="A67" s="56">
        <v>63</v>
      </c>
      <c r="B67" s="34" t="s">
        <v>133</v>
      </c>
      <c r="C67" s="35">
        <v>19007.45</v>
      </c>
      <c r="D67" s="35"/>
      <c r="E67" s="112">
        <v>1.42</v>
      </c>
      <c r="F67" s="36">
        <v>1</v>
      </c>
      <c r="G67" s="37"/>
      <c r="H67" s="38">
        <v>0.54</v>
      </c>
      <c r="I67" s="38">
        <v>0.2</v>
      </c>
      <c r="J67" s="38">
        <v>0.05</v>
      </c>
      <c r="K67" s="38">
        <v>0.21</v>
      </c>
      <c r="L67" s="35">
        <v>1.4</v>
      </c>
      <c r="M67" s="35">
        <v>1.68</v>
      </c>
      <c r="N67" s="35">
        <v>2.23</v>
      </c>
      <c r="O67" s="35">
        <v>2.39</v>
      </c>
      <c r="P67" s="39"/>
      <c r="Q67" s="39">
        <f>P67*C67*E67*F67*L67*$Q$6</f>
        <v>0</v>
      </c>
      <c r="R67" s="39">
        <v>2</v>
      </c>
      <c r="S67" s="39">
        <f>R67*C67*E67*F67*L67*$S$6</f>
        <v>98245.707559999995</v>
      </c>
      <c r="T67" s="39"/>
      <c r="U67" s="39">
        <f>T67*C67*E67*F67*L67*$U$6</f>
        <v>0</v>
      </c>
      <c r="V67" s="39">
        <v>10</v>
      </c>
      <c r="W67" s="39">
        <f>V67*C67*E67*F67*L67*$W$6</f>
        <v>415654.9166</v>
      </c>
      <c r="X67" s="39"/>
      <c r="Y67" s="39">
        <f>X67*C67*E67*F67*L67*$Y$6</f>
        <v>0</v>
      </c>
      <c r="Z67" s="39">
        <v>20</v>
      </c>
      <c r="AA67" s="39">
        <f>Z67*C67*E67*F67*L67*$AA$6</f>
        <v>831309.83319999999</v>
      </c>
      <c r="AB67" s="39"/>
      <c r="AC67" s="39">
        <f>AB67*C67*E67*F67*L67*$AC$6</f>
        <v>0</v>
      </c>
      <c r="AD67" s="39"/>
      <c r="AE67" s="39">
        <f>AD67*C67*E67*F67*L67*$AE$6</f>
        <v>0</v>
      </c>
      <c r="AF67" s="39"/>
      <c r="AG67" s="39">
        <f>AF67*C67*E67*F67*L67*$AG$6</f>
        <v>0</v>
      </c>
      <c r="AH67" s="39"/>
      <c r="AI67" s="39">
        <f>AH67*C67*E67*F67*L67*$AI$6</f>
        <v>0</v>
      </c>
      <c r="AJ67" s="39"/>
      <c r="AK67" s="39">
        <f>AJ67*C67*E67*F67*L67*$AK$6</f>
        <v>0</v>
      </c>
      <c r="AL67" s="39"/>
      <c r="AM67" s="39">
        <f>AL67*C67*E67*F67*L67*$AM$6</f>
        <v>0</v>
      </c>
      <c r="AN67" s="39"/>
      <c r="AO67" s="39">
        <f>SUM($AO$6*AN67*C67*E67*F67*L67)</f>
        <v>0</v>
      </c>
      <c r="AP67" s="39"/>
      <c r="AQ67" s="39">
        <f>AP67*C67*E67*F67*L67*$AQ$6</f>
        <v>0</v>
      </c>
      <c r="AR67" s="39"/>
      <c r="AS67" s="39">
        <f>AR67*C67*E67*F67*L67*$AS$6</f>
        <v>0</v>
      </c>
      <c r="AT67" s="39">
        <v>0</v>
      </c>
      <c r="AU67" s="39">
        <f>AT67*C67*E67*F67*L67*$AU$6</f>
        <v>0</v>
      </c>
      <c r="AV67" s="39"/>
      <c r="AW67" s="39">
        <f>AV67*C67*E67*F67*L67*$AW$6</f>
        <v>0</v>
      </c>
      <c r="AX67" s="32"/>
      <c r="AY67" s="39">
        <f>SUM(AX67*$AY$6*C67*E67*F67*L67)</f>
        <v>0</v>
      </c>
      <c r="AZ67" s="32"/>
      <c r="BA67" s="39">
        <f>SUM(AZ67*$BA$6*C67*E67*F67*L67)</f>
        <v>0</v>
      </c>
      <c r="BB67" s="39"/>
      <c r="BC67" s="39">
        <f>BB67*C67*E67*F67*L67*$BC$6</f>
        <v>0</v>
      </c>
      <c r="BD67" s="39"/>
      <c r="BE67" s="39">
        <f>BD67*C67*E67*F67*L67*$BE$6</f>
        <v>0</v>
      </c>
      <c r="BF67" s="39">
        <v>6</v>
      </c>
      <c r="BG67" s="39">
        <f>BF67*C67*E67*F67*L67*$BG$6</f>
        <v>244858.53268800004</v>
      </c>
      <c r="BH67" s="39">
        <v>6</v>
      </c>
      <c r="BI67" s="39">
        <f>BH67*C67*E67*F67*L67*$BI$6</f>
        <v>244858.53268800004</v>
      </c>
      <c r="BJ67" s="39"/>
      <c r="BK67" s="39">
        <f>BJ67*C67*E67*F67*L67*$BK$6</f>
        <v>0</v>
      </c>
      <c r="BL67" s="39"/>
      <c r="BM67" s="39">
        <f>BL67*C67*E67*F67*L67*$BM$6</f>
        <v>0</v>
      </c>
      <c r="BN67" s="39"/>
      <c r="BO67" s="39">
        <f>BN67*C67*E67*F67*L67*$BO$6</f>
        <v>0</v>
      </c>
      <c r="BP67" s="39"/>
      <c r="BQ67" s="39">
        <f>BP67*C67*E67*F67*L67*$BQ$6</f>
        <v>0</v>
      </c>
      <c r="BR67" s="39"/>
      <c r="BS67" s="39">
        <f>BR67*C67*E67*F67*L67*$BS$6</f>
        <v>0</v>
      </c>
      <c r="BT67" s="39">
        <v>5</v>
      </c>
      <c r="BU67" s="39">
        <f>BT67*C67*E67*F67*L67*$BU$6</f>
        <v>207827.4583</v>
      </c>
      <c r="BV67" s="39"/>
      <c r="BW67" s="39">
        <f>BV67*C67*E67*F67*L67*$BW$6</f>
        <v>0</v>
      </c>
      <c r="BX67" s="39"/>
      <c r="BY67" s="39">
        <f>BX67*C67*E67*F67*L67*$BY$6</f>
        <v>0</v>
      </c>
      <c r="BZ67" s="39"/>
      <c r="CA67" s="39">
        <f>BZ67*C67*E67*F67*M67*$CA$6</f>
        <v>0</v>
      </c>
      <c r="CB67" s="39"/>
      <c r="CC67" s="39">
        <f>CB67*C67*E67*F67*M67*$CC$6</f>
        <v>0</v>
      </c>
      <c r="CD67" s="39"/>
      <c r="CE67" s="39">
        <f>CD67*C67*E67*F67*M67*$CE$6</f>
        <v>0</v>
      </c>
      <c r="CF67" s="39">
        <v>1</v>
      </c>
      <c r="CG67" s="39">
        <f>CF67*C67*E67*F67*M67*$CG$6</f>
        <v>44437.289265599997</v>
      </c>
      <c r="CH67" s="32"/>
      <c r="CI67" s="39">
        <f>SUM(CH67*$CI$6*C67*E67*F67*M67)</f>
        <v>0</v>
      </c>
      <c r="CJ67" s="32">
        <v>5</v>
      </c>
      <c r="CK67" s="39">
        <f>SUM(CJ67*$CK$6*C67*E67*F67*M67)</f>
        <v>222186.44632799999</v>
      </c>
      <c r="CL67" s="39">
        <v>1</v>
      </c>
      <c r="CM67" s="39">
        <f>CL67*C67*E67*F67*M67*$CM$6</f>
        <v>44437.289265599997</v>
      </c>
      <c r="CN67" s="39"/>
      <c r="CO67" s="39">
        <f>CN67*C67*E67*F67*M67*$CO$6</f>
        <v>0</v>
      </c>
      <c r="CP67" s="39">
        <v>1</v>
      </c>
      <c r="CQ67" s="39">
        <f>CP67*C67*E67*F67*M67*$CQ$6</f>
        <v>44437.289265599997</v>
      </c>
      <c r="CR67" s="39"/>
      <c r="CS67" s="39">
        <f>CR67*C67*E67*F67*M67*$CS$6</f>
        <v>0</v>
      </c>
      <c r="CT67" s="39"/>
      <c r="CU67" s="39">
        <f>CT67*C67*E67*F67*M67*$CU$6</f>
        <v>0</v>
      </c>
      <c r="CV67" s="32"/>
      <c r="CW67" s="39">
        <f>SUM(CV67*$CW$6*C67*E67*F67*M67)</f>
        <v>0</v>
      </c>
      <c r="CX67" s="32"/>
      <c r="CY67" s="39">
        <f>SUM(CX67*$CY$6*C67*E67*F67*M67)</f>
        <v>0</v>
      </c>
      <c r="CZ67" s="39"/>
      <c r="DA67" s="39">
        <f>CZ67*C67*E67*F67*M67*$DA$6</f>
        <v>0</v>
      </c>
      <c r="DB67" s="39"/>
      <c r="DC67" s="39">
        <f>DB67*C67*E67*F67*M67*$DC$6</f>
        <v>0</v>
      </c>
      <c r="DD67" s="39">
        <v>6</v>
      </c>
      <c r="DE67" s="39">
        <f>DD67*C67*E67*F67*M67*$DE$6</f>
        <v>293830.23922560003</v>
      </c>
      <c r="DF67" s="39">
        <v>4</v>
      </c>
      <c r="DG67" s="39">
        <f>DF67*C67*E67*F67*M67*$DG$6</f>
        <v>195886.82615039998</v>
      </c>
      <c r="DH67" s="40">
        <v>4</v>
      </c>
      <c r="DI67" s="40">
        <f>DH67*C67*E67*F67*M67*$DI$6</f>
        <v>195886.82615039998</v>
      </c>
      <c r="DJ67" s="39">
        <v>6</v>
      </c>
      <c r="DK67" s="39">
        <f>DJ67*C67*E67*F67*M67*$DK$6</f>
        <v>293830.23922560003</v>
      </c>
      <c r="DL67" s="39"/>
      <c r="DM67" s="39">
        <f>DL67*C67*E67*F67*M67*$DM$6</f>
        <v>0</v>
      </c>
      <c r="DN67" s="39"/>
      <c r="DO67" s="39">
        <f>DN67*C67*E67*F67*M67*$DO$6</f>
        <v>0</v>
      </c>
      <c r="DP67" s="39">
        <v>2</v>
      </c>
      <c r="DQ67" s="39">
        <f>DP67*C67*E67*F67*M67*$DQ$6</f>
        <v>97943.413075199991</v>
      </c>
      <c r="DR67" s="39"/>
      <c r="DS67" s="39">
        <f>DR67*C67*E67*F67*M67*$DS$6</f>
        <v>0</v>
      </c>
      <c r="DT67" s="39">
        <v>1</v>
      </c>
      <c r="DU67" s="39">
        <f>DT67*C67*E67*F67*M67*$DU$6</f>
        <v>44437.289265599997</v>
      </c>
      <c r="DV67" s="39"/>
      <c r="DW67" s="39">
        <f>DV67*C67*E67*F67*M67*$DW$6</f>
        <v>0</v>
      </c>
      <c r="DX67" s="39"/>
      <c r="DY67" s="39">
        <f>DX67*C67*E67*F67*N67*$DY$6</f>
        <v>0</v>
      </c>
      <c r="DZ67" s="39"/>
      <c r="EA67" s="39">
        <f>DZ67*C67*E67*F67*O67*$EA$6</f>
        <v>0</v>
      </c>
      <c r="EB67" s="41">
        <f t="shared" si="26"/>
        <v>80</v>
      </c>
      <c r="EC67" s="41">
        <f t="shared" si="27"/>
        <v>3520068.1282536001</v>
      </c>
      <c r="ED67" s="2"/>
      <c r="EE67" s="2"/>
      <c r="EF67" s="2"/>
      <c r="EG67" s="2"/>
      <c r="EH67" s="2"/>
      <c r="EI67" s="2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x14ac:dyDescent="0.25">
      <c r="A68" s="56">
        <v>173</v>
      </c>
      <c r="B68" s="34" t="s">
        <v>134</v>
      </c>
      <c r="C68" s="35">
        <v>19007.45</v>
      </c>
      <c r="D68" s="35">
        <f>C68*(H68+I68+J68)</f>
        <v>15015.885500000002</v>
      </c>
      <c r="E68" s="112">
        <v>0.87</v>
      </c>
      <c r="F68" s="36">
        <v>1</v>
      </c>
      <c r="G68" s="37"/>
      <c r="H68" s="38">
        <v>0.54</v>
      </c>
      <c r="I68" s="38">
        <v>0.2</v>
      </c>
      <c r="J68" s="38">
        <v>0.05</v>
      </c>
      <c r="K68" s="38">
        <v>0.21</v>
      </c>
      <c r="L68" s="35">
        <v>1.4</v>
      </c>
      <c r="M68" s="35">
        <v>1.68</v>
      </c>
      <c r="N68" s="35">
        <v>2.23</v>
      </c>
      <c r="O68" s="35">
        <v>2.39</v>
      </c>
      <c r="P68" s="39"/>
      <c r="Q68" s="39">
        <f>P68*C68*E68*F68*L68*$Q$6</f>
        <v>0</v>
      </c>
      <c r="R68" s="39">
        <v>67</v>
      </c>
      <c r="S68" s="39">
        <f>R68*C68*E68*F68*L68*$S$6</f>
        <v>2016458.5541100001</v>
      </c>
      <c r="T68" s="39">
        <v>0</v>
      </c>
      <c r="U68" s="39">
        <f>T68*C68*E68*F68*L68*$U$6</f>
        <v>0</v>
      </c>
      <c r="V68" s="39">
        <v>436</v>
      </c>
      <c r="W68" s="39">
        <f>V68*C68*E68*F68*L68*$W$6</f>
        <v>11103255.138359999</v>
      </c>
      <c r="X68" s="39">
        <v>0</v>
      </c>
      <c r="Y68" s="39">
        <f>X68*C68*E68*F68*L68*$Y$6</f>
        <v>0</v>
      </c>
      <c r="Z68" s="39">
        <v>80</v>
      </c>
      <c r="AA68" s="39">
        <f>Z68*C68*E68*F68*L68*$AA$6</f>
        <v>2037294.5208000001</v>
      </c>
      <c r="AB68" s="39"/>
      <c r="AC68" s="39">
        <f>AB68*C68*E68*F68*L68*$AC$6</f>
        <v>0</v>
      </c>
      <c r="AD68" s="39">
        <v>0</v>
      </c>
      <c r="AE68" s="39">
        <f>AD68*C68*E68*F68*L68*$AE$6</f>
        <v>0</v>
      </c>
      <c r="AF68" s="39">
        <v>0</v>
      </c>
      <c r="AG68" s="39">
        <f>AF68*C68*E68*F68*L68*$AG$6</f>
        <v>0</v>
      </c>
      <c r="AH68" s="39">
        <v>2</v>
      </c>
      <c r="AI68" s="39">
        <f>AH68*C68*E68*F68*L68*$AI$6</f>
        <v>45376.105236000003</v>
      </c>
      <c r="AJ68" s="39"/>
      <c r="AK68" s="39">
        <f>AJ68*C68*E68*F68*L68*$AK$6</f>
        <v>0</v>
      </c>
      <c r="AL68" s="39">
        <v>25</v>
      </c>
      <c r="AM68" s="39">
        <f>AL68*C68*E68*F68*L68*$AM$6</f>
        <v>567201.31544999988</v>
      </c>
      <c r="AN68" s="39"/>
      <c r="AO68" s="39">
        <f>SUM($AO$6*AN68*C68*E68*F68*L68)</f>
        <v>0</v>
      </c>
      <c r="AP68" s="39">
        <v>7</v>
      </c>
      <c r="AQ68" s="39">
        <f>AP68*C68*E68*F68*L68*$AQ$6</f>
        <v>158816.368326</v>
      </c>
      <c r="AR68" s="39">
        <v>0</v>
      </c>
      <c r="AS68" s="39">
        <f>AR68*C68*E68*F68*L68*$AS$6</f>
        <v>0</v>
      </c>
      <c r="AT68" s="39">
        <v>2</v>
      </c>
      <c r="AU68" s="39">
        <f>AT68*C68*E68*F68*L68*$AU$6</f>
        <v>45376.105236000003</v>
      </c>
      <c r="AV68" s="39">
        <v>1</v>
      </c>
      <c r="AW68" s="39">
        <f>AV68*C68*E68*F68*L68*$AW$6</f>
        <v>22688.052618000002</v>
      </c>
      <c r="AX68" s="32">
        <v>8</v>
      </c>
      <c r="AY68" s="39">
        <f>SUM(AX68*$AY$6*C68*E68*F68*L68)</f>
        <v>181504.42094399998</v>
      </c>
      <c r="AZ68" s="32">
        <v>83</v>
      </c>
      <c r="BA68" s="39">
        <f>SUM(AZ68*$BA$6*C68*E68*F68*L68)</f>
        <v>1883108.3672940002</v>
      </c>
      <c r="BB68" s="39">
        <v>0</v>
      </c>
      <c r="BC68" s="39">
        <f>BB68*C68*E68*F68*L68*$BC$6</f>
        <v>0</v>
      </c>
      <c r="BD68" s="39">
        <v>0</v>
      </c>
      <c r="BE68" s="39">
        <f>BD68*C68*E68*F68*L68*$BE$6</f>
        <v>0</v>
      </c>
      <c r="BF68" s="39">
        <v>23</v>
      </c>
      <c r="BG68" s="39">
        <f>BF68*C68*E68*F68*L68*$BG$6</f>
        <v>575072.68064400007</v>
      </c>
      <c r="BH68" s="39">
        <v>36</v>
      </c>
      <c r="BI68" s="39">
        <f>BH68*C68*E68*F68*L68*$BI$6</f>
        <v>900113.76100800012</v>
      </c>
      <c r="BJ68" s="39">
        <v>0</v>
      </c>
      <c r="BK68" s="39">
        <f>BJ68*C68*E68*F68*L68*$BK$6</f>
        <v>0</v>
      </c>
      <c r="BL68" s="39">
        <v>0</v>
      </c>
      <c r="BM68" s="39">
        <f>BL68*C68*E68*F68*L68*$BM$6</f>
        <v>0</v>
      </c>
      <c r="BN68" s="39">
        <v>0</v>
      </c>
      <c r="BO68" s="39">
        <f>BN68*C68*E68*F68*L68*$BO$6</f>
        <v>0</v>
      </c>
      <c r="BP68" s="39">
        <v>0</v>
      </c>
      <c r="BQ68" s="39">
        <f>BP68*C68*E68*F68*L68*$BQ$6</f>
        <v>0</v>
      </c>
      <c r="BR68" s="39">
        <v>0</v>
      </c>
      <c r="BS68" s="39">
        <f>BR68*C68*E68*F68*L68*$BS$6</f>
        <v>0</v>
      </c>
      <c r="BT68" s="39">
        <v>103</v>
      </c>
      <c r="BU68" s="39">
        <f>BT68*C68*E68*F68*L68*$BU$6</f>
        <v>2623016.6955300006</v>
      </c>
      <c r="BV68" s="39">
        <v>5</v>
      </c>
      <c r="BW68" s="39">
        <f>BV68*C68*E68*F68*L68*$BW$6</f>
        <v>125015.80013999999</v>
      </c>
      <c r="BX68" s="39">
        <v>1</v>
      </c>
      <c r="BY68" s="39">
        <f>BX68*C68*E68*F68*L68*$BY$6</f>
        <v>22688.052618000002</v>
      </c>
      <c r="BZ68" s="39">
        <v>6</v>
      </c>
      <c r="CA68" s="39">
        <f>BZ68*C68*E68*F68*M68*$CA$6</f>
        <v>250031.60028000001</v>
      </c>
      <c r="CB68" s="39">
        <v>0</v>
      </c>
      <c r="CC68" s="39">
        <f>CB68*C68*E68*F68*M68*$CC$6</f>
        <v>0</v>
      </c>
      <c r="CD68" s="39">
        <v>18</v>
      </c>
      <c r="CE68" s="39">
        <f>CD68*C68*E68*F68*M68*$CE$6</f>
        <v>490061.93654880003</v>
      </c>
      <c r="CF68" s="39">
        <v>28</v>
      </c>
      <c r="CG68" s="39">
        <f>CF68*C68*E68*F68*M68*$CG$6</f>
        <v>762318.56796479982</v>
      </c>
      <c r="CH68" s="39">
        <v>2</v>
      </c>
      <c r="CI68" s="39">
        <f>SUM(CH68*$CI$6*C68*E68*F68*M68)</f>
        <v>54451.326283199996</v>
      </c>
      <c r="CJ68" s="39">
        <v>22</v>
      </c>
      <c r="CK68" s="39">
        <f>SUM(CJ68*$CK$6*C68*E68*F68*M68)</f>
        <v>598964.58911519998</v>
      </c>
      <c r="CL68" s="39">
        <v>69</v>
      </c>
      <c r="CM68" s="39">
        <f>CL68*C68*E68*F68*M68*$CM$6</f>
        <v>1878570.7567703999</v>
      </c>
      <c r="CN68" s="39">
        <v>3</v>
      </c>
      <c r="CO68" s="39">
        <f>CN68*C68*E68*F68*M68*$CO$6</f>
        <v>81676.989424800006</v>
      </c>
      <c r="CP68" s="39">
        <v>124</v>
      </c>
      <c r="CQ68" s="39">
        <f>CP68*C68*E68*F68*M68*$CQ$6</f>
        <v>3375982.2295584003</v>
      </c>
      <c r="CR68" s="39">
        <v>0</v>
      </c>
      <c r="CS68" s="39">
        <f>CR68*C68*E68*F68*M68*$CS$6</f>
        <v>0</v>
      </c>
      <c r="CT68" s="39">
        <v>10</v>
      </c>
      <c r="CU68" s="39">
        <f>CT68*C68*E68*F68*M68*$CU$6</f>
        <v>272256.63141599996</v>
      </c>
      <c r="CV68" s="39">
        <v>5</v>
      </c>
      <c r="CW68" s="39">
        <f>SUM(CV68*$CW$6*C68*E68*F68*M68)</f>
        <v>136128.31570800001</v>
      </c>
      <c r="CX68" s="39">
        <v>50</v>
      </c>
      <c r="CY68" s="39">
        <f>SUM(CX68*$CY$6*C68*E68*F68*M68)</f>
        <v>1361283.15708</v>
      </c>
      <c r="CZ68" s="39">
        <v>1</v>
      </c>
      <c r="DA68" s="39">
        <f>CZ68*C68*E68*F68*M68*$DA$6</f>
        <v>27225.663141600002</v>
      </c>
      <c r="DB68" s="39"/>
      <c r="DC68" s="39">
        <f>DB68*C68*E68*F68*M68*$DC$6</f>
        <v>0</v>
      </c>
      <c r="DD68" s="39">
        <v>80</v>
      </c>
      <c r="DE68" s="39">
        <f>DD68*C68*E68*F68*M68*$DE$6</f>
        <v>2400303.3626879998</v>
      </c>
      <c r="DF68" s="39">
        <v>36</v>
      </c>
      <c r="DG68" s="39">
        <f>DF68*C68*E68*F68*M68*$DG$6</f>
        <v>1080136.5132096002</v>
      </c>
      <c r="DH68" s="40">
        <v>64</v>
      </c>
      <c r="DI68" s="40">
        <f>DH68*C68*E68*F68*M68*$DI$6</f>
        <v>1920242.6901504004</v>
      </c>
      <c r="DJ68" s="39">
        <v>80</v>
      </c>
      <c r="DK68" s="39">
        <f>DJ68*C68*E68*F68*M68*$DK$6</f>
        <v>2400303.3626879998</v>
      </c>
      <c r="DL68" s="39">
        <v>0</v>
      </c>
      <c r="DM68" s="39">
        <f>DL68*C68*E68*F68*M68*$DM$6</f>
        <v>0</v>
      </c>
      <c r="DN68" s="39">
        <v>0</v>
      </c>
      <c r="DO68" s="39">
        <f>DN68*C68*E68*F68*M68*$DO$6</f>
        <v>0</v>
      </c>
      <c r="DP68" s="39">
        <v>16</v>
      </c>
      <c r="DQ68" s="39">
        <f>DP68*C68*E68*F68*M68*$DQ$6</f>
        <v>480060.6725376001</v>
      </c>
      <c r="DR68" s="39">
        <v>3</v>
      </c>
      <c r="DS68" s="39">
        <f>DR68*C68*E68*F68*M68*$DS$6</f>
        <v>90011.376100800015</v>
      </c>
      <c r="DT68" s="39">
        <v>11</v>
      </c>
      <c r="DU68" s="39">
        <f>DT68*C68*E68*F68*M68*$DU$6</f>
        <v>299482.29455759999</v>
      </c>
      <c r="DV68" s="39">
        <v>0</v>
      </c>
      <c r="DW68" s="39">
        <f>DV68*C68*E68*F68*M68*$DW$6</f>
        <v>0</v>
      </c>
      <c r="DX68" s="39">
        <v>1</v>
      </c>
      <c r="DY68" s="39">
        <f>DX68*C68*E68*F68*N68*$DY$6</f>
        <v>55314.530617500001</v>
      </c>
      <c r="DZ68" s="39">
        <v>9</v>
      </c>
      <c r="EA68" s="39">
        <f>DZ68*C68*E68*F68*O68*$EA$6</f>
        <v>533549.57559750008</v>
      </c>
      <c r="EB68" s="41">
        <f t="shared" si="26"/>
        <v>1517</v>
      </c>
      <c r="EC68" s="41">
        <f t="shared" si="27"/>
        <v>40855342.079752214</v>
      </c>
    </row>
    <row r="69" spans="1:257" s="53" customFormat="1" x14ac:dyDescent="0.25">
      <c r="A69" s="46">
        <v>14</v>
      </c>
      <c r="B69" s="26" t="s">
        <v>135</v>
      </c>
      <c r="C69" s="35">
        <v>19007.45</v>
      </c>
      <c r="D69" s="47">
        <f>C69*(H69+I69+J69)</f>
        <v>0</v>
      </c>
      <c r="E69" s="47">
        <v>1.36</v>
      </c>
      <c r="F69" s="48">
        <v>1</v>
      </c>
      <c r="G69" s="49"/>
      <c r="H69" s="50"/>
      <c r="I69" s="50"/>
      <c r="J69" s="50"/>
      <c r="K69" s="50"/>
      <c r="L69" s="35">
        <v>1.4</v>
      </c>
      <c r="M69" s="35">
        <v>1.68</v>
      </c>
      <c r="N69" s="35">
        <v>2.23</v>
      </c>
      <c r="O69" s="35">
        <v>2.39</v>
      </c>
      <c r="P69" s="32">
        <f>SUM(P70:P75)</f>
        <v>0</v>
      </c>
      <c r="Q69" s="32">
        <f t="shared" ref="Q69:CD69" si="28">SUM(Q70:Q75)</f>
        <v>0</v>
      </c>
      <c r="R69" s="32">
        <f t="shared" si="28"/>
        <v>136</v>
      </c>
      <c r="S69" s="32">
        <f t="shared" si="28"/>
        <v>8781229.0165600013</v>
      </c>
      <c r="T69" s="32">
        <f t="shared" si="28"/>
        <v>0</v>
      </c>
      <c r="U69" s="32">
        <f t="shared" si="28"/>
        <v>0</v>
      </c>
      <c r="V69" s="32">
        <f t="shared" si="28"/>
        <v>65</v>
      </c>
      <c r="W69" s="32">
        <f t="shared" si="28"/>
        <v>3471889.4125300008</v>
      </c>
      <c r="X69" s="32">
        <f t="shared" si="28"/>
        <v>116</v>
      </c>
      <c r="Y69" s="32">
        <f t="shared" si="28"/>
        <v>12850469.361729998</v>
      </c>
      <c r="Z69" s="32">
        <f t="shared" si="28"/>
        <v>105</v>
      </c>
      <c r="AA69" s="32">
        <f t="shared" si="28"/>
        <v>5630953.2610100005</v>
      </c>
      <c r="AB69" s="32">
        <f t="shared" si="28"/>
        <v>0</v>
      </c>
      <c r="AC69" s="32">
        <f t="shared" si="28"/>
        <v>0</v>
      </c>
      <c r="AD69" s="32">
        <f t="shared" si="28"/>
        <v>0</v>
      </c>
      <c r="AE69" s="32">
        <f t="shared" si="28"/>
        <v>0</v>
      </c>
      <c r="AF69" s="32">
        <f t="shared" si="28"/>
        <v>0</v>
      </c>
      <c r="AG69" s="32">
        <f t="shared" si="28"/>
        <v>0</v>
      </c>
      <c r="AH69" s="32">
        <f t="shared" si="28"/>
        <v>0</v>
      </c>
      <c r="AI69" s="32">
        <f t="shared" si="28"/>
        <v>0</v>
      </c>
      <c r="AJ69" s="32">
        <f t="shared" si="28"/>
        <v>12</v>
      </c>
      <c r="AK69" s="32">
        <f t="shared" si="28"/>
        <v>406037.907198</v>
      </c>
      <c r="AL69" s="32">
        <f t="shared" si="28"/>
        <v>0</v>
      </c>
      <c r="AM69" s="32">
        <f t="shared" si="28"/>
        <v>0</v>
      </c>
      <c r="AN69" s="32">
        <f t="shared" si="28"/>
        <v>0</v>
      </c>
      <c r="AO69" s="32">
        <f t="shared" si="28"/>
        <v>0</v>
      </c>
      <c r="AP69" s="32">
        <f t="shared" si="28"/>
        <v>7</v>
      </c>
      <c r="AQ69" s="32">
        <f t="shared" si="28"/>
        <v>335887.49163200002</v>
      </c>
      <c r="AR69" s="32">
        <f t="shared" si="28"/>
        <v>0</v>
      </c>
      <c r="AS69" s="32">
        <f t="shared" si="28"/>
        <v>0</v>
      </c>
      <c r="AT69" s="32">
        <f t="shared" si="28"/>
        <v>0</v>
      </c>
      <c r="AU69" s="32">
        <f t="shared" si="28"/>
        <v>0</v>
      </c>
      <c r="AV69" s="32">
        <f t="shared" si="28"/>
        <v>0</v>
      </c>
      <c r="AW69" s="32">
        <f t="shared" si="28"/>
        <v>0</v>
      </c>
      <c r="AX69" s="32">
        <f t="shared" si="28"/>
        <v>1</v>
      </c>
      <c r="AY69" s="32">
        <f t="shared" si="28"/>
        <v>47983.927376</v>
      </c>
      <c r="AZ69" s="32">
        <f t="shared" si="28"/>
        <v>8</v>
      </c>
      <c r="BA69" s="32">
        <f t="shared" si="28"/>
        <v>335365.92720399995</v>
      </c>
      <c r="BB69" s="32">
        <f t="shared" si="28"/>
        <v>70</v>
      </c>
      <c r="BC69" s="32">
        <f t="shared" si="28"/>
        <v>2388765.08024</v>
      </c>
      <c r="BD69" s="32">
        <f t="shared" si="28"/>
        <v>0</v>
      </c>
      <c r="BE69" s="32">
        <f t="shared" si="28"/>
        <v>0</v>
      </c>
      <c r="BF69" s="32">
        <f t="shared" si="28"/>
        <v>605</v>
      </c>
      <c r="BG69" s="32">
        <f t="shared" si="28"/>
        <v>17624353.893300001</v>
      </c>
      <c r="BH69" s="32">
        <f t="shared" si="28"/>
        <v>131</v>
      </c>
      <c r="BI69" s="32">
        <f t="shared" si="28"/>
        <v>5694685.2408599993</v>
      </c>
      <c r="BJ69" s="32">
        <f t="shared" si="28"/>
        <v>0</v>
      </c>
      <c r="BK69" s="32">
        <f t="shared" si="28"/>
        <v>0</v>
      </c>
      <c r="BL69" s="32">
        <f t="shared" si="28"/>
        <v>0</v>
      </c>
      <c r="BM69" s="32">
        <f t="shared" si="28"/>
        <v>0</v>
      </c>
      <c r="BN69" s="32">
        <f t="shared" si="28"/>
        <v>0</v>
      </c>
      <c r="BO69" s="32">
        <f t="shared" si="28"/>
        <v>0</v>
      </c>
      <c r="BP69" s="32">
        <f t="shared" si="28"/>
        <v>0</v>
      </c>
      <c r="BQ69" s="32">
        <f t="shared" si="28"/>
        <v>0</v>
      </c>
      <c r="BR69" s="32">
        <f t="shared" si="28"/>
        <v>0</v>
      </c>
      <c r="BS69" s="32">
        <f t="shared" si="28"/>
        <v>0</v>
      </c>
      <c r="BT69" s="32">
        <f t="shared" si="28"/>
        <v>55</v>
      </c>
      <c r="BU69" s="32">
        <f t="shared" si="28"/>
        <v>2145598.9709000001</v>
      </c>
      <c r="BV69" s="32">
        <f t="shared" si="28"/>
        <v>6</v>
      </c>
      <c r="BW69" s="32">
        <f t="shared" si="28"/>
        <v>183643.89951600003</v>
      </c>
      <c r="BX69" s="32">
        <f t="shared" si="28"/>
        <v>0</v>
      </c>
      <c r="BY69" s="32">
        <f t="shared" si="28"/>
        <v>0</v>
      </c>
      <c r="BZ69" s="32">
        <f t="shared" si="28"/>
        <v>0</v>
      </c>
      <c r="CA69" s="32">
        <f t="shared" si="28"/>
        <v>0</v>
      </c>
      <c r="CB69" s="32">
        <f t="shared" si="28"/>
        <v>0</v>
      </c>
      <c r="CC69" s="32">
        <f t="shared" si="28"/>
        <v>0</v>
      </c>
      <c r="CD69" s="32">
        <f t="shared" si="28"/>
        <v>7</v>
      </c>
      <c r="CE69" s="32">
        <f t="shared" ref="CE69:EC69" si="29">SUM(CE70:CE75)</f>
        <v>328898.52829680004</v>
      </c>
      <c r="CF69" s="32">
        <f t="shared" si="29"/>
        <v>29</v>
      </c>
      <c r="CG69" s="32">
        <f t="shared" si="29"/>
        <v>1246434.6700344</v>
      </c>
      <c r="CH69" s="32">
        <f t="shared" si="29"/>
        <v>0</v>
      </c>
      <c r="CI69" s="32">
        <f t="shared" si="29"/>
        <v>0</v>
      </c>
      <c r="CJ69" s="32">
        <f t="shared" si="29"/>
        <v>2</v>
      </c>
      <c r="CK69" s="32">
        <f t="shared" si="29"/>
        <v>115161.4257024</v>
      </c>
      <c r="CL69" s="32">
        <f t="shared" si="29"/>
        <v>9</v>
      </c>
      <c r="CM69" s="32">
        <f t="shared" si="29"/>
        <v>430916.53041360003</v>
      </c>
      <c r="CN69" s="32">
        <f t="shared" si="29"/>
        <v>0</v>
      </c>
      <c r="CO69" s="32">
        <f t="shared" si="29"/>
        <v>0</v>
      </c>
      <c r="CP69" s="32">
        <f t="shared" si="29"/>
        <v>22</v>
      </c>
      <c r="CQ69" s="32">
        <f t="shared" si="29"/>
        <v>1013921.2480319999</v>
      </c>
      <c r="CR69" s="32">
        <f t="shared" si="29"/>
        <v>0</v>
      </c>
      <c r="CS69" s="32">
        <f t="shared" si="29"/>
        <v>0</v>
      </c>
      <c r="CT69" s="32">
        <f t="shared" si="29"/>
        <v>4</v>
      </c>
      <c r="CU69" s="32">
        <f t="shared" si="29"/>
        <v>172116.26124000002</v>
      </c>
      <c r="CV69" s="32">
        <f t="shared" si="29"/>
        <v>1</v>
      </c>
      <c r="CW69" s="32">
        <f t="shared" si="29"/>
        <v>57580.712851199998</v>
      </c>
      <c r="CX69" s="32">
        <f t="shared" si="29"/>
        <v>6</v>
      </c>
      <c r="CY69" s="32">
        <f t="shared" si="29"/>
        <v>345484.2771072</v>
      </c>
      <c r="CZ69" s="32">
        <f t="shared" si="29"/>
        <v>0</v>
      </c>
      <c r="DA69" s="32">
        <f t="shared" si="29"/>
        <v>0</v>
      </c>
      <c r="DB69" s="32">
        <f t="shared" si="29"/>
        <v>0</v>
      </c>
      <c r="DC69" s="32">
        <f t="shared" si="29"/>
        <v>0</v>
      </c>
      <c r="DD69" s="32">
        <f t="shared" si="29"/>
        <v>38</v>
      </c>
      <c r="DE69" s="32">
        <f t="shared" si="29"/>
        <v>1737805.8397392002</v>
      </c>
      <c r="DF69" s="32">
        <f t="shared" si="29"/>
        <v>0</v>
      </c>
      <c r="DG69" s="32">
        <f t="shared" si="29"/>
        <v>0</v>
      </c>
      <c r="DH69" s="32">
        <f t="shared" si="29"/>
        <v>0</v>
      </c>
      <c r="DI69" s="32">
        <f t="shared" si="29"/>
        <v>0</v>
      </c>
      <c r="DJ69" s="32">
        <f t="shared" si="29"/>
        <v>230</v>
      </c>
      <c r="DK69" s="32">
        <f t="shared" si="29"/>
        <v>9879179.6160288025</v>
      </c>
      <c r="DL69" s="32">
        <f t="shared" si="29"/>
        <v>0</v>
      </c>
      <c r="DM69" s="32">
        <f t="shared" si="29"/>
        <v>0</v>
      </c>
      <c r="DN69" s="32">
        <f t="shared" si="29"/>
        <v>80</v>
      </c>
      <c r="DO69" s="32">
        <f t="shared" si="29"/>
        <v>10539263.040767999</v>
      </c>
      <c r="DP69" s="32">
        <f t="shared" si="29"/>
        <v>0</v>
      </c>
      <c r="DQ69" s="32">
        <f t="shared" si="29"/>
        <v>0</v>
      </c>
      <c r="DR69" s="32">
        <f t="shared" si="29"/>
        <v>0</v>
      </c>
      <c r="DS69" s="32">
        <f t="shared" si="29"/>
        <v>0</v>
      </c>
      <c r="DT69" s="32">
        <f t="shared" si="29"/>
        <v>49</v>
      </c>
      <c r="DU69" s="32">
        <f t="shared" si="29"/>
        <v>2763248.3395440001</v>
      </c>
      <c r="DV69" s="32">
        <f t="shared" si="29"/>
        <v>0</v>
      </c>
      <c r="DW69" s="32">
        <f t="shared" si="29"/>
        <v>0</v>
      </c>
      <c r="DX69" s="32">
        <f t="shared" si="29"/>
        <v>0</v>
      </c>
      <c r="DY69" s="32">
        <f t="shared" si="29"/>
        <v>0</v>
      </c>
      <c r="DZ69" s="32">
        <f t="shared" si="29"/>
        <v>5</v>
      </c>
      <c r="EA69" s="32">
        <f t="shared" si="29"/>
        <v>626903.71590000007</v>
      </c>
      <c r="EB69" s="32">
        <f t="shared" si="29"/>
        <v>1799</v>
      </c>
      <c r="EC69" s="32">
        <f t="shared" si="29"/>
        <v>89153777.595713601</v>
      </c>
      <c r="ED69" s="51"/>
      <c r="EE69" s="51"/>
      <c r="EF69" s="51"/>
      <c r="EG69" s="51"/>
      <c r="EH69" s="51"/>
      <c r="EI69" s="51"/>
      <c r="EJ69" s="52"/>
      <c r="EK69" s="52"/>
      <c r="EL69" s="52"/>
      <c r="EM69" s="52"/>
      <c r="EN69" s="52"/>
      <c r="EO69" s="52"/>
      <c r="EP69" s="52"/>
      <c r="EQ69" s="52"/>
      <c r="ER69" s="52"/>
      <c r="ES69" s="52"/>
      <c r="ET69" s="52"/>
      <c r="EU69" s="52"/>
      <c r="EV69" s="52"/>
      <c r="EW69" s="52"/>
      <c r="EX69" s="52"/>
      <c r="EY69" s="52"/>
      <c r="EZ69" s="52"/>
      <c r="FA69" s="52"/>
      <c r="FB69" s="52"/>
      <c r="FC69" s="52"/>
      <c r="FD69" s="52"/>
      <c r="FE69" s="52"/>
      <c r="FF69" s="52"/>
      <c r="FG69" s="52"/>
      <c r="FH69" s="52"/>
      <c r="FI69" s="52"/>
      <c r="FJ69" s="52"/>
      <c r="FK69" s="52"/>
      <c r="FL69" s="52"/>
      <c r="FM69" s="52"/>
      <c r="FN69" s="52"/>
      <c r="FO69" s="52"/>
      <c r="FP69" s="52"/>
      <c r="FQ69" s="52"/>
      <c r="FR69" s="52"/>
      <c r="FS69" s="52"/>
      <c r="FT69" s="52"/>
      <c r="FU69" s="52"/>
      <c r="FV69" s="52"/>
      <c r="FW69" s="52"/>
      <c r="FX69" s="52"/>
      <c r="FY69" s="52"/>
      <c r="FZ69" s="52"/>
      <c r="GA69" s="52"/>
      <c r="GB69" s="52"/>
      <c r="GC69" s="52"/>
      <c r="GD69" s="52"/>
      <c r="GE69" s="52"/>
      <c r="GF69" s="52"/>
      <c r="GG69" s="52"/>
      <c r="GH69" s="52"/>
      <c r="GI69" s="52"/>
      <c r="GJ69" s="52"/>
      <c r="GK69" s="52"/>
      <c r="GL69" s="52"/>
      <c r="GM69" s="52"/>
      <c r="GN69" s="52"/>
      <c r="GO69" s="52"/>
      <c r="GP69" s="52"/>
      <c r="GQ69" s="52"/>
      <c r="GR69" s="52"/>
      <c r="GS69" s="52"/>
      <c r="GT69" s="52"/>
      <c r="GU69" s="52"/>
      <c r="GV69" s="52"/>
      <c r="GW69" s="52"/>
      <c r="GX69" s="52"/>
      <c r="GY69" s="52"/>
      <c r="GZ69" s="52"/>
      <c r="HA69" s="52"/>
      <c r="HB69" s="52"/>
      <c r="HC69" s="52"/>
      <c r="HD69" s="52"/>
      <c r="HE69" s="52"/>
      <c r="HF69" s="52"/>
      <c r="HG69" s="52"/>
      <c r="HH69" s="52"/>
      <c r="HI69" s="52"/>
      <c r="HJ69" s="52"/>
      <c r="HK69" s="52"/>
      <c r="HL69" s="52"/>
      <c r="HM69" s="52"/>
      <c r="HN69" s="52"/>
      <c r="HO69" s="52"/>
      <c r="HP69" s="52"/>
      <c r="HQ69" s="52"/>
      <c r="HR69" s="52"/>
      <c r="HS69" s="52"/>
      <c r="HT69" s="52"/>
      <c r="HU69" s="52"/>
      <c r="HV69" s="52"/>
      <c r="HW69" s="52"/>
      <c r="HX69" s="52"/>
      <c r="HY69" s="52"/>
      <c r="HZ69" s="52"/>
      <c r="IA69" s="52"/>
      <c r="IB69" s="52"/>
      <c r="IC69" s="52"/>
      <c r="ID69" s="52"/>
      <c r="IE69" s="52"/>
      <c r="IF69" s="52"/>
      <c r="IG69" s="52"/>
      <c r="IH69" s="52"/>
      <c r="II69" s="52"/>
      <c r="IJ69" s="52"/>
      <c r="IK69" s="52"/>
      <c r="IL69" s="52"/>
      <c r="IM69" s="52"/>
      <c r="IN69" s="52"/>
      <c r="IO69" s="52"/>
      <c r="IP69" s="52"/>
      <c r="IQ69" s="52"/>
      <c r="IR69" s="52"/>
      <c r="IS69" s="52"/>
      <c r="IT69" s="52"/>
      <c r="IU69" s="52"/>
      <c r="IV69" s="52"/>
      <c r="IW69" s="52"/>
    </row>
    <row r="70" spans="1:257" s="43" customFormat="1" ht="30" x14ac:dyDescent="0.25">
      <c r="A70" s="56">
        <v>104</v>
      </c>
      <c r="B70" s="34" t="s">
        <v>136</v>
      </c>
      <c r="C70" s="35">
        <v>19007.45</v>
      </c>
      <c r="D70" s="35"/>
      <c r="E70" s="35">
        <v>1.73</v>
      </c>
      <c r="F70" s="36">
        <v>1</v>
      </c>
      <c r="G70" s="37"/>
      <c r="H70" s="38">
        <v>0.73</v>
      </c>
      <c r="I70" s="38">
        <v>0.05</v>
      </c>
      <c r="J70" s="38">
        <v>0.04</v>
      </c>
      <c r="K70" s="38">
        <v>0.18</v>
      </c>
      <c r="L70" s="35">
        <v>1.4</v>
      </c>
      <c r="M70" s="35">
        <v>1.68</v>
      </c>
      <c r="N70" s="35">
        <v>2.23</v>
      </c>
      <c r="O70" s="35">
        <v>2.39</v>
      </c>
      <c r="P70" s="32"/>
      <c r="Q70" s="39">
        <f>P70*C70*E70*F70*L70*$Q$6</f>
        <v>0</v>
      </c>
      <c r="R70" s="32"/>
      <c r="S70" s="39">
        <f>R70*C70*E70*F70*L70*$S$6</f>
        <v>0</v>
      </c>
      <c r="T70" s="32"/>
      <c r="U70" s="39">
        <f>T70*C70*E70*F70*L70*$U$6</f>
        <v>0</v>
      </c>
      <c r="V70" s="32"/>
      <c r="W70" s="39">
        <f>V70*C70*E70*F70*L70*$W$6</f>
        <v>0</v>
      </c>
      <c r="X70" s="39"/>
      <c r="Y70" s="39">
        <f>X70*C70*E70*F70*L70*$Y$6</f>
        <v>0</v>
      </c>
      <c r="Z70" s="32"/>
      <c r="AA70" s="39">
        <f>Z70*C70*E70*F70*L70*$AA$6</f>
        <v>0</v>
      </c>
      <c r="AB70" s="32"/>
      <c r="AC70" s="39">
        <f>AB70*C70*E70*F70*L70*$AC$6</f>
        <v>0</v>
      </c>
      <c r="AD70" s="32"/>
      <c r="AE70" s="39">
        <f>AD70*C70*E70*F70*L70*$AE$6</f>
        <v>0</v>
      </c>
      <c r="AF70" s="32"/>
      <c r="AG70" s="39">
        <f>AF70*C70*E70*F70*L70*$AG$6</f>
        <v>0</v>
      </c>
      <c r="AH70" s="32"/>
      <c r="AI70" s="39">
        <f>AH70*C70*E70*F70*L70*$AI$6</f>
        <v>0</v>
      </c>
      <c r="AJ70" s="32"/>
      <c r="AK70" s="39">
        <f>AJ70*C70*E70*F70*L70*$AK$6</f>
        <v>0</v>
      </c>
      <c r="AL70" s="32"/>
      <c r="AM70" s="39">
        <f>AL70*C70*E70*F70*L70*$AM$6</f>
        <v>0</v>
      </c>
      <c r="AN70" s="39"/>
      <c r="AO70" s="39">
        <f>SUM($AO$6*AN70*C70*E70*F70*L70)</f>
        <v>0</v>
      </c>
      <c r="AP70" s="32"/>
      <c r="AQ70" s="39">
        <f>AP70*C70*E70*F70*L70*$AQ$6</f>
        <v>0</v>
      </c>
      <c r="AR70" s="32"/>
      <c r="AS70" s="39">
        <f>AR70*C70*E70*F70*L70*$AS$6</f>
        <v>0</v>
      </c>
      <c r="AT70" s="32"/>
      <c r="AU70" s="39">
        <f>AT70*C70*E70*F70*L70*$AU$6</f>
        <v>0</v>
      </c>
      <c r="AV70" s="32"/>
      <c r="AW70" s="39">
        <f>AV70*C70*E70*F70*L70*$AW$6</f>
        <v>0</v>
      </c>
      <c r="AX70" s="32"/>
      <c r="AY70" s="39">
        <f>SUM(AX70*$AY$6*C70*E70*F70*L70)</f>
        <v>0</v>
      </c>
      <c r="AZ70" s="32"/>
      <c r="BA70" s="39">
        <f>SUM(AZ70*$BA$6*C70*E70*F70*L70)</f>
        <v>0</v>
      </c>
      <c r="BB70" s="32"/>
      <c r="BC70" s="39">
        <f>BB70*C70*E70*F70*L70*$BC$6</f>
        <v>0</v>
      </c>
      <c r="BD70" s="32"/>
      <c r="BE70" s="39">
        <f>BD70*C70*E70*F70*L70*$BE$6</f>
        <v>0</v>
      </c>
      <c r="BF70" s="32"/>
      <c r="BG70" s="39">
        <f>BF70*C70*E70*F70*L70*$BG$6</f>
        <v>0</v>
      </c>
      <c r="BH70" s="32">
        <v>1</v>
      </c>
      <c r="BI70" s="39">
        <f>BH70*C70*E70*F70*L70*$BI$6</f>
        <v>49718.927411999997</v>
      </c>
      <c r="BJ70" s="32"/>
      <c r="BK70" s="39">
        <f>BJ70*C70*E70*F70*L70*$BK$6</f>
        <v>0</v>
      </c>
      <c r="BL70" s="32"/>
      <c r="BM70" s="39">
        <f>BL70*C70*E70*F70*L70*$BM$6</f>
        <v>0</v>
      </c>
      <c r="BN70" s="32"/>
      <c r="BO70" s="39">
        <f>BN70*C70*E70*F70*L70*$BO$6</f>
        <v>0</v>
      </c>
      <c r="BP70" s="32"/>
      <c r="BQ70" s="39">
        <f>BP70*C70*E70*F70*L70*$BQ$6</f>
        <v>0</v>
      </c>
      <c r="BR70" s="32"/>
      <c r="BS70" s="39">
        <f>BR70*C70*E70*F70*L70*$BS$6</f>
        <v>0</v>
      </c>
      <c r="BT70" s="32"/>
      <c r="BU70" s="39">
        <f>BT70*C70*E70*F70*L70*$BU$6</f>
        <v>0</v>
      </c>
      <c r="BV70" s="32"/>
      <c r="BW70" s="39">
        <f>BV70*C70*E70*F70*L70*$BW$6</f>
        <v>0</v>
      </c>
      <c r="BX70" s="32"/>
      <c r="BY70" s="39">
        <f>BX70*C70*E70*F70*L70*$BY$6</f>
        <v>0</v>
      </c>
      <c r="BZ70" s="32"/>
      <c r="CA70" s="39">
        <f>BZ70*C70*E70*F70*M70*$CA$6</f>
        <v>0</v>
      </c>
      <c r="CB70" s="32"/>
      <c r="CC70" s="39">
        <f>CB70*C70*E70*F70*M70*$CC$6</f>
        <v>0</v>
      </c>
      <c r="CD70" s="32"/>
      <c r="CE70" s="39">
        <f>CD70*C70*E70*F70*M70*$CE$6</f>
        <v>0</v>
      </c>
      <c r="CF70" s="32"/>
      <c r="CG70" s="39">
        <f>CF70*C70*E70*F70*M70*$CG$6</f>
        <v>0</v>
      </c>
      <c r="CH70" s="39"/>
      <c r="CI70" s="39">
        <f>SUM(CH70*$CI$6*C70*E70*F70*M70)</f>
        <v>0</v>
      </c>
      <c r="CJ70" s="39"/>
      <c r="CK70" s="39">
        <f>SUM(CJ70*$CK$6*C70*E70*F70*M70)</f>
        <v>0</v>
      </c>
      <c r="CL70" s="32"/>
      <c r="CM70" s="39">
        <f>CL70*C70*E70*F70*M70*$CM$6</f>
        <v>0</v>
      </c>
      <c r="CN70" s="32"/>
      <c r="CO70" s="39">
        <f>CN70*C70*E70*F70*M70*$CO$6</f>
        <v>0</v>
      </c>
      <c r="CP70" s="32"/>
      <c r="CQ70" s="39">
        <f>CP70*C70*E70*F70*M70*$CQ$6</f>
        <v>0</v>
      </c>
      <c r="CR70" s="32"/>
      <c r="CS70" s="39">
        <f>CR70*C70*E70*F70*M70*$CS$6</f>
        <v>0</v>
      </c>
      <c r="CT70" s="32"/>
      <c r="CU70" s="39">
        <f>CT70*C70*E70*F70*M70*$CU$6</f>
        <v>0</v>
      </c>
      <c r="CV70" s="39"/>
      <c r="CW70" s="39">
        <f>SUM(CV70*$CW$6*C70*E70*F70*M70)</f>
        <v>0</v>
      </c>
      <c r="CX70" s="39"/>
      <c r="CY70" s="39">
        <f>SUM(CX70*$CY$6*C70*E70*F70*M70)</f>
        <v>0</v>
      </c>
      <c r="CZ70" s="32"/>
      <c r="DA70" s="39">
        <f>CZ70*C70*E70*F70*M70*$DA$6</f>
        <v>0</v>
      </c>
      <c r="DB70" s="32"/>
      <c r="DC70" s="39">
        <f>DB70*C70*E70*F70*M70*$DC$6</f>
        <v>0</v>
      </c>
      <c r="DD70" s="32"/>
      <c r="DE70" s="39">
        <f>DD70*C70*E70*F70*M70*$DE$6</f>
        <v>0</v>
      </c>
      <c r="DF70" s="32"/>
      <c r="DG70" s="39">
        <f>DF70*C70*E70*F70*M70*$DG$6</f>
        <v>0</v>
      </c>
      <c r="DH70" s="54"/>
      <c r="DI70" s="40">
        <f>DH70*C70*E70*F70*M70*$DI$6</f>
        <v>0</v>
      </c>
      <c r="DJ70" s="32"/>
      <c r="DK70" s="39">
        <f>DJ70*C70*E70*F70*M70*$DK$6</f>
        <v>0</v>
      </c>
      <c r="DL70" s="32"/>
      <c r="DM70" s="39">
        <f>DL70*C70*E70*F70*M70*$DM$6</f>
        <v>0</v>
      </c>
      <c r="DN70" s="39"/>
      <c r="DO70" s="39">
        <f>DN70*C70*E70*F70*M70*$DO$6</f>
        <v>0</v>
      </c>
      <c r="DP70" s="32"/>
      <c r="DQ70" s="39">
        <f>DP70*C70*E70*F70*M70*$DQ$6</f>
        <v>0</v>
      </c>
      <c r="DR70" s="32"/>
      <c r="DS70" s="39">
        <f>DR70*C70*E70*F70*M70*$DS$6</f>
        <v>0</v>
      </c>
      <c r="DT70" s="32"/>
      <c r="DU70" s="39">
        <f>DT70*C70*E70*F70*M70*$DU$6</f>
        <v>0</v>
      </c>
      <c r="DV70" s="32"/>
      <c r="DW70" s="39">
        <f>DV70*C70*E70*F70*M70*$DW$6</f>
        <v>0</v>
      </c>
      <c r="DX70" s="32"/>
      <c r="DY70" s="39">
        <f>DX70*C70*E70*F70*N70*$DY$6</f>
        <v>0</v>
      </c>
      <c r="DZ70" s="32"/>
      <c r="EA70" s="39">
        <f>DZ70*C70*E70*F70*O70*$EA$6</f>
        <v>0</v>
      </c>
      <c r="EB70" s="41">
        <f t="shared" ref="EB70:EB75" si="30">SUM(P70,R70,T70,V70,X70,Z70,AB70,AD70,AF70,AH70,AJ70,AL70,AP70,AR70,AT70,AV70,AX70,AZ70,BB70,BD70,BF70,BH70,BJ70,BL70,BN70,BP70,BR70,BT70,BV70,BX70,BZ70,CB70,CD70,CF70,CH70,CJ70,CL70,CN70,CP70,CR70,CT70,CV70,CX70,CZ70,DB70,DD70,DF70,DH70,DJ70,DL70,DN70,DP70,DR70,DT70,DV70,DX70,DZ70,AN70)</f>
        <v>1</v>
      </c>
      <c r="EC70" s="41">
        <f t="shared" ref="EC70:EC75" si="31">SUM(Q70,S70,U70,W70,Y70,AA70,AC70,AE70,AG70,AI70,AK70,AM70,AQ70,AS70,AU70,AW70,AY70,BA70,BC70,BE70,BG70,BI70,BK70,BM70,BO70,BQ70,BS70,BU70,BW70,BY70,CA70,CC70,CE70,CG70,CI70,CK70,CM70,CO70,CQ70,CS70,CU70,CW70,CY70,DA70,DC70,DE70,DG70,DI70,DK70,DM70,DO70,DQ70,DS70,DU70,DW70,DY70,EA70,AO70)</f>
        <v>49718.927411999997</v>
      </c>
      <c r="ED70" s="2"/>
      <c r="EE70" s="2"/>
      <c r="EF70" s="2"/>
      <c r="EG70" s="2"/>
      <c r="EH70" s="2"/>
      <c r="EI70" s="2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s="43" customFormat="1" ht="30" x14ac:dyDescent="0.25">
      <c r="A71" s="56">
        <v>105</v>
      </c>
      <c r="B71" s="34" t="s">
        <v>137</v>
      </c>
      <c r="C71" s="35">
        <v>19007.45</v>
      </c>
      <c r="D71" s="35"/>
      <c r="E71" s="35">
        <v>2.4500000000000002</v>
      </c>
      <c r="F71" s="36">
        <v>1</v>
      </c>
      <c r="G71" s="37"/>
      <c r="H71" s="38">
        <v>0.63</v>
      </c>
      <c r="I71" s="38">
        <v>0.15</v>
      </c>
      <c r="J71" s="38">
        <v>0.04</v>
      </c>
      <c r="K71" s="38">
        <v>0.18</v>
      </c>
      <c r="L71" s="35">
        <v>1.4</v>
      </c>
      <c r="M71" s="35">
        <v>1.68</v>
      </c>
      <c r="N71" s="35">
        <v>2.23</v>
      </c>
      <c r="O71" s="35">
        <v>2.39</v>
      </c>
      <c r="P71" s="32"/>
      <c r="Q71" s="39">
        <f>P71*C71*E71*F71*L71*$Q$6</f>
        <v>0</v>
      </c>
      <c r="R71" s="32"/>
      <c r="S71" s="39">
        <f>R71*C71*E71*F71*L71*$S$6</f>
        <v>0</v>
      </c>
      <c r="T71" s="32"/>
      <c r="U71" s="39">
        <f>T71*C71*E71*F71*L71*$U$6</f>
        <v>0</v>
      </c>
      <c r="V71" s="39">
        <v>3</v>
      </c>
      <c r="W71" s="39">
        <f>V71*C71*E71*F71*L71*$W$6</f>
        <v>215145.32655000006</v>
      </c>
      <c r="X71" s="39">
        <v>3</v>
      </c>
      <c r="Y71" s="39">
        <f>X71*C71*E71*F71*L71*$Y$6</f>
        <v>215145.32655000006</v>
      </c>
      <c r="Z71" s="39">
        <v>4</v>
      </c>
      <c r="AA71" s="39">
        <f>Z71*C71*E71*F71*L71*$AA$6</f>
        <v>286860.43540000002</v>
      </c>
      <c r="AB71" s="32"/>
      <c r="AC71" s="39">
        <f>AB71*C71*E71*F71*L71*$AC$6</f>
        <v>0</v>
      </c>
      <c r="AD71" s="32"/>
      <c r="AE71" s="39">
        <f>AD71*C71*E71*F71*L71*$AE$6</f>
        <v>0</v>
      </c>
      <c r="AF71" s="32"/>
      <c r="AG71" s="39">
        <f>AF71*C71*E71*F71*L71*$AG$6</f>
        <v>0</v>
      </c>
      <c r="AH71" s="32"/>
      <c r="AI71" s="39">
        <f>AH71*C71*E71*F71*L71*$AI$6</f>
        <v>0</v>
      </c>
      <c r="AJ71" s="32"/>
      <c r="AK71" s="39">
        <f>AJ71*C71*E71*F71*L71*$AK$6</f>
        <v>0</v>
      </c>
      <c r="AL71" s="32"/>
      <c r="AM71" s="39">
        <f>AL71*C71*E71*F71*L71*$AM$6</f>
        <v>0</v>
      </c>
      <c r="AN71" s="39"/>
      <c r="AO71" s="39">
        <f>SUM($AO$6*AN71*C71*E71*F71*L71)</f>
        <v>0</v>
      </c>
      <c r="AP71" s="32"/>
      <c r="AQ71" s="39">
        <f>AP71*C71*E71*F71*L71*$AQ$6</f>
        <v>0</v>
      </c>
      <c r="AR71" s="32"/>
      <c r="AS71" s="39">
        <f>AR71*C71*E71*F71*L71*$AS$6</f>
        <v>0</v>
      </c>
      <c r="AT71" s="32"/>
      <c r="AU71" s="39">
        <f>AT71*C71*E71*F71*L71*$AU$6</f>
        <v>0</v>
      </c>
      <c r="AV71" s="32"/>
      <c r="AW71" s="39">
        <f>AV71*C71*E71*F71*L71*$AW$6</f>
        <v>0</v>
      </c>
      <c r="AX71" s="39"/>
      <c r="AY71" s="39">
        <f>SUM(AX71*$AY$6*C71*E71*F71*L71)</f>
        <v>0</v>
      </c>
      <c r="AZ71" s="39"/>
      <c r="BA71" s="39">
        <f>SUM(AZ71*$BA$6*C71*E71*F71*L71)</f>
        <v>0</v>
      </c>
      <c r="BB71" s="32"/>
      <c r="BC71" s="39">
        <f>BB71*C71*E71*F71*L71*$BC$6</f>
        <v>0</v>
      </c>
      <c r="BD71" s="32"/>
      <c r="BE71" s="39">
        <f>BD71*C71*E71*F71*L71*$BE$6</f>
        <v>0</v>
      </c>
      <c r="BF71" s="32"/>
      <c r="BG71" s="39">
        <f>BF71*C71*E71*F71*L71*$BG$6</f>
        <v>0</v>
      </c>
      <c r="BH71" s="32"/>
      <c r="BI71" s="39">
        <f>BH71*C71*E71*F71*L71*$BI$6</f>
        <v>0</v>
      </c>
      <c r="BJ71" s="32"/>
      <c r="BK71" s="39">
        <f>BJ71*C71*E71*F71*L71*$BK$6</f>
        <v>0</v>
      </c>
      <c r="BL71" s="32"/>
      <c r="BM71" s="39">
        <f>BL71*C71*E71*F71*L71*$BM$6</f>
        <v>0</v>
      </c>
      <c r="BN71" s="32"/>
      <c r="BO71" s="39">
        <f>BN71*C71*E71*F71*L71*$BO$6</f>
        <v>0</v>
      </c>
      <c r="BP71" s="32"/>
      <c r="BQ71" s="39">
        <f>BP71*C71*E71*F71*L71*$BQ$6</f>
        <v>0</v>
      </c>
      <c r="BR71" s="32"/>
      <c r="BS71" s="39">
        <f>BR71*C71*E71*F71*L71*$BS$6</f>
        <v>0</v>
      </c>
      <c r="BT71" s="32"/>
      <c r="BU71" s="39">
        <f>BT71*C71*E71*F71*L71*$BU$6</f>
        <v>0</v>
      </c>
      <c r="BV71" s="32"/>
      <c r="BW71" s="39">
        <f>BV71*C71*E71*F71*L71*$BW$6</f>
        <v>0</v>
      </c>
      <c r="BX71" s="32"/>
      <c r="BY71" s="39">
        <f>BX71*C71*E71*F71*L71*$BY$6</f>
        <v>0</v>
      </c>
      <c r="BZ71" s="32"/>
      <c r="CA71" s="39">
        <f>BZ71*C71*E71*F71*M71*$CA$6</f>
        <v>0</v>
      </c>
      <c r="CB71" s="32"/>
      <c r="CC71" s="39">
        <f>CB71*C71*E71*F71*M71*$CC$6</f>
        <v>0</v>
      </c>
      <c r="CD71" s="32"/>
      <c r="CE71" s="39">
        <f>CD71*C71*E71*F71*M71*$CE$6</f>
        <v>0</v>
      </c>
      <c r="CF71" s="32"/>
      <c r="CG71" s="39">
        <f>CF71*C71*E71*F71*M71*$CG$6</f>
        <v>0</v>
      </c>
      <c r="CH71" s="39"/>
      <c r="CI71" s="39">
        <f>SUM(CH71*$CI$6*C71*E71*F71*M71)</f>
        <v>0</v>
      </c>
      <c r="CJ71" s="39"/>
      <c r="CK71" s="39">
        <f>SUM(CJ71*$CK$6*C71*E71*F71*M71)</f>
        <v>0</v>
      </c>
      <c r="CL71" s="32"/>
      <c r="CM71" s="39">
        <f>CL71*C71*E71*F71*M71*$CM$6</f>
        <v>0</v>
      </c>
      <c r="CN71" s="32"/>
      <c r="CO71" s="39">
        <f>CN71*C71*E71*F71*M71*$CO$6</f>
        <v>0</v>
      </c>
      <c r="CP71" s="39">
        <v>2</v>
      </c>
      <c r="CQ71" s="39">
        <f>CP71*C71*E71*F71*M71*$CQ$6</f>
        <v>153339.94183199998</v>
      </c>
      <c r="CR71" s="32"/>
      <c r="CS71" s="39">
        <f>CR71*C71*E71*F71*M71*$CS$6</f>
        <v>0</v>
      </c>
      <c r="CT71" s="32"/>
      <c r="CU71" s="39">
        <f>CT71*C71*E71*F71*M71*$CU$6</f>
        <v>0</v>
      </c>
      <c r="CV71" s="39"/>
      <c r="CW71" s="39">
        <f>SUM(CV71*$CW$6*C71*E71*F71*M71)</f>
        <v>0</v>
      </c>
      <c r="CX71" s="39"/>
      <c r="CY71" s="39">
        <f>SUM(CX71*$CY$6*C71*E71*F71*M71)</f>
        <v>0</v>
      </c>
      <c r="CZ71" s="32"/>
      <c r="DA71" s="39">
        <f>CZ71*C71*E71*F71*M71*$DA$6</f>
        <v>0</v>
      </c>
      <c r="DB71" s="32"/>
      <c r="DC71" s="39">
        <f>DB71*C71*E71*F71*M71*$DC$6</f>
        <v>0</v>
      </c>
      <c r="DD71" s="32"/>
      <c r="DE71" s="39">
        <f>DD71*C71*E71*F71*M71*$DE$6</f>
        <v>0</v>
      </c>
      <c r="DF71" s="32"/>
      <c r="DG71" s="39">
        <f>DF71*C71*E71*F71*M71*$DG$6</f>
        <v>0</v>
      </c>
      <c r="DH71" s="54"/>
      <c r="DI71" s="40">
        <f>DH71*C71*E71*F71*M71*$DI$6</f>
        <v>0</v>
      </c>
      <c r="DJ71" s="32"/>
      <c r="DK71" s="39">
        <f>DJ71*C71*E71*F71*M71*$DK$6</f>
        <v>0</v>
      </c>
      <c r="DL71" s="32"/>
      <c r="DM71" s="39">
        <f>DL71*C71*E71*F71*M71*$DM$6</f>
        <v>0</v>
      </c>
      <c r="DN71" s="39"/>
      <c r="DO71" s="39">
        <f>DN71*C71*E71*F71*M71*$DO$6</f>
        <v>0</v>
      </c>
      <c r="DP71" s="32"/>
      <c r="DQ71" s="39">
        <f>DP71*C71*E71*F71*M71*$DQ$6</f>
        <v>0</v>
      </c>
      <c r="DR71" s="32"/>
      <c r="DS71" s="39">
        <f>DR71*C71*E71*F71*M71*$DS$6</f>
        <v>0</v>
      </c>
      <c r="DT71" s="32"/>
      <c r="DU71" s="39">
        <f>DT71*C71*E71*F71*M71*$DU$6</f>
        <v>0</v>
      </c>
      <c r="DV71" s="32"/>
      <c r="DW71" s="39">
        <f>DV71*C71*E71*F71*M71*$DW$6</f>
        <v>0</v>
      </c>
      <c r="DX71" s="32"/>
      <c r="DY71" s="39">
        <f>DX71*C71*E71*F71*N71*$DY$6</f>
        <v>0</v>
      </c>
      <c r="DZ71" s="32"/>
      <c r="EA71" s="39">
        <f>DZ71*C71*E71*F71*O71*$EA$6</f>
        <v>0</v>
      </c>
      <c r="EB71" s="41">
        <f t="shared" si="30"/>
        <v>12</v>
      </c>
      <c r="EC71" s="41">
        <f t="shared" si="31"/>
        <v>870491.03033199999</v>
      </c>
      <c r="ED71" s="2"/>
      <c r="EE71" s="2"/>
      <c r="EF71" s="2"/>
      <c r="EG71" s="2"/>
      <c r="EH71" s="2"/>
      <c r="EI71" s="2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s="43" customFormat="1" ht="30" x14ac:dyDescent="0.25">
      <c r="A72" s="56">
        <v>106</v>
      </c>
      <c r="B72" s="34" t="s">
        <v>138</v>
      </c>
      <c r="C72" s="35">
        <v>19007.45</v>
      </c>
      <c r="D72" s="35"/>
      <c r="E72" s="35">
        <v>3.82</v>
      </c>
      <c r="F72" s="36">
        <v>1</v>
      </c>
      <c r="G72" s="37"/>
      <c r="H72" s="38">
        <v>0.55000000000000004</v>
      </c>
      <c r="I72" s="38">
        <v>0.25</v>
      </c>
      <c r="J72" s="38">
        <v>0.04</v>
      </c>
      <c r="K72" s="38">
        <v>0.16</v>
      </c>
      <c r="L72" s="35">
        <v>1.4</v>
      </c>
      <c r="M72" s="35">
        <v>1.68</v>
      </c>
      <c r="N72" s="35">
        <v>2.23</v>
      </c>
      <c r="O72" s="35">
        <v>2.39</v>
      </c>
      <c r="P72" s="32"/>
      <c r="Q72" s="39">
        <f>P72*C72*E72*F72*L72*$Q$6</f>
        <v>0</v>
      </c>
      <c r="R72" s="32"/>
      <c r="S72" s="39">
        <f>R72*C72*E72*F72*L72*$S$6</f>
        <v>0</v>
      </c>
      <c r="T72" s="32"/>
      <c r="U72" s="39">
        <f>T72*C72*E72*F72*L72*$U$6</f>
        <v>0</v>
      </c>
      <c r="V72" s="32"/>
      <c r="W72" s="39">
        <f>V72*C72*E72*F72*L72*$W$6</f>
        <v>0</v>
      </c>
      <c r="X72" s="39">
        <v>113</v>
      </c>
      <c r="Y72" s="39">
        <f>X72*C72*E72*F72*L72*$Y$6</f>
        <v>12635324.035179999</v>
      </c>
      <c r="Z72" s="32"/>
      <c r="AA72" s="39">
        <f>Z72*C72*E72*F72*L72*$AA$6</f>
        <v>0</v>
      </c>
      <c r="AB72" s="32"/>
      <c r="AC72" s="39">
        <f>AB72*C72*E72*F72*L72*$AC$6</f>
        <v>0</v>
      </c>
      <c r="AD72" s="32"/>
      <c r="AE72" s="39">
        <f>AD72*C72*E72*F72*L72*$AE$6</f>
        <v>0</v>
      </c>
      <c r="AF72" s="32"/>
      <c r="AG72" s="39">
        <f>AF72*C72*E72*F72*L72*$AG$6</f>
        <v>0</v>
      </c>
      <c r="AH72" s="32"/>
      <c r="AI72" s="39">
        <f>AH72*C72*E72*F72*L72*$AI$6</f>
        <v>0</v>
      </c>
      <c r="AJ72" s="32"/>
      <c r="AK72" s="39">
        <f>AJ72*C72*E72*F72*L72*$AK$6</f>
        <v>0</v>
      </c>
      <c r="AL72" s="32"/>
      <c r="AM72" s="39">
        <f>AL72*C72*E72*F72*L72*$AM$6</f>
        <v>0</v>
      </c>
      <c r="AN72" s="39"/>
      <c r="AO72" s="39">
        <f>SUM($AO$6*AN72*C72*E72*F72*L72)</f>
        <v>0</v>
      </c>
      <c r="AP72" s="32"/>
      <c r="AQ72" s="39">
        <f>AP72*C72*E72*F72*L72*$AQ$6</f>
        <v>0</v>
      </c>
      <c r="AR72" s="32"/>
      <c r="AS72" s="39">
        <f>AR72*C72*E72*F72*L72*$AS$6</f>
        <v>0</v>
      </c>
      <c r="AT72" s="32"/>
      <c r="AU72" s="39">
        <f>AT72*C72*E72*F72*L72*$AU$6</f>
        <v>0</v>
      </c>
      <c r="AV72" s="32"/>
      <c r="AW72" s="39">
        <f>AV72*C72*E72*F72*L72*$AW$6</f>
        <v>0</v>
      </c>
      <c r="AX72" s="39"/>
      <c r="AY72" s="39">
        <f>SUM(AX72*$AY$6*C72*E72*F72*L72)</f>
        <v>0</v>
      </c>
      <c r="AZ72" s="39"/>
      <c r="BA72" s="39">
        <f>SUM(AZ72*$BA$6*C72*E72*F72*L72)</f>
        <v>0</v>
      </c>
      <c r="BB72" s="32"/>
      <c r="BC72" s="39">
        <f>BB72*C72*E72*F72*L72*$BC$6</f>
        <v>0</v>
      </c>
      <c r="BD72" s="32"/>
      <c r="BE72" s="39">
        <f>BD72*C72*E72*F72*L72*$BE$6</f>
        <v>0</v>
      </c>
      <c r="BF72" s="32"/>
      <c r="BG72" s="39">
        <f>BF72*C72*E72*F72*L72*$BG$6</f>
        <v>0</v>
      </c>
      <c r="BH72" s="32"/>
      <c r="BI72" s="39">
        <f>BH72*C72*E72*F72*L72*$BI$6</f>
        <v>0</v>
      </c>
      <c r="BJ72" s="32"/>
      <c r="BK72" s="39">
        <f>BJ72*C72*E72*F72*L72*$BK$6</f>
        <v>0</v>
      </c>
      <c r="BL72" s="32"/>
      <c r="BM72" s="39">
        <f>BL72*C72*E72*F72*L72*$BM$6</f>
        <v>0</v>
      </c>
      <c r="BN72" s="32"/>
      <c r="BO72" s="39">
        <f>BN72*C72*E72*F72*L72*$BO$6</f>
        <v>0</v>
      </c>
      <c r="BP72" s="32"/>
      <c r="BQ72" s="39">
        <f>BP72*C72*E72*F72*L72*$BQ$6</f>
        <v>0</v>
      </c>
      <c r="BR72" s="32"/>
      <c r="BS72" s="39">
        <f>BR72*C72*E72*F72*L72*$BS$6</f>
        <v>0</v>
      </c>
      <c r="BT72" s="32"/>
      <c r="BU72" s="39">
        <f>BT72*C72*E72*F72*L72*$BU$6</f>
        <v>0</v>
      </c>
      <c r="BV72" s="32"/>
      <c r="BW72" s="39">
        <f>BV72*C72*E72*F72*L72*$BW$6</f>
        <v>0</v>
      </c>
      <c r="BX72" s="32"/>
      <c r="BY72" s="39">
        <f>BX72*C72*E72*F72*L72*$BY$6</f>
        <v>0</v>
      </c>
      <c r="BZ72" s="32"/>
      <c r="CA72" s="39">
        <f>BZ72*C72*E72*F72*M72*$CA$6</f>
        <v>0</v>
      </c>
      <c r="CB72" s="32"/>
      <c r="CC72" s="39">
        <f>CB72*C72*E72*F72*M72*$CC$6</f>
        <v>0</v>
      </c>
      <c r="CD72" s="32"/>
      <c r="CE72" s="39">
        <f>CD72*C72*E72*F72*M72*$CE$6</f>
        <v>0</v>
      </c>
      <c r="CF72" s="32"/>
      <c r="CG72" s="39">
        <f>CF72*C72*E72*F72*M72*$CG$6</f>
        <v>0</v>
      </c>
      <c r="CH72" s="39"/>
      <c r="CI72" s="39">
        <f>SUM(CH72*$CI$6*C72*E72*F72*M72)</f>
        <v>0</v>
      </c>
      <c r="CJ72" s="39"/>
      <c r="CK72" s="39">
        <f>SUM(CJ72*$CK$6*C72*E72*F72*M72)</f>
        <v>0</v>
      </c>
      <c r="CL72" s="32"/>
      <c r="CM72" s="39">
        <f>CL72*C72*E72*F72*M72*$CM$6</f>
        <v>0</v>
      </c>
      <c r="CN72" s="32"/>
      <c r="CO72" s="39">
        <f>CN72*C72*E72*F72*M72*$CO$6</f>
        <v>0</v>
      </c>
      <c r="CP72" s="32"/>
      <c r="CQ72" s="39">
        <f>CP72*C72*E72*F72*M72*$CQ$6</f>
        <v>0</v>
      </c>
      <c r="CR72" s="32"/>
      <c r="CS72" s="39">
        <f>CR72*C72*E72*F72*M72*$CS$6</f>
        <v>0</v>
      </c>
      <c r="CT72" s="32"/>
      <c r="CU72" s="39">
        <f>CT72*C72*E72*F72*M72*$CU$6</f>
        <v>0</v>
      </c>
      <c r="CV72" s="39"/>
      <c r="CW72" s="39">
        <f>SUM(CV72*$CW$6*C72*E72*F72*M72)</f>
        <v>0</v>
      </c>
      <c r="CX72" s="39"/>
      <c r="CY72" s="39">
        <f>SUM(CX72*$CY$6*C72*E72*F72*M72)</f>
        <v>0</v>
      </c>
      <c r="CZ72" s="32"/>
      <c r="DA72" s="39">
        <f>CZ72*C72*E72*F72*M72*$DA$6</f>
        <v>0</v>
      </c>
      <c r="DB72" s="32"/>
      <c r="DC72" s="39">
        <f>DB72*C72*E72*F72*M72*$DC$6</f>
        <v>0</v>
      </c>
      <c r="DD72" s="32"/>
      <c r="DE72" s="39">
        <f>DD72*C72*E72*F72*M72*$DE$6</f>
        <v>0</v>
      </c>
      <c r="DF72" s="32"/>
      <c r="DG72" s="39">
        <f>DF72*C72*E72*F72*M72*$DG$6</f>
        <v>0</v>
      </c>
      <c r="DH72" s="54"/>
      <c r="DI72" s="40">
        <f>DH72*C72*E72*F72*M72*$DI$6</f>
        <v>0</v>
      </c>
      <c r="DJ72" s="32"/>
      <c r="DK72" s="39">
        <f>DJ72*C72*E72*F72*M72*$DK$6</f>
        <v>0</v>
      </c>
      <c r="DL72" s="32"/>
      <c r="DM72" s="39">
        <f>DL72*C72*E72*F72*M72*$DM$6</f>
        <v>0</v>
      </c>
      <c r="DN72" s="39">
        <v>80</v>
      </c>
      <c r="DO72" s="39">
        <f>DN72*C72*E72*F72*M72*$DO$6</f>
        <v>10539263.040767999</v>
      </c>
      <c r="DP72" s="32"/>
      <c r="DQ72" s="39">
        <f>DP72*C72*E72*F72*M72*$DQ$6</f>
        <v>0</v>
      </c>
      <c r="DR72" s="32"/>
      <c r="DS72" s="39">
        <f>DR72*C72*E72*F72*M72*$DS$6</f>
        <v>0</v>
      </c>
      <c r="DT72" s="32"/>
      <c r="DU72" s="39">
        <f>DT72*C72*E72*F72*M72*$DU$6</f>
        <v>0</v>
      </c>
      <c r="DV72" s="32"/>
      <c r="DW72" s="39">
        <f>DV72*C72*E72*F72*M72*$DW$6</f>
        <v>0</v>
      </c>
      <c r="DX72" s="32"/>
      <c r="DY72" s="39">
        <f>DX72*C72*E72*F72*N72*$DY$6</f>
        <v>0</v>
      </c>
      <c r="DZ72" s="32"/>
      <c r="EA72" s="39">
        <f>DZ72*C72*E72*F72*O72*$EA$6</f>
        <v>0</v>
      </c>
      <c r="EB72" s="41">
        <f t="shared" si="30"/>
        <v>193</v>
      </c>
      <c r="EC72" s="41">
        <f t="shared" si="31"/>
        <v>23174587.075948</v>
      </c>
      <c r="ED72" s="2"/>
      <c r="EE72" s="2"/>
      <c r="EF72" s="2"/>
      <c r="EG72" s="2"/>
      <c r="EH72" s="2"/>
      <c r="EI72" s="2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30" x14ac:dyDescent="0.25">
      <c r="A73" s="56">
        <v>64</v>
      </c>
      <c r="B73" s="34" t="s">
        <v>139</v>
      </c>
      <c r="C73" s="35">
        <v>19007.45</v>
      </c>
      <c r="D73" s="35">
        <f>C73*(H73+I73+J73)</f>
        <v>15586.109000000002</v>
      </c>
      <c r="E73" s="112">
        <v>0.91</v>
      </c>
      <c r="F73" s="36">
        <v>1</v>
      </c>
      <c r="G73" s="37"/>
      <c r="H73" s="38">
        <v>0.73</v>
      </c>
      <c r="I73" s="38">
        <v>0.05</v>
      </c>
      <c r="J73" s="38">
        <v>0.04</v>
      </c>
      <c r="K73" s="38">
        <v>0.18</v>
      </c>
      <c r="L73" s="35">
        <v>1.4</v>
      </c>
      <c r="M73" s="35">
        <v>1.68</v>
      </c>
      <c r="N73" s="35">
        <v>2.23</v>
      </c>
      <c r="O73" s="35">
        <v>2.39</v>
      </c>
      <c r="P73" s="39"/>
      <c r="Q73" s="39">
        <f>P73*C73*E73*F73*L73*$Q$6</f>
        <v>0</v>
      </c>
      <c r="R73" s="39">
        <v>0</v>
      </c>
      <c r="S73" s="39">
        <f>R73*C73*E73*F73*L73*$S$6</f>
        <v>0</v>
      </c>
      <c r="T73" s="39">
        <v>0</v>
      </c>
      <c r="U73" s="39">
        <f>T73*C73*E73*F73*L73*$U$6</f>
        <v>0</v>
      </c>
      <c r="V73" s="39">
        <v>4</v>
      </c>
      <c r="W73" s="39">
        <f>V73*C73*E73*F73*L73*$W$6</f>
        <v>106548.16172</v>
      </c>
      <c r="X73" s="39">
        <v>0</v>
      </c>
      <c r="Y73" s="39">
        <f>X73*C73*E73*F73*L73*$Y$6</f>
        <v>0</v>
      </c>
      <c r="Z73" s="39">
        <v>4</v>
      </c>
      <c r="AA73" s="39">
        <f>Z73*C73*E73*F73*L73*$AA$6</f>
        <v>106548.16172</v>
      </c>
      <c r="AB73" s="39">
        <v>0</v>
      </c>
      <c r="AC73" s="39">
        <f>AB73*C73*E73*F73*L73*$AC$6</f>
        <v>0</v>
      </c>
      <c r="AD73" s="39">
        <v>0</v>
      </c>
      <c r="AE73" s="39">
        <f>AD73*C73*E73*F73*L73*$AE$6</f>
        <v>0</v>
      </c>
      <c r="AF73" s="39">
        <v>0</v>
      </c>
      <c r="AG73" s="39">
        <f>AF73*C73*E73*F73*L73*$AG$6</f>
        <v>0</v>
      </c>
      <c r="AH73" s="39">
        <v>0</v>
      </c>
      <c r="AI73" s="39">
        <f>AH73*C73*E73*F73*L73*$AI$6</f>
        <v>0</v>
      </c>
      <c r="AJ73" s="39">
        <v>7</v>
      </c>
      <c r="AK73" s="39">
        <f>AJ73*C73*E73*F73*L73*$AK$6</f>
        <v>166118.270318</v>
      </c>
      <c r="AL73" s="39">
        <v>0</v>
      </c>
      <c r="AM73" s="39">
        <f>AL73*C73*E73*F73*L73*$AM$6</f>
        <v>0</v>
      </c>
      <c r="AN73" s="39"/>
      <c r="AO73" s="39">
        <f>SUM($AO$6*AN73*C73*E73*F73*L73)</f>
        <v>0</v>
      </c>
      <c r="AP73" s="39">
        <v>0</v>
      </c>
      <c r="AQ73" s="39">
        <f>AP73*C73*E73*F73*L73*$AQ$6</f>
        <v>0</v>
      </c>
      <c r="AR73" s="39">
        <v>0</v>
      </c>
      <c r="AS73" s="39">
        <f>AR73*C73*E73*F73*L73*$AS$6</f>
        <v>0</v>
      </c>
      <c r="AT73" s="39">
        <v>0</v>
      </c>
      <c r="AU73" s="39">
        <f>AT73*C73*E73*F73*L73*$AU$6</f>
        <v>0</v>
      </c>
      <c r="AV73" s="39">
        <v>0</v>
      </c>
      <c r="AW73" s="39">
        <f>AV73*C73*E73*F73*L73*$AW$6</f>
        <v>0</v>
      </c>
      <c r="AX73" s="39"/>
      <c r="AY73" s="39">
        <f>SUM(AX73*$AY$6*C73*E73*F73*L73)</f>
        <v>0</v>
      </c>
      <c r="AZ73" s="39">
        <v>2</v>
      </c>
      <c r="BA73" s="39">
        <f>SUM(AZ73*$BA$6*C73*E73*F73*L73)</f>
        <v>47462.362947999995</v>
      </c>
      <c r="BB73" s="39">
        <v>40</v>
      </c>
      <c r="BC73" s="39">
        <f>BB73*C73*E73*F73*L73*$BC$6</f>
        <v>949247.25896000001</v>
      </c>
      <c r="BD73" s="39">
        <v>0</v>
      </c>
      <c r="BE73" s="39">
        <f>BD73*C73*E73*F73*L73*$BE$6</f>
        <v>0</v>
      </c>
      <c r="BF73" s="39">
        <v>540</v>
      </c>
      <c r="BG73" s="39">
        <f>BF73*C73*E73*F73*L73*$BG$6</f>
        <v>14122474.52616</v>
      </c>
      <c r="BH73" s="39">
        <v>46</v>
      </c>
      <c r="BI73" s="39">
        <f>BH73*C73*E73*F73*L73*$BI$6</f>
        <v>1203025.607784</v>
      </c>
      <c r="BJ73" s="39">
        <v>0</v>
      </c>
      <c r="BK73" s="39">
        <f>BJ73*C73*E73*F73*L73*$BK$6</f>
        <v>0</v>
      </c>
      <c r="BL73" s="39">
        <v>0</v>
      </c>
      <c r="BM73" s="39">
        <f>BL73*C73*E73*F73*L73*$BM$6</f>
        <v>0</v>
      </c>
      <c r="BN73" s="39">
        <v>0</v>
      </c>
      <c r="BO73" s="39">
        <f>BN73*C73*E73*F73*L73*$BO$6</f>
        <v>0</v>
      </c>
      <c r="BP73" s="39">
        <v>0</v>
      </c>
      <c r="BQ73" s="39">
        <f>BP73*C73*E73*F73*L73*$BQ$6</f>
        <v>0</v>
      </c>
      <c r="BR73" s="39">
        <v>0</v>
      </c>
      <c r="BS73" s="39">
        <f>BR73*C73*E73*F73*L73*$BS$6</f>
        <v>0</v>
      </c>
      <c r="BT73" s="39">
        <v>30</v>
      </c>
      <c r="BU73" s="39">
        <f>BT73*C73*E73*F73*L73*$BU$6</f>
        <v>799111.21290000004</v>
      </c>
      <c r="BV73" s="39">
        <v>5</v>
      </c>
      <c r="BW73" s="39">
        <f>BV73*C73*E73*F73*L73*$BW$6</f>
        <v>130763.65302000001</v>
      </c>
      <c r="BX73" s="39">
        <v>0</v>
      </c>
      <c r="BY73" s="39">
        <f>BX73*C73*E73*F73*L73*$BY$6</f>
        <v>0</v>
      </c>
      <c r="BZ73" s="39">
        <v>0</v>
      </c>
      <c r="CA73" s="39">
        <f>BZ73*C73*E73*F73*M73*$CA$6</f>
        <v>0</v>
      </c>
      <c r="CB73" s="39">
        <v>0</v>
      </c>
      <c r="CC73" s="39">
        <f>CB73*C73*E73*F73*M73*$CC$6</f>
        <v>0</v>
      </c>
      <c r="CD73" s="39">
        <v>4</v>
      </c>
      <c r="CE73" s="39">
        <f>CD73*C73*E73*F73*M73*$CE$6</f>
        <v>113909.67107519999</v>
      </c>
      <c r="CF73" s="39">
        <v>16</v>
      </c>
      <c r="CG73" s="39">
        <f>CF73*C73*E73*F73*M73*$CG$6</f>
        <v>455638.68430079997</v>
      </c>
      <c r="CH73" s="39"/>
      <c r="CI73" s="39">
        <f>SUM(CH73*$CI$6*C73*E73*F73*M73)</f>
        <v>0</v>
      </c>
      <c r="CJ73" s="39"/>
      <c r="CK73" s="39">
        <f>SUM(CJ73*$CK$6*C73*E73*F73*M73)</f>
        <v>0</v>
      </c>
      <c r="CL73" s="39">
        <v>3</v>
      </c>
      <c r="CM73" s="39">
        <f>CL73*C73*E73*F73*M73*$CM$6</f>
        <v>85432.253306400002</v>
      </c>
      <c r="CN73" s="39">
        <v>0</v>
      </c>
      <c r="CO73" s="39">
        <f>CN73*C73*E73*F73*M73*$CO$6</f>
        <v>0</v>
      </c>
      <c r="CP73" s="39">
        <v>10</v>
      </c>
      <c r="CQ73" s="39">
        <f>CP73*C73*E73*F73*M73*$CQ$6</f>
        <v>284774.17768799997</v>
      </c>
      <c r="CR73" s="39">
        <v>0</v>
      </c>
      <c r="CS73" s="39">
        <f>CR73*C73*E73*F73*M73*$CS$6</f>
        <v>0</v>
      </c>
      <c r="CT73" s="39">
        <v>2</v>
      </c>
      <c r="CU73" s="39">
        <f>CT73*C73*E73*F73*M73*$CU$6</f>
        <v>56954.835537599996</v>
      </c>
      <c r="CV73" s="39"/>
      <c r="CW73" s="39">
        <f>SUM(CV73*$CW$6*C73*E73*F73*M73)</f>
        <v>0</v>
      </c>
      <c r="CX73" s="39"/>
      <c r="CY73" s="39">
        <f>SUM(CX73*$CY$6*C73*E73*F73*M73)</f>
        <v>0</v>
      </c>
      <c r="CZ73" s="39">
        <v>0</v>
      </c>
      <c r="DA73" s="39">
        <f>CZ73*C73*E73*F73*M73*$DA$6</f>
        <v>0</v>
      </c>
      <c r="DB73" s="39">
        <v>0</v>
      </c>
      <c r="DC73" s="39">
        <f>DB73*C73*E73*F73*M73*$DC$6</f>
        <v>0</v>
      </c>
      <c r="DD73" s="39">
        <v>21</v>
      </c>
      <c r="DE73" s="39">
        <f>DD73*C73*E73*F73*M73*$DE$6</f>
        <v>659048.81122080004</v>
      </c>
      <c r="DF73" s="39">
        <v>0</v>
      </c>
      <c r="DG73" s="39">
        <f>DF73*C73*E73*F73*M73*$DG$6</f>
        <v>0</v>
      </c>
      <c r="DH73" s="40">
        <v>0</v>
      </c>
      <c r="DI73" s="40">
        <f>DH73*C73*E73*F73*M73*$DI$6</f>
        <v>0</v>
      </c>
      <c r="DJ73" s="39">
        <v>148</v>
      </c>
      <c r="DK73" s="39">
        <f>DJ73*C73*E73*F73*M73*$DK$6</f>
        <v>4644724.9552704012</v>
      </c>
      <c r="DL73" s="39">
        <v>0</v>
      </c>
      <c r="DM73" s="39">
        <f>DL73*C73*E73*F73*M73*$DM$6</f>
        <v>0</v>
      </c>
      <c r="DN73" s="39">
        <v>0</v>
      </c>
      <c r="DO73" s="39">
        <f>DN73*C73*E73*F73*M73*$DO$6</f>
        <v>0</v>
      </c>
      <c r="DP73" s="39">
        <v>0</v>
      </c>
      <c r="DQ73" s="39">
        <f>DP73*C73*E73*F73*M73*$DQ$6</f>
        <v>0</v>
      </c>
      <c r="DR73" s="39">
        <v>0</v>
      </c>
      <c r="DS73" s="39">
        <f>DR73*C73*E73*F73*M73*$DS$6</f>
        <v>0</v>
      </c>
      <c r="DT73" s="39">
        <v>2</v>
      </c>
      <c r="DU73" s="39">
        <f>DT73*C73*E73*F73*M73*$DU$6</f>
        <v>56954.835537599996</v>
      </c>
      <c r="DV73" s="39">
        <v>0</v>
      </c>
      <c r="DW73" s="39">
        <f>DV73*C73*E73*F73*M73*$DW$6</f>
        <v>0</v>
      </c>
      <c r="DX73" s="39">
        <v>0</v>
      </c>
      <c r="DY73" s="39">
        <f>DX73*C73*E73*F73*N73*$DY$6</f>
        <v>0</v>
      </c>
      <c r="DZ73" s="39">
        <v>0</v>
      </c>
      <c r="EA73" s="39">
        <f>DZ73*C73*E73*F73*O73*$EA$6</f>
        <v>0</v>
      </c>
      <c r="EB73" s="41">
        <f t="shared" si="30"/>
        <v>884</v>
      </c>
      <c r="EC73" s="41">
        <f t="shared" si="31"/>
        <v>23988737.439466797</v>
      </c>
    </row>
    <row r="74" spans="1:257" ht="30" x14ac:dyDescent="0.25">
      <c r="A74" s="56">
        <v>65</v>
      </c>
      <c r="B74" s="34" t="s">
        <v>140</v>
      </c>
      <c r="C74" s="35">
        <v>19007.45</v>
      </c>
      <c r="D74" s="35">
        <f>C74*(H74+I74+J74)</f>
        <v>15586.109000000002</v>
      </c>
      <c r="E74" s="112">
        <v>1.84</v>
      </c>
      <c r="F74" s="36">
        <v>1</v>
      </c>
      <c r="G74" s="37"/>
      <c r="H74" s="38">
        <v>0.63</v>
      </c>
      <c r="I74" s="38">
        <v>0.15</v>
      </c>
      <c r="J74" s="38">
        <v>0.04</v>
      </c>
      <c r="K74" s="38">
        <v>0.18</v>
      </c>
      <c r="L74" s="35">
        <v>1.4</v>
      </c>
      <c r="M74" s="35">
        <v>1.68</v>
      </c>
      <c r="N74" s="35">
        <v>2.23</v>
      </c>
      <c r="O74" s="35">
        <v>2.39</v>
      </c>
      <c r="P74" s="39"/>
      <c r="Q74" s="39">
        <f>P74*C74*E74*F74*L74*$Q$6</f>
        <v>0</v>
      </c>
      <c r="R74" s="39">
        <v>128</v>
      </c>
      <c r="S74" s="39">
        <f>R74*C74*E74*F74*L74*$S$6</f>
        <v>8147475.015680002</v>
      </c>
      <c r="T74" s="39">
        <v>0</v>
      </c>
      <c r="U74" s="39">
        <f>T74*C74*E74*F74*L74*$U$6</f>
        <v>0</v>
      </c>
      <c r="V74" s="39">
        <v>56</v>
      </c>
      <c r="W74" s="39">
        <f>V74*C74*E74*F74*L74*$W$6</f>
        <v>3016132.5779200005</v>
      </c>
      <c r="X74" s="39"/>
      <c r="Y74" s="39">
        <f>X74*C74*E74*F74*L74*$Y$6</f>
        <v>0</v>
      </c>
      <c r="Z74" s="39">
        <v>96</v>
      </c>
      <c r="AA74" s="39">
        <f>Z74*C74*E74*F74*L74*$AA$6</f>
        <v>5170512.9907200001</v>
      </c>
      <c r="AB74" s="39">
        <v>0</v>
      </c>
      <c r="AC74" s="39">
        <f>AB74*C74*E74*F74*L74*$AC$6</f>
        <v>0</v>
      </c>
      <c r="AD74" s="39">
        <v>0</v>
      </c>
      <c r="AE74" s="39">
        <f>AD74*C74*E74*F74*L74*$AE$6</f>
        <v>0</v>
      </c>
      <c r="AF74" s="39">
        <v>0</v>
      </c>
      <c r="AG74" s="39">
        <f>AF74*C74*E74*F74*L74*$AG$6</f>
        <v>0</v>
      </c>
      <c r="AH74" s="39"/>
      <c r="AI74" s="39">
        <f>AH74*C74*E74*F74*L74*$AI$6</f>
        <v>0</v>
      </c>
      <c r="AJ74" s="39">
        <v>5</v>
      </c>
      <c r="AK74" s="39">
        <f>AJ74*C74*E74*F74*L74*$AK$6</f>
        <v>239919.63688000001</v>
      </c>
      <c r="AL74" s="39">
        <v>0</v>
      </c>
      <c r="AM74" s="39">
        <f>AL74*C74*E74*F74*L74*$AM$6</f>
        <v>0</v>
      </c>
      <c r="AN74" s="39"/>
      <c r="AO74" s="39">
        <f>SUM($AO$6*AN74*C74*E74*F74*L74)</f>
        <v>0</v>
      </c>
      <c r="AP74" s="39">
        <v>7</v>
      </c>
      <c r="AQ74" s="39">
        <f>AP74*C74*E74*F74*L74*$AQ$6</f>
        <v>335887.49163200002</v>
      </c>
      <c r="AR74" s="39">
        <v>0</v>
      </c>
      <c r="AS74" s="39">
        <f>AR74*C74*E74*F74*L74*$AS$6</f>
        <v>0</v>
      </c>
      <c r="AT74" s="39">
        <v>0</v>
      </c>
      <c r="AU74" s="39">
        <f>AT74*C74*E74*F74*L74*$AU$6</f>
        <v>0</v>
      </c>
      <c r="AV74" s="39">
        <v>0</v>
      </c>
      <c r="AW74" s="39">
        <f>AV74*C74*E74*F74*L74*$AW$6</f>
        <v>0</v>
      </c>
      <c r="AX74" s="39">
        <v>1</v>
      </c>
      <c r="AY74" s="39">
        <f>SUM(AX74*$AY$6*C74*E74*F74*L74)</f>
        <v>47983.927376</v>
      </c>
      <c r="AZ74" s="39">
        <v>6</v>
      </c>
      <c r="BA74" s="39">
        <f>SUM(AZ74*$BA$6*C74*E74*F74*L74)</f>
        <v>287903.56425599998</v>
      </c>
      <c r="BB74" s="39">
        <v>30</v>
      </c>
      <c r="BC74" s="39">
        <f>BB74*C74*E74*F74*L74*$BC$6</f>
        <v>1439517.8212799998</v>
      </c>
      <c r="BD74" s="39">
        <v>0</v>
      </c>
      <c r="BE74" s="39">
        <f>BD74*C74*E74*F74*L74*$BE$6</f>
        <v>0</v>
      </c>
      <c r="BF74" s="39">
        <v>60</v>
      </c>
      <c r="BG74" s="39">
        <f>BF74*C74*E74*F74*L74*$BG$6</f>
        <v>3172814.7897599996</v>
      </c>
      <c r="BH74" s="39">
        <v>84</v>
      </c>
      <c r="BI74" s="39">
        <f>BH74*C74*E74*F74*L74*$BI$6</f>
        <v>4441940.7056639995</v>
      </c>
      <c r="BJ74" s="39">
        <v>0</v>
      </c>
      <c r="BK74" s="39">
        <f>BJ74*C74*E74*F74*L74*$BK$6</f>
        <v>0</v>
      </c>
      <c r="BL74" s="39">
        <v>0</v>
      </c>
      <c r="BM74" s="39">
        <f>BL74*C74*E74*F74*L74*$BM$6</f>
        <v>0</v>
      </c>
      <c r="BN74" s="39">
        <v>0</v>
      </c>
      <c r="BO74" s="39">
        <f>BN74*C74*E74*F74*L74*$BO$6</f>
        <v>0</v>
      </c>
      <c r="BP74" s="39">
        <v>0</v>
      </c>
      <c r="BQ74" s="39">
        <f>BP74*C74*E74*F74*L74*$BQ$6</f>
        <v>0</v>
      </c>
      <c r="BR74" s="39">
        <v>0</v>
      </c>
      <c r="BS74" s="39">
        <f>BR74*C74*E74*F74*L74*$BS$6</f>
        <v>0</v>
      </c>
      <c r="BT74" s="39">
        <v>25</v>
      </c>
      <c r="BU74" s="39">
        <f>BT74*C74*E74*F74*L74*$BU$6</f>
        <v>1346487.7580000001</v>
      </c>
      <c r="BV74" s="39">
        <v>1</v>
      </c>
      <c r="BW74" s="39">
        <f>BV74*C74*E74*F74*L74*$BW$6</f>
        <v>52880.246496000014</v>
      </c>
      <c r="BX74" s="39">
        <v>0</v>
      </c>
      <c r="BY74" s="39">
        <f>BX74*C74*E74*F74*L74*$BY$6</f>
        <v>0</v>
      </c>
      <c r="BZ74" s="39">
        <v>0</v>
      </c>
      <c r="CA74" s="39">
        <f>BZ74*C74*E74*F74*M74*$CA$6</f>
        <v>0</v>
      </c>
      <c r="CB74" s="39">
        <v>0</v>
      </c>
      <c r="CC74" s="39">
        <f>CB74*C74*E74*F74*M74*$CC$6</f>
        <v>0</v>
      </c>
      <c r="CD74" s="39"/>
      <c r="CE74" s="39">
        <f>CD74*C74*E74*F74*M74*$CE$6</f>
        <v>0</v>
      </c>
      <c r="CF74" s="39">
        <v>10</v>
      </c>
      <c r="CG74" s="39">
        <f>CF74*C74*E74*F74*M74*$CG$6</f>
        <v>575807.12851199997</v>
      </c>
      <c r="CH74" s="32"/>
      <c r="CI74" s="39">
        <f>SUM(CH74*$CI$6*C74*E74*F74*M74)</f>
        <v>0</v>
      </c>
      <c r="CJ74" s="32">
        <v>2</v>
      </c>
      <c r="CK74" s="39">
        <f>SUM(CJ74*$CK$6*C74*E74*F74*M74)</f>
        <v>115161.4257024</v>
      </c>
      <c r="CL74" s="39">
        <v>6</v>
      </c>
      <c r="CM74" s="39">
        <f>CL74*C74*E74*F74*M74*$CM$6</f>
        <v>345484.2771072</v>
      </c>
      <c r="CN74" s="39">
        <v>0</v>
      </c>
      <c r="CO74" s="39">
        <f>CN74*C74*E74*F74*M74*$CO$6</f>
        <v>0</v>
      </c>
      <c r="CP74" s="39">
        <v>10</v>
      </c>
      <c r="CQ74" s="39">
        <f>CP74*C74*E74*F74*M74*$CQ$6</f>
        <v>575807.12851199997</v>
      </c>
      <c r="CR74" s="39">
        <v>0</v>
      </c>
      <c r="CS74" s="39">
        <f>CR74*C74*E74*F74*M74*$CS$6</f>
        <v>0</v>
      </c>
      <c r="CT74" s="39">
        <v>2</v>
      </c>
      <c r="CU74" s="39">
        <f>CT74*C74*E74*F74*M74*$CU$6</f>
        <v>115161.42570240001</v>
      </c>
      <c r="CV74" s="32">
        <v>1</v>
      </c>
      <c r="CW74" s="39">
        <f>SUM(CV74*$CW$6*C74*E74*F74*M74)</f>
        <v>57580.712851199998</v>
      </c>
      <c r="CX74" s="32">
        <v>6</v>
      </c>
      <c r="CY74" s="39">
        <f>SUM(CX74*$CY$6*C74*E74*F74*M74)</f>
        <v>345484.2771072</v>
      </c>
      <c r="CZ74" s="39">
        <v>0</v>
      </c>
      <c r="DA74" s="39">
        <f>CZ74*C74*E74*F74*M74*$DA$6</f>
        <v>0</v>
      </c>
      <c r="DB74" s="39">
        <v>0</v>
      </c>
      <c r="DC74" s="39">
        <f>DB74*C74*E74*F74*M74*$DC$6</f>
        <v>0</v>
      </c>
      <c r="DD74" s="39">
        <v>17</v>
      </c>
      <c r="DE74" s="39">
        <f>DD74*C74*E74*F74*M74*$DE$6</f>
        <v>1078757.0285184002</v>
      </c>
      <c r="DF74" s="39">
        <v>0</v>
      </c>
      <c r="DG74" s="39">
        <f>DF74*C74*E74*F74*M74*$DG$6</f>
        <v>0</v>
      </c>
      <c r="DH74" s="40">
        <v>0</v>
      </c>
      <c r="DI74" s="40">
        <f>DH74*C74*E74*F74*M74*$DI$6</f>
        <v>0</v>
      </c>
      <c r="DJ74" s="39">
        <v>80</v>
      </c>
      <c r="DK74" s="39">
        <f>DJ74*C74*E74*F74*M74*$DK$6</f>
        <v>5076503.6636160007</v>
      </c>
      <c r="DL74" s="39">
        <v>0</v>
      </c>
      <c r="DM74" s="39">
        <f>DL74*C74*E74*F74*M74*$DM$6</f>
        <v>0</v>
      </c>
      <c r="DN74" s="39">
        <v>0</v>
      </c>
      <c r="DO74" s="39">
        <f>DN74*C74*E74*F74*M74*$DO$6</f>
        <v>0</v>
      </c>
      <c r="DP74" s="39">
        <v>0</v>
      </c>
      <c r="DQ74" s="39">
        <f>DP74*C74*E74*F74*M74*$DQ$6</f>
        <v>0</v>
      </c>
      <c r="DR74" s="39">
        <v>0</v>
      </c>
      <c r="DS74" s="39">
        <f>DR74*C74*E74*F74*M74*$DS$6</f>
        <v>0</v>
      </c>
      <c r="DT74" s="39">
        <v>47</v>
      </c>
      <c r="DU74" s="39">
        <f>DT74*C74*E74*F74*M74*$DU$6</f>
        <v>2706293.5040064002</v>
      </c>
      <c r="DV74" s="39">
        <v>0</v>
      </c>
      <c r="DW74" s="39">
        <f>DV74*C74*E74*F74*M74*$DW$6</f>
        <v>0</v>
      </c>
      <c r="DX74" s="39">
        <v>0</v>
      </c>
      <c r="DY74" s="39">
        <f>DX74*C74*E74*F74*N74*$DY$6</f>
        <v>0</v>
      </c>
      <c r="DZ74" s="39">
        <v>5</v>
      </c>
      <c r="EA74" s="39">
        <f>DZ74*C74*E74*F74*O74*$EA$6</f>
        <v>626903.71590000007</v>
      </c>
      <c r="EB74" s="41">
        <f t="shared" si="30"/>
        <v>685</v>
      </c>
      <c r="EC74" s="41">
        <f t="shared" si="31"/>
        <v>39318400.8131992</v>
      </c>
    </row>
    <row r="75" spans="1:257" ht="30" x14ac:dyDescent="0.25">
      <c r="A75" s="56">
        <v>66</v>
      </c>
      <c r="B75" s="34" t="s">
        <v>141</v>
      </c>
      <c r="C75" s="35">
        <v>19007.45</v>
      </c>
      <c r="D75" s="35">
        <f>C75*(H75+I75+J75)</f>
        <v>15966.258000000002</v>
      </c>
      <c r="E75" s="112">
        <v>2.29</v>
      </c>
      <c r="F75" s="36">
        <v>1</v>
      </c>
      <c r="G75" s="37"/>
      <c r="H75" s="38">
        <v>0.55000000000000004</v>
      </c>
      <c r="I75" s="38">
        <v>0.25</v>
      </c>
      <c r="J75" s="38">
        <v>0.04</v>
      </c>
      <c r="K75" s="38">
        <v>0.16</v>
      </c>
      <c r="L75" s="35">
        <v>1.4</v>
      </c>
      <c r="M75" s="35">
        <v>1.68</v>
      </c>
      <c r="N75" s="35">
        <v>2.23</v>
      </c>
      <c r="O75" s="35">
        <v>2.39</v>
      </c>
      <c r="P75" s="39"/>
      <c r="Q75" s="39">
        <f>P75*C75*E75*F75*L75*$Q$6</f>
        <v>0</v>
      </c>
      <c r="R75" s="39">
        <v>8</v>
      </c>
      <c r="S75" s="39">
        <f>R75*C75*E75*F75*L75*$S$6</f>
        <v>633754.00087999995</v>
      </c>
      <c r="T75" s="39">
        <v>0</v>
      </c>
      <c r="U75" s="39">
        <f>T75*C75*E75*F75*L75*$U$6</f>
        <v>0</v>
      </c>
      <c r="V75" s="39">
        <v>2</v>
      </c>
      <c r="W75" s="39">
        <f>V75*C75*E75*F75*L75*$W$6</f>
        <v>134063.34633999999</v>
      </c>
      <c r="X75" s="39"/>
      <c r="Y75" s="39">
        <f>X75*C75*E75*F75*L75*$Y$6</f>
        <v>0</v>
      </c>
      <c r="Z75" s="39">
        <v>1</v>
      </c>
      <c r="AA75" s="39">
        <f>Z75*C75*E75*F75*L75*$AA$6</f>
        <v>67031.673169999995</v>
      </c>
      <c r="AB75" s="39">
        <v>0</v>
      </c>
      <c r="AC75" s="39">
        <f>AB75*C75*E75*F75*L75*$AC$6</f>
        <v>0</v>
      </c>
      <c r="AD75" s="39">
        <v>0</v>
      </c>
      <c r="AE75" s="39">
        <f>AD75*C75*E75*F75*L75*$AE$6</f>
        <v>0</v>
      </c>
      <c r="AF75" s="39">
        <v>0</v>
      </c>
      <c r="AG75" s="39">
        <f>AF75*C75*E75*F75*L75*$AG$6</f>
        <v>0</v>
      </c>
      <c r="AH75" s="39">
        <v>0</v>
      </c>
      <c r="AI75" s="39">
        <f>AH75*C75*E75*F75*L75*$AI$6</f>
        <v>0</v>
      </c>
      <c r="AJ75" s="39"/>
      <c r="AK75" s="39">
        <f>AJ75*C75*E75*F75*L75*$AK$6</f>
        <v>0</v>
      </c>
      <c r="AL75" s="39">
        <v>0</v>
      </c>
      <c r="AM75" s="39">
        <f>AL75*C75*E75*F75*L75*$AM$6</f>
        <v>0</v>
      </c>
      <c r="AN75" s="39"/>
      <c r="AO75" s="39">
        <f>SUM($AO$6*AN75*C75*E75*F75*L75)</f>
        <v>0</v>
      </c>
      <c r="AP75" s="39"/>
      <c r="AQ75" s="39">
        <f>AP75*C75*E75*F75*L75*$AQ$6</f>
        <v>0</v>
      </c>
      <c r="AR75" s="39">
        <v>0</v>
      </c>
      <c r="AS75" s="39">
        <f>AR75*C75*E75*F75*L75*$AS$6</f>
        <v>0</v>
      </c>
      <c r="AT75" s="39"/>
      <c r="AU75" s="39">
        <f>AT75*C75*E75*F75*L75*$AU$6</f>
        <v>0</v>
      </c>
      <c r="AV75" s="39">
        <v>0</v>
      </c>
      <c r="AW75" s="39">
        <f>AV75*C75*E75*F75*L75*$AW$6</f>
        <v>0</v>
      </c>
      <c r="AX75" s="39"/>
      <c r="AY75" s="39">
        <f>SUM(AX75*$AY$6*C75*E75*F75*L75)</f>
        <v>0</v>
      </c>
      <c r="AZ75" s="39"/>
      <c r="BA75" s="39">
        <f>SUM(AZ75*$BA$6*C75*E75*F75*L75)</f>
        <v>0</v>
      </c>
      <c r="BB75" s="39"/>
      <c r="BC75" s="39">
        <f>BB75*C75*E75*F75*L75*$BC$6</f>
        <v>0</v>
      </c>
      <c r="BD75" s="39">
        <v>0</v>
      </c>
      <c r="BE75" s="39">
        <f>BD75*C75*E75*F75*L75*$BE$6</f>
        <v>0</v>
      </c>
      <c r="BF75" s="39">
        <v>5</v>
      </c>
      <c r="BG75" s="39">
        <f>BF75*C75*E75*F75*L75*$BG$6</f>
        <v>329064.57737999997</v>
      </c>
      <c r="BH75" s="39"/>
      <c r="BI75" s="39">
        <f>BH75*C75*E75*F75*L75*$BI$6</f>
        <v>0</v>
      </c>
      <c r="BJ75" s="39">
        <v>0</v>
      </c>
      <c r="BK75" s="39">
        <f>BJ75*C75*E75*F75*L75*$BK$6</f>
        <v>0</v>
      </c>
      <c r="BL75" s="39">
        <v>0</v>
      </c>
      <c r="BM75" s="39">
        <f>BL75*C75*E75*F75*L75*$BM$6</f>
        <v>0</v>
      </c>
      <c r="BN75" s="39">
        <v>0</v>
      </c>
      <c r="BO75" s="39">
        <f>BN75*C75*E75*F75*L75*$BO$6</f>
        <v>0</v>
      </c>
      <c r="BP75" s="39">
        <v>0</v>
      </c>
      <c r="BQ75" s="39">
        <f>BP75*C75*E75*F75*L75*$BQ$6</f>
        <v>0</v>
      </c>
      <c r="BR75" s="39">
        <v>0</v>
      </c>
      <c r="BS75" s="39">
        <f>BR75*C75*E75*F75*L75*$BS$6</f>
        <v>0</v>
      </c>
      <c r="BT75" s="39"/>
      <c r="BU75" s="39">
        <f>BT75*C75*E75*F75*L75*$BU$6</f>
        <v>0</v>
      </c>
      <c r="BV75" s="39"/>
      <c r="BW75" s="39">
        <f>BV75*C75*E75*F75*L75*$BW$6</f>
        <v>0</v>
      </c>
      <c r="BX75" s="39">
        <v>0</v>
      </c>
      <c r="BY75" s="39">
        <f>BX75*C75*E75*F75*L75*$BY$6</f>
        <v>0</v>
      </c>
      <c r="BZ75" s="39">
        <v>0</v>
      </c>
      <c r="CA75" s="39">
        <f>BZ75*C75*E75*F75*M75*$CA$6</f>
        <v>0</v>
      </c>
      <c r="CB75" s="39">
        <v>0</v>
      </c>
      <c r="CC75" s="39">
        <f>CB75*C75*E75*F75*M75*$CC$6</f>
        <v>0</v>
      </c>
      <c r="CD75" s="39">
        <v>3</v>
      </c>
      <c r="CE75" s="39">
        <f>CD75*C75*E75*F75*M75*$CE$6</f>
        <v>214988.85722160005</v>
      </c>
      <c r="CF75" s="39">
        <v>3</v>
      </c>
      <c r="CG75" s="39">
        <f>CF75*C75*E75*F75*M75*$CG$6</f>
        <v>214988.85722160005</v>
      </c>
      <c r="CH75" s="39"/>
      <c r="CI75" s="39">
        <f>SUM(CH75*$CI$6*C75*E75*F75*M75)</f>
        <v>0</v>
      </c>
      <c r="CJ75" s="39"/>
      <c r="CK75" s="39">
        <f>SUM(CJ75*$CK$6*C75*E75*F75*M75)</f>
        <v>0</v>
      </c>
      <c r="CL75" s="39"/>
      <c r="CM75" s="39">
        <f>CL75*C75*E75*F75*M75*$CM$6</f>
        <v>0</v>
      </c>
      <c r="CN75" s="39">
        <v>0</v>
      </c>
      <c r="CO75" s="39">
        <f>CN75*C75*E75*F75*M75*$CO$6</f>
        <v>0</v>
      </c>
      <c r="CP75" s="39"/>
      <c r="CQ75" s="39">
        <f>CP75*C75*E75*F75*M75*$CQ$6</f>
        <v>0</v>
      </c>
      <c r="CR75" s="39">
        <v>0</v>
      </c>
      <c r="CS75" s="39">
        <f>CR75*C75*E75*F75*M75*$CS$6</f>
        <v>0</v>
      </c>
      <c r="CT75" s="39"/>
      <c r="CU75" s="39">
        <f>CT75*C75*E75*F75*M75*$CU$6</f>
        <v>0</v>
      </c>
      <c r="CV75" s="39"/>
      <c r="CW75" s="39">
        <f>SUM(CV75*$CW$6*C75*E75*F75*M75)</f>
        <v>0</v>
      </c>
      <c r="CX75" s="39"/>
      <c r="CY75" s="39">
        <f>SUM(CX75*$CY$6*C75*E75*F75*M75)</f>
        <v>0</v>
      </c>
      <c r="CZ75" s="39"/>
      <c r="DA75" s="39">
        <f>CZ75*C75*E75*F75*M75*$DA$6</f>
        <v>0</v>
      </c>
      <c r="DB75" s="39">
        <v>0</v>
      </c>
      <c r="DC75" s="39">
        <f>DB75*C75*E75*F75*M75*$DC$6</f>
        <v>0</v>
      </c>
      <c r="DD75" s="39"/>
      <c r="DE75" s="39">
        <f>DD75*C75*E75*F75*M75*$DE$6</f>
        <v>0</v>
      </c>
      <c r="DF75" s="39">
        <v>0</v>
      </c>
      <c r="DG75" s="39">
        <f>DF75*C75*E75*F75*M75*$DG$6</f>
        <v>0</v>
      </c>
      <c r="DH75" s="40">
        <v>0</v>
      </c>
      <c r="DI75" s="40">
        <f>DH75*C75*E75*F75*M75*$DI$6</f>
        <v>0</v>
      </c>
      <c r="DJ75" s="39">
        <v>2</v>
      </c>
      <c r="DK75" s="39">
        <f>DJ75*C75*E75*F75*M75*$DK$6</f>
        <v>157950.99714240001</v>
      </c>
      <c r="DL75" s="39">
        <v>0</v>
      </c>
      <c r="DM75" s="39">
        <f>DL75*C75*E75*F75*M75*$DM$6</f>
        <v>0</v>
      </c>
      <c r="DN75" s="39">
        <v>0</v>
      </c>
      <c r="DO75" s="39">
        <f>DN75*C75*E75*F75*M75*$DO$6</f>
        <v>0</v>
      </c>
      <c r="DP75" s="39">
        <v>0</v>
      </c>
      <c r="DQ75" s="39">
        <f>DP75*C75*E75*F75*M75*$DQ$6</f>
        <v>0</v>
      </c>
      <c r="DR75" s="39">
        <v>0</v>
      </c>
      <c r="DS75" s="39">
        <f>DR75*C75*E75*F75*M75*$DS$6</f>
        <v>0</v>
      </c>
      <c r="DT75" s="39"/>
      <c r="DU75" s="39">
        <f>DT75*C75*E75*F75*M75*$DU$6</f>
        <v>0</v>
      </c>
      <c r="DV75" s="39">
        <v>0</v>
      </c>
      <c r="DW75" s="39">
        <f>DV75*C75*E75*F75*M75*$DW$6</f>
        <v>0</v>
      </c>
      <c r="DX75" s="39">
        <v>0</v>
      </c>
      <c r="DY75" s="39">
        <f>DX75*C75*E75*F75*N75*$DY$6</f>
        <v>0</v>
      </c>
      <c r="DZ75" s="39"/>
      <c r="EA75" s="39">
        <f>DZ75*C75*E75*F75*O75*$EA$6</f>
        <v>0</v>
      </c>
      <c r="EB75" s="41">
        <f t="shared" si="30"/>
        <v>24</v>
      </c>
      <c r="EC75" s="41">
        <f t="shared" si="31"/>
        <v>1751842.3093556003</v>
      </c>
    </row>
    <row r="76" spans="1:257" s="53" customFormat="1" x14ac:dyDescent="0.25">
      <c r="A76" s="46">
        <v>15</v>
      </c>
      <c r="B76" s="26" t="s">
        <v>142</v>
      </c>
      <c r="C76" s="35">
        <v>19007.45</v>
      </c>
      <c r="D76" s="47">
        <f>C76*(H76+I76+J76)</f>
        <v>0</v>
      </c>
      <c r="E76" s="47">
        <v>1.1200000000000001</v>
      </c>
      <c r="F76" s="48">
        <v>1</v>
      </c>
      <c r="G76" s="49"/>
      <c r="H76" s="50"/>
      <c r="I76" s="50"/>
      <c r="J76" s="50"/>
      <c r="K76" s="50"/>
      <c r="L76" s="35">
        <v>1.4</v>
      </c>
      <c r="M76" s="35">
        <v>1.68</v>
      </c>
      <c r="N76" s="35">
        <v>2.23</v>
      </c>
      <c r="O76" s="35">
        <v>2.39</v>
      </c>
      <c r="P76" s="32">
        <f>SUM(P77:P90)</f>
        <v>0</v>
      </c>
      <c r="Q76" s="32">
        <f t="shared" ref="Q76:CD76" si="32">SUM(Q77:Q90)</f>
        <v>0</v>
      </c>
      <c r="R76" s="32">
        <f t="shared" si="32"/>
        <v>13</v>
      </c>
      <c r="S76" s="32">
        <f t="shared" si="32"/>
        <v>635829.61442000011</v>
      </c>
      <c r="T76" s="32">
        <f t="shared" si="32"/>
        <v>1450</v>
      </c>
      <c r="U76" s="32">
        <f t="shared" si="32"/>
        <v>51336841.555999994</v>
      </c>
      <c r="V76" s="32">
        <f t="shared" si="32"/>
        <v>2648</v>
      </c>
      <c r="W76" s="32">
        <f t="shared" si="32"/>
        <v>167777058.08247998</v>
      </c>
      <c r="X76" s="32">
        <f t="shared" si="32"/>
        <v>0</v>
      </c>
      <c r="Y76" s="32">
        <f t="shared" si="32"/>
        <v>0</v>
      </c>
      <c r="Z76" s="32">
        <f t="shared" si="32"/>
        <v>1264</v>
      </c>
      <c r="AA76" s="32">
        <f t="shared" si="32"/>
        <v>57256757.476380005</v>
      </c>
      <c r="AB76" s="32">
        <f t="shared" si="32"/>
        <v>42</v>
      </c>
      <c r="AC76" s="32">
        <f t="shared" si="32"/>
        <v>1191402.1719599999</v>
      </c>
      <c r="AD76" s="32">
        <f t="shared" si="32"/>
        <v>0</v>
      </c>
      <c r="AE76" s="32">
        <f t="shared" si="32"/>
        <v>0</v>
      </c>
      <c r="AF76" s="32">
        <f t="shared" si="32"/>
        <v>0</v>
      </c>
      <c r="AG76" s="32">
        <f t="shared" si="32"/>
        <v>0</v>
      </c>
      <c r="AH76" s="32">
        <f t="shared" si="32"/>
        <v>591</v>
      </c>
      <c r="AI76" s="32">
        <f t="shared" si="32"/>
        <v>15733773.317261998</v>
      </c>
      <c r="AJ76" s="32">
        <f t="shared" si="32"/>
        <v>267</v>
      </c>
      <c r="AK76" s="32">
        <f t="shared" si="32"/>
        <v>13954195.488925997</v>
      </c>
      <c r="AL76" s="32">
        <f t="shared" si="32"/>
        <v>280</v>
      </c>
      <c r="AM76" s="32">
        <f t="shared" si="32"/>
        <v>9455702.2974260002</v>
      </c>
      <c r="AN76" s="32">
        <f t="shared" si="32"/>
        <v>8</v>
      </c>
      <c r="AO76" s="32">
        <f t="shared" si="32"/>
        <v>321283.68764800002</v>
      </c>
      <c r="AP76" s="32">
        <f t="shared" si="32"/>
        <v>122</v>
      </c>
      <c r="AQ76" s="32">
        <f t="shared" si="32"/>
        <v>5386717.4123839997</v>
      </c>
      <c r="AR76" s="32">
        <f t="shared" si="32"/>
        <v>90</v>
      </c>
      <c r="AS76" s="32">
        <f t="shared" si="32"/>
        <v>1924572.7393199997</v>
      </c>
      <c r="AT76" s="32">
        <f t="shared" si="32"/>
        <v>11</v>
      </c>
      <c r="AU76" s="32">
        <f t="shared" si="32"/>
        <v>481925.53147199994</v>
      </c>
      <c r="AV76" s="32">
        <f t="shared" si="32"/>
        <v>5</v>
      </c>
      <c r="AW76" s="32">
        <f t="shared" si="32"/>
        <v>195586.6605</v>
      </c>
      <c r="AX76" s="32">
        <f t="shared" si="32"/>
        <v>37</v>
      </c>
      <c r="AY76" s="32">
        <f t="shared" si="32"/>
        <v>1506278.068064</v>
      </c>
      <c r="AZ76" s="32">
        <f t="shared" si="32"/>
        <v>405</v>
      </c>
      <c r="BA76" s="32">
        <f t="shared" si="32"/>
        <v>16473351.676166</v>
      </c>
      <c r="BB76" s="32">
        <f t="shared" si="32"/>
        <v>0</v>
      </c>
      <c r="BC76" s="32">
        <f t="shared" si="32"/>
        <v>0</v>
      </c>
      <c r="BD76" s="32">
        <f t="shared" si="32"/>
        <v>0</v>
      </c>
      <c r="BE76" s="32">
        <f t="shared" si="32"/>
        <v>0</v>
      </c>
      <c r="BF76" s="32">
        <f t="shared" si="32"/>
        <v>411</v>
      </c>
      <c r="BG76" s="32">
        <f t="shared" si="32"/>
        <v>10916322.189695999</v>
      </c>
      <c r="BH76" s="32">
        <f t="shared" si="32"/>
        <v>130</v>
      </c>
      <c r="BI76" s="32">
        <f t="shared" si="32"/>
        <v>3696731.5797720002</v>
      </c>
      <c r="BJ76" s="32">
        <f t="shared" si="32"/>
        <v>0</v>
      </c>
      <c r="BK76" s="32">
        <f t="shared" si="32"/>
        <v>0</v>
      </c>
      <c r="BL76" s="32">
        <f t="shared" si="32"/>
        <v>0</v>
      </c>
      <c r="BM76" s="32">
        <f t="shared" si="32"/>
        <v>0</v>
      </c>
      <c r="BN76" s="32">
        <f t="shared" si="32"/>
        <v>0</v>
      </c>
      <c r="BO76" s="32">
        <f t="shared" si="32"/>
        <v>0</v>
      </c>
      <c r="BP76" s="32">
        <f t="shared" si="32"/>
        <v>0</v>
      </c>
      <c r="BQ76" s="32">
        <f t="shared" si="32"/>
        <v>0</v>
      </c>
      <c r="BR76" s="32">
        <f t="shared" si="32"/>
        <v>1011</v>
      </c>
      <c r="BS76" s="32">
        <f t="shared" si="32"/>
        <v>25310478.561983995</v>
      </c>
      <c r="BT76" s="32">
        <f t="shared" si="32"/>
        <v>755</v>
      </c>
      <c r="BU76" s="32">
        <f t="shared" si="32"/>
        <v>33182434.50753</v>
      </c>
      <c r="BV76" s="32">
        <f t="shared" si="32"/>
        <v>57</v>
      </c>
      <c r="BW76" s="32">
        <f t="shared" si="32"/>
        <v>1538700.2159760001</v>
      </c>
      <c r="BX76" s="32">
        <f t="shared" si="32"/>
        <v>70</v>
      </c>
      <c r="BY76" s="32">
        <f t="shared" si="32"/>
        <v>1805656.0497360001</v>
      </c>
      <c r="BZ76" s="32">
        <f t="shared" si="32"/>
        <v>61</v>
      </c>
      <c r="CA76" s="32">
        <f t="shared" si="32"/>
        <v>3042530.1244799998</v>
      </c>
      <c r="CB76" s="32">
        <f t="shared" si="32"/>
        <v>15</v>
      </c>
      <c r="CC76" s="32">
        <f t="shared" si="32"/>
        <v>1069100.6356800001</v>
      </c>
      <c r="CD76" s="32">
        <f t="shared" si="32"/>
        <v>95</v>
      </c>
      <c r="CE76" s="32">
        <f t="shared" ref="CE76:EC76" si="33">SUM(CE77:CE90)</f>
        <v>4700495.0944643999</v>
      </c>
      <c r="CF76" s="32">
        <f t="shared" si="33"/>
        <v>490</v>
      </c>
      <c r="CG76" s="32">
        <f t="shared" si="33"/>
        <v>19292824.661048397</v>
      </c>
      <c r="CH76" s="32">
        <f t="shared" si="33"/>
        <v>21</v>
      </c>
      <c r="CI76" s="32">
        <f t="shared" si="33"/>
        <v>1038643.4019191999</v>
      </c>
      <c r="CJ76" s="32">
        <f t="shared" si="33"/>
        <v>204</v>
      </c>
      <c r="CK76" s="32">
        <f t="shared" si="33"/>
        <v>10444484.140028398</v>
      </c>
      <c r="CL76" s="32">
        <f t="shared" si="33"/>
        <v>379</v>
      </c>
      <c r="CM76" s="32">
        <f t="shared" si="33"/>
        <v>22015703.913865201</v>
      </c>
      <c r="CN76" s="32">
        <f t="shared" si="33"/>
        <v>229</v>
      </c>
      <c r="CO76" s="32">
        <f t="shared" si="33"/>
        <v>9977736.1334111989</v>
      </c>
      <c r="CP76" s="32">
        <f t="shared" si="33"/>
        <v>733</v>
      </c>
      <c r="CQ76" s="32">
        <f t="shared" si="33"/>
        <v>37251748.297486797</v>
      </c>
      <c r="CR76" s="32">
        <f t="shared" si="33"/>
        <v>5</v>
      </c>
      <c r="CS76" s="32">
        <f t="shared" si="33"/>
        <v>151775.24854799997</v>
      </c>
      <c r="CT76" s="32">
        <f t="shared" si="33"/>
        <v>122</v>
      </c>
      <c r="CU76" s="32">
        <f t="shared" si="33"/>
        <v>5220129.7340807989</v>
      </c>
      <c r="CV76" s="32">
        <f t="shared" si="33"/>
        <v>31</v>
      </c>
      <c r="CW76" s="32">
        <f t="shared" si="33"/>
        <v>1257387.5230223997</v>
      </c>
      <c r="CX76" s="32">
        <f t="shared" si="33"/>
        <v>327</v>
      </c>
      <c r="CY76" s="32">
        <f t="shared" si="33"/>
        <v>12440250.423770398</v>
      </c>
      <c r="CZ76" s="32">
        <f t="shared" si="33"/>
        <v>6</v>
      </c>
      <c r="DA76" s="32">
        <f t="shared" si="33"/>
        <v>395241.52353839995</v>
      </c>
      <c r="DB76" s="32">
        <f t="shared" si="33"/>
        <v>0</v>
      </c>
      <c r="DC76" s="32">
        <f t="shared" si="33"/>
        <v>0</v>
      </c>
      <c r="DD76" s="32">
        <f t="shared" si="33"/>
        <v>910</v>
      </c>
      <c r="DE76" s="32">
        <f t="shared" si="33"/>
        <v>49235877.855964795</v>
      </c>
      <c r="DF76" s="32">
        <f t="shared" si="33"/>
        <v>260</v>
      </c>
      <c r="DG76" s="32">
        <f t="shared" si="33"/>
        <v>8010667.6017984012</v>
      </c>
      <c r="DH76" s="32">
        <f t="shared" si="33"/>
        <v>5</v>
      </c>
      <c r="DI76" s="32">
        <f t="shared" si="33"/>
        <v>532825.96197599999</v>
      </c>
      <c r="DJ76" s="32">
        <f t="shared" si="33"/>
        <v>1262</v>
      </c>
      <c r="DK76" s="32">
        <f t="shared" si="33"/>
        <v>80733134.503375202</v>
      </c>
      <c r="DL76" s="32">
        <f t="shared" si="33"/>
        <v>0</v>
      </c>
      <c r="DM76" s="32">
        <f t="shared" si="33"/>
        <v>0</v>
      </c>
      <c r="DN76" s="32">
        <f t="shared" si="33"/>
        <v>0</v>
      </c>
      <c r="DO76" s="32">
        <f t="shared" si="33"/>
        <v>0</v>
      </c>
      <c r="DP76" s="32">
        <f t="shared" si="33"/>
        <v>245</v>
      </c>
      <c r="DQ76" s="32">
        <f t="shared" si="33"/>
        <v>8354331.7254936006</v>
      </c>
      <c r="DR76" s="32">
        <f t="shared" si="33"/>
        <v>66</v>
      </c>
      <c r="DS76" s="32">
        <f t="shared" si="33"/>
        <v>2853291.6481607999</v>
      </c>
      <c r="DT76" s="32">
        <f t="shared" si="33"/>
        <v>76</v>
      </c>
      <c r="DU76" s="32">
        <f t="shared" si="33"/>
        <v>3895147.4611895997</v>
      </c>
      <c r="DV76" s="32">
        <f t="shared" si="33"/>
        <v>363</v>
      </c>
      <c r="DW76" s="32">
        <f t="shared" si="33"/>
        <v>18520022.6480808</v>
      </c>
      <c r="DX76" s="32">
        <f t="shared" si="33"/>
        <v>42</v>
      </c>
      <c r="DY76" s="32">
        <f t="shared" si="33"/>
        <v>3621830.1570412503</v>
      </c>
      <c r="DZ76" s="32">
        <f t="shared" si="33"/>
        <v>117</v>
      </c>
      <c r="EA76" s="32">
        <f t="shared" si="33"/>
        <v>17041219.107701249</v>
      </c>
      <c r="EB76" s="32">
        <f t="shared" si="33"/>
        <v>15731</v>
      </c>
      <c r="EC76" s="32">
        <f t="shared" si="33"/>
        <v>741177998.41122723</v>
      </c>
      <c r="ED76" s="51"/>
      <c r="EE76" s="51"/>
      <c r="EF76" s="51"/>
      <c r="EG76" s="51"/>
      <c r="EH76" s="51"/>
      <c r="EI76" s="51"/>
      <c r="EJ76" s="52"/>
      <c r="EK76" s="52"/>
      <c r="EL76" s="52"/>
      <c r="EM76" s="52"/>
      <c r="EN76" s="52"/>
      <c r="EO76" s="52"/>
      <c r="EP76" s="52"/>
      <c r="EQ76" s="52"/>
      <c r="ER76" s="52"/>
      <c r="ES76" s="52"/>
      <c r="ET76" s="52"/>
      <c r="EU76" s="52"/>
      <c r="EV76" s="52"/>
      <c r="EW76" s="52"/>
      <c r="EX76" s="52"/>
      <c r="EY76" s="52"/>
      <c r="EZ76" s="52"/>
      <c r="FA76" s="52"/>
      <c r="FB76" s="52"/>
      <c r="FC76" s="52"/>
      <c r="FD76" s="52"/>
      <c r="FE76" s="52"/>
      <c r="FF76" s="52"/>
      <c r="FG76" s="52"/>
      <c r="FH76" s="52"/>
      <c r="FI76" s="52"/>
      <c r="FJ76" s="52"/>
      <c r="FK76" s="52"/>
      <c r="FL76" s="52"/>
      <c r="FM76" s="52"/>
      <c r="FN76" s="52"/>
      <c r="FO76" s="52"/>
      <c r="FP76" s="52"/>
      <c r="FQ76" s="52"/>
      <c r="FR76" s="52"/>
      <c r="FS76" s="52"/>
      <c r="FT76" s="52"/>
      <c r="FU76" s="52"/>
      <c r="FV76" s="52"/>
      <c r="FW76" s="52"/>
      <c r="FX76" s="52"/>
      <c r="FY76" s="52"/>
      <c r="FZ76" s="52"/>
      <c r="GA76" s="52"/>
      <c r="GB76" s="52"/>
      <c r="GC76" s="52"/>
      <c r="GD76" s="52"/>
      <c r="GE76" s="52"/>
      <c r="GF76" s="52"/>
      <c r="GG76" s="52"/>
      <c r="GH76" s="52"/>
      <c r="GI76" s="52"/>
      <c r="GJ76" s="52"/>
      <c r="GK76" s="52"/>
      <c r="GL76" s="52"/>
      <c r="GM76" s="52"/>
      <c r="GN76" s="52"/>
      <c r="GO76" s="52"/>
      <c r="GP76" s="52"/>
      <c r="GQ76" s="52"/>
      <c r="GR76" s="52"/>
      <c r="GS76" s="52"/>
      <c r="GT76" s="52"/>
      <c r="GU76" s="52"/>
      <c r="GV76" s="52"/>
      <c r="GW76" s="52"/>
      <c r="GX76" s="52"/>
      <c r="GY76" s="52"/>
      <c r="GZ76" s="52"/>
      <c r="HA76" s="52"/>
      <c r="HB76" s="52"/>
      <c r="HC76" s="52"/>
      <c r="HD76" s="52"/>
      <c r="HE76" s="52"/>
      <c r="HF76" s="52"/>
      <c r="HG76" s="52"/>
      <c r="HH76" s="52"/>
      <c r="HI76" s="52"/>
      <c r="HJ76" s="52"/>
      <c r="HK76" s="52"/>
      <c r="HL76" s="52"/>
      <c r="HM76" s="52"/>
      <c r="HN76" s="52"/>
      <c r="HO76" s="52"/>
      <c r="HP76" s="52"/>
      <c r="HQ76" s="52"/>
      <c r="HR76" s="52"/>
      <c r="HS76" s="52"/>
      <c r="HT76" s="52"/>
      <c r="HU76" s="52"/>
      <c r="HV76" s="52"/>
      <c r="HW76" s="52"/>
      <c r="HX76" s="52"/>
      <c r="HY76" s="52"/>
      <c r="HZ76" s="52"/>
      <c r="IA76" s="52"/>
      <c r="IB76" s="52"/>
      <c r="IC76" s="52"/>
      <c r="ID76" s="52"/>
      <c r="IE76" s="52"/>
      <c r="IF76" s="52"/>
      <c r="IG76" s="52"/>
      <c r="IH76" s="52"/>
      <c r="II76" s="52"/>
      <c r="IJ76" s="52"/>
      <c r="IK76" s="52"/>
      <c r="IL76" s="52"/>
      <c r="IM76" s="52"/>
      <c r="IN76" s="52"/>
      <c r="IO76" s="52"/>
      <c r="IP76" s="52"/>
      <c r="IQ76" s="52"/>
      <c r="IR76" s="52"/>
      <c r="IS76" s="52"/>
      <c r="IT76" s="52"/>
      <c r="IU76" s="52"/>
      <c r="IV76" s="52"/>
      <c r="IW76" s="52"/>
    </row>
    <row r="77" spans="1:257" s="43" customFormat="1" x14ac:dyDescent="0.25">
      <c r="A77" s="56">
        <v>67</v>
      </c>
      <c r="B77" s="34" t="s">
        <v>143</v>
      </c>
      <c r="C77" s="35">
        <v>19007.45</v>
      </c>
      <c r="D77" s="35">
        <f>C77*(H77+I77+J77)</f>
        <v>16346.407000000003</v>
      </c>
      <c r="E77" s="112">
        <v>1.07</v>
      </c>
      <c r="F77" s="36">
        <v>1</v>
      </c>
      <c r="G77" s="37"/>
      <c r="H77" s="38">
        <v>0.63</v>
      </c>
      <c r="I77" s="38">
        <v>0.2</v>
      </c>
      <c r="J77" s="38">
        <v>0.03</v>
      </c>
      <c r="K77" s="38">
        <v>0.14000000000000001</v>
      </c>
      <c r="L77" s="35">
        <v>1.4</v>
      </c>
      <c r="M77" s="35">
        <v>1.68</v>
      </c>
      <c r="N77" s="35">
        <v>2.23</v>
      </c>
      <c r="O77" s="35">
        <v>2.39</v>
      </c>
      <c r="P77" s="39"/>
      <c r="Q77" s="39">
        <f>P77*C77*E77*F77*L77*$Q$6</f>
        <v>0</v>
      </c>
      <c r="R77" s="39"/>
      <c r="S77" s="39">
        <f>R77*C77*E77*F77*L77*$S$6</f>
        <v>0</v>
      </c>
      <c r="T77" s="39"/>
      <c r="U77" s="39">
        <f>T77*C77*E77*F77*L77*$U$6</f>
        <v>0</v>
      </c>
      <c r="V77" s="39">
        <v>63</v>
      </c>
      <c r="W77" s="39">
        <f>V77*C77*E77*F77*L77*$W$6</f>
        <v>1973189.9949300005</v>
      </c>
      <c r="X77" s="39">
        <v>0</v>
      </c>
      <c r="Y77" s="39">
        <f>X77*C77*E77*F77*L77*$Y$6</f>
        <v>0</v>
      </c>
      <c r="Z77" s="39">
        <v>33</v>
      </c>
      <c r="AA77" s="39">
        <f>Z77*C77*E77*F77*L77*$AA$6</f>
        <v>1033575.7116299999</v>
      </c>
      <c r="AB77" s="39">
        <v>0</v>
      </c>
      <c r="AC77" s="39">
        <f>AB77*C77*E77*F77*L77*$AC$6</f>
        <v>0</v>
      </c>
      <c r="AD77" s="39">
        <v>0</v>
      </c>
      <c r="AE77" s="39">
        <f>AD77*C77*E77*F77*L77*$AE$6</f>
        <v>0</v>
      </c>
      <c r="AF77" s="39">
        <v>0</v>
      </c>
      <c r="AG77" s="39">
        <f>AF77*C77*E77*F77*L77*$AG$6</f>
        <v>0</v>
      </c>
      <c r="AH77" s="39">
        <v>2</v>
      </c>
      <c r="AI77" s="39">
        <f>AH77*C77*E77*F77*L77*$AI$6</f>
        <v>55807.393796000011</v>
      </c>
      <c r="AJ77" s="39"/>
      <c r="AK77" s="39">
        <f>AJ77*C77*E77*F77*L77*$AK$6</f>
        <v>0</v>
      </c>
      <c r="AL77" s="39">
        <v>10</v>
      </c>
      <c r="AM77" s="39">
        <f>AL77*C77*E77*F77*L77*$AM$6</f>
        <v>279036.96898000001</v>
      </c>
      <c r="AN77" s="39"/>
      <c r="AO77" s="39">
        <f>SUM($AO$6*AN77*C77*E77*F77*L77)</f>
        <v>0</v>
      </c>
      <c r="AP77" s="39">
        <v>2</v>
      </c>
      <c r="AQ77" s="39">
        <f>AP77*C77*E77*F77*L77*$AQ$6</f>
        <v>55807.393796000011</v>
      </c>
      <c r="AR77" s="39">
        <v>0</v>
      </c>
      <c r="AS77" s="39">
        <f>AR77*C77*E77*F77*L77*$AS$6</f>
        <v>0</v>
      </c>
      <c r="AT77" s="39">
        <v>0</v>
      </c>
      <c r="AU77" s="39">
        <f>AT77*C77*E77*F77*L77*$AU$6</f>
        <v>0</v>
      </c>
      <c r="AV77" s="39">
        <v>0</v>
      </c>
      <c r="AW77" s="39">
        <f>AV77*C77*E77*F77*L77*$AW$6</f>
        <v>0</v>
      </c>
      <c r="AX77" s="39"/>
      <c r="AY77" s="39">
        <f>SUM(AX77*$AY$6*C77*E77*F77*L77)</f>
        <v>0</v>
      </c>
      <c r="AZ77" s="39">
        <v>2</v>
      </c>
      <c r="BA77" s="39">
        <f>SUM(AZ77*$BA$6*C77*E77*F77*L77)</f>
        <v>55807.393796000004</v>
      </c>
      <c r="BB77" s="39">
        <v>0</v>
      </c>
      <c r="BC77" s="39">
        <f>BB77*C77*E77*F77*L77*$BC$6</f>
        <v>0</v>
      </c>
      <c r="BD77" s="39">
        <v>0</v>
      </c>
      <c r="BE77" s="39">
        <f>BD77*C77*E77*F77*L77*$BE$6</f>
        <v>0</v>
      </c>
      <c r="BF77" s="39">
        <v>8</v>
      </c>
      <c r="BG77" s="39">
        <f>BF77*C77*E77*F77*L77*$BG$6</f>
        <v>246008.10326400006</v>
      </c>
      <c r="BH77" s="39">
        <v>0</v>
      </c>
      <c r="BI77" s="39">
        <f>BH77*C77*E77*F77*L77*$BI$6</f>
        <v>0</v>
      </c>
      <c r="BJ77" s="39">
        <v>0</v>
      </c>
      <c r="BK77" s="39">
        <f>BJ77*C77*E77*F77*L77*$BK$6</f>
        <v>0</v>
      </c>
      <c r="BL77" s="39">
        <v>0</v>
      </c>
      <c r="BM77" s="39">
        <f>BL77*C77*E77*F77*L77*$BM$6</f>
        <v>0</v>
      </c>
      <c r="BN77" s="39">
        <v>0</v>
      </c>
      <c r="BO77" s="39">
        <f>BN77*C77*E77*F77*L77*$BO$6</f>
        <v>0</v>
      </c>
      <c r="BP77" s="39">
        <v>0</v>
      </c>
      <c r="BQ77" s="39">
        <f>BP77*C77*E77*F77*L77*$BQ$6</f>
        <v>0</v>
      </c>
      <c r="BR77" s="39">
        <v>0</v>
      </c>
      <c r="BS77" s="39">
        <f>BR77*C77*E77*F77*L77*$BS$6</f>
        <v>0</v>
      </c>
      <c r="BT77" s="39">
        <v>25</v>
      </c>
      <c r="BU77" s="39">
        <f>BT77*C77*E77*F77*L77*$BU$6</f>
        <v>783011.90275000012</v>
      </c>
      <c r="BV77" s="39"/>
      <c r="BW77" s="39">
        <f>BV77*C77*E77*F77*L77*$BW$6</f>
        <v>0</v>
      </c>
      <c r="BX77" s="39">
        <v>0</v>
      </c>
      <c r="BY77" s="39">
        <f>BX77*C77*E77*F77*L77*$BY$6</f>
        <v>0</v>
      </c>
      <c r="BZ77" s="39">
        <v>0</v>
      </c>
      <c r="CA77" s="39">
        <f>BZ77*C77*E77*F77*M77*$CA$6</f>
        <v>0</v>
      </c>
      <c r="CB77" s="39">
        <v>0</v>
      </c>
      <c r="CC77" s="39">
        <f>CB77*C77*E77*F77*M77*$CC$6</f>
        <v>0</v>
      </c>
      <c r="CD77" s="39">
        <v>0</v>
      </c>
      <c r="CE77" s="39">
        <f>CD77*C77*E77*F77*M77*$CE$6</f>
        <v>0</v>
      </c>
      <c r="CF77" s="39">
        <v>3</v>
      </c>
      <c r="CG77" s="39">
        <f>CF77*C77*E77*F77*M77*$CG$6</f>
        <v>100453.3088328</v>
      </c>
      <c r="CH77" s="39">
        <v>2</v>
      </c>
      <c r="CI77" s="39">
        <f>SUM(CH77*$CI$6*C77*E77*F77*M77)</f>
        <v>66968.872555199996</v>
      </c>
      <c r="CJ77" s="39"/>
      <c r="CK77" s="39">
        <f>SUM(CJ77*$CK$6*C77*E77*F77*M77)</f>
        <v>0</v>
      </c>
      <c r="CL77" s="39">
        <v>0</v>
      </c>
      <c r="CM77" s="39">
        <f>CL77*C77*E77*F77*M77*$CM$6</f>
        <v>0</v>
      </c>
      <c r="CN77" s="39"/>
      <c r="CO77" s="39">
        <f>CN77*C77*E77*F77*M77*$CO$6</f>
        <v>0</v>
      </c>
      <c r="CP77" s="39">
        <v>2</v>
      </c>
      <c r="CQ77" s="39">
        <f>CP77*C77*E77*F77*M77*$CQ$6</f>
        <v>66968.872555200011</v>
      </c>
      <c r="CR77" s="39">
        <v>0</v>
      </c>
      <c r="CS77" s="39">
        <f>CR77*C77*E77*F77*M77*$CS$6</f>
        <v>0</v>
      </c>
      <c r="CT77" s="39">
        <v>2</v>
      </c>
      <c r="CU77" s="39">
        <f>CT77*C77*E77*F77*M77*$CU$6</f>
        <v>66968.872555200011</v>
      </c>
      <c r="CV77" s="39"/>
      <c r="CW77" s="39">
        <f>SUM(CV77*$CW$6*C77*E77*F77*M77)</f>
        <v>0</v>
      </c>
      <c r="CX77" s="39">
        <v>1</v>
      </c>
      <c r="CY77" s="39">
        <f>SUM(CX77*$CY$6*C77*E77*F77*M77)</f>
        <v>33484.436277599998</v>
      </c>
      <c r="CZ77" s="39">
        <v>0</v>
      </c>
      <c r="DA77" s="39">
        <f>CZ77*C77*E77*F77*M77*$DA$6</f>
        <v>0</v>
      </c>
      <c r="DB77" s="39">
        <v>0</v>
      </c>
      <c r="DC77" s="39">
        <f>DB77*C77*E77*F77*M77*$DC$6</f>
        <v>0</v>
      </c>
      <c r="DD77" s="39">
        <v>26</v>
      </c>
      <c r="DE77" s="39">
        <f>DD77*C77*E77*F77*M77*$DE$6</f>
        <v>959431.60272960016</v>
      </c>
      <c r="DF77" s="39"/>
      <c r="DG77" s="39">
        <f>DF77*C77*E77*F77*M77*$DG$6</f>
        <v>0</v>
      </c>
      <c r="DH77" s="40">
        <v>0</v>
      </c>
      <c r="DI77" s="40">
        <f>DH77*C77*E77*F77*M77*$DI$6</f>
        <v>0</v>
      </c>
      <c r="DJ77" s="39">
        <v>48</v>
      </c>
      <c r="DK77" s="39">
        <f>DJ77*C77*E77*F77*M77*$DK$6</f>
        <v>1771258.3435008002</v>
      </c>
      <c r="DL77" s="39">
        <v>0</v>
      </c>
      <c r="DM77" s="39">
        <f>DL77*C77*E77*F77*M77*$DM$6</f>
        <v>0</v>
      </c>
      <c r="DN77" s="39">
        <v>0</v>
      </c>
      <c r="DO77" s="39">
        <f>DN77*C77*E77*F77*M77*$DO$6</f>
        <v>0</v>
      </c>
      <c r="DP77" s="39"/>
      <c r="DQ77" s="39">
        <f>DP77*C77*E77*F77*M77*$DQ$6</f>
        <v>0</v>
      </c>
      <c r="DR77" s="39">
        <v>17</v>
      </c>
      <c r="DS77" s="39">
        <f>DR77*C77*E77*F77*M77*$DS$6</f>
        <v>627320.66332320019</v>
      </c>
      <c r="DT77" s="39">
        <v>0</v>
      </c>
      <c r="DU77" s="39">
        <f>DT77*C77*E77*F77*M77*$DU$6</f>
        <v>0</v>
      </c>
      <c r="DV77" s="39">
        <v>4</v>
      </c>
      <c r="DW77" s="39">
        <f>DV77*C77*E77*F77*M77*$DW$6</f>
        <v>133937.74511040002</v>
      </c>
      <c r="DX77" s="39">
        <v>0</v>
      </c>
      <c r="DY77" s="39">
        <f>DX77*C77*E77*F77*N77*$DY$6</f>
        <v>0</v>
      </c>
      <c r="DZ77" s="39">
        <v>0</v>
      </c>
      <c r="EA77" s="39">
        <f>DZ77*C77*E77*F77*O77*$EA$6</f>
        <v>0</v>
      </c>
      <c r="EB77" s="41">
        <f t="shared" ref="EB77:EB90" si="34">SUM(P77,R77,T77,V77,X77,Z77,AB77,AD77,AF77,AH77,AJ77,AL77,AP77,AR77,AT77,AV77,AX77,AZ77,BB77,BD77,BF77,BH77,BJ77,BL77,BN77,BP77,BR77,BT77,BV77,BX77,BZ77,CB77,CD77,CF77,CH77,CJ77,CL77,CN77,CP77,CR77,CT77,CV77,CX77,CZ77,DB77,DD77,DF77,DH77,DJ77,DL77,DN77,DP77,DR77,DT77,DV77,DX77,DZ77,AN77)</f>
        <v>250</v>
      </c>
      <c r="EC77" s="41">
        <f t="shared" ref="EC77:EC90" si="35">SUM(Q77,S77,U77,W77,Y77,AA77,AC77,AE77,AG77,AI77,AK77,AM77,AQ77,AS77,AU77,AW77,AY77,BA77,BC77,BE77,BG77,BI77,BK77,BM77,BO77,BQ77,BS77,BU77,BW77,BY77,CA77,CC77,CE77,CG77,CI77,CK77,CM77,CO77,CQ77,CS77,CU77,CW77,CY77,DA77,DC77,DE77,DG77,DI77,DK77,DM77,DO77,DQ77,DS77,DU77,DW77,DY77,EA77,AO77)</f>
        <v>8309037.5803820016</v>
      </c>
      <c r="ED77" s="2"/>
      <c r="EE77" s="2"/>
      <c r="EF77" s="2"/>
      <c r="EG77" s="2"/>
      <c r="EH77" s="2"/>
      <c r="EI77" s="2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s="43" customFormat="1" x14ac:dyDescent="0.25">
      <c r="A78" s="56">
        <v>68</v>
      </c>
      <c r="B78" s="34" t="s">
        <v>144</v>
      </c>
      <c r="C78" s="35">
        <v>19007.45</v>
      </c>
      <c r="D78" s="35"/>
      <c r="E78" s="112">
        <v>1.55</v>
      </c>
      <c r="F78" s="36">
        <v>1</v>
      </c>
      <c r="G78" s="37"/>
      <c r="H78" s="38">
        <v>0.63</v>
      </c>
      <c r="I78" s="38">
        <v>0.2</v>
      </c>
      <c r="J78" s="38">
        <v>0.03</v>
      </c>
      <c r="K78" s="38">
        <v>0.14000000000000001</v>
      </c>
      <c r="L78" s="35">
        <v>1.4</v>
      </c>
      <c r="M78" s="35">
        <v>1.68</v>
      </c>
      <c r="N78" s="35">
        <v>2.23</v>
      </c>
      <c r="O78" s="35">
        <v>2.39</v>
      </c>
      <c r="P78" s="39"/>
      <c r="Q78" s="39">
        <f>P78*C78*E78*F78*L78*$Q$6</f>
        <v>0</v>
      </c>
      <c r="R78" s="39">
        <v>10</v>
      </c>
      <c r="S78" s="39">
        <f>R78*C78*E78*F78*L78*$S$6</f>
        <v>536200.16450000007</v>
      </c>
      <c r="T78" s="39">
        <v>5</v>
      </c>
      <c r="U78" s="39">
        <f>T78*C78*E78*F78*L78*$U$6</f>
        <v>268100.08225000004</v>
      </c>
      <c r="V78" s="39">
        <v>5</v>
      </c>
      <c r="W78" s="39">
        <f>V78*C78*E78*F78*L78*$W$6</f>
        <v>226853.91575000004</v>
      </c>
      <c r="X78" s="39"/>
      <c r="Y78" s="39">
        <f>X78*C78*E78*F78*L78*$Y$6</f>
        <v>0</v>
      </c>
      <c r="Z78" s="39"/>
      <c r="AA78" s="39">
        <f>Z78*C78*E78*F78*L78*$AA$6</f>
        <v>0</v>
      </c>
      <c r="AB78" s="39"/>
      <c r="AC78" s="39">
        <f>AB78*C78*E78*F78*L78*$AC$6</f>
        <v>0</v>
      </c>
      <c r="AD78" s="39"/>
      <c r="AE78" s="39">
        <f>AD78*C78*E78*F78*L78*$AE$6</f>
        <v>0</v>
      </c>
      <c r="AF78" s="39"/>
      <c r="AG78" s="39">
        <f>AF78*C78*E78*F78*L78*$AG$6</f>
        <v>0</v>
      </c>
      <c r="AH78" s="39"/>
      <c r="AI78" s="39">
        <f>AH78*C78*E78*F78*L78*$AI$6</f>
        <v>0</v>
      </c>
      <c r="AJ78" s="39"/>
      <c r="AK78" s="39">
        <f>AJ78*C78*E78*F78*L78*$AK$6</f>
        <v>0</v>
      </c>
      <c r="AL78" s="39"/>
      <c r="AM78" s="39">
        <f>AL78*C78*E78*F78*L78*$AM$6</f>
        <v>0</v>
      </c>
      <c r="AN78" s="39"/>
      <c r="AO78" s="39">
        <f>SUM($AO$6*AN78*C78*E78*F78*L78)</f>
        <v>0</v>
      </c>
      <c r="AP78" s="39"/>
      <c r="AQ78" s="39">
        <f>AP78*C78*E78*F78*L78*$AQ$6</f>
        <v>0</v>
      </c>
      <c r="AR78" s="39"/>
      <c r="AS78" s="39">
        <f>AR78*C78*E78*F78*L78*$AS$6</f>
        <v>0</v>
      </c>
      <c r="AT78" s="39">
        <v>0</v>
      </c>
      <c r="AU78" s="39">
        <f>AT78*C78*E78*F78*L78*$AU$6</f>
        <v>0</v>
      </c>
      <c r="AV78" s="39">
        <v>0</v>
      </c>
      <c r="AW78" s="39">
        <f>AV78*C78*E78*F78*L78*$AW$6</f>
        <v>0</v>
      </c>
      <c r="AX78" s="39"/>
      <c r="AY78" s="39">
        <f>SUM(AX78*$AY$6*C78*E78*F78*L78)</f>
        <v>0</v>
      </c>
      <c r="AZ78" s="39"/>
      <c r="BA78" s="39">
        <f>SUM(AZ78*$BA$6*C78*E78*F78*L78)</f>
        <v>0</v>
      </c>
      <c r="BB78" s="39"/>
      <c r="BC78" s="39">
        <f>BB78*C78*E78*F78*L78*$BC$6</f>
        <v>0</v>
      </c>
      <c r="BD78" s="39"/>
      <c r="BE78" s="39">
        <f>BD78*C78*E78*F78*L78*$BE$6</f>
        <v>0</v>
      </c>
      <c r="BF78" s="39"/>
      <c r="BG78" s="39">
        <f>BF78*C78*E78*F78*L78*$BG$6</f>
        <v>0</v>
      </c>
      <c r="BH78" s="39"/>
      <c r="BI78" s="39">
        <f>BH78*C78*E78*F78*L78*$BI$6</f>
        <v>0</v>
      </c>
      <c r="BJ78" s="39"/>
      <c r="BK78" s="39">
        <f>BJ78*C78*E78*F78*L78*$BK$6</f>
        <v>0</v>
      </c>
      <c r="BL78" s="39"/>
      <c r="BM78" s="39">
        <f>BL78*C78*E78*F78*L78*$BM$6</f>
        <v>0</v>
      </c>
      <c r="BN78" s="39"/>
      <c r="BO78" s="39">
        <f>BN78*C78*E78*F78*L78*$BO$6</f>
        <v>0</v>
      </c>
      <c r="BP78" s="39"/>
      <c r="BQ78" s="39">
        <f>BP78*C78*E78*F78*L78*$BQ$6</f>
        <v>0</v>
      </c>
      <c r="BR78" s="39"/>
      <c r="BS78" s="39">
        <f>BR78*C78*E78*F78*L78*$BS$6</f>
        <v>0</v>
      </c>
      <c r="BT78" s="39"/>
      <c r="BU78" s="39">
        <f>BT78*C78*E78*F78*L78*$BU$6</f>
        <v>0</v>
      </c>
      <c r="BV78" s="39"/>
      <c r="BW78" s="39">
        <f>BV78*C78*E78*F78*L78*$BW$6</f>
        <v>0</v>
      </c>
      <c r="BX78" s="39"/>
      <c r="BY78" s="39">
        <f>BX78*C78*E78*F78*L78*$BY$6</f>
        <v>0</v>
      </c>
      <c r="BZ78" s="39"/>
      <c r="CA78" s="39">
        <f>BZ78*C78*E78*F78*M78*$CA$6</f>
        <v>0</v>
      </c>
      <c r="CB78" s="39"/>
      <c r="CC78" s="39">
        <f>CB78*C78*E78*F78*M78*$CC$6</f>
        <v>0</v>
      </c>
      <c r="CD78" s="39"/>
      <c r="CE78" s="39">
        <f>CD78*C78*E78*F78*M78*$CE$6</f>
        <v>0</v>
      </c>
      <c r="CF78" s="39"/>
      <c r="CG78" s="39">
        <f>CF78*C78*E78*F78*M78*$CG$6</f>
        <v>0</v>
      </c>
      <c r="CH78" s="39"/>
      <c r="CI78" s="39">
        <f>SUM(CH78*$CI$6*C78*E78*F78*M78)</f>
        <v>0</v>
      </c>
      <c r="CJ78" s="39"/>
      <c r="CK78" s="39">
        <f>SUM(CJ78*$CK$6*C78*E78*F78*M78)</f>
        <v>0</v>
      </c>
      <c r="CL78" s="39"/>
      <c r="CM78" s="39">
        <f>CL78*C78*E78*F78*M78*$CM$6</f>
        <v>0</v>
      </c>
      <c r="CN78" s="39"/>
      <c r="CO78" s="39">
        <f>CN78*C78*E78*F78*M78*$CO$6</f>
        <v>0</v>
      </c>
      <c r="CP78" s="39"/>
      <c r="CQ78" s="39">
        <f>CP78*C78*E78*F78*M78*$CQ$6</f>
        <v>0</v>
      </c>
      <c r="CR78" s="39"/>
      <c r="CS78" s="39">
        <f>CR78*C78*E78*F78*M78*$CS$6</f>
        <v>0</v>
      </c>
      <c r="CT78" s="39"/>
      <c r="CU78" s="39">
        <f>CT78*C78*E78*F78*M78*$CU$6</f>
        <v>0</v>
      </c>
      <c r="CV78" s="39"/>
      <c r="CW78" s="39">
        <f>SUM(CV78*$CW$6*C78*E78*F78*M78)</f>
        <v>0</v>
      </c>
      <c r="CX78" s="39">
        <v>1</v>
      </c>
      <c r="CY78" s="39">
        <f>SUM(CX78*$CY$6*C78*E78*F78*M78)</f>
        <v>48505.491803999998</v>
      </c>
      <c r="CZ78" s="39"/>
      <c r="DA78" s="39">
        <f>CZ78*C78*E78*F78*M78*$DA$6</f>
        <v>0</v>
      </c>
      <c r="DB78" s="39"/>
      <c r="DC78" s="39">
        <f>DB78*C78*E78*F78*M78*$DC$6</f>
        <v>0</v>
      </c>
      <c r="DD78" s="39">
        <v>10</v>
      </c>
      <c r="DE78" s="39">
        <f>DD78*C78*E78*F78*M78*$DE$6</f>
        <v>534550.31784000003</v>
      </c>
      <c r="DF78" s="39"/>
      <c r="DG78" s="39">
        <f>DF78*C78*E78*F78*M78*$DG$6</f>
        <v>0</v>
      </c>
      <c r="DH78" s="40"/>
      <c r="DI78" s="40">
        <f>DH78*C78*E78*F78*M78*$DI$6</f>
        <v>0</v>
      </c>
      <c r="DJ78" s="39"/>
      <c r="DK78" s="39">
        <f>DJ78*C78*E78*F78*M78*$DK$6</f>
        <v>0</v>
      </c>
      <c r="DL78" s="39"/>
      <c r="DM78" s="39">
        <f>DL78*C78*E78*F78*M78*$DM$6</f>
        <v>0</v>
      </c>
      <c r="DN78" s="39"/>
      <c r="DO78" s="39">
        <f>DN78*C78*E78*F78*M78*$DO$6</f>
        <v>0</v>
      </c>
      <c r="DP78" s="39">
        <v>8</v>
      </c>
      <c r="DQ78" s="39">
        <f>DP78*C78*E78*F78*M78*$DQ$6</f>
        <v>427640.25427200005</v>
      </c>
      <c r="DR78" s="39">
        <v>25</v>
      </c>
      <c r="DS78" s="39">
        <f>DR78*C78*E78*F78*M78*$DS$6</f>
        <v>1336375.7945999999</v>
      </c>
      <c r="DT78" s="39"/>
      <c r="DU78" s="39">
        <f>DT78*C78*E78*F78*M78*$DU$6</f>
        <v>0</v>
      </c>
      <c r="DV78" s="39"/>
      <c r="DW78" s="39">
        <f>DV78*C78*E78*F78*M78*$DW$6</f>
        <v>0</v>
      </c>
      <c r="DX78" s="39"/>
      <c r="DY78" s="39">
        <f>DX78*C78*E78*F78*N78*$DY$6</f>
        <v>0</v>
      </c>
      <c r="DZ78" s="39"/>
      <c r="EA78" s="39">
        <f>DZ78*C78*E78*F78*O78*$EA$6</f>
        <v>0</v>
      </c>
      <c r="EB78" s="41">
        <f t="shared" si="34"/>
        <v>64</v>
      </c>
      <c r="EC78" s="41">
        <f t="shared" si="35"/>
        <v>3378226.0210159998</v>
      </c>
      <c r="ED78" s="2"/>
      <c r="EE78" s="2"/>
      <c r="EF78" s="2"/>
      <c r="EG78" s="2"/>
      <c r="EH78" s="2"/>
      <c r="EI78" s="2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ht="30" x14ac:dyDescent="0.25">
      <c r="A79" s="56">
        <v>69</v>
      </c>
      <c r="B79" s="34" t="s">
        <v>145</v>
      </c>
      <c r="C79" s="35">
        <v>19007.45</v>
      </c>
      <c r="D79" s="35">
        <f>C79*(H79+I79+J79)</f>
        <v>14635.736500000001</v>
      </c>
      <c r="E79" s="112">
        <v>0.98</v>
      </c>
      <c r="F79" s="36">
        <v>1</v>
      </c>
      <c r="G79" s="37"/>
      <c r="H79" s="38">
        <v>0.51</v>
      </c>
      <c r="I79" s="38">
        <v>0.21</v>
      </c>
      <c r="J79" s="38">
        <v>0.05</v>
      </c>
      <c r="K79" s="38">
        <v>0.23</v>
      </c>
      <c r="L79" s="35">
        <v>1.4</v>
      </c>
      <c r="M79" s="35">
        <v>1.68</v>
      </c>
      <c r="N79" s="35">
        <v>2.23</v>
      </c>
      <c r="O79" s="35">
        <v>2.39</v>
      </c>
      <c r="P79" s="39"/>
      <c r="Q79" s="39">
        <f>P79*C79*E79*F79*L79*$Q$6</f>
        <v>0</v>
      </c>
      <c r="R79" s="39"/>
      <c r="S79" s="39">
        <f>R79*C79*E79*F79*L79*$S$6</f>
        <v>0</v>
      </c>
      <c r="T79" s="39">
        <v>15</v>
      </c>
      <c r="U79" s="39">
        <f>T79*C79*E79*F79*L79*$U$6</f>
        <v>508525.3173</v>
      </c>
      <c r="V79" s="39">
        <v>17</v>
      </c>
      <c r="W79" s="39">
        <f>V79*C79*E79*F79*L79*$W$6</f>
        <v>487662.74018000008</v>
      </c>
      <c r="X79" s="39">
        <v>0</v>
      </c>
      <c r="Y79" s="39">
        <f>X79*C79*E79*F79*L79*$Y$6</f>
        <v>0</v>
      </c>
      <c r="Z79" s="39">
        <v>78</v>
      </c>
      <c r="AA79" s="39">
        <f>Z79*C79*E79*F79*L79*$AA$6</f>
        <v>2237511.3961200002</v>
      </c>
      <c r="AB79" s="39">
        <v>0</v>
      </c>
      <c r="AC79" s="39">
        <f>AB79*C79*E79*F79*L79*$AC$6</f>
        <v>0</v>
      </c>
      <c r="AD79" s="39">
        <v>0</v>
      </c>
      <c r="AE79" s="39">
        <f>AD79*C79*E79*F79*L79*$AE$6</f>
        <v>0</v>
      </c>
      <c r="AF79" s="39">
        <v>0</v>
      </c>
      <c r="AG79" s="39">
        <f>AF79*C79*E79*F79*L79*$AG$6</f>
        <v>0</v>
      </c>
      <c r="AH79" s="39">
        <v>2</v>
      </c>
      <c r="AI79" s="39">
        <f>AH79*C79*E79*F79*L79*$AI$6</f>
        <v>51113.313943999994</v>
      </c>
      <c r="AJ79" s="39">
        <v>20</v>
      </c>
      <c r="AK79" s="39">
        <f>AJ79*C79*E79*F79*L79*$AK$6</f>
        <v>511133.13944</v>
      </c>
      <c r="AL79" s="39"/>
      <c r="AM79" s="39">
        <f>AL79*C79*E79*F79*L79*$AM$6</f>
        <v>0</v>
      </c>
      <c r="AN79" s="39"/>
      <c r="AO79" s="39">
        <f>SUM($AO$6*AN79*C79*E79*F79*L79)</f>
        <v>0</v>
      </c>
      <c r="AP79" s="39"/>
      <c r="AQ79" s="39">
        <f>AP79*C79*E79*F79*L79*$AQ$6</f>
        <v>0</v>
      </c>
      <c r="AR79" s="39">
        <v>0</v>
      </c>
      <c r="AS79" s="39">
        <f>AR79*C79*E79*F79*L79*$AS$6</f>
        <v>0</v>
      </c>
      <c r="AT79" s="39">
        <v>0</v>
      </c>
      <c r="AU79" s="39">
        <f>AT79*C79*E79*F79*L79*$AU$6</f>
        <v>0</v>
      </c>
      <c r="AV79" s="39">
        <v>0</v>
      </c>
      <c r="AW79" s="39">
        <f>AV79*C79*E79*F79*L79*$AW$6</f>
        <v>0</v>
      </c>
      <c r="AX79" s="39"/>
      <c r="AY79" s="39">
        <f>SUM(AX79*$AY$6*C79*E79*F79*L79)</f>
        <v>0</v>
      </c>
      <c r="AZ79" s="39">
        <v>4</v>
      </c>
      <c r="BA79" s="39">
        <f>SUM(AZ79*$BA$6*C79*E79*F79*L79)</f>
        <v>102226.62788799999</v>
      </c>
      <c r="BB79" s="39">
        <v>0</v>
      </c>
      <c r="BC79" s="39">
        <f>BB79*C79*E79*F79*L79*$BC$6</f>
        <v>0</v>
      </c>
      <c r="BD79" s="39">
        <v>0</v>
      </c>
      <c r="BE79" s="39">
        <f>BD79*C79*E79*F79*L79*$BE$6</f>
        <v>0</v>
      </c>
      <c r="BF79" s="39"/>
      <c r="BG79" s="39">
        <f>BF79*C79*E79*F79*L79*$BG$6</f>
        <v>0</v>
      </c>
      <c r="BH79" s="39">
        <v>0</v>
      </c>
      <c r="BI79" s="39">
        <f>BH79*C79*E79*F79*L79*$BI$6</f>
        <v>0</v>
      </c>
      <c r="BJ79" s="39">
        <v>0</v>
      </c>
      <c r="BK79" s="39">
        <f>BJ79*C79*E79*F79*L79*$BK$6</f>
        <v>0</v>
      </c>
      <c r="BL79" s="39">
        <v>0</v>
      </c>
      <c r="BM79" s="39">
        <f>BL79*C79*E79*F79*L79*$BM$6</f>
        <v>0</v>
      </c>
      <c r="BN79" s="39">
        <v>0</v>
      </c>
      <c r="BO79" s="39">
        <f>BN79*C79*E79*F79*L79*$BO$6</f>
        <v>0</v>
      </c>
      <c r="BP79" s="39">
        <v>0</v>
      </c>
      <c r="BQ79" s="39">
        <f>BP79*C79*E79*F79*L79*$BQ$6</f>
        <v>0</v>
      </c>
      <c r="BR79" s="39"/>
      <c r="BS79" s="39">
        <f>BR79*C79*E79*F79*L79*$BS$6</f>
        <v>0</v>
      </c>
      <c r="BT79" s="39">
        <v>17</v>
      </c>
      <c r="BU79" s="39">
        <f>BT79*C79*E79*F79*L79*$BU$6</f>
        <v>487662.74018000008</v>
      </c>
      <c r="BV79" s="39">
        <v>5</v>
      </c>
      <c r="BW79" s="39">
        <f>BV79*C79*E79*F79*L79*$BW$6</f>
        <v>140822.39556</v>
      </c>
      <c r="BX79" s="39">
        <v>3</v>
      </c>
      <c r="BY79" s="39">
        <f>BX79*C79*E79*F79*L79*$BY$6</f>
        <v>76669.970915999991</v>
      </c>
      <c r="BZ79" s="39"/>
      <c r="CA79" s="39">
        <f>BZ79*C79*E79*F79*M79*$CA$6</f>
        <v>0</v>
      </c>
      <c r="CB79" s="39">
        <v>0</v>
      </c>
      <c r="CC79" s="39">
        <f>CB79*C79*E79*F79*M79*$CC$6</f>
        <v>0</v>
      </c>
      <c r="CD79" s="39">
        <v>2</v>
      </c>
      <c r="CE79" s="39">
        <f>CD79*C79*E79*F79*M79*$CE$6</f>
        <v>61335.976732799994</v>
      </c>
      <c r="CF79" s="39">
        <v>4</v>
      </c>
      <c r="CG79" s="39">
        <f>CF79*C79*E79*F79*M79*$CG$6</f>
        <v>122671.95346559999</v>
      </c>
      <c r="CH79" s="39"/>
      <c r="CI79" s="39">
        <f>SUM(CH79*$CI$6*C79*E79*F79*M79)</f>
        <v>0</v>
      </c>
      <c r="CJ79" s="39"/>
      <c r="CK79" s="39">
        <f>SUM(CJ79*$CK$6*C79*E79*F79*M79)</f>
        <v>0</v>
      </c>
      <c r="CL79" s="39">
        <v>2</v>
      </c>
      <c r="CM79" s="39">
        <f>CL79*C79*E79*F79*M79*$CM$6</f>
        <v>61335.976732799994</v>
      </c>
      <c r="CN79" s="39"/>
      <c r="CO79" s="39">
        <f>CN79*C79*E79*F79*M79*$CO$6</f>
        <v>0</v>
      </c>
      <c r="CP79" s="39">
        <v>6</v>
      </c>
      <c r="CQ79" s="39">
        <f>CP79*C79*E79*F79*M79*$CQ$6</f>
        <v>184007.93019840002</v>
      </c>
      <c r="CR79" s="39"/>
      <c r="CS79" s="39">
        <f>CR79*C79*E79*F79*M79*$CS$6</f>
        <v>0</v>
      </c>
      <c r="CT79" s="39">
        <v>2</v>
      </c>
      <c r="CU79" s="39">
        <f>CT79*C79*E79*F79*M79*$CU$6</f>
        <v>61335.976732799994</v>
      </c>
      <c r="CV79" s="39"/>
      <c r="CW79" s="39">
        <f>SUM(CV79*$CW$6*C79*E79*F79*M79)</f>
        <v>0</v>
      </c>
      <c r="CX79" s="39">
        <v>2</v>
      </c>
      <c r="CY79" s="39">
        <f>SUM(CX79*$CY$6*C79*E79*F79*M79)</f>
        <v>61335.976732799987</v>
      </c>
      <c r="CZ79" s="39">
        <v>0</v>
      </c>
      <c r="DA79" s="39">
        <f>CZ79*C79*E79*F79*M79*$DA$6</f>
        <v>0</v>
      </c>
      <c r="DB79" s="39">
        <v>0</v>
      </c>
      <c r="DC79" s="39">
        <f>DB79*C79*E79*F79*M79*$DC$6</f>
        <v>0</v>
      </c>
      <c r="DD79" s="39">
        <v>11</v>
      </c>
      <c r="DE79" s="39">
        <f>DD79*C79*E79*F79*M79*$DE$6</f>
        <v>371771.12427840009</v>
      </c>
      <c r="DF79" s="39">
        <v>21</v>
      </c>
      <c r="DG79" s="39">
        <f>DF79*C79*E79*F79*M79*$DG$6</f>
        <v>709744.87362239999</v>
      </c>
      <c r="DH79" s="40"/>
      <c r="DI79" s="40">
        <f>DH79*C79*E79*F79*M79*$DI$6</f>
        <v>0</v>
      </c>
      <c r="DJ79" s="39">
        <v>4</v>
      </c>
      <c r="DK79" s="39">
        <f>DJ79*C79*E79*F79*M79*$DK$6</f>
        <v>135189.49973760001</v>
      </c>
      <c r="DL79" s="39">
        <v>0</v>
      </c>
      <c r="DM79" s="39">
        <f>DL79*C79*E79*F79*M79*$DM$6</f>
        <v>0</v>
      </c>
      <c r="DN79" s="39">
        <v>0</v>
      </c>
      <c r="DO79" s="39">
        <f>DN79*C79*E79*F79*M79*$DO$6</f>
        <v>0</v>
      </c>
      <c r="DP79" s="39">
        <v>2</v>
      </c>
      <c r="DQ79" s="39">
        <f>DP79*C79*E79*F79*M79*$DQ$6</f>
        <v>67594.749868800005</v>
      </c>
      <c r="DR79" s="39"/>
      <c r="DS79" s="39">
        <f>DR79*C79*E79*F79*M79*$DS$6</f>
        <v>0</v>
      </c>
      <c r="DT79" s="39">
        <v>4</v>
      </c>
      <c r="DU79" s="39">
        <f>DT79*C79*E79*F79*M79*$DU$6</f>
        <v>122671.95346559999</v>
      </c>
      <c r="DV79" s="39">
        <v>3</v>
      </c>
      <c r="DW79" s="39">
        <f>DV79*C79*E79*F79*M79*$DW$6</f>
        <v>92003.96509920001</v>
      </c>
      <c r="DX79" s="39">
        <v>2</v>
      </c>
      <c r="DY79" s="39">
        <f>DX79*C79*E79*F79*N79*$DY$6</f>
        <v>124616.64369</v>
      </c>
      <c r="DZ79" s="39"/>
      <c r="EA79" s="39">
        <f>DZ79*C79*E79*F79*O79*$EA$6</f>
        <v>0</v>
      </c>
      <c r="EB79" s="41">
        <f t="shared" si="34"/>
        <v>226</v>
      </c>
      <c r="EC79" s="41">
        <f t="shared" si="35"/>
        <v>6778944.2418851983</v>
      </c>
    </row>
    <row r="80" spans="1:257" s="43" customFormat="1" x14ac:dyDescent="0.25">
      <c r="A80" s="56">
        <v>70</v>
      </c>
      <c r="B80" s="34" t="s">
        <v>146</v>
      </c>
      <c r="C80" s="35">
        <v>19007.45</v>
      </c>
      <c r="D80" s="35"/>
      <c r="E80" s="112">
        <v>1.55</v>
      </c>
      <c r="F80" s="36">
        <v>1</v>
      </c>
      <c r="G80" s="37"/>
      <c r="H80" s="38">
        <v>0.56999999999999995</v>
      </c>
      <c r="I80" s="38">
        <v>0.2</v>
      </c>
      <c r="J80" s="38">
        <v>0.04</v>
      </c>
      <c r="K80" s="38">
        <v>0.19</v>
      </c>
      <c r="L80" s="35">
        <v>1.4</v>
      </c>
      <c r="M80" s="35">
        <v>1.68</v>
      </c>
      <c r="N80" s="35">
        <v>2.23</v>
      </c>
      <c r="O80" s="35">
        <v>2.39</v>
      </c>
      <c r="P80" s="39"/>
      <c r="Q80" s="39">
        <f>P80*C80*E80*F80*L80*$Q$6</f>
        <v>0</v>
      </c>
      <c r="R80" s="39"/>
      <c r="S80" s="39">
        <f>R80*C80*E80*F80*L80*$S$6</f>
        <v>0</v>
      </c>
      <c r="T80" s="39"/>
      <c r="U80" s="39">
        <f>T80*C80*E80*F80*L80*$U$6</f>
        <v>0</v>
      </c>
      <c r="V80" s="39">
        <v>3</v>
      </c>
      <c r="W80" s="39">
        <f>V80*C80*E80*F80*L80*$W$6</f>
        <v>136112.34945000004</v>
      </c>
      <c r="X80" s="39"/>
      <c r="Y80" s="39">
        <f>X80*C80*E80*F80*L80*$Y$6</f>
        <v>0</v>
      </c>
      <c r="Z80" s="39">
        <v>132</v>
      </c>
      <c r="AA80" s="39">
        <f>Z80*C80*E80*F80*L80*$AA$6</f>
        <v>5988943.3758000005</v>
      </c>
      <c r="AB80" s="39"/>
      <c r="AC80" s="39">
        <f>AB80*C80*E80*F80*L80*$AC$6</f>
        <v>0</v>
      </c>
      <c r="AD80" s="39"/>
      <c r="AE80" s="39">
        <f>AD80*C80*E80*F80*L80*$AE$6</f>
        <v>0</v>
      </c>
      <c r="AF80" s="39"/>
      <c r="AG80" s="39">
        <f>AF80*C80*E80*F80*L80*$AG$6</f>
        <v>0</v>
      </c>
      <c r="AH80" s="39"/>
      <c r="AI80" s="39">
        <f>AH80*C80*E80*F80*L80*$AI$6</f>
        <v>0</v>
      </c>
      <c r="AJ80" s="39"/>
      <c r="AK80" s="39">
        <f>AJ80*C80*E80*F80*L80*$AK$6</f>
        <v>0</v>
      </c>
      <c r="AL80" s="39"/>
      <c r="AM80" s="39">
        <f>AL80*C80*E80*F80*L80*$AM$6</f>
        <v>0</v>
      </c>
      <c r="AN80" s="39"/>
      <c r="AO80" s="39">
        <f>SUM($AO$6*AN80*C80*E80*F80*L80)</f>
        <v>0</v>
      </c>
      <c r="AP80" s="39"/>
      <c r="AQ80" s="39">
        <f>AP80*C80*E80*F80*L80*$AQ$6</f>
        <v>0</v>
      </c>
      <c r="AR80" s="39"/>
      <c r="AS80" s="39">
        <f>AR80*C80*E80*F80*L80*$AS$6</f>
        <v>0</v>
      </c>
      <c r="AT80" s="39">
        <v>0</v>
      </c>
      <c r="AU80" s="39">
        <f>AT80*C80*E80*F80*L80*$AU$6</f>
        <v>0</v>
      </c>
      <c r="AV80" s="39">
        <v>0</v>
      </c>
      <c r="AW80" s="39">
        <f>AV80*C80*E80*F80*L80*$AW$6</f>
        <v>0</v>
      </c>
      <c r="AX80" s="39"/>
      <c r="AY80" s="39">
        <f>SUM(AX80*$AY$6*C80*E80*F80*L80)</f>
        <v>0</v>
      </c>
      <c r="AZ80" s="39">
        <v>1</v>
      </c>
      <c r="BA80" s="39">
        <f>SUM(AZ80*$BA$6*C80*E80*F80*L80)</f>
        <v>40421.243169999994</v>
      </c>
      <c r="BB80" s="39"/>
      <c r="BC80" s="39">
        <f>BB80*C80*E80*F80*L80*$BC$6</f>
        <v>0</v>
      </c>
      <c r="BD80" s="39"/>
      <c r="BE80" s="39">
        <f>BD80*C80*E80*F80*L80*$BE$6</f>
        <v>0</v>
      </c>
      <c r="BF80" s="39"/>
      <c r="BG80" s="39">
        <f>BF80*C80*E80*F80*L80*$BG$6</f>
        <v>0</v>
      </c>
      <c r="BH80" s="39"/>
      <c r="BI80" s="39">
        <f>BH80*C80*E80*F80*L80*$BI$6</f>
        <v>0</v>
      </c>
      <c r="BJ80" s="39"/>
      <c r="BK80" s="39">
        <f>BJ80*C80*E80*F80*L80*$BK$6</f>
        <v>0</v>
      </c>
      <c r="BL80" s="39"/>
      <c r="BM80" s="39">
        <f>BL80*C80*E80*F80*L80*$BM$6</f>
        <v>0</v>
      </c>
      <c r="BN80" s="39"/>
      <c r="BO80" s="39">
        <f>BN80*C80*E80*F80*L80*$BO$6</f>
        <v>0</v>
      </c>
      <c r="BP80" s="39"/>
      <c r="BQ80" s="39">
        <f>BP80*C80*E80*F80*L80*$BQ$6</f>
        <v>0</v>
      </c>
      <c r="BR80" s="39"/>
      <c r="BS80" s="39">
        <f>BR80*C80*E80*F80*L80*$BS$6</f>
        <v>0</v>
      </c>
      <c r="BT80" s="39">
        <v>3</v>
      </c>
      <c r="BU80" s="39">
        <f>BT80*C80*E80*F80*L80*$BU$6</f>
        <v>136112.34945000004</v>
      </c>
      <c r="BV80" s="39"/>
      <c r="BW80" s="39">
        <f>BV80*C80*E80*F80*L80*$BW$6</f>
        <v>0</v>
      </c>
      <c r="BX80" s="39"/>
      <c r="BY80" s="39">
        <f>BX80*C80*E80*F80*L80*$BY$6</f>
        <v>0</v>
      </c>
      <c r="BZ80" s="39"/>
      <c r="CA80" s="39">
        <f>BZ80*C80*E80*F80*M80*$CA$6</f>
        <v>0</v>
      </c>
      <c r="CB80" s="39"/>
      <c r="CC80" s="39">
        <f>CB80*C80*E80*F80*M80*$CC$6</f>
        <v>0</v>
      </c>
      <c r="CD80" s="39"/>
      <c r="CE80" s="39">
        <f>CD80*C80*E80*F80*M80*$CE$6</f>
        <v>0</v>
      </c>
      <c r="CF80" s="39">
        <v>1</v>
      </c>
      <c r="CG80" s="39">
        <f>CF80*C80*E80*F80*M80*$CG$6</f>
        <v>48505.491803999998</v>
      </c>
      <c r="CH80" s="39"/>
      <c r="CI80" s="39">
        <f>SUM(CH80*$CI$6*C80*E80*F80*M80)</f>
        <v>0</v>
      </c>
      <c r="CJ80" s="39"/>
      <c r="CK80" s="39">
        <f>SUM(CJ80*$CK$6*C80*E80*F80*M80)</f>
        <v>0</v>
      </c>
      <c r="CL80" s="39"/>
      <c r="CM80" s="39">
        <f>CL80*C80*E80*F80*M80*$CM$6</f>
        <v>0</v>
      </c>
      <c r="CN80" s="39"/>
      <c r="CO80" s="39">
        <f>CN80*C80*E80*F80*M80*$CO$6</f>
        <v>0</v>
      </c>
      <c r="CP80" s="39"/>
      <c r="CQ80" s="39">
        <f>CP80*C80*E80*F80*M80*$CQ$6</f>
        <v>0</v>
      </c>
      <c r="CR80" s="39"/>
      <c r="CS80" s="39">
        <f>CR80*C80*E80*F80*M80*$CS$6</f>
        <v>0</v>
      </c>
      <c r="CT80" s="39"/>
      <c r="CU80" s="39">
        <f>CT80*C80*E80*F80*M80*$CU$6</f>
        <v>0</v>
      </c>
      <c r="CV80" s="39"/>
      <c r="CW80" s="39">
        <f>SUM(CV80*$CW$6*C80*E80*F80*M80)</f>
        <v>0</v>
      </c>
      <c r="CX80" s="39"/>
      <c r="CY80" s="39">
        <f>SUM(CX80*$CY$6*C80*E80*F80*M80)</f>
        <v>0</v>
      </c>
      <c r="CZ80" s="39"/>
      <c r="DA80" s="39">
        <f>CZ80*C80*E80*F80*M80*$DA$6</f>
        <v>0</v>
      </c>
      <c r="DB80" s="39"/>
      <c r="DC80" s="39">
        <f>DB80*C80*E80*F80*M80*$DC$6</f>
        <v>0</v>
      </c>
      <c r="DD80" s="39">
        <v>6</v>
      </c>
      <c r="DE80" s="39">
        <f>DD80*C80*E80*F80*M80*$DE$6</f>
        <v>320730.19070400007</v>
      </c>
      <c r="DF80" s="39">
        <v>1</v>
      </c>
      <c r="DG80" s="39">
        <f>DF80*C80*E80*F80*M80*$DG$6</f>
        <v>53455.031784000006</v>
      </c>
      <c r="DH80" s="40"/>
      <c r="DI80" s="40">
        <f>DH80*C80*E80*F80*M80*$DI$6</f>
        <v>0</v>
      </c>
      <c r="DJ80" s="39">
        <v>1</v>
      </c>
      <c r="DK80" s="39">
        <f>DJ80*C80*E80*F80*M80*$DK$6</f>
        <v>53455.031784000006</v>
      </c>
      <c r="DL80" s="39"/>
      <c r="DM80" s="39">
        <f>DL80*C80*E80*F80*M80*$DM$6</f>
        <v>0</v>
      </c>
      <c r="DN80" s="39"/>
      <c r="DO80" s="39">
        <f>DN80*C80*E80*F80*M80*$DO$6</f>
        <v>0</v>
      </c>
      <c r="DP80" s="39"/>
      <c r="DQ80" s="39">
        <f>DP80*C80*E80*F80*M80*$DQ$6</f>
        <v>0</v>
      </c>
      <c r="DR80" s="39"/>
      <c r="DS80" s="39">
        <f>DR80*C80*E80*F80*M80*$DS$6</f>
        <v>0</v>
      </c>
      <c r="DT80" s="39"/>
      <c r="DU80" s="39">
        <f>DT80*C80*E80*F80*M80*$DU$6</f>
        <v>0</v>
      </c>
      <c r="DV80" s="39">
        <v>2</v>
      </c>
      <c r="DW80" s="39">
        <f>DV80*C80*E80*F80*M80*$DW$6</f>
        <v>97010.983607999995</v>
      </c>
      <c r="DX80" s="39"/>
      <c r="DY80" s="39">
        <f>DX80*C80*E80*F80*N80*$DY$6</f>
        <v>0</v>
      </c>
      <c r="DZ80" s="39"/>
      <c r="EA80" s="39">
        <f>DZ80*C80*E80*F80*O80*$EA$6</f>
        <v>0</v>
      </c>
      <c r="EB80" s="41">
        <f t="shared" si="34"/>
        <v>150</v>
      </c>
      <c r="EC80" s="41">
        <f t="shared" si="35"/>
        <v>6874746.0475539993</v>
      </c>
      <c r="ED80" s="2"/>
      <c r="EE80" s="2"/>
      <c r="EF80" s="2"/>
      <c r="EG80" s="2"/>
      <c r="EH80" s="2"/>
      <c r="EI80" s="2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x14ac:dyDescent="0.25">
      <c r="A81" s="56">
        <v>71</v>
      </c>
      <c r="B81" s="34" t="s">
        <v>147</v>
      </c>
      <c r="C81" s="35">
        <v>19007.45</v>
      </c>
      <c r="D81" s="35">
        <f>C81*(H81+I81+J81)</f>
        <v>15396.034500000002</v>
      </c>
      <c r="E81" s="112">
        <v>0.78</v>
      </c>
      <c r="F81" s="36">
        <v>1</v>
      </c>
      <c r="G81" s="37"/>
      <c r="H81" s="38">
        <v>0.62</v>
      </c>
      <c r="I81" s="38">
        <v>0.15</v>
      </c>
      <c r="J81" s="38">
        <v>0.04</v>
      </c>
      <c r="K81" s="38">
        <v>0.19</v>
      </c>
      <c r="L81" s="35">
        <v>1.4</v>
      </c>
      <c r="M81" s="35">
        <v>1.68</v>
      </c>
      <c r="N81" s="35">
        <v>2.23</v>
      </c>
      <c r="O81" s="35">
        <v>2.39</v>
      </c>
      <c r="P81" s="39"/>
      <c r="Q81" s="39">
        <f>P81*C81*E81*F81*L81*$Q$6</f>
        <v>0</v>
      </c>
      <c r="R81" s="39"/>
      <c r="S81" s="39">
        <f>R81*C81*E81*F81*L81*$S$6</f>
        <v>0</v>
      </c>
      <c r="T81" s="39"/>
      <c r="U81" s="39">
        <f>T81*C81*E81*F81*L81*$U$6</f>
        <v>0</v>
      </c>
      <c r="V81" s="39">
        <v>120</v>
      </c>
      <c r="W81" s="39">
        <f>V81*C81*E81*F81*L81*$W$6</f>
        <v>2739809.8728000005</v>
      </c>
      <c r="X81" s="39">
        <v>0</v>
      </c>
      <c r="Y81" s="39">
        <f>X81*C81*E81*F81*L81*$Y$6</f>
        <v>0</v>
      </c>
      <c r="Z81" s="39">
        <v>40</v>
      </c>
      <c r="AA81" s="39">
        <f>Z81*C81*E81*F81*L81*$AA$6</f>
        <v>913269.9576000002</v>
      </c>
      <c r="AB81" s="39">
        <v>0</v>
      </c>
      <c r="AC81" s="39">
        <f>AB81*C81*E81*F81*L81*$AC$6</f>
        <v>0</v>
      </c>
      <c r="AD81" s="39">
        <v>0</v>
      </c>
      <c r="AE81" s="39">
        <f>AD81*C81*E81*F81*L81*$AE$6</f>
        <v>0</v>
      </c>
      <c r="AF81" s="39">
        <v>0</v>
      </c>
      <c r="AG81" s="39">
        <f>AF81*C81*E81*F81*L81*$AG$6</f>
        <v>0</v>
      </c>
      <c r="AH81" s="39"/>
      <c r="AI81" s="39">
        <f>AH81*C81*E81*F81*L81*$AI$6</f>
        <v>0</v>
      </c>
      <c r="AJ81" s="39">
        <v>5</v>
      </c>
      <c r="AK81" s="39">
        <f>AJ81*C81*E81*F81*L81*$AK$6</f>
        <v>101705.06346</v>
      </c>
      <c r="AL81" s="39">
        <v>5</v>
      </c>
      <c r="AM81" s="39">
        <f>AL81*C81*E81*F81*L81*$AM$6</f>
        <v>101705.06346</v>
      </c>
      <c r="AN81" s="39"/>
      <c r="AO81" s="39">
        <f>SUM($AO$6*AN81*C81*E81*F81*L81)</f>
        <v>0</v>
      </c>
      <c r="AP81" s="39">
        <v>2</v>
      </c>
      <c r="AQ81" s="39">
        <f>AP81*C81*E81*F81*L81*$AQ$6</f>
        <v>40682.025384</v>
      </c>
      <c r="AR81" s="39">
        <v>0</v>
      </c>
      <c r="AS81" s="39">
        <f>AR81*C81*E81*F81*L81*$AS$6</f>
        <v>0</v>
      </c>
      <c r="AT81" s="39">
        <v>0</v>
      </c>
      <c r="AU81" s="39">
        <f>AT81*C81*E81*F81*L81*$AU$6</f>
        <v>0</v>
      </c>
      <c r="AV81" s="39">
        <v>0</v>
      </c>
      <c r="AW81" s="39">
        <f>AV81*C81*E81*F81*L81*$AW$6</f>
        <v>0</v>
      </c>
      <c r="AX81" s="39"/>
      <c r="AY81" s="39">
        <f>SUM(AX81*$AY$6*C81*E81*F81*L81)</f>
        <v>0</v>
      </c>
      <c r="AZ81" s="39">
        <v>1</v>
      </c>
      <c r="BA81" s="39">
        <f>SUM(AZ81*$BA$6*C81*E81*F81*L81)</f>
        <v>20341.012692</v>
      </c>
      <c r="BB81" s="39">
        <v>0</v>
      </c>
      <c r="BC81" s="39">
        <f>BB81*C81*E81*F81*L81*$BC$6</f>
        <v>0</v>
      </c>
      <c r="BD81" s="39">
        <v>0</v>
      </c>
      <c r="BE81" s="39">
        <f>BD81*C81*E81*F81*L81*$BE$6</f>
        <v>0</v>
      </c>
      <c r="BF81" s="39"/>
      <c r="BG81" s="39">
        <f>BF81*C81*E81*F81*L81*$BG$6</f>
        <v>0</v>
      </c>
      <c r="BH81" s="39">
        <v>0</v>
      </c>
      <c r="BI81" s="39">
        <f>BH81*C81*E81*F81*L81*$BI$6</f>
        <v>0</v>
      </c>
      <c r="BJ81" s="39">
        <v>0</v>
      </c>
      <c r="BK81" s="39">
        <f>BJ81*C81*E81*F81*L81*$BK$6</f>
        <v>0</v>
      </c>
      <c r="BL81" s="39">
        <v>0</v>
      </c>
      <c r="BM81" s="39">
        <f>BL81*C81*E81*F81*L81*$BM$6</f>
        <v>0</v>
      </c>
      <c r="BN81" s="39">
        <v>0</v>
      </c>
      <c r="BO81" s="39">
        <f>BN81*C81*E81*F81*L81*$BO$6</f>
        <v>0</v>
      </c>
      <c r="BP81" s="39">
        <v>0</v>
      </c>
      <c r="BQ81" s="39">
        <f>BP81*C81*E81*F81*L81*$BQ$6</f>
        <v>0</v>
      </c>
      <c r="BR81" s="39">
        <v>0</v>
      </c>
      <c r="BS81" s="39">
        <f>BR81*C81*E81*F81*L81*$BS$6</f>
        <v>0</v>
      </c>
      <c r="BT81" s="39">
        <v>50</v>
      </c>
      <c r="BU81" s="39">
        <f>BT81*C81*E81*F81*L81*$BU$6</f>
        <v>1141587.4470000002</v>
      </c>
      <c r="BV81" s="39">
        <v>5</v>
      </c>
      <c r="BW81" s="39">
        <f>BV81*C81*E81*F81*L81*$BW$6</f>
        <v>112083.13116000002</v>
      </c>
      <c r="BX81" s="39">
        <v>2</v>
      </c>
      <c r="BY81" s="39">
        <f>BX81*C81*E81*F81*L81*$BY$6</f>
        <v>40682.025384</v>
      </c>
      <c r="BZ81" s="39">
        <v>0</v>
      </c>
      <c r="CA81" s="39">
        <f>BZ81*C81*E81*F81*M81*$CA$6</f>
        <v>0</v>
      </c>
      <c r="CB81" s="39">
        <v>0</v>
      </c>
      <c r="CC81" s="39">
        <f>CB81*C81*E81*F81*M81*$CC$6</f>
        <v>0</v>
      </c>
      <c r="CD81" s="39">
        <v>1</v>
      </c>
      <c r="CE81" s="39">
        <f>CD81*C81*E81*F81*M81*$CE$6</f>
        <v>24409.215230400005</v>
      </c>
      <c r="CF81" s="39">
        <v>44</v>
      </c>
      <c r="CG81" s="39">
        <f>CF81*C81*E81*F81*M81*$CG$6</f>
        <v>1074005.4701376001</v>
      </c>
      <c r="CH81" s="39">
        <v>1</v>
      </c>
      <c r="CI81" s="39">
        <f>SUM(CH81*$CI$6*C81*E81*F81*M81)</f>
        <v>24409.215230400001</v>
      </c>
      <c r="CJ81" s="39">
        <v>6</v>
      </c>
      <c r="CK81" s="39">
        <f>SUM(CJ81*$CK$6*C81*E81*F81*M81)</f>
        <v>146455.29138239997</v>
      </c>
      <c r="CL81" s="39">
        <v>9</v>
      </c>
      <c r="CM81" s="39">
        <f>CL81*C81*E81*F81*M81*$CM$6</f>
        <v>219682.93707360004</v>
      </c>
      <c r="CN81" s="39"/>
      <c r="CO81" s="39">
        <f>CN81*C81*E81*F81*M81*$CO$6</f>
        <v>0</v>
      </c>
      <c r="CP81" s="39">
        <v>20</v>
      </c>
      <c r="CQ81" s="39">
        <f>CP81*C81*E81*F81*M81*$CQ$6</f>
        <v>488184.30460800003</v>
      </c>
      <c r="CR81" s="39"/>
      <c r="CS81" s="39">
        <f>CR81*C81*E81*F81*M81*$CS$6</f>
        <v>0</v>
      </c>
      <c r="CT81" s="39">
        <v>10</v>
      </c>
      <c r="CU81" s="39">
        <f>CT81*C81*E81*F81*M81*$CU$6</f>
        <v>244092.15230400002</v>
      </c>
      <c r="CV81" s="39"/>
      <c r="CW81" s="39">
        <f>SUM(CV81*$CW$6*C81*E81*F81*M81)</f>
        <v>0</v>
      </c>
      <c r="CX81" s="39"/>
      <c r="CY81" s="39">
        <f>SUM(CX81*$CY$6*C81*E81*F81*M81)</f>
        <v>0</v>
      </c>
      <c r="CZ81" s="39">
        <v>0</v>
      </c>
      <c r="DA81" s="39">
        <f>CZ81*C81*E81*F81*M81*$DA$6</f>
        <v>0</v>
      </c>
      <c r="DB81" s="39">
        <v>0</v>
      </c>
      <c r="DC81" s="39">
        <f>DB81*C81*E81*F81*M81*$DC$6</f>
        <v>0</v>
      </c>
      <c r="DD81" s="39">
        <v>88</v>
      </c>
      <c r="DE81" s="39">
        <f>DD81*C81*E81*F81*M81*$DE$6</f>
        <v>2367195.7300992003</v>
      </c>
      <c r="DF81" s="39">
        <v>18</v>
      </c>
      <c r="DG81" s="39">
        <f>DF81*C81*E81*F81*M81*$DG$6</f>
        <v>484199.1266112001</v>
      </c>
      <c r="DH81" s="40">
        <v>0</v>
      </c>
      <c r="DI81" s="40">
        <f>DH81*C81*E81*F81*M81*$DI$6</f>
        <v>0</v>
      </c>
      <c r="DJ81" s="39">
        <v>81</v>
      </c>
      <c r="DK81" s="39">
        <f>DJ81*C81*E81*F81*M81*$DK$6</f>
        <v>2178896.0697504003</v>
      </c>
      <c r="DL81" s="39">
        <v>0</v>
      </c>
      <c r="DM81" s="39">
        <f>DL81*C81*E81*F81*M81*$DM$6</f>
        <v>0</v>
      </c>
      <c r="DN81" s="39">
        <v>0</v>
      </c>
      <c r="DO81" s="39">
        <f>DN81*C81*E81*F81*M81*$DO$6</f>
        <v>0</v>
      </c>
      <c r="DP81" s="39"/>
      <c r="DQ81" s="39">
        <f>DP81*C81*E81*F81*M81*$DQ$6</f>
        <v>0</v>
      </c>
      <c r="DR81" s="39"/>
      <c r="DS81" s="39">
        <f>DR81*C81*E81*F81*M81*$DS$6</f>
        <v>0</v>
      </c>
      <c r="DT81" s="39"/>
      <c r="DU81" s="39">
        <f>DT81*C81*E81*F81*M81*$DU$6</f>
        <v>0</v>
      </c>
      <c r="DV81" s="39">
        <v>17</v>
      </c>
      <c r="DW81" s="39">
        <f>DV81*C81*E81*F81*M81*$DW$6</f>
        <v>414956.65891680005</v>
      </c>
      <c r="DX81" s="39">
        <v>4</v>
      </c>
      <c r="DY81" s="39">
        <f>DX81*C81*E81*F81*N81*$DY$6</f>
        <v>198369.35118</v>
      </c>
      <c r="DZ81" s="39">
        <v>3</v>
      </c>
      <c r="EA81" s="39">
        <f>DZ81*C81*E81*F81*O81*$EA$6</f>
        <v>159451.59730500003</v>
      </c>
      <c r="EB81" s="41">
        <f t="shared" si="34"/>
        <v>532</v>
      </c>
      <c r="EC81" s="41">
        <f t="shared" si="35"/>
        <v>13236172.718769001</v>
      </c>
    </row>
    <row r="82" spans="1:257" s="43" customFormat="1" x14ac:dyDescent="0.25">
      <c r="A82" s="56">
        <v>149</v>
      </c>
      <c r="B82" s="34" t="s">
        <v>148</v>
      </c>
      <c r="C82" s="35">
        <v>19007.45</v>
      </c>
      <c r="D82" s="35"/>
      <c r="E82" s="112">
        <v>0.75</v>
      </c>
      <c r="F82" s="36">
        <v>1.5</v>
      </c>
      <c r="G82" s="101"/>
      <c r="H82" s="102">
        <v>0.62</v>
      </c>
      <c r="I82" s="102">
        <v>0.15</v>
      </c>
      <c r="J82" s="102">
        <v>0.04</v>
      </c>
      <c r="K82" s="102">
        <v>0.19</v>
      </c>
      <c r="L82" s="35">
        <v>1.4</v>
      </c>
      <c r="M82" s="35">
        <v>1.68</v>
      </c>
      <c r="N82" s="35">
        <v>2.23</v>
      </c>
      <c r="O82" s="35">
        <v>2.39</v>
      </c>
      <c r="P82" s="39"/>
      <c r="Q82" s="39">
        <f>P82*C82*E82*F82*L82*$Q$6</f>
        <v>0</v>
      </c>
      <c r="R82" s="39"/>
      <c r="S82" s="39">
        <f>R82*C82*E82*F82*L82*$S$6</f>
        <v>0</v>
      </c>
      <c r="T82" s="39">
        <v>360</v>
      </c>
      <c r="U82" s="39">
        <f>T82*C82*E82*F82*L82*$U$6</f>
        <v>14010391.394999998</v>
      </c>
      <c r="V82" s="39"/>
      <c r="W82" s="39">
        <f>V82*C82*E82*F82*L82*$W$6</f>
        <v>0</v>
      </c>
      <c r="X82" s="39"/>
      <c r="Y82" s="39">
        <f>X82*C82*E82*F82*L82*$Y$6</f>
        <v>0</v>
      </c>
      <c r="Z82" s="39"/>
      <c r="AA82" s="39">
        <f>Z82*C82*E82*F82*L82*$AA$6</f>
        <v>0</v>
      </c>
      <c r="AB82" s="39"/>
      <c r="AC82" s="39">
        <f>AB82*C82*E82*F82*L82*$AC$6</f>
        <v>0</v>
      </c>
      <c r="AD82" s="39"/>
      <c r="AE82" s="39">
        <f>AD82*C82*E82*F82*L82*$AE$6</f>
        <v>0</v>
      </c>
      <c r="AF82" s="39"/>
      <c r="AG82" s="39">
        <f>AF82*C82*E82*F82*L82*$AG$6</f>
        <v>0</v>
      </c>
      <c r="AH82" s="39"/>
      <c r="AI82" s="39">
        <f>AH82*C82*E82*F82*L82*$AI$6</f>
        <v>0</v>
      </c>
      <c r="AJ82" s="39"/>
      <c r="AK82" s="39">
        <f>AJ82*C82*E82*F82*L82*$AK$6</f>
        <v>0</v>
      </c>
      <c r="AL82" s="39"/>
      <c r="AM82" s="39">
        <f>AL82*C82*E82*F82*L82*$AM$6</f>
        <v>0</v>
      </c>
      <c r="AN82" s="39"/>
      <c r="AO82" s="39">
        <f>SUM($AO$6*AN82*C82*E82*F82*L82)</f>
        <v>0</v>
      </c>
      <c r="AP82" s="39"/>
      <c r="AQ82" s="39">
        <f>AP82*C82*E82*F82*L82*$AQ$6</f>
        <v>0</v>
      </c>
      <c r="AR82" s="39"/>
      <c r="AS82" s="39">
        <f>AR82*C82*E82*F82*L82*$AS$6</f>
        <v>0</v>
      </c>
      <c r="AT82" s="39">
        <v>0</v>
      </c>
      <c r="AU82" s="39">
        <f>AT82*C82*E82*F82*L82*$AU$6</f>
        <v>0</v>
      </c>
      <c r="AV82" s="39">
        <v>0</v>
      </c>
      <c r="AW82" s="39">
        <f>AV82*C82*E82*F82*L82*$AW$6</f>
        <v>0</v>
      </c>
      <c r="AX82" s="39"/>
      <c r="AY82" s="39">
        <f>SUM(AX82*$AY$6*C82*E82*F82*L82)</f>
        <v>0</v>
      </c>
      <c r="AZ82" s="39"/>
      <c r="BA82" s="39">
        <f>SUM(AZ82*$BA$6*C82*E82*F82*L82)</f>
        <v>0</v>
      </c>
      <c r="BB82" s="39"/>
      <c r="BC82" s="39">
        <f>BB82*C82*E82*F82*L82*$BC$6</f>
        <v>0</v>
      </c>
      <c r="BD82" s="39"/>
      <c r="BE82" s="39">
        <f>BD82*C82*E82*F82*L82*$BE$6</f>
        <v>0</v>
      </c>
      <c r="BF82" s="39"/>
      <c r="BG82" s="39">
        <f>BF82*C82*E82*F82*L82*$BG$6</f>
        <v>0</v>
      </c>
      <c r="BH82" s="39"/>
      <c r="BI82" s="39">
        <f>BH82*C82*E82*F82*L82*$BI$6</f>
        <v>0</v>
      </c>
      <c r="BJ82" s="39"/>
      <c r="BK82" s="39">
        <f>BJ82*C82*E82*F82*L82*$BK$6</f>
        <v>0</v>
      </c>
      <c r="BL82" s="39"/>
      <c r="BM82" s="39">
        <f>BL82*C82*E82*F82*L82*$BM$6</f>
        <v>0</v>
      </c>
      <c r="BN82" s="39"/>
      <c r="BO82" s="39">
        <f>BN82*C82*E82*F82*L82*$BO$6</f>
        <v>0</v>
      </c>
      <c r="BP82" s="39"/>
      <c r="BQ82" s="39">
        <f>BP82*C82*E82*F82*L82*$BQ$6</f>
        <v>0</v>
      </c>
      <c r="BR82" s="39"/>
      <c r="BS82" s="39">
        <f>BR82*C82*E82*F82*L82*$BS$6</f>
        <v>0</v>
      </c>
      <c r="BT82" s="39"/>
      <c r="BU82" s="39">
        <f>BT82*C82*E82*F82*L82*$BU$6</f>
        <v>0</v>
      </c>
      <c r="BV82" s="39"/>
      <c r="BW82" s="39">
        <f>BV82*C82*E82*F82*L82*$BW$6</f>
        <v>0</v>
      </c>
      <c r="BX82" s="39"/>
      <c r="BY82" s="39">
        <f>BX82*C82*E82*F82*L82*$BY$6</f>
        <v>0</v>
      </c>
      <c r="BZ82" s="39"/>
      <c r="CA82" s="39">
        <f>BZ82*C82*E82*F82*M82*$CA$6</f>
        <v>0</v>
      </c>
      <c r="CB82" s="39"/>
      <c r="CC82" s="39">
        <f>CB82*C82*E82*F82*M82*$CC$6</f>
        <v>0</v>
      </c>
      <c r="CD82" s="39">
        <v>1</v>
      </c>
      <c r="CE82" s="39">
        <f>CD82*C82*E82*F82*M82*$CE$6</f>
        <v>35205.598890000001</v>
      </c>
      <c r="CF82" s="39">
        <v>7</v>
      </c>
      <c r="CG82" s="39">
        <f>CF82*C82*E82*F82*M82*$CG$6</f>
        <v>246439.19222999996</v>
      </c>
      <c r="CH82" s="39"/>
      <c r="CI82" s="39">
        <f>SUM(CH82*$CI$6*C82*E82*F82*M82)</f>
        <v>0</v>
      </c>
      <c r="CJ82" s="39">
        <v>1</v>
      </c>
      <c r="CK82" s="39">
        <f>SUM(CJ82*$CK$6*C82*E82*F82*M82)</f>
        <v>35205.598890000001</v>
      </c>
      <c r="CL82" s="39">
        <v>5</v>
      </c>
      <c r="CM82" s="39">
        <f>CL82*C82*E82*F82*M82*$CM$6</f>
        <v>176027.99445</v>
      </c>
      <c r="CN82" s="39"/>
      <c r="CO82" s="39">
        <f>CN82*C82*E82*F82*M82*$CO$6</f>
        <v>0</v>
      </c>
      <c r="CP82" s="39">
        <v>3</v>
      </c>
      <c r="CQ82" s="39">
        <f>CP82*C82*E82*F82*M82*$CQ$6</f>
        <v>105616.79667</v>
      </c>
      <c r="CR82" s="39"/>
      <c r="CS82" s="39">
        <f>CR82*C82*E82*F82*M82*$CS$6</f>
        <v>0</v>
      </c>
      <c r="CT82" s="39">
        <v>2</v>
      </c>
      <c r="CU82" s="39">
        <f>CT82*C82*E82*F82*M82*$CU$6</f>
        <v>70411.197780000002</v>
      </c>
      <c r="CV82" s="39"/>
      <c r="CW82" s="39">
        <f>SUM(CV82*$CW$6*C82*E82*F82*M82)</f>
        <v>0</v>
      </c>
      <c r="CX82" s="39">
        <v>2</v>
      </c>
      <c r="CY82" s="39">
        <f>SUM(CX82*$CY$6*C82*E82*F82*M82)</f>
        <v>70411.197780000002</v>
      </c>
      <c r="CZ82" s="39"/>
      <c r="DA82" s="39">
        <f>CZ82*C82*E82*F82*M82*$DA$6</f>
        <v>0</v>
      </c>
      <c r="DB82" s="39"/>
      <c r="DC82" s="39">
        <f>DB82*C82*E82*F82*M82*$DC$6</f>
        <v>0</v>
      </c>
      <c r="DD82" s="39">
        <v>16</v>
      </c>
      <c r="DE82" s="39">
        <f>DD82*C82*E82*F82*M82*$DE$6</f>
        <v>620768.11104000011</v>
      </c>
      <c r="DF82" s="39"/>
      <c r="DG82" s="39">
        <f>DF82*C82*E82*F82*M82*$DG$6</f>
        <v>0</v>
      </c>
      <c r="DH82" s="40"/>
      <c r="DI82" s="40">
        <f>DH82*C82*E82*F82*M82*$DI$6</f>
        <v>0</v>
      </c>
      <c r="DJ82" s="39">
        <v>9</v>
      </c>
      <c r="DK82" s="39">
        <f>DJ82*C82*E82*F82*M82*$DK$6</f>
        <v>349182.06246000004</v>
      </c>
      <c r="DL82" s="39"/>
      <c r="DM82" s="39">
        <f>DL82*C82*E82*F82*M82*$DM$6</f>
        <v>0</v>
      </c>
      <c r="DN82" s="39"/>
      <c r="DO82" s="39">
        <f>DN82*C82*E82*F82*M82*$DO$6</f>
        <v>0</v>
      </c>
      <c r="DP82" s="39">
        <v>9</v>
      </c>
      <c r="DQ82" s="39">
        <f>DP82*C82*E82*F82*M82*$DQ$6</f>
        <v>349182.06246000004</v>
      </c>
      <c r="DR82" s="39">
        <v>7</v>
      </c>
      <c r="DS82" s="39">
        <f>DR82*C82*E82*F82*M82*$DS$6</f>
        <v>271586.04858</v>
      </c>
      <c r="DT82" s="39"/>
      <c r="DU82" s="39">
        <f>DT82*C82*E82*F82*M82*$DU$6</f>
        <v>0</v>
      </c>
      <c r="DV82" s="39"/>
      <c r="DW82" s="39">
        <f>DV82*C82*E82*F82*M82*$DW$6</f>
        <v>0</v>
      </c>
      <c r="DX82" s="39">
        <v>1</v>
      </c>
      <c r="DY82" s="39">
        <f>DX82*C82*E82*F82*N82*$DY$6</f>
        <v>71527.410281250006</v>
      </c>
      <c r="DZ82" s="39">
        <v>1</v>
      </c>
      <c r="EA82" s="39">
        <f>DZ82*C82*E82*F82*O82*$EA$6</f>
        <v>76659.421781250014</v>
      </c>
      <c r="EB82" s="41">
        <f t="shared" si="34"/>
        <v>424</v>
      </c>
      <c r="EC82" s="41">
        <f t="shared" si="35"/>
        <v>16488614.088292493</v>
      </c>
      <c r="ED82" s="2"/>
      <c r="EE82" s="2"/>
      <c r="EF82" s="2"/>
      <c r="EG82" s="2"/>
      <c r="EH82" s="2"/>
      <c r="EI82" s="2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x14ac:dyDescent="0.25">
      <c r="A83" s="56">
        <v>72</v>
      </c>
      <c r="B83" s="34" t="s">
        <v>149</v>
      </c>
      <c r="C83" s="35">
        <v>19007.45</v>
      </c>
      <c r="D83" s="35">
        <f>C83*(H83+I83+J83)</f>
        <v>15776.183500000003</v>
      </c>
      <c r="E83" s="112">
        <v>1.17</v>
      </c>
      <c r="F83" s="36">
        <v>1</v>
      </c>
      <c r="G83" s="37"/>
      <c r="H83" s="38">
        <v>0.61</v>
      </c>
      <c r="I83" s="38">
        <v>0.18</v>
      </c>
      <c r="J83" s="38">
        <v>0.04</v>
      </c>
      <c r="K83" s="38">
        <v>0.17</v>
      </c>
      <c r="L83" s="35">
        <v>1.4</v>
      </c>
      <c r="M83" s="35">
        <v>1.68</v>
      </c>
      <c r="N83" s="35">
        <v>2.23</v>
      </c>
      <c r="O83" s="35">
        <v>2.39</v>
      </c>
      <c r="P83" s="39"/>
      <c r="Q83" s="39">
        <f>P83*C83*E83*F83*L83*$Q$6</f>
        <v>0</v>
      </c>
      <c r="R83" s="39"/>
      <c r="S83" s="39">
        <f>R83*C83*E83*F83*L83*$S$6</f>
        <v>0</v>
      </c>
      <c r="T83" s="39">
        <v>65</v>
      </c>
      <c r="U83" s="39">
        <f>T83*C83*E83*F83*L83*$U$6</f>
        <v>2630840.1619500001</v>
      </c>
      <c r="V83" s="39">
        <v>2</v>
      </c>
      <c r="W83" s="39">
        <f>V83*C83*E83*F83*L83*$W$6</f>
        <v>68495.24682</v>
      </c>
      <c r="X83" s="39">
        <v>0</v>
      </c>
      <c r="Y83" s="39">
        <f>X83*C83*E83*F83*L83*$Y$6</f>
        <v>0</v>
      </c>
      <c r="Z83" s="39">
        <v>5</v>
      </c>
      <c r="AA83" s="39">
        <f>Z83*C83*E83*F83*L83*$AA$6</f>
        <v>171238.11705</v>
      </c>
      <c r="AB83" s="39">
        <v>0</v>
      </c>
      <c r="AC83" s="39">
        <f>AB83*C83*E83*F83*L83*$AC$6</f>
        <v>0</v>
      </c>
      <c r="AD83" s="39">
        <v>0</v>
      </c>
      <c r="AE83" s="39">
        <f>AD83*C83*E83*F83*L83*$AE$6</f>
        <v>0</v>
      </c>
      <c r="AF83" s="39">
        <v>0</v>
      </c>
      <c r="AG83" s="39">
        <f>AF83*C83*E83*F83*L83*$AG$6</f>
        <v>0</v>
      </c>
      <c r="AH83" s="39"/>
      <c r="AI83" s="39">
        <f>AH83*C83*E83*F83*L83*$AI$6</f>
        <v>0</v>
      </c>
      <c r="AJ83" s="39"/>
      <c r="AK83" s="39">
        <f>AJ83*C83*E83*F83*L83*$AK$6</f>
        <v>0</v>
      </c>
      <c r="AL83" s="39"/>
      <c r="AM83" s="39">
        <f>AL83*C83*E83*F83*L83*$AM$6</f>
        <v>0</v>
      </c>
      <c r="AN83" s="39"/>
      <c r="AO83" s="39">
        <f>SUM($AO$6*AN83*C83*E83*F83*L83)</f>
        <v>0</v>
      </c>
      <c r="AP83" s="39"/>
      <c r="AQ83" s="39">
        <f>AP83*C83*E83*F83*L83*$AQ$6</f>
        <v>0</v>
      </c>
      <c r="AR83" s="39">
        <v>0</v>
      </c>
      <c r="AS83" s="39">
        <f>AR83*C83*E83*F83*L83*$AS$6</f>
        <v>0</v>
      </c>
      <c r="AT83" s="39">
        <v>0</v>
      </c>
      <c r="AU83" s="39">
        <f>AT83*C83*E83*F83*L83*$AU$6</f>
        <v>0</v>
      </c>
      <c r="AV83" s="39">
        <v>0</v>
      </c>
      <c r="AW83" s="39">
        <f>AV83*C83*E83*F83*L83*$AW$6</f>
        <v>0</v>
      </c>
      <c r="AX83" s="39"/>
      <c r="AY83" s="39">
        <f>SUM(AX83*$AY$6*C83*E83*F83*L83)</f>
        <v>0</v>
      </c>
      <c r="AZ83" s="39"/>
      <c r="BA83" s="39">
        <f>SUM(AZ83*$BA$6*C83*E83*F83*L83)</f>
        <v>0</v>
      </c>
      <c r="BB83" s="39">
        <v>0</v>
      </c>
      <c r="BC83" s="39">
        <f>BB83*C83*E83*F83*L83*$BC$6</f>
        <v>0</v>
      </c>
      <c r="BD83" s="39">
        <v>0</v>
      </c>
      <c r="BE83" s="39">
        <f>BD83*C83*E83*F83*L83*$BE$6</f>
        <v>0</v>
      </c>
      <c r="BF83" s="39"/>
      <c r="BG83" s="39">
        <f>BF83*C83*E83*F83*L83*$BG$6</f>
        <v>0</v>
      </c>
      <c r="BH83" s="39">
        <v>0</v>
      </c>
      <c r="BI83" s="39">
        <f>BH83*C83*E83*F83*L83*$BI$6</f>
        <v>0</v>
      </c>
      <c r="BJ83" s="39">
        <v>0</v>
      </c>
      <c r="BK83" s="39">
        <f>BJ83*C83*E83*F83*L83*$BK$6</f>
        <v>0</v>
      </c>
      <c r="BL83" s="39">
        <v>0</v>
      </c>
      <c r="BM83" s="39">
        <f>BL83*C83*E83*F83*L83*$BM$6</f>
        <v>0</v>
      </c>
      <c r="BN83" s="39">
        <v>0</v>
      </c>
      <c r="BO83" s="39">
        <f>BN83*C83*E83*F83*L83*$BO$6</f>
        <v>0</v>
      </c>
      <c r="BP83" s="39">
        <v>0</v>
      </c>
      <c r="BQ83" s="39">
        <f>BP83*C83*E83*F83*L83*$BQ$6</f>
        <v>0</v>
      </c>
      <c r="BR83" s="39">
        <v>0</v>
      </c>
      <c r="BS83" s="39">
        <f>BR83*C83*E83*F83*L83*$BS$6</f>
        <v>0</v>
      </c>
      <c r="BT83" s="39">
        <v>5</v>
      </c>
      <c r="BU83" s="39">
        <f>BT83*C83*E83*F83*L83*$BU$6</f>
        <v>171238.11705</v>
      </c>
      <c r="BV83" s="39"/>
      <c r="BW83" s="39">
        <f>BV83*C83*E83*F83*L83*$BW$6</f>
        <v>0</v>
      </c>
      <c r="BX83" s="39"/>
      <c r="BY83" s="39">
        <f>BX83*C83*E83*F83*L83*$BY$6</f>
        <v>0</v>
      </c>
      <c r="BZ83" s="39">
        <v>2</v>
      </c>
      <c r="CA83" s="39">
        <f>BZ83*C83*E83*F83*M83*$CA$6</f>
        <v>112083.13115999999</v>
      </c>
      <c r="CB83" s="39"/>
      <c r="CC83" s="39">
        <f>CB83*C83*E83*F83*M83*$CC$6</f>
        <v>0</v>
      </c>
      <c r="CD83" s="39"/>
      <c r="CE83" s="39">
        <f>CD83*C83*E83*F83*M83*$CE$6</f>
        <v>0</v>
      </c>
      <c r="CF83" s="39">
        <v>2</v>
      </c>
      <c r="CG83" s="39">
        <f>CF83*C83*E83*F83*M83*$CG$6</f>
        <v>73227.645691199985</v>
      </c>
      <c r="CH83" s="39"/>
      <c r="CI83" s="39">
        <f>SUM(CH83*$CI$6*C83*E83*F83*M83)</f>
        <v>0</v>
      </c>
      <c r="CJ83" s="39">
        <v>2</v>
      </c>
      <c r="CK83" s="39">
        <f>SUM(CJ83*$CK$6*C83*E83*F83*M83)</f>
        <v>73227.645691199985</v>
      </c>
      <c r="CL83" s="39"/>
      <c r="CM83" s="39">
        <f>CL83*C83*E83*F83*M83*$CM$6</f>
        <v>0</v>
      </c>
      <c r="CN83" s="39"/>
      <c r="CO83" s="39">
        <f>CN83*C83*E83*F83*M83*$CO$6</f>
        <v>0</v>
      </c>
      <c r="CP83" s="39"/>
      <c r="CQ83" s="39">
        <f>CP83*C83*E83*F83*M83*$CQ$6</f>
        <v>0</v>
      </c>
      <c r="CR83" s="39"/>
      <c r="CS83" s="39">
        <f>CR83*C83*E83*F83*M83*$CS$6</f>
        <v>0</v>
      </c>
      <c r="CT83" s="39">
        <v>10</v>
      </c>
      <c r="CU83" s="39">
        <f>CT83*C83*E83*F83*M83*$CU$6</f>
        <v>366138.22845599992</v>
      </c>
      <c r="CV83" s="39"/>
      <c r="CW83" s="39">
        <f>SUM(CV83*$CW$6*C83*E83*F83*M83)</f>
        <v>0</v>
      </c>
      <c r="CX83" s="39"/>
      <c r="CY83" s="39">
        <f>SUM(CX83*$CY$6*C83*E83*F83*M83)</f>
        <v>0</v>
      </c>
      <c r="CZ83" s="39">
        <v>0</v>
      </c>
      <c r="DA83" s="39">
        <f>CZ83*C83*E83*F83*M83*$DA$6</f>
        <v>0</v>
      </c>
      <c r="DB83" s="39">
        <v>0</v>
      </c>
      <c r="DC83" s="39">
        <f>DB83*C83*E83*F83*M83*$DC$6</f>
        <v>0</v>
      </c>
      <c r="DD83" s="39"/>
      <c r="DE83" s="39">
        <f>DD83*C83*E83*F83*M83*$DE$6</f>
        <v>0</v>
      </c>
      <c r="DF83" s="39"/>
      <c r="DG83" s="39">
        <f>DF83*C83*E83*F83*M83*$DG$6</f>
        <v>0</v>
      </c>
      <c r="DH83" s="40">
        <v>0</v>
      </c>
      <c r="DI83" s="40">
        <f>DH83*C83*E83*F83*M83*$DI$6</f>
        <v>0</v>
      </c>
      <c r="DJ83" s="39"/>
      <c r="DK83" s="39">
        <f>DJ83*C83*E83*F83*M83*$DK$6</f>
        <v>0</v>
      </c>
      <c r="DL83" s="39">
        <v>0</v>
      </c>
      <c r="DM83" s="39">
        <f>DL83*C83*E83*F83*M83*$DM$6</f>
        <v>0</v>
      </c>
      <c r="DN83" s="39">
        <v>0</v>
      </c>
      <c r="DO83" s="39">
        <f>DN83*C83*E83*F83*M83*$DO$6</f>
        <v>0</v>
      </c>
      <c r="DP83" s="39"/>
      <c r="DQ83" s="39">
        <f>DP83*C83*E83*F83*M83*$DQ$6</f>
        <v>0</v>
      </c>
      <c r="DR83" s="39"/>
      <c r="DS83" s="39">
        <f>DR83*C83*E83*F83*M83*$DS$6</f>
        <v>0</v>
      </c>
      <c r="DT83" s="39">
        <v>2</v>
      </c>
      <c r="DU83" s="39">
        <f>DT83*C83*E83*F83*M83*$DU$6</f>
        <v>73227.645691199985</v>
      </c>
      <c r="DV83" s="39"/>
      <c r="DW83" s="39">
        <f>DV83*C83*E83*F83*M83*$DW$6</f>
        <v>0</v>
      </c>
      <c r="DX83" s="39"/>
      <c r="DY83" s="39">
        <f>DX83*C83*E83*F83*N83*$DY$6</f>
        <v>0</v>
      </c>
      <c r="DZ83" s="39"/>
      <c r="EA83" s="39">
        <f>DZ83*C83*E83*F83*O83*$EA$6</f>
        <v>0</v>
      </c>
      <c r="EB83" s="41">
        <f t="shared" si="34"/>
        <v>95</v>
      </c>
      <c r="EC83" s="41">
        <f t="shared" si="35"/>
        <v>3739715.9395596003</v>
      </c>
    </row>
    <row r="84" spans="1:257" ht="30" customHeight="1" x14ac:dyDescent="0.25">
      <c r="A84" s="56">
        <v>73</v>
      </c>
      <c r="B84" s="34" t="s">
        <v>150</v>
      </c>
      <c r="C84" s="35">
        <v>19007.45</v>
      </c>
      <c r="D84" s="35">
        <f>C84*(H84+I84+J84)</f>
        <v>15396.034500000002</v>
      </c>
      <c r="E84" s="112">
        <v>1.1200000000000001</v>
      </c>
      <c r="F84" s="36">
        <v>1</v>
      </c>
      <c r="G84" s="37"/>
      <c r="H84" s="38">
        <v>0.54</v>
      </c>
      <c r="I84" s="38">
        <v>0.22</v>
      </c>
      <c r="J84" s="38">
        <v>0.05</v>
      </c>
      <c r="K84" s="38">
        <v>0.19</v>
      </c>
      <c r="L84" s="35">
        <v>1.4</v>
      </c>
      <c r="M84" s="35">
        <v>1.68</v>
      </c>
      <c r="N84" s="35">
        <v>2.23</v>
      </c>
      <c r="O84" s="35">
        <v>2.39</v>
      </c>
      <c r="P84" s="39"/>
      <c r="Q84" s="39">
        <f>P84*C84*E84*F84*L84*$Q$6</f>
        <v>0</v>
      </c>
      <c r="R84" s="39"/>
      <c r="S84" s="39">
        <f>R84*C84*E84*F84*L84*$S$6</f>
        <v>0</v>
      </c>
      <c r="T84" s="39">
        <v>40</v>
      </c>
      <c r="U84" s="39">
        <f>T84*C84*E84*F84*L84*$U$6</f>
        <v>1549791.4432000003</v>
      </c>
      <c r="V84" s="39">
        <v>50</v>
      </c>
      <c r="W84" s="39">
        <f>V84*C84*E84*F84*L84*$W$6</f>
        <v>1639202.4880000001</v>
      </c>
      <c r="X84" s="39">
        <v>0</v>
      </c>
      <c r="Y84" s="39">
        <f>X84*C84*E84*F84*L84*$Y$6</f>
        <v>0</v>
      </c>
      <c r="Z84" s="39">
        <v>69</v>
      </c>
      <c r="AA84" s="39">
        <f>Z84*C84*E84*F84*L84*$AA$6</f>
        <v>2262099.4334400003</v>
      </c>
      <c r="AB84" s="39">
        <v>0</v>
      </c>
      <c r="AC84" s="39">
        <f>AB84*C84*E84*F84*L84*$AC$6</f>
        <v>0</v>
      </c>
      <c r="AD84" s="39">
        <v>0</v>
      </c>
      <c r="AE84" s="39">
        <f>AD84*C84*E84*F84*L84*$AE$6</f>
        <v>0</v>
      </c>
      <c r="AF84" s="39">
        <v>0</v>
      </c>
      <c r="AG84" s="39">
        <f>AF84*C84*E84*F84*L84*$AG$6</f>
        <v>0</v>
      </c>
      <c r="AH84" s="39">
        <v>12</v>
      </c>
      <c r="AI84" s="39">
        <f>AH84*C84*E84*F84*L84*$AI$6</f>
        <v>350491.29561600008</v>
      </c>
      <c r="AJ84" s="39">
        <v>3</v>
      </c>
      <c r="AK84" s="39">
        <f>AJ84*C84*E84*F84*L84*$AK$6</f>
        <v>87622.823904000019</v>
      </c>
      <c r="AL84" s="39">
        <v>17</v>
      </c>
      <c r="AM84" s="39">
        <f>AL84*C84*E84*F84*L84*$AM$6</f>
        <v>496529.33545600006</v>
      </c>
      <c r="AN84" s="39"/>
      <c r="AO84" s="39">
        <f>SUM($AO$6*AN84*C84*E84*F84*L84)</f>
        <v>0</v>
      </c>
      <c r="AP84" s="39">
        <v>2</v>
      </c>
      <c r="AQ84" s="39">
        <f>AP84*C84*E84*F84*L84*$AQ$6</f>
        <v>58415.215936000008</v>
      </c>
      <c r="AR84" s="39">
        <v>0</v>
      </c>
      <c r="AS84" s="39">
        <f>AR84*C84*E84*F84*L84*$AS$6</f>
        <v>0</v>
      </c>
      <c r="AT84" s="39">
        <v>1</v>
      </c>
      <c r="AU84" s="39">
        <f>AT84*C84*E84*F84*L84*$AU$6</f>
        <v>29207.607968000004</v>
      </c>
      <c r="AV84" s="39">
        <v>0</v>
      </c>
      <c r="AW84" s="39">
        <f>AV84*C84*E84*F84*L84*$AW$6</f>
        <v>0</v>
      </c>
      <c r="AX84" s="39">
        <v>2</v>
      </c>
      <c r="AY84" s="39">
        <f>SUM(AX84*$AY$6*C84*E84*F84*L84)</f>
        <v>58415.215936000001</v>
      </c>
      <c r="AZ84" s="39">
        <v>20</v>
      </c>
      <c r="BA84" s="39">
        <f>SUM(AZ84*$BA$6*C84*E84*F84*L84)</f>
        <v>584152.15936000005</v>
      </c>
      <c r="BB84" s="39">
        <v>0</v>
      </c>
      <c r="BC84" s="39">
        <f>BB84*C84*E84*F84*L84*$BC$6</f>
        <v>0</v>
      </c>
      <c r="BD84" s="39">
        <v>0</v>
      </c>
      <c r="BE84" s="39">
        <f>BD84*C84*E84*F84*L84*$BE$6</f>
        <v>0</v>
      </c>
      <c r="BF84" s="39">
        <v>5</v>
      </c>
      <c r="BG84" s="39">
        <f>BF84*C84*E84*F84*L84*$BG$6</f>
        <v>160939.88064000005</v>
      </c>
      <c r="BH84" s="39">
        <v>0</v>
      </c>
      <c r="BI84" s="39">
        <f>BH84*C84*E84*F84*L84*$BI$6</f>
        <v>0</v>
      </c>
      <c r="BJ84" s="39">
        <v>0</v>
      </c>
      <c r="BK84" s="39">
        <f>BJ84*C84*E84*F84*L84*$BK$6</f>
        <v>0</v>
      </c>
      <c r="BL84" s="39">
        <v>0</v>
      </c>
      <c r="BM84" s="39">
        <f>BL84*C84*E84*F84*L84*$BM$6</f>
        <v>0</v>
      </c>
      <c r="BN84" s="39">
        <v>0</v>
      </c>
      <c r="BO84" s="39">
        <f>BN84*C84*E84*F84*L84*$BO$6</f>
        <v>0</v>
      </c>
      <c r="BP84" s="39">
        <v>0</v>
      </c>
      <c r="BQ84" s="39">
        <f>BP84*C84*E84*F84*L84*$BQ$6</f>
        <v>0</v>
      </c>
      <c r="BR84" s="39">
        <v>0</v>
      </c>
      <c r="BS84" s="39">
        <f>BR84*C84*E84*F84*L84*$BS$6</f>
        <v>0</v>
      </c>
      <c r="BT84" s="39">
        <v>85</v>
      </c>
      <c r="BU84" s="39">
        <f>BT84*C84*E84*F84*L84*$BU$6</f>
        <v>2786644.2296000007</v>
      </c>
      <c r="BV84" s="39">
        <v>5</v>
      </c>
      <c r="BW84" s="39">
        <f>BV84*C84*E84*F84*L84*$BW$6</f>
        <v>160939.88064000005</v>
      </c>
      <c r="BX84" s="39">
        <v>5</v>
      </c>
      <c r="BY84" s="39">
        <f>BX84*C84*E84*F84*L84*$BY$6</f>
        <v>146038.03984000001</v>
      </c>
      <c r="BZ84" s="39"/>
      <c r="CA84" s="39">
        <f>BZ84*C84*E84*F84*M84*$CA$6</f>
        <v>0</v>
      </c>
      <c r="CB84" s="39"/>
      <c r="CC84" s="39">
        <f>CB84*C84*E84*F84*M84*$CC$6</f>
        <v>0</v>
      </c>
      <c r="CD84" s="39"/>
      <c r="CE84" s="39">
        <f>CD84*C84*E84*F84*M84*$CE$6</f>
        <v>0</v>
      </c>
      <c r="CF84" s="39">
        <v>12</v>
      </c>
      <c r="CG84" s="39">
        <f>CF84*C84*E84*F84*M84*$CG$6</f>
        <v>420589.5547392001</v>
      </c>
      <c r="CH84" s="39">
        <v>1</v>
      </c>
      <c r="CI84" s="39">
        <f>SUM(CH84*$CI$6*C84*E84*F84*M84)</f>
        <v>35049.129561599999</v>
      </c>
      <c r="CJ84" s="39">
        <v>8</v>
      </c>
      <c r="CK84" s="39">
        <f>SUM(CJ84*$CK$6*C84*E84*F84*M84)</f>
        <v>280393.03649279999</v>
      </c>
      <c r="CL84" s="39">
        <v>14</v>
      </c>
      <c r="CM84" s="39">
        <f>CL84*C84*E84*F84*M84*$CM$6</f>
        <v>490687.81386239995</v>
      </c>
      <c r="CN84" s="39">
        <v>2</v>
      </c>
      <c r="CO84" s="39">
        <f>CN84*C84*E84*F84*M84*$CO$6</f>
        <v>70098.259123200012</v>
      </c>
      <c r="CP84" s="39">
        <v>17</v>
      </c>
      <c r="CQ84" s="39">
        <f>CP84*C84*E84*F84*M84*$CQ$6</f>
        <v>595835.20254720002</v>
      </c>
      <c r="CR84" s="39"/>
      <c r="CS84" s="39">
        <f>CR84*C84*E84*F84*M84*$CS$6</f>
        <v>0</v>
      </c>
      <c r="CT84" s="39">
        <v>7</v>
      </c>
      <c r="CU84" s="39">
        <f>CT84*C84*E84*F84*M84*$CU$6</f>
        <v>245343.90693119998</v>
      </c>
      <c r="CV84" s="39">
        <v>1</v>
      </c>
      <c r="CW84" s="39">
        <f>SUM(CV84*$CW$6*C84*E84*F84*M84)</f>
        <v>35049.129561599999</v>
      </c>
      <c r="CX84" s="39">
        <v>5</v>
      </c>
      <c r="CY84" s="39">
        <f>SUM(CX84*$CY$6*C84*E84*F84*M84)</f>
        <v>175245.64780800001</v>
      </c>
      <c r="CZ84" s="39">
        <v>0</v>
      </c>
      <c r="DA84" s="39">
        <f>CZ84*C84*E84*F84*M84*$DA$6</f>
        <v>0</v>
      </c>
      <c r="DB84" s="39">
        <v>0</v>
      </c>
      <c r="DC84" s="39">
        <f>DB84*C84*E84*F84*M84*$DC$6</f>
        <v>0</v>
      </c>
      <c r="DD84" s="39">
        <v>26</v>
      </c>
      <c r="DE84" s="39">
        <f>DD84*C84*E84*F84*M84*$DE$6</f>
        <v>1004264.8551936001</v>
      </c>
      <c r="DF84" s="39">
        <v>12</v>
      </c>
      <c r="DG84" s="39">
        <f>DF84*C84*E84*F84*M84*$DG$6</f>
        <v>463506.85624320013</v>
      </c>
      <c r="DH84" s="40"/>
      <c r="DI84" s="40">
        <f>DH84*C84*E84*F84*M84*$DI$6</f>
        <v>0</v>
      </c>
      <c r="DJ84" s="39">
        <v>23</v>
      </c>
      <c r="DK84" s="39">
        <f>DJ84*C84*E84*F84*M84*$DK$6</f>
        <v>888388.14113280026</v>
      </c>
      <c r="DL84" s="39">
        <v>0</v>
      </c>
      <c r="DM84" s="39">
        <f>DL84*C84*E84*F84*M84*$DM$6</f>
        <v>0</v>
      </c>
      <c r="DN84" s="39">
        <v>0</v>
      </c>
      <c r="DO84" s="39">
        <f>DN84*C84*E84*F84*M84*$DO$6</f>
        <v>0</v>
      </c>
      <c r="DP84" s="39">
        <v>5</v>
      </c>
      <c r="DQ84" s="39">
        <f>DP84*C84*E84*F84*M84*$DQ$6</f>
        <v>193127.85676800003</v>
      </c>
      <c r="DR84" s="39">
        <v>10</v>
      </c>
      <c r="DS84" s="39">
        <f>DR84*C84*E84*F84*M84*$DS$6</f>
        <v>386255.71353600005</v>
      </c>
      <c r="DT84" s="39">
        <v>13</v>
      </c>
      <c r="DU84" s="39">
        <f>DT84*C84*E84*F84*M84*$DU$6</f>
        <v>455638.68430079997</v>
      </c>
      <c r="DV84" s="39">
        <v>15</v>
      </c>
      <c r="DW84" s="39">
        <f>DV84*C84*E84*F84*M84*$DW$6</f>
        <v>525736.94342400006</v>
      </c>
      <c r="DX84" s="39">
        <v>5</v>
      </c>
      <c r="DY84" s="39">
        <f>DX84*C84*E84*F84*N84*$DY$6</f>
        <v>356047.55340000003</v>
      </c>
      <c r="DZ84" s="39"/>
      <c r="EA84" s="39">
        <f>DZ84*C84*E84*F84*O84*$EA$6</f>
        <v>0</v>
      </c>
      <c r="EB84" s="41">
        <f t="shared" si="34"/>
        <v>492</v>
      </c>
      <c r="EC84" s="41">
        <f t="shared" si="35"/>
        <v>16991747.334161602</v>
      </c>
    </row>
    <row r="85" spans="1:257" x14ac:dyDescent="0.25">
      <c r="A85" s="56">
        <v>74</v>
      </c>
      <c r="B85" s="34" t="s">
        <v>151</v>
      </c>
      <c r="C85" s="35">
        <v>19007.45</v>
      </c>
      <c r="D85" s="35">
        <f>C85*(H85+I85+J85)</f>
        <v>15396.034500000002</v>
      </c>
      <c r="E85" s="112">
        <v>0.96</v>
      </c>
      <c r="F85" s="36">
        <v>1</v>
      </c>
      <c r="G85" s="37"/>
      <c r="H85" s="38">
        <v>0.56999999999999995</v>
      </c>
      <c r="I85" s="38">
        <v>0.2</v>
      </c>
      <c r="J85" s="38">
        <v>0.04</v>
      </c>
      <c r="K85" s="38">
        <v>0.19</v>
      </c>
      <c r="L85" s="35">
        <v>1.4</v>
      </c>
      <c r="M85" s="35">
        <v>1.68</v>
      </c>
      <c r="N85" s="35">
        <v>2.23</v>
      </c>
      <c r="O85" s="35">
        <v>2.39</v>
      </c>
      <c r="P85" s="39"/>
      <c r="Q85" s="39">
        <f>P85*C85*E85*F85*L85*$Q$6</f>
        <v>0</v>
      </c>
      <c r="R85" s="39">
        <v>3</v>
      </c>
      <c r="S85" s="39">
        <f>R85*C85*E85*F85*L85*$S$6</f>
        <v>99629.449920000014</v>
      </c>
      <c r="T85" s="39">
        <v>960</v>
      </c>
      <c r="U85" s="39">
        <f>T85*C85*E85*F85*L85*$U$6</f>
        <v>31881423.974399995</v>
      </c>
      <c r="V85" s="39">
        <v>88</v>
      </c>
      <c r="W85" s="39">
        <f>V85*C85*E85*F85*L85*$W$6</f>
        <v>2472854.0390400002</v>
      </c>
      <c r="X85" s="39">
        <v>0</v>
      </c>
      <c r="Y85" s="39">
        <f>X85*C85*E85*F85*L85*$Y$6</f>
        <v>0</v>
      </c>
      <c r="Z85" s="39">
        <v>60</v>
      </c>
      <c r="AA85" s="39">
        <f>Z85*C85*E85*F85*L85*$AA$6</f>
        <v>1686036.8447999998</v>
      </c>
      <c r="AB85" s="39">
        <v>0</v>
      </c>
      <c r="AC85" s="39">
        <f>AB85*C85*E85*F85*L85*$AC$6</f>
        <v>0</v>
      </c>
      <c r="AD85" s="39">
        <v>0</v>
      </c>
      <c r="AE85" s="39">
        <f>AD85*C85*E85*F85*L85*$AE$6</f>
        <v>0</v>
      </c>
      <c r="AF85" s="39">
        <v>0</v>
      </c>
      <c r="AG85" s="39">
        <f>AF85*C85*E85*F85*L85*$AG$6</f>
        <v>0</v>
      </c>
      <c r="AH85" s="39">
        <v>2</v>
      </c>
      <c r="AI85" s="39">
        <f>AH85*C85*E85*F85*L85*$AI$6</f>
        <v>50070.185087999991</v>
      </c>
      <c r="AJ85" s="39">
        <v>14</v>
      </c>
      <c r="AK85" s="39">
        <f>AJ85*C85*E85*F85*L85*$AK$6</f>
        <v>350491.29561599996</v>
      </c>
      <c r="AL85" s="39">
        <v>80</v>
      </c>
      <c r="AM85" s="39">
        <f>AL85*C85*E85*F85*L85*$AM$6</f>
        <v>2002807.4035199997</v>
      </c>
      <c r="AN85" s="39"/>
      <c r="AO85" s="39">
        <f>SUM($AO$6*AN85*C85*E85*F85*L85)</f>
        <v>0</v>
      </c>
      <c r="AP85" s="39">
        <v>4</v>
      </c>
      <c r="AQ85" s="39">
        <f>AP85*C85*E85*F85*L85*$AQ$6</f>
        <v>100140.37017599998</v>
      </c>
      <c r="AR85" s="39">
        <v>0</v>
      </c>
      <c r="AS85" s="39">
        <f>AR85*C85*E85*F85*L85*$AS$6</f>
        <v>0</v>
      </c>
      <c r="AT85" s="39">
        <v>0</v>
      </c>
      <c r="AU85" s="39">
        <f>AT85*C85*E85*F85*L85*$AU$6</f>
        <v>0</v>
      </c>
      <c r="AV85" s="39">
        <v>0</v>
      </c>
      <c r="AW85" s="39">
        <f>AV85*C85*E85*F85*L85*$AW$6</f>
        <v>0</v>
      </c>
      <c r="AX85" s="39">
        <v>10</v>
      </c>
      <c r="AY85" s="39">
        <f>SUM(AX85*$AY$6*C85*E85*F85*L85)</f>
        <v>250350.92543999999</v>
      </c>
      <c r="AZ85" s="39">
        <v>113</v>
      </c>
      <c r="BA85" s="39">
        <f>SUM(AZ85*$BA$6*C85*E85*F85*L85)</f>
        <v>2828965.4574719993</v>
      </c>
      <c r="BB85" s="39">
        <v>0</v>
      </c>
      <c r="BC85" s="39">
        <f>BB85*C85*E85*F85*L85*$BC$6</f>
        <v>0</v>
      </c>
      <c r="BD85" s="39">
        <v>0</v>
      </c>
      <c r="BE85" s="39">
        <f>BD85*C85*E85*F85*L85*$BE$6</f>
        <v>0</v>
      </c>
      <c r="BF85" s="39">
        <v>3</v>
      </c>
      <c r="BG85" s="39">
        <f>BF85*C85*E85*F85*L85*$BG$6</f>
        <v>82769.081472000005</v>
      </c>
      <c r="BH85" s="39">
        <v>23</v>
      </c>
      <c r="BI85" s="39">
        <f>BH85*C85*E85*F85*L85*$BI$6</f>
        <v>634562.95795200008</v>
      </c>
      <c r="BJ85" s="39">
        <v>0</v>
      </c>
      <c r="BK85" s="39">
        <f>BJ85*C85*E85*F85*L85*$BK$6</f>
        <v>0</v>
      </c>
      <c r="BL85" s="39">
        <v>0</v>
      </c>
      <c r="BM85" s="39">
        <f>BL85*C85*E85*F85*L85*$BM$6</f>
        <v>0</v>
      </c>
      <c r="BN85" s="39">
        <v>0</v>
      </c>
      <c r="BO85" s="39">
        <f>BN85*C85*E85*F85*L85*$BO$6</f>
        <v>0</v>
      </c>
      <c r="BP85" s="39">
        <v>0</v>
      </c>
      <c r="BQ85" s="39">
        <f>BP85*C85*E85*F85*L85*$BQ$6</f>
        <v>0</v>
      </c>
      <c r="BR85" s="39">
        <v>1011</v>
      </c>
      <c r="BS85" s="39">
        <f>BR85*C85*E85*F85*L85*$BS$6</f>
        <v>25310478.561983995</v>
      </c>
      <c r="BT85" s="39">
        <v>10</v>
      </c>
      <c r="BU85" s="39">
        <f>BT85*C85*E85*F85*L85*$BU$6</f>
        <v>281006.14079999999</v>
      </c>
      <c r="BV85" s="39">
        <v>5</v>
      </c>
      <c r="BW85" s="39">
        <f>BV85*C85*E85*F85*L85*$BW$6</f>
        <v>137948.46911999999</v>
      </c>
      <c r="BX85" s="39">
        <v>6</v>
      </c>
      <c r="BY85" s="39">
        <f>BX85*C85*E85*F85*L85*$BY$6</f>
        <v>150210.555264</v>
      </c>
      <c r="BZ85" s="39">
        <v>22</v>
      </c>
      <c r="CA85" s="39">
        <f>BZ85*C85*E85*F85*M85*$CA$6</f>
        <v>1011622.10688</v>
      </c>
      <c r="CB85" s="39">
        <v>2</v>
      </c>
      <c r="CC85" s="39">
        <f>CB85*C85*E85*F85*M85*$CC$6</f>
        <v>91965.646079999977</v>
      </c>
      <c r="CD85" s="39">
        <v>17</v>
      </c>
      <c r="CE85" s="39">
        <f>CD85*C85*E85*F85*M85*$CE$6</f>
        <v>510715.88789760007</v>
      </c>
      <c r="CF85" s="39">
        <v>17</v>
      </c>
      <c r="CG85" s="39">
        <f>CF85*C85*E85*F85*M85*$CG$6</f>
        <v>510715.88789760007</v>
      </c>
      <c r="CH85" s="39">
        <v>5</v>
      </c>
      <c r="CI85" s="39">
        <f>SUM(CH85*$CI$6*C85*E85*F85*M85)</f>
        <v>150210.555264</v>
      </c>
      <c r="CJ85" s="39">
        <v>49</v>
      </c>
      <c r="CK85" s="39">
        <f>SUM(CJ85*$CK$6*C85*E85*F85*M85)</f>
        <v>1472063.4415871997</v>
      </c>
      <c r="CL85" s="39">
        <v>17</v>
      </c>
      <c r="CM85" s="39">
        <f>CL85*C85*E85*F85*M85*$CM$6</f>
        <v>510715.88789760007</v>
      </c>
      <c r="CN85" s="39">
        <v>7</v>
      </c>
      <c r="CO85" s="39">
        <f>CN85*C85*E85*F85*M85*$CO$6</f>
        <v>210294.77736959996</v>
      </c>
      <c r="CP85" s="39">
        <v>34</v>
      </c>
      <c r="CQ85" s="39">
        <f>CP85*C85*E85*F85*M85*$CQ$6</f>
        <v>1021431.7757952001</v>
      </c>
      <c r="CR85" s="39">
        <v>3</v>
      </c>
      <c r="CS85" s="39">
        <f>CR85*C85*E85*F85*M85*$CS$6</f>
        <v>90126.333158399997</v>
      </c>
      <c r="CT85" s="39">
        <v>37</v>
      </c>
      <c r="CU85" s="39">
        <f>CT85*C85*E85*F85*M85*$CU$6</f>
        <v>1111558.1089536001</v>
      </c>
      <c r="CV85" s="39">
        <v>7</v>
      </c>
      <c r="CW85" s="39">
        <f>SUM(CV85*$CW$6*C85*E85*F85*M85)</f>
        <v>210294.77736959996</v>
      </c>
      <c r="CX85" s="39">
        <v>73</v>
      </c>
      <c r="CY85" s="39">
        <f>SUM(CX85*$CY$6*C85*E85*F85*M85)</f>
        <v>2193074.1068543997</v>
      </c>
      <c r="CZ85" s="39">
        <v>0</v>
      </c>
      <c r="DA85" s="39">
        <f>CZ85*C85*E85*F85*M85*$DA$6</f>
        <v>0</v>
      </c>
      <c r="DB85" s="39">
        <v>0</v>
      </c>
      <c r="DC85" s="39">
        <f>DB85*C85*E85*F85*M85*$DC$6</f>
        <v>0</v>
      </c>
      <c r="DD85" s="39">
        <v>117</v>
      </c>
      <c r="DE85" s="39">
        <f>DD85*C85*E85*F85*M85*$DE$6</f>
        <v>3873593.0128895999</v>
      </c>
      <c r="DF85" s="39">
        <v>48</v>
      </c>
      <c r="DG85" s="39">
        <f>DF85*C85*E85*F85*M85*$DG$6</f>
        <v>1589166.3642624002</v>
      </c>
      <c r="DH85" s="40">
        <v>2</v>
      </c>
      <c r="DI85" s="40">
        <f>DH85*C85*E85*F85*M85*$DI$6</f>
        <v>66215.265177599998</v>
      </c>
      <c r="DJ85" s="39">
        <v>54</v>
      </c>
      <c r="DK85" s="39">
        <f>DJ85*C85*E85*F85*M85*$DK$6</f>
        <v>1787812.1597952</v>
      </c>
      <c r="DL85" s="39">
        <v>0</v>
      </c>
      <c r="DM85" s="39">
        <f>DL85*C85*E85*F85*M85*$DM$6</f>
        <v>0</v>
      </c>
      <c r="DN85" s="39">
        <v>0</v>
      </c>
      <c r="DO85" s="39">
        <f>DN85*C85*E85*F85*M85*$DO$6</f>
        <v>0</v>
      </c>
      <c r="DP85" s="39">
        <v>221</v>
      </c>
      <c r="DQ85" s="39">
        <f>DP85*C85*E85*F85*M85*$DQ$6</f>
        <v>7316786.8021248002</v>
      </c>
      <c r="DR85" s="39">
        <v>7</v>
      </c>
      <c r="DS85" s="39">
        <f>DR85*C85*E85*F85*M85*$DS$6</f>
        <v>231753.42812159998</v>
      </c>
      <c r="DT85" s="39">
        <v>2</v>
      </c>
      <c r="DU85" s="39">
        <f>DT85*C85*E85*F85*M85*$DU$6</f>
        <v>60084.222105599991</v>
      </c>
      <c r="DV85" s="39">
        <v>32</v>
      </c>
      <c r="DW85" s="39">
        <f>DV85*C85*E85*F85*M85*$DW$6</f>
        <v>961347.55368959985</v>
      </c>
      <c r="DX85" s="39">
        <v>10</v>
      </c>
      <c r="DY85" s="39">
        <f>DX85*C85*E85*F85*N85*$DY$6</f>
        <v>610367.23439999996</v>
      </c>
      <c r="DZ85" s="39">
        <v>14</v>
      </c>
      <c r="EA85" s="39">
        <f>DZ85*C85*E85*F85*O85*$EA$6</f>
        <v>915824.55887999991</v>
      </c>
      <c r="EB85" s="41">
        <f t="shared" si="34"/>
        <v>3189</v>
      </c>
      <c r="EC85" s="41">
        <f t="shared" si="35"/>
        <v>94827485.606515169</v>
      </c>
    </row>
    <row r="86" spans="1:257" s="43" customFormat="1" ht="30" x14ac:dyDescent="0.25">
      <c r="A86" s="56">
        <v>75</v>
      </c>
      <c r="B86" s="34" t="s">
        <v>152</v>
      </c>
      <c r="C86" s="35">
        <v>19007.45</v>
      </c>
      <c r="D86" s="35"/>
      <c r="E86" s="112">
        <v>1.1499999999999999</v>
      </c>
      <c r="F86" s="36">
        <v>1</v>
      </c>
      <c r="G86" s="37"/>
      <c r="H86" s="38">
        <v>0.47</v>
      </c>
      <c r="I86" s="38">
        <v>0.37</v>
      </c>
      <c r="J86" s="38">
        <v>0.03</v>
      </c>
      <c r="K86" s="38">
        <v>0.13</v>
      </c>
      <c r="L86" s="35">
        <v>1.4</v>
      </c>
      <c r="M86" s="35">
        <v>1.68</v>
      </c>
      <c r="N86" s="35">
        <v>2.23</v>
      </c>
      <c r="O86" s="35">
        <v>2.39</v>
      </c>
      <c r="P86" s="39"/>
      <c r="Q86" s="39">
        <f>P86*C86*E86*F86*L86*$Q$6</f>
        <v>0</v>
      </c>
      <c r="R86" s="39"/>
      <c r="S86" s="39">
        <f>R86*C86*E86*F86*L86*$S$6</f>
        <v>0</v>
      </c>
      <c r="T86" s="39"/>
      <c r="U86" s="39">
        <f>T86*C86*E86*F86*L86*$U$6</f>
        <v>0</v>
      </c>
      <c r="V86" s="39">
        <v>108</v>
      </c>
      <c r="W86" s="39">
        <f>V86*C86*E86*F86*L86*$W$6</f>
        <v>3635516.9466000004</v>
      </c>
      <c r="X86" s="39"/>
      <c r="Y86" s="39">
        <f>X86*C86*E86*F86*L86*$Y$6</f>
        <v>0</v>
      </c>
      <c r="Z86" s="39">
        <v>13</v>
      </c>
      <c r="AA86" s="39">
        <f>Z86*C86*E86*F86*L86*$AA$6</f>
        <v>437608.52135</v>
      </c>
      <c r="AB86" s="39"/>
      <c r="AC86" s="39">
        <f>AB86*C86*E86*F86*L86*$AC$6</f>
        <v>0</v>
      </c>
      <c r="AD86" s="39"/>
      <c r="AE86" s="39">
        <f>AD86*C86*E86*F86*L86*$AE$6</f>
        <v>0</v>
      </c>
      <c r="AF86" s="39"/>
      <c r="AG86" s="39">
        <f>AF86*C86*E86*F86*L86*$AG$6</f>
        <v>0</v>
      </c>
      <c r="AH86" s="39">
        <v>2</v>
      </c>
      <c r="AI86" s="39">
        <f>AH86*C86*E86*F86*L86*$AI$6</f>
        <v>59979.909219999987</v>
      </c>
      <c r="AJ86" s="39">
        <v>13</v>
      </c>
      <c r="AK86" s="39">
        <f>AJ86*C86*E86*F86*L86*$AK$6</f>
        <v>389869.40992999997</v>
      </c>
      <c r="AL86" s="39">
        <v>3</v>
      </c>
      <c r="AM86" s="39">
        <f>AL86*C86*E86*F86*L86*$AM$6</f>
        <v>89969.863829999988</v>
      </c>
      <c r="AN86" s="39">
        <v>2</v>
      </c>
      <c r="AO86" s="39">
        <f>SUM($AO$6*AN86*C86*E86*F86*L86)</f>
        <v>59979.909219999987</v>
      </c>
      <c r="AP86" s="39">
        <v>18</v>
      </c>
      <c r="AQ86" s="39">
        <f>AP86*C86*E86*F86*L86*$AQ$6</f>
        <v>539819.18297999993</v>
      </c>
      <c r="AR86" s="39"/>
      <c r="AS86" s="39">
        <f>AR86*C86*E86*F86*L86*$AS$6</f>
        <v>0</v>
      </c>
      <c r="AT86" s="39">
        <v>2</v>
      </c>
      <c r="AU86" s="39">
        <f>AT86*C86*E86*F86*L86*$AU$6</f>
        <v>59979.909219999987</v>
      </c>
      <c r="AV86" s="39">
        <v>0</v>
      </c>
      <c r="AW86" s="39">
        <f>AV86*C86*E86*F86*L86*$AW$6</f>
        <v>0</v>
      </c>
      <c r="AX86" s="39">
        <v>4</v>
      </c>
      <c r="AY86" s="39">
        <f>SUM(AX86*$AY$6*C86*E86*F86*L86)</f>
        <v>119959.81843999997</v>
      </c>
      <c r="AZ86" s="39">
        <v>38</v>
      </c>
      <c r="BA86" s="39">
        <f>SUM(AZ86*$BA$6*C86*E86*F86*L86)</f>
        <v>1139618.2751799999</v>
      </c>
      <c r="BB86" s="39"/>
      <c r="BC86" s="39">
        <f>BB86*C86*E86*F86*L86*$BC$6</f>
        <v>0</v>
      </c>
      <c r="BD86" s="39"/>
      <c r="BE86" s="39">
        <f>BD86*C86*E86*F86*L86*$BE$6</f>
        <v>0</v>
      </c>
      <c r="BF86" s="39"/>
      <c r="BG86" s="39">
        <f>BF86*C86*E86*F86*L86*$BG$6</f>
        <v>0</v>
      </c>
      <c r="BH86" s="39">
        <v>57</v>
      </c>
      <c r="BI86" s="39">
        <f>BH86*C86*E86*F86*L86*$BI$6</f>
        <v>1883858.7814200001</v>
      </c>
      <c r="BJ86" s="39"/>
      <c r="BK86" s="39">
        <f>BJ86*C86*E86*F86*L86*$BK$6</f>
        <v>0</v>
      </c>
      <c r="BL86" s="39"/>
      <c r="BM86" s="39">
        <f>BL86*C86*E86*F86*L86*$BM$6</f>
        <v>0</v>
      </c>
      <c r="BN86" s="39"/>
      <c r="BO86" s="39">
        <f>BN86*C86*E86*F86*L86*$BO$6</f>
        <v>0</v>
      </c>
      <c r="BP86" s="39"/>
      <c r="BQ86" s="39">
        <f>BP86*C86*E86*F86*L86*$BQ$6</f>
        <v>0</v>
      </c>
      <c r="BR86" s="39"/>
      <c r="BS86" s="39">
        <f>BR86*C86*E86*F86*L86*$BS$6</f>
        <v>0</v>
      </c>
      <c r="BT86" s="39">
        <v>30</v>
      </c>
      <c r="BU86" s="39">
        <f>BT86*C86*E86*F86*L86*$BU$6</f>
        <v>1009865.8184999999</v>
      </c>
      <c r="BV86" s="39"/>
      <c r="BW86" s="39">
        <f>BV86*C86*E86*F86*L86*$BW$6</f>
        <v>0</v>
      </c>
      <c r="BX86" s="39"/>
      <c r="BY86" s="39">
        <f>BX86*C86*E86*F86*L86*$BY$6</f>
        <v>0</v>
      </c>
      <c r="BZ86" s="39">
        <v>14</v>
      </c>
      <c r="CA86" s="39">
        <f>BZ86*C86*E86*F86*M86*$CA$6</f>
        <v>771170.26139999984</v>
      </c>
      <c r="CB86" s="39">
        <v>2</v>
      </c>
      <c r="CC86" s="39">
        <f>CB86*C86*E86*F86*M86*$CC$6</f>
        <v>110167.18019999997</v>
      </c>
      <c r="CD86" s="39">
        <v>9</v>
      </c>
      <c r="CE86" s="39">
        <f>CD86*C86*E86*F86*M86*$CE$6</f>
        <v>323891.50978800002</v>
      </c>
      <c r="CF86" s="39">
        <v>30</v>
      </c>
      <c r="CG86" s="39">
        <f>CF86*C86*E86*F86*M86*$CG$6</f>
        <v>1079638.3659599999</v>
      </c>
      <c r="CH86" s="39">
        <v>1</v>
      </c>
      <c r="CI86" s="39">
        <f>SUM(CH86*$CI$6*C86*E86*F86*M86)</f>
        <v>35987.945531999991</v>
      </c>
      <c r="CJ86" s="39">
        <v>15</v>
      </c>
      <c r="CK86" s="39">
        <f>SUM(CJ86*$CK$6*C86*E86*F86*M86)</f>
        <v>539819.18297999993</v>
      </c>
      <c r="CL86" s="39">
        <v>40</v>
      </c>
      <c r="CM86" s="39">
        <f>CL86*C86*E86*F86*M86*$CM$6</f>
        <v>1439517.8212799998</v>
      </c>
      <c r="CN86" s="39">
        <v>54</v>
      </c>
      <c r="CO86" s="39">
        <f>CN86*C86*E86*F86*M86*$CO$6</f>
        <v>1943349.0587279999</v>
      </c>
      <c r="CP86" s="39">
        <v>5</v>
      </c>
      <c r="CQ86" s="39">
        <f>CP86*C86*E86*F86*M86*$CQ$6</f>
        <v>179939.72765999998</v>
      </c>
      <c r="CR86" s="39">
        <v>1</v>
      </c>
      <c r="CS86" s="39">
        <f>CR86*C86*E86*F86*M86*$CS$6</f>
        <v>35987.945531999991</v>
      </c>
      <c r="CT86" s="39">
        <v>12</v>
      </c>
      <c r="CU86" s="39">
        <f>CT86*C86*E86*F86*M86*$CU$6</f>
        <v>431855.34638399992</v>
      </c>
      <c r="CV86" s="39">
        <v>3</v>
      </c>
      <c r="CW86" s="39">
        <f>SUM(CV86*$CW$6*C86*E86*F86*M86)</f>
        <v>107963.83659599998</v>
      </c>
      <c r="CX86" s="39">
        <v>31</v>
      </c>
      <c r="CY86" s="39">
        <f>SUM(CX86*$CY$6*C86*E86*F86*M86)</f>
        <v>1115626.311492</v>
      </c>
      <c r="CZ86" s="39">
        <v>1</v>
      </c>
      <c r="DA86" s="39">
        <f>CZ86*C86*E86*F86*M86*$DA$6</f>
        <v>35987.945531999991</v>
      </c>
      <c r="DB86" s="39"/>
      <c r="DC86" s="39">
        <f>DB86*C86*E86*F86*M86*$DC$6</f>
        <v>0</v>
      </c>
      <c r="DD86" s="39">
        <v>50</v>
      </c>
      <c r="DE86" s="39">
        <f>DD86*C86*E86*F86*M86*$DE$6</f>
        <v>1983009.2436000002</v>
      </c>
      <c r="DF86" s="39"/>
      <c r="DG86" s="39">
        <f>DF86*C86*E86*F86*M86*$DG$6</f>
        <v>0</v>
      </c>
      <c r="DH86" s="40"/>
      <c r="DI86" s="40">
        <f>DH86*C86*E86*F86*M86*$DI$6</f>
        <v>0</v>
      </c>
      <c r="DJ86" s="39">
        <v>52</v>
      </c>
      <c r="DK86" s="39">
        <f>DJ86*C86*E86*F86*M86*$DK$6</f>
        <v>2062329.6133440002</v>
      </c>
      <c r="DL86" s="39"/>
      <c r="DM86" s="39">
        <f>DL86*C86*E86*F86*M86*$DM$6</f>
        <v>0</v>
      </c>
      <c r="DN86" s="39"/>
      <c r="DO86" s="39">
        <f>DN86*C86*E86*F86*M86*$DO$6</f>
        <v>0</v>
      </c>
      <c r="DP86" s="39"/>
      <c r="DQ86" s="39">
        <f>DP86*C86*E86*F86*M86*$DQ$6</f>
        <v>0</v>
      </c>
      <c r="DR86" s="39"/>
      <c r="DS86" s="39">
        <f>DR86*C86*E86*F86*M86*$DS$6</f>
        <v>0</v>
      </c>
      <c r="DT86" s="39">
        <v>9</v>
      </c>
      <c r="DU86" s="39">
        <f>DT86*C86*E86*F86*M86*$DU$6</f>
        <v>323891.50978800002</v>
      </c>
      <c r="DV86" s="39">
        <v>36</v>
      </c>
      <c r="DW86" s="39">
        <f>DV86*C86*E86*F86*M86*$DW$6</f>
        <v>1295566.0391520001</v>
      </c>
      <c r="DX86" s="39">
        <v>2</v>
      </c>
      <c r="DY86" s="39">
        <f>DX86*C86*E86*F86*N86*$DY$6</f>
        <v>146233.81657499998</v>
      </c>
      <c r="DZ86" s="39">
        <v>22</v>
      </c>
      <c r="EA86" s="39">
        <f>DZ86*C86*E86*F86*O86*$EA$6</f>
        <v>1723985.218725</v>
      </c>
      <c r="EB86" s="41">
        <f t="shared" si="34"/>
        <v>679</v>
      </c>
      <c r="EC86" s="41">
        <f t="shared" si="35"/>
        <v>25111944.226137996</v>
      </c>
      <c r="ED86" s="2"/>
      <c r="EE86" s="2"/>
      <c r="EF86" s="2"/>
      <c r="EG86" s="2"/>
      <c r="EH86" s="2"/>
      <c r="EI86" s="2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s="43" customFormat="1" x14ac:dyDescent="0.25">
      <c r="A87" s="56">
        <v>76</v>
      </c>
      <c r="B87" s="34" t="s">
        <v>153</v>
      </c>
      <c r="C87" s="35">
        <v>19007.45</v>
      </c>
      <c r="D87" s="35"/>
      <c r="E87" s="112">
        <v>2.82</v>
      </c>
      <c r="F87" s="36">
        <v>1</v>
      </c>
      <c r="G87" s="37"/>
      <c r="H87" s="38">
        <v>0.47</v>
      </c>
      <c r="I87" s="38">
        <v>0.37</v>
      </c>
      <c r="J87" s="38">
        <v>0.03</v>
      </c>
      <c r="K87" s="38">
        <v>0.13</v>
      </c>
      <c r="L87" s="35">
        <v>1.4</v>
      </c>
      <c r="M87" s="35">
        <v>1.68</v>
      </c>
      <c r="N87" s="35">
        <v>2.23</v>
      </c>
      <c r="O87" s="35">
        <v>2.39</v>
      </c>
      <c r="P87" s="39"/>
      <c r="Q87" s="39">
        <f>P87*C87*E87*F87*L87*$Q$6</f>
        <v>0</v>
      </c>
      <c r="R87" s="39"/>
      <c r="S87" s="39">
        <f>R87*C87*E87*F87*L87*$S$6</f>
        <v>0</v>
      </c>
      <c r="T87" s="39">
        <v>5</v>
      </c>
      <c r="U87" s="39">
        <f>T87*C87*E87*F87*L87*$U$6</f>
        <v>487769.18189999997</v>
      </c>
      <c r="V87" s="39">
        <v>190</v>
      </c>
      <c r="W87" s="39">
        <f>V87*C87*E87*F87*L87*$W$6</f>
        <v>15683655.233399998</v>
      </c>
      <c r="X87" s="39"/>
      <c r="Y87" s="39">
        <f>X87*C87*E87*F87*L87*$Y$6</f>
        <v>0</v>
      </c>
      <c r="Z87" s="39">
        <v>65</v>
      </c>
      <c r="AA87" s="39">
        <f>Z87*C87*E87*F87*L87*$AA$6</f>
        <v>5365461.0008999994</v>
      </c>
      <c r="AB87" s="39"/>
      <c r="AC87" s="39">
        <f>AB87*C87*E87*F87*L87*$AC$6</f>
        <v>0</v>
      </c>
      <c r="AD87" s="39"/>
      <c r="AE87" s="39">
        <f>AD87*C87*E87*F87*L87*$AE$6</f>
        <v>0</v>
      </c>
      <c r="AF87" s="39"/>
      <c r="AG87" s="39">
        <f>AF87*C87*E87*F87*L87*$AG$6</f>
        <v>0</v>
      </c>
      <c r="AH87" s="39">
        <v>16</v>
      </c>
      <c r="AI87" s="39">
        <f>AH87*C87*E87*F87*L87*$AI$6</f>
        <v>1176649.3495679998</v>
      </c>
      <c r="AJ87" s="39">
        <v>102</v>
      </c>
      <c r="AK87" s="39">
        <f>AJ87*C87*E87*F87*L87*$AK$6</f>
        <v>7501139.6034960002</v>
      </c>
      <c r="AL87" s="39"/>
      <c r="AM87" s="39">
        <f>AL87*C87*E87*F87*L87*$AM$6</f>
        <v>0</v>
      </c>
      <c r="AN87" s="39"/>
      <c r="AO87" s="39">
        <f>SUM($AO$6*AN87*C87*E87*F87*L87)</f>
        <v>0</v>
      </c>
      <c r="AP87" s="39">
        <v>7</v>
      </c>
      <c r="AQ87" s="39">
        <f>AP87*C87*E87*F87*L87*$AQ$6</f>
        <v>514784.09043599991</v>
      </c>
      <c r="AR87" s="39"/>
      <c r="AS87" s="39">
        <f>AR87*C87*E87*F87*L87*$AS$6</f>
        <v>0</v>
      </c>
      <c r="AT87" s="39">
        <v>0</v>
      </c>
      <c r="AU87" s="39">
        <f>AT87*C87*E87*F87*L87*$AU$6</f>
        <v>0</v>
      </c>
      <c r="AV87" s="39">
        <v>0</v>
      </c>
      <c r="AW87" s="39">
        <f>AV87*C87*E87*F87*L87*$AW$6</f>
        <v>0</v>
      </c>
      <c r="AX87" s="39">
        <v>1</v>
      </c>
      <c r="AY87" s="39">
        <f>SUM(AX87*$AY$6*C87*E87*F87*L87)</f>
        <v>73540.584347999989</v>
      </c>
      <c r="AZ87" s="39">
        <v>11</v>
      </c>
      <c r="BA87" s="39">
        <f>SUM(AZ87*$BA$6*C87*E87*F87*L87)</f>
        <v>808946.42782799981</v>
      </c>
      <c r="BB87" s="39"/>
      <c r="BC87" s="39">
        <f>BB87*C87*E87*F87*L87*$BC$6</f>
        <v>0</v>
      </c>
      <c r="BD87" s="39"/>
      <c r="BE87" s="39">
        <f>BD87*C87*E87*F87*L87*$BE$6</f>
        <v>0</v>
      </c>
      <c r="BF87" s="39">
        <v>5</v>
      </c>
      <c r="BG87" s="39">
        <f>BF87*C87*E87*F87*L87*$BG$6</f>
        <v>405223.62803999998</v>
      </c>
      <c r="BH87" s="39"/>
      <c r="BI87" s="39">
        <f>BH87*C87*E87*F87*L87*$BI$6</f>
        <v>0</v>
      </c>
      <c r="BJ87" s="39"/>
      <c r="BK87" s="39">
        <f>BJ87*C87*E87*F87*L87*$BK$6</f>
        <v>0</v>
      </c>
      <c r="BL87" s="39"/>
      <c r="BM87" s="39">
        <f>BL87*C87*E87*F87*L87*$BM$6</f>
        <v>0</v>
      </c>
      <c r="BN87" s="39"/>
      <c r="BO87" s="39">
        <f>BN87*C87*E87*F87*L87*$BO$6</f>
        <v>0</v>
      </c>
      <c r="BP87" s="39"/>
      <c r="BQ87" s="39">
        <f>BP87*C87*E87*F87*L87*$BQ$6</f>
        <v>0</v>
      </c>
      <c r="BR87" s="39"/>
      <c r="BS87" s="39">
        <f>BR87*C87*E87*F87*L87*$BS$6</f>
        <v>0</v>
      </c>
      <c r="BT87" s="39">
        <v>26</v>
      </c>
      <c r="BU87" s="39">
        <f>BT87*C87*E87*F87*L87*$BU$6</f>
        <v>2146184.4003599999</v>
      </c>
      <c r="BV87" s="39">
        <v>2</v>
      </c>
      <c r="BW87" s="39">
        <f>BV87*C87*E87*F87*L87*$BW$6</f>
        <v>162089.45121600002</v>
      </c>
      <c r="BX87" s="39">
        <v>2</v>
      </c>
      <c r="BY87" s="39">
        <f>BX87*C87*E87*F87*L87*$BY$6</f>
        <v>147081.16869599998</v>
      </c>
      <c r="BZ87" s="39"/>
      <c r="CA87" s="39">
        <f>BZ87*C87*E87*F87*M87*$CA$6</f>
        <v>0</v>
      </c>
      <c r="CB87" s="39"/>
      <c r="CC87" s="39">
        <f>CB87*C87*E87*F87*M87*$CC$6</f>
        <v>0</v>
      </c>
      <c r="CD87" s="39">
        <v>3</v>
      </c>
      <c r="CE87" s="39">
        <f>CD87*C87*E87*F87*M87*$CE$6</f>
        <v>264746.10365279997</v>
      </c>
      <c r="CF87" s="39">
        <v>5</v>
      </c>
      <c r="CG87" s="39">
        <f>CF87*C87*E87*F87*M87*$CG$6</f>
        <v>441243.50608799997</v>
      </c>
      <c r="CH87" s="39"/>
      <c r="CI87" s="39">
        <f>SUM(CH87*$CI$6*C87*E87*F87*M87)</f>
        <v>0</v>
      </c>
      <c r="CJ87" s="39">
        <v>4</v>
      </c>
      <c r="CK87" s="39">
        <f>SUM(CJ87*$CK$6*C87*E87*F87*M87)</f>
        <v>352994.8048704</v>
      </c>
      <c r="CL87" s="39">
        <v>17</v>
      </c>
      <c r="CM87" s="39">
        <f>CL87*C87*E87*F87*M87*$CM$6</f>
        <v>1500227.9206992001</v>
      </c>
      <c r="CN87" s="39"/>
      <c r="CO87" s="39">
        <f>CN87*C87*E87*F87*M87*$CO$6</f>
        <v>0</v>
      </c>
      <c r="CP87" s="39">
        <v>41</v>
      </c>
      <c r="CQ87" s="39">
        <f>CP87*C87*E87*F87*M87*$CQ$6</f>
        <v>3618196.7499215999</v>
      </c>
      <c r="CR87" s="39"/>
      <c r="CS87" s="39">
        <f>CR87*C87*E87*F87*M87*$CS$6</f>
        <v>0</v>
      </c>
      <c r="CT87" s="39"/>
      <c r="CU87" s="39">
        <f>CT87*C87*E87*F87*M87*$CU$6</f>
        <v>0</v>
      </c>
      <c r="CV87" s="39">
        <v>1</v>
      </c>
      <c r="CW87" s="39">
        <f>SUM(CV87*$CW$6*C87*E87*F87*M87)</f>
        <v>88248.701217599999</v>
      </c>
      <c r="CX87" s="39">
        <v>5</v>
      </c>
      <c r="CY87" s="39">
        <f>SUM(CX87*$CY$6*C87*E87*F87*M87)</f>
        <v>441243.50608800002</v>
      </c>
      <c r="CZ87" s="39">
        <v>0</v>
      </c>
      <c r="DA87" s="39">
        <f>CZ87*C87*E87*F87*M87*$DA$6</f>
        <v>0</v>
      </c>
      <c r="DB87" s="39"/>
      <c r="DC87" s="39">
        <f>DB87*C87*E87*F87*M87*$DC$6</f>
        <v>0</v>
      </c>
      <c r="DD87" s="39">
        <v>40</v>
      </c>
      <c r="DE87" s="39">
        <f>DD87*C87*E87*F87*M87*$DE$6</f>
        <v>3890146.8291839999</v>
      </c>
      <c r="DF87" s="39"/>
      <c r="DG87" s="39">
        <f>DF87*C87*E87*F87*M87*$DG$6</f>
        <v>0</v>
      </c>
      <c r="DH87" s="40"/>
      <c r="DI87" s="40">
        <f>DH87*C87*E87*F87*M87*$DI$6</f>
        <v>0</v>
      </c>
      <c r="DJ87" s="39">
        <v>113</v>
      </c>
      <c r="DK87" s="39">
        <f>DJ87*C87*E87*F87*M87*$DK$6</f>
        <v>10989664.792444799</v>
      </c>
      <c r="DL87" s="39"/>
      <c r="DM87" s="39">
        <f>DL87*C87*E87*F87*M87*$DM$6</f>
        <v>0</v>
      </c>
      <c r="DN87" s="39"/>
      <c r="DO87" s="39">
        <f>DN87*C87*E87*F87*M87*$DO$6</f>
        <v>0</v>
      </c>
      <c r="DP87" s="39"/>
      <c r="DQ87" s="39">
        <f>DP87*C87*E87*F87*M87*$DQ$6</f>
        <v>0</v>
      </c>
      <c r="DR87" s="39"/>
      <c r="DS87" s="39">
        <f>DR87*C87*E87*F87*M87*$DS$6</f>
        <v>0</v>
      </c>
      <c r="DT87" s="39">
        <v>5</v>
      </c>
      <c r="DU87" s="39">
        <f>DT87*C87*E87*F87*M87*$DU$6</f>
        <v>441243.50608799997</v>
      </c>
      <c r="DV87" s="39">
        <v>12</v>
      </c>
      <c r="DW87" s="39">
        <f>DV87*C87*E87*F87*M87*$DW$6</f>
        <v>1058984.4146111999</v>
      </c>
      <c r="DX87" s="39">
        <v>5</v>
      </c>
      <c r="DY87" s="39">
        <f>DX87*C87*E87*F87*N87*$DY$6</f>
        <v>896476.87552500004</v>
      </c>
      <c r="DZ87" s="39"/>
      <c r="EA87" s="39">
        <f>DZ87*C87*E87*F87*O87*$EA$6</f>
        <v>0</v>
      </c>
      <c r="EB87" s="41">
        <f t="shared" si="34"/>
        <v>683</v>
      </c>
      <c r="EC87" s="41">
        <f t="shared" si="35"/>
        <v>58455941.830578603</v>
      </c>
      <c r="ED87" s="2"/>
      <c r="EE87" s="2"/>
      <c r="EF87" s="2"/>
      <c r="EG87" s="2"/>
      <c r="EH87" s="2"/>
      <c r="EI87" s="2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pans="1:257" s="43" customFormat="1" ht="28.5" customHeight="1" x14ac:dyDescent="0.25">
      <c r="A88" s="56">
        <v>77</v>
      </c>
      <c r="B88" s="34" t="s">
        <v>154</v>
      </c>
      <c r="C88" s="35">
        <v>19007.45</v>
      </c>
      <c r="D88" s="35">
        <f>C88*(H88+I88+J88)</f>
        <v>16536.481500000002</v>
      </c>
      <c r="E88" s="112">
        <v>4.51</v>
      </c>
      <c r="F88" s="36">
        <v>1</v>
      </c>
      <c r="G88" s="37"/>
      <c r="H88" s="38">
        <v>0.47</v>
      </c>
      <c r="I88" s="38">
        <v>0.37</v>
      </c>
      <c r="J88" s="38">
        <v>0.03</v>
      </c>
      <c r="K88" s="38">
        <v>0.13</v>
      </c>
      <c r="L88" s="35">
        <v>1.4</v>
      </c>
      <c r="M88" s="35">
        <v>1.68</v>
      </c>
      <c r="N88" s="35">
        <v>2.23</v>
      </c>
      <c r="O88" s="35">
        <v>2.39</v>
      </c>
      <c r="P88" s="39"/>
      <c r="Q88" s="39">
        <f>P88*C88*E88*F88*L88*$Q$6</f>
        <v>0</v>
      </c>
      <c r="R88" s="39">
        <v>0</v>
      </c>
      <c r="S88" s="39">
        <f>R88*C88*E88*F88*L88*$S$6</f>
        <v>0</v>
      </c>
      <c r="T88" s="39"/>
      <c r="U88" s="39">
        <f>T88*C88*E88*F88*L88*$U$6</f>
        <v>0</v>
      </c>
      <c r="V88" s="39">
        <v>17</v>
      </c>
      <c r="W88" s="39">
        <f>V88*C88*E88*F88*L88*$W$6</f>
        <v>2244243.8349100002</v>
      </c>
      <c r="X88" s="39">
        <v>0</v>
      </c>
      <c r="Y88" s="39">
        <f>X88*C88*E88*F88*L88*$Y$6</f>
        <v>0</v>
      </c>
      <c r="Z88" s="39">
        <v>5</v>
      </c>
      <c r="AA88" s="39">
        <f>Z88*C88*E88*F88*L88*$AA$6</f>
        <v>660071.71614999999</v>
      </c>
      <c r="AB88" s="39">
        <v>0</v>
      </c>
      <c r="AC88" s="39">
        <f>AB88*C88*E88*F88*L88*$AC$6</f>
        <v>0</v>
      </c>
      <c r="AD88" s="39">
        <v>0</v>
      </c>
      <c r="AE88" s="39">
        <f>AD88*C88*E88*F88*L88*$AE$6</f>
        <v>0</v>
      </c>
      <c r="AF88" s="39">
        <v>0</v>
      </c>
      <c r="AG88" s="39">
        <f>AF88*C88*E88*F88*L88*$AG$6</f>
        <v>0</v>
      </c>
      <c r="AH88" s="39">
        <v>5</v>
      </c>
      <c r="AI88" s="39">
        <f>AH88*C88*E88*F88*L88*$AI$6</f>
        <v>588063.89256999991</v>
      </c>
      <c r="AJ88" s="39"/>
      <c r="AK88" s="39">
        <f>AJ88*C88*E88*F88*L88*$AK$6</f>
        <v>0</v>
      </c>
      <c r="AL88" s="39">
        <v>10</v>
      </c>
      <c r="AM88" s="39">
        <f>AL88*C88*E88*F88*L88*$AM$6</f>
        <v>1176127.7851399998</v>
      </c>
      <c r="AN88" s="39"/>
      <c r="AO88" s="39">
        <f>SUM($AO$6*AN88*C88*E88*F88*L88)</f>
        <v>0</v>
      </c>
      <c r="AP88" s="39"/>
      <c r="AQ88" s="39">
        <f>AP88*C88*E88*F88*L88*$AQ$6</f>
        <v>0</v>
      </c>
      <c r="AR88" s="39">
        <v>0</v>
      </c>
      <c r="AS88" s="39">
        <f>AR88*C88*E88*F88*L88*$AS$6</f>
        <v>0</v>
      </c>
      <c r="AT88" s="39">
        <v>0</v>
      </c>
      <c r="AU88" s="39">
        <f>AT88*C88*E88*F88*L88*$AU$6</f>
        <v>0</v>
      </c>
      <c r="AV88" s="39">
        <v>0</v>
      </c>
      <c r="AW88" s="39">
        <f>AV88*C88*E88*F88*L88*$AW$6</f>
        <v>0</v>
      </c>
      <c r="AX88" s="39"/>
      <c r="AY88" s="39">
        <f>SUM(AX88*$AY$6*C88*E88*F88*L88)</f>
        <v>0</v>
      </c>
      <c r="AZ88" s="39"/>
      <c r="BA88" s="39">
        <f>SUM(AZ88*$BA$6*C88*E88*F88*L88)</f>
        <v>0</v>
      </c>
      <c r="BB88" s="39">
        <v>0</v>
      </c>
      <c r="BC88" s="39">
        <f>BB88*C88*E88*F88*L88*$BC$6</f>
        <v>0</v>
      </c>
      <c r="BD88" s="39">
        <v>0</v>
      </c>
      <c r="BE88" s="39">
        <f>BD88*C88*E88*F88*L88*$BE$6</f>
        <v>0</v>
      </c>
      <c r="BF88" s="39"/>
      <c r="BG88" s="39">
        <f>BF88*C88*E88*F88*L88*$BG$6</f>
        <v>0</v>
      </c>
      <c r="BH88" s="39"/>
      <c r="BI88" s="39">
        <f>BH88*C88*E88*F88*L88*$BI$6</f>
        <v>0</v>
      </c>
      <c r="BJ88" s="39">
        <v>0</v>
      </c>
      <c r="BK88" s="39">
        <f>BJ88*C88*E88*F88*L88*$BK$6</f>
        <v>0</v>
      </c>
      <c r="BL88" s="39">
        <v>0</v>
      </c>
      <c r="BM88" s="39">
        <f>BL88*C88*E88*F88*L88*$BM$6</f>
        <v>0</v>
      </c>
      <c r="BN88" s="39">
        <v>0</v>
      </c>
      <c r="BO88" s="39">
        <f>BN88*C88*E88*F88*L88*$BO$6</f>
        <v>0</v>
      </c>
      <c r="BP88" s="39">
        <v>0</v>
      </c>
      <c r="BQ88" s="39">
        <f>BP88*C88*E88*F88*L88*$BQ$6</f>
        <v>0</v>
      </c>
      <c r="BR88" s="39">
        <v>0</v>
      </c>
      <c r="BS88" s="39">
        <f>BR88*C88*E88*F88*L88*$BS$6</f>
        <v>0</v>
      </c>
      <c r="BT88" s="39"/>
      <c r="BU88" s="39">
        <f>BT88*C88*E88*F88*L88*$BU$6</f>
        <v>0</v>
      </c>
      <c r="BV88" s="39"/>
      <c r="BW88" s="39">
        <f>BV88*C88*E88*F88*L88*$BW$6</f>
        <v>0</v>
      </c>
      <c r="BX88" s="39"/>
      <c r="BY88" s="39">
        <f>BX88*C88*E88*F88*L88*$BY$6</f>
        <v>0</v>
      </c>
      <c r="BZ88" s="39"/>
      <c r="CA88" s="39">
        <f>BZ88*C88*E88*F88*M88*$CA$6</f>
        <v>0</v>
      </c>
      <c r="CB88" s="39">
        <v>2</v>
      </c>
      <c r="CC88" s="39">
        <f>CB88*C88*E88*F88*M88*$CC$6</f>
        <v>432046.94147999998</v>
      </c>
      <c r="CD88" s="39">
        <v>3</v>
      </c>
      <c r="CE88" s="39">
        <f>CD88*C88*E88*F88*M88*$CE$6</f>
        <v>423406.00265039998</v>
      </c>
      <c r="CF88" s="39">
        <v>7</v>
      </c>
      <c r="CG88" s="39">
        <f>CF88*C88*E88*F88*M88*$CG$6</f>
        <v>987947.3395175999</v>
      </c>
      <c r="CH88" s="39">
        <v>2</v>
      </c>
      <c r="CI88" s="39">
        <f>SUM(CH88*$CI$6*C88*E88*F88*M88)</f>
        <v>282270.66843359999</v>
      </c>
      <c r="CJ88" s="39">
        <v>20</v>
      </c>
      <c r="CK88" s="39">
        <f>SUM(CJ88*$CK$6*C88*E88*F88*M88)</f>
        <v>2822706.6843359997</v>
      </c>
      <c r="CL88" s="39">
        <v>3</v>
      </c>
      <c r="CM88" s="39">
        <f>CL88*C88*E88*F88*M88*$CM$6</f>
        <v>423406.00265039998</v>
      </c>
      <c r="CN88" s="39">
        <v>4</v>
      </c>
      <c r="CO88" s="39">
        <f>CN88*C88*E88*F88*M88*$CO$6</f>
        <v>564541.33686719998</v>
      </c>
      <c r="CP88" s="39">
        <v>16</v>
      </c>
      <c r="CQ88" s="39">
        <f>CP88*C88*E88*F88*M88*$CQ$6</f>
        <v>2258165.3474687999</v>
      </c>
      <c r="CR88" s="39"/>
      <c r="CS88" s="39">
        <f>CR88*C88*E88*F88*M88*$CS$6</f>
        <v>0</v>
      </c>
      <c r="CT88" s="39"/>
      <c r="CU88" s="39">
        <f>CT88*C88*E88*F88*M88*$CU$6</f>
        <v>0</v>
      </c>
      <c r="CV88" s="39">
        <v>1</v>
      </c>
      <c r="CW88" s="39">
        <f>SUM(CV88*$CW$6*C88*E88*F88*M88)</f>
        <v>141135.33421679999</v>
      </c>
      <c r="CX88" s="39">
        <v>7</v>
      </c>
      <c r="CY88" s="39">
        <f>SUM(CX88*$CY$6*C88*E88*F88*M88)</f>
        <v>987947.33951759979</v>
      </c>
      <c r="CZ88" s="39">
        <v>2</v>
      </c>
      <c r="DA88" s="39">
        <f>CZ88*C88*E88*F88*M88*$DA$6</f>
        <v>282270.66843359999</v>
      </c>
      <c r="DB88" s="39">
        <v>0</v>
      </c>
      <c r="DC88" s="39">
        <f>DB88*C88*E88*F88*M88*$DC$6</f>
        <v>0</v>
      </c>
      <c r="DD88" s="39">
        <v>2</v>
      </c>
      <c r="DE88" s="39">
        <f>DD88*C88*E88*F88*M88*$DE$6</f>
        <v>311073.79786560003</v>
      </c>
      <c r="DF88" s="39">
        <v>1</v>
      </c>
      <c r="DG88" s="39">
        <f>DF88*C88*E88*F88*M88*$DG$6</f>
        <v>155536.89893280002</v>
      </c>
      <c r="DH88" s="40">
        <v>3</v>
      </c>
      <c r="DI88" s="40">
        <f>DH88*C88*E88*F88*M88*$DI$6</f>
        <v>466610.69679840002</v>
      </c>
      <c r="DJ88" s="39">
        <v>7</v>
      </c>
      <c r="DK88" s="39">
        <f>DJ88*C88*E88*F88*M88*$DK$6</f>
        <v>1088758.2925296</v>
      </c>
      <c r="DL88" s="39">
        <v>0</v>
      </c>
      <c r="DM88" s="39">
        <f>DL88*C88*E88*F88*M88*$DM$6</f>
        <v>0</v>
      </c>
      <c r="DN88" s="39">
        <v>0</v>
      </c>
      <c r="DO88" s="39">
        <f>DN88*C88*E88*F88*M88*$DO$6</f>
        <v>0</v>
      </c>
      <c r="DP88" s="39">
        <v>0</v>
      </c>
      <c r="DQ88" s="39">
        <f>DP88*C88*E88*F88*M88*$DQ$6</f>
        <v>0</v>
      </c>
      <c r="DR88" s="39">
        <v>0</v>
      </c>
      <c r="DS88" s="39">
        <f>DR88*C88*E88*F88*M88*$DS$6</f>
        <v>0</v>
      </c>
      <c r="DT88" s="39">
        <v>4</v>
      </c>
      <c r="DU88" s="39">
        <f>DT88*C88*E88*F88*M88*$DU$6</f>
        <v>564541.33686719998</v>
      </c>
      <c r="DV88" s="39">
        <v>37</v>
      </c>
      <c r="DW88" s="39">
        <f>DV88*C88*E88*F88*M88*$DW$6</f>
        <v>5222007.3660215996</v>
      </c>
      <c r="DX88" s="39"/>
      <c r="DY88" s="39">
        <f>DX88*C88*E88*F88*N88*$DY$6</f>
        <v>0</v>
      </c>
      <c r="DZ88" s="39">
        <v>36</v>
      </c>
      <c r="EA88" s="39">
        <f>DZ88*C88*E88*F88*O88*$EA$6</f>
        <v>11063487.75147</v>
      </c>
      <c r="EB88" s="41">
        <f t="shared" si="34"/>
        <v>194</v>
      </c>
      <c r="EC88" s="41">
        <f t="shared" si="35"/>
        <v>33146367.034827199</v>
      </c>
      <c r="ED88" s="2"/>
      <c r="EE88" s="2"/>
      <c r="EF88" s="2"/>
      <c r="EG88" s="2"/>
      <c r="EH88" s="2"/>
      <c r="EI88" s="2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pans="1:257" s="43" customFormat="1" ht="28.5" customHeight="1" x14ac:dyDescent="0.25">
      <c r="A89" s="56">
        <v>78</v>
      </c>
      <c r="B89" s="34" t="s">
        <v>155</v>
      </c>
      <c r="C89" s="35">
        <v>19007.45</v>
      </c>
      <c r="D89" s="35"/>
      <c r="E89" s="112">
        <v>2.52</v>
      </c>
      <c r="F89" s="36">
        <v>1</v>
      </c>
      <c r="G89" s="37"/>
      <c r="H89" s="38">
        <v>0.47</v>
      </c>
      <c r="I89" s="38">
        <v>0.37</v>
      </c>
      <c r="J89" s="38">
        <v>0.03</v>
      </c>
      <c r="K89" s="38">
        <v>0.13</v>
      </c>
      <c r="L89" s="35">
        <v>1.4</v>
      </c>
      <c r="M89" s="35">
        <v>1.68</v>
      </c>
      <c r="N89" s="35">
        <v>2.23</v>
      </c>
      <c r="O89" s="35">
        <v>2.39</v>
      </c>
      <c r="P89" s="39"/>
      <c r="Q89" s="39">
        <f>P89*C89*E89*F89*L89*$Q$6</f>
        <v>0</v>
      </c>
      <c r="R89" s="39"/>
      <c r="S89" s="39">
        <f>R89*C89*E89*F89*L89*$S$6</f>
        <v>0</v>
      </c>
      <c r="T89" s="39"/>
      <c r="U89" s="39">
        <f>T89*C89*E89*F89*L89*$U$6</f>
        <v>0</v>
      </c>
      <c r="V89" s="39">
        <v>1785</v>
      </c>
      <c r="W89" s="39">
        <f>V89*C89*E89*F89*L89*$W$6</f>
        <v>131668939.8486</v>
      </c>
      <c r="X89" s="39"/>
      <c r="Y89" s="39">
        <f>X89*C89*E89*F89*L89*$Y$6</f>
        <v>0</v>
      </c>
      <c r="Z89" s="39">
        <v>365</v>
      </c>
      <c r="AA89" s="39">
        <f>Z89*C89*E89*F89*L89*$AA$6</f>
        <v>26923900.865400005</v>
      </c>
      <c r="AB89" s="39"/>
      <c r="AC89" s="39">
        <f>AB89*C89*E89*F89*L89*$AC$6</f>
        <v>0</v>
      </c>
      <c r="AD89" s="39"/>
      <c r="AE89" s="39">
        <f>AD89*C89*E89*F89*L89*$AE$6</f>
        <v>0</v>
      </c>
      <c r="AF89" s="39"/>
      <c r="AG89" s="39">
        <f>AF89*C89*E89*F89*L89*$AG$6</f>
        <v>0</v>
      </c>
      <c r="AH89" s="39">
        <v>37</v>
      </c>
      <c r="AI89" s="39">
        <f>AH89*C89*E89*F89*L89*$AI$6</f>
        <v>2431533.3633359997</v>
      </c>
      <c r="AJ89" s="39">
        <v>60</v>
      </c>
      <c r="AK89" s="39">
        <f>AJ89*C89*E89*F89*L89*$AK$6</f>
        <v>3943027.0756799998</v>
      </c>
      <c r="AL89" s="39">
        <v>45</v>
      </c>
      <c r="AM89" s="39">
        <f>AL89*C89*E89*F89*L89*$AM$6</f>
        <v>2957270.3067600001</v>
      </c>
      <c r="AN89" s="39">
        <v>3</v>
      </c>
      <c r="AO89" s="39">
        <f>SUM($AO$6*AN89*C89*E89*F89*L89)</f>
        <v>197151.35378400001</v>
      </c>
      <c r="AP89" s="39">
        <v>50</v>
      </c>
      <c r="AQ89" s="39">
        <f>AP89*C89*E89*F89*L89*$AQ$6</f>
        <v>3285855.8964</v>
      </c>
      <c r="AR89" s="39"/>
      <c r="AS89" s="39">
        <f>AR89*C89*E89*F89*L89*$AS$6</f>
        <v>0</v>
      </c>
      <c r="AT89" s="39">
        <v>5</v>
      </c>
      <c r="AU89" s="39">
        <f>AT89*C89*E89*F89*L89*$AU$6</f>
        <v>328585.58963999996</v>
      </c>
      <c r="AV89" s="39">
        <v>2</v>
      </c>
      <c r="AW89" s="39">
        <f>AV89*C89*E89*F89*L89*$AW$6</f>
        <v>131434.23585600001</v>
      </c>
      <c r="AX89" s="39">
        <v>13</v>
      </c>
      <c r="AY89" s="39">
        <f>SUM(AX89*$AY$6*C89*E89*F89*L89)</f>
        <v>854322.53306399996</v>
      </c>
      <c r="AZ89" s="39">
        <v>142</v>
      </c>
      <c r="BA89" s="39">
        <f>SUM(AZ89*$BA$6*C89*E89*F89*L89)</f>
        <v>9331830.7457759995</v>
      </c>
      <c r="BB89" s="39"/>
      <c r="BC89" s="39">
        <f>BB89*C89*E89*F89*L89*$BC$6</f>
        <v>0</v>
      </c>
      <c r="BD89" s="39"/>
      <c r="BE89" s="39">
        <f>BD89*C89*E89*F89*L89*$BE$6</f>
        <v>0</v>
      </c>
      <c r="BF89" s="39">
        <v>17</v>
      </c>
      <c r="BG89" s="39">
        <f>BF89*C89*E89*F89*L89*$BG$6</f>
        <v>1231190.086896</v>
      </c>
      <c r="BH89" s="39"/>
      <c r="BI89" s="39">
        <f>BH89*C89*E89*F89*L89*$BI$6</f>
        <v>0</v>
      </c>
      <c r="BJ89" s="39"/>
      <c r="BK89" s="39">
        <f>BJ89*C89*E89*F89*L89*$BK$6</f>
        <v>0</v>
      </c>
      <c r="BL89" s="39"/>
      <c r="BM89" s="39">
        <f>BL89*C89*E89*F89*L89*$BM$6</f>
        <v>0</v>
      </c>
      <c r="BN89" s="39"/>
      <c r="BO89" s="39">
        <f>BN89*C89*E89*F89*L89*$BO$6</f>
        <v>0</v>
      </c>
      <c r="BP89" s="39"/>
      <c r="BQ89" s="39">
        <f>BP89*C89*E89*F89*L89*$BQ$6</f>
        <v>0</v>
      </c>
      <c r="BR89" s="39"/>
      <c r="BS89" s="39">
        <f>BR89*C89*E89*F89*L89*$BS$6</f>
        <v>0</v>
      </c>
      <c r="BT89" s="39">
        <v>244</v>
      </c>
      <c r="BU89" s="39">
        <f>BT89*C89*E89*F89*L89*$BU$6</f>
        <v>17998443.318239998</v>
      </c>
      <c r="BV89" s="39"/>
      <c r="BW89" s="39">
        <f>BV89*C89*E89*F89*L89*$BW$6</f>
        <v>0</v>
      </c>
      <c r="BX89" s="39">
        <v>3</v>
      </c>
      <c r="BY89" s="39">
        <f>BX89*C89*E89*F89*L89*$BY$6</f>
        <v>197151.35378400001</v>
      </c>
      <c r="BZ89" s="39">
        <v>3</v>
      </c>
      <c r="CA89" s="39">
        <f>BZ89*C89*E89*F89*M89*$CA$6</f>
        <v>362114.73144</v>
      </c>
      <c r="CB89" s="39">
        <v>1</v>
      </c>
      <c r="CC89" s="39">
        <f>CB89*C89*E89*F89*M89*$CC$6</f>
        <v>120704.91048000002</v>
      </c>
      <c r="CD89" s="39">
        <v>29</v>
      </c>
      <c r="CE89" s="39">
        <f>CD89*C89*E89*F89*M89*$CE$6</f>
        <v>2286955.7038944</v>
      </c>
      <c r="CF89" s="39">
        <v>94</v>
      </c>
      <c r="CG89" s="39">
        <f>CF89*C89*E89*F89*M89*$CG$6</f>
        <v>7412890.9022783991</v>
      </c>
      <c r="CH89" s="32">
        <v>4</v>
      </c>
      <c r="CI89" s="39">
        <f>SUM(CH89*$CI$6*C89*E89*F89*M89)</f>
        <v>315442.16605439998</v>
      </c>
      <c r="CJ89" s="32">
        <v>41</v>
      </c>
      <c r="CK89" s="39">
        <f>SUM(CJ89*$CK$6*C89*E89*F89*M89)</f>
        <v>3233282.2020575996</v>
      </c>
      <c r="CL89" s="39">
        <v>192</v>
      </c>
      <c r="CM89" s="39">
        <f>CL89*C89*E89*F89*M89*$CM$6</f>
        <v>15141223.9706112</v>
      </c>
      <c r="CN89" s="39">
        <v>57</v>
      </c>
      <c r="CO89" s="39">
        <f>CN89*C89*E89*F89*M89*$CO$6</f>
        <v>4495050.8662751997</v>
      </c>
      <c r="CP89" s="39">
        <v>256</v>
      </c>
      <c r="CQ89" s="39">
        <f>CP89*C89*E89*F89*M89*$CQ$6</f>
        <v>20188298.627481602</v>
      </c>
      <c r="CR89" s="39"/>
      <c r="CS89" s="39">
        <f>CR89*C89*E89*F89*M89*$CS$6</f>
        <v>0</v>
      </c>
      <c r="CT89" s="39">
        <v>30</v>
      </c>
      <c r="CU89" s="39">
        <f>CT89*C89*E89*F89*M89*$CU$6</f>
        <v>2365816.2454079995</v>
      </c>
      <c r="CV89" s="32">
        <v>4</v>
      </c>
      <c r="CW89" s="39">
        <f>SUM(CV89*$CW$6*C89*E89*F89*M89)</f>
        <v>315442.16605439998</v>
      </c>
      <c r="CX89" s="32">
        <v>41</v>
      </c>
      <c r="CY89" s="39">
        <f>SUM(CX89*$CY$6*C89*E89*F89*M89)</f>
        <v>3233282.2020575996</v>
      </c>
      <c r="CZ89" s="39">
        <v>0</v>
      </c>
      <c r="DA89" s="39">
        <f>CZ89*C89*E89*F89*M89*$DA$6</f>
        <v>0</v>
      </c>
      <c r="DB89" s="39"/>
      <c r="DC89" s="39">
        <f>DB89*C89*E89*F89*M89*$DC$6</f>
        <v>0</v>
      </c>
      <c r="DD89" s="39">
        <v>313</v>
      </c>
      <c r="DE89" s="39">
        <f>DD89*C89*E89*F89*M89*$DE$6</f>
        <v>27202058.625772804</v>
      </c>
      <c r="DF89" s="39">
        <v>1</v>
      </c>
      <c r="DG89" s="39">
        <f>DF89*C89*E89*F89*M89*$DG$6</f>
        <v>86907.535545600011</v>
      </c>
      <c r="DH89" s="40"/>
      <c r="DI89" s="40">
        <f>DH89*C89*E89*F89*M89*$DI$6</f>
        <v>0</v>
      </c>
      <c r="DJ89" s="39">
        <v>594</v>
      </c>
      <c r="DK89" s="39">
        <f>DJ89*C89*E89*F89*M89*$DK$6</f>
        <v>51623076.114086404</v>
      </c>
      <c r="DL89" s="39"/>
      <c r="DM89" s="39">
        <f>DL89*C89*E89*F89*M89*$DM$6</f>
        <v>0</v>
      </c>
      <c r="DN89" s="39"/>
      <c r="DO89" s="39">
        <f>DN89*C89*E89*F89*M89*$DO$6</f>
        <v>0</v>
      </c>
      <c r="DP89" s="39"/>
      <c r="DQ89" s="39">
        <f>DP89*C89*E89*F89*M89*$DQ$6</f>
        <v>0</v>
      </c>
      <c r="DR89" s="39"/>
      <c r="DS89" s="39">
        <f>DR89*C89*E89*F89*M89*$DS$6</f>
        <v>0</v>
      </c>
      <c r="DT89" s="39">
        <v>17</v>
      </c>
      <c r="DU89" s="39">
        <f>DT89*C89*E89*F89*M89*$DU$6</f>
        <v>1340629.2057311998</v>
      </c>
      <c r="DV89" s="39">
        <v>65</v>
      </c>
      <c r="DW89" s="39">
        <f>DV89*C89*E89*F89*M89*$DW$6</f>
        <v>5125935.198384</v>
      </c>
      <c r="DX89" s="39">
        <v>5</v>
      </c>
      <c r="DY89" s="39">
        <f>DX89*C89*E89*F89*N89*$DY$6</f>
        <v>801106.99515000009</v>
      </c>
      <c r="DZ89" s="39">
        <v>7</v>
      </c>
      <c r="EA89" s="39">
        <f>DZ89*C89*E89*F89*O89*$EA$6</f>
        <v>1202019.7335300001</v>
      </c>
      <c r="EB89" s="41">
        <f t="shared" si="34"/>
        <v>4525</v>
      </c>
      <c r="EC89" s="41">
        <f t="shared" si="35"/>
        <v>348332874.6755088</v>
      </c>
      <c r="ED89" s="2"/>
      <c r="EE89" s="2"/>
      <c r="EF89" s="2"/>
      <c r="EG89" s="2"/>
      <c r="EH89" s="2"/>
      <c r="EI89" s="2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</row>
    <row r="90" spans="1:257" x14ac:dyDescent="0.25">
      <c r="A90" s="56">
        <v>79</v>
      </c>
      <c r="B90" s="34" t="s">
        <v>156</v>
      </c>
      <c r="C90" s="35">
        <v>19007.45</v>
      </c>
      <c r="D90" s="35">
        <f t="shared" ref="D90:D107" si="36">C90*(H90+I90+J90)</f>
        <v>15015.885500000002</v>
      </c>
      <c r="E90" s="112">
        <v>0.82</v>
      </c>
      <c r="F90" s="36">
        <v>1</v>
      </c>
      <c r="G90" s="37">
        <v>0.21</v>
      </c>
      <c r="H90" s="38">
        <v>0.55000000000000004</v>
      </c>
      <c r="I90" s="38">
        <v>0.19</v>
      </c>
      <c r="J90" s="38">
        <v>0.05</v>
      </c>
      <c r="K90" s="38">
        <v>0.21</v>
      </c>
      <c r="L90" s="35">
        <v>1.4</v>
      </c>
      <c r="M90" s="35">
        <v>1.68</v>
      </c>
      <c r="N90" s="35">
        <v>2.23</v>
      </c>
      <c r="O90" s="35">
        <v>2.39</v>
      </c>
      <c r="P90" s="39"/>
      <c r="Q90" s="39">
        <f>P90*C90*E90*F90*L90*$Q$6</f>
        <v>0</v>
      </c>
      <c r="R90" s="39">
        <v>0</v>
      </c>
      <c r="S90" s="39">
        <f>R90*C90*E90*F90*L90*$S$6</f>
        <v>0</v>
      </c>
      <c r="T90" s="39"/>
      <c r="U90" s="39">
        <f>T90*C90*E90*F90*L90*$U$6</f>
        <v>0</v>
      </c>
      <c r="V90" s="39">
        <v>200</v>
      </c>
      <c r="W90" s="39">
        <f>V90*C90*E90*F90*L90*$W$6</f>
        <v>4800521.5719999997</v>
      </c>
      <c r="X90" s="39">
        <v>0</v>
      </c>
      <c r="Y90" s="39">
        <f>X90*C90*E90*F90*L90*$Y$6</f>
        <v>0</v>
      </c>
      <c r="Z90" s="39">
        <v>399</v>
      </c>
      <c r="AA90" s="39">
        <f>Z90*C90*E90*F90*L90*$AA$6</f>
        <v>9577040.5361400023</v>
      </c>
      <c r="AB90" s="39">
        <v>42</v>
      </c>
      <c r="AC90" s="39">
        <f>AB90*C90*E90*F90*L90*$AC$6</f>
        <v>1191402.1719599999</v>
      </c>
      <c r="AD90" s="39">
        <v>0</v>
      </c>
      <c r="AE90" s="39">
        <f>AD90*C90*E90*F90*L90*$AE$6</f>
        <v>0</v>
      </c>
      <c r="AF90" s="39">
        <v>0</v>
      </c>
      <c r="AG90" s="39">
        <f>AF90*C90*E90*F90*L90*$AG$6</f>
        <v>0</v>
      </c>
      <c r="AH90" s="39">
        <v>513</v>
      </c>
      <c r="AI90" s="39">
        <f>AH90*C90*E90*F90*L90*$AI$6</f>
        <v>10970064.614123998</v>
      </c>
      <c r="AJ90" s="39">
        <v>50</v>
      </c>
      <c r="AK90" s="39">
        <f>AJ90*C90*E90*F90*L90*$AK$6</f>
        <v>1069207.0773999998</v>
      </c>
      <c r="AL90" s="39">
        <v>110</v>
      </c>
      <c r="AM90" s="39">
        <f>AL90*C90*E90*F90*L90*$AM$6</f>
        <v>2352255.5702799996</v>
      </c>
      <c r="AN90" s="39">
        <v>3</v>
      </c>
      <c r="AO90" s="39">
        <f>SUM($AO$6*AN90*C90*E90*F90*L90)</f>
        <v>64152.424643999992</v>
      </c>
      <c r="AP90" s="39">
        <v>37</v>
      </c>
      <c r="AQ90" s="39">
        <f>AP90*C90*E90*F90*L90*$AQ$6</f>
        <v>791213.23727599985</v>
      </c>
      <c r="AR90" s="39">
        <v>90</v>
      </c>
      <c r="AS90" s="39">
        <f>AR90*C90*E90*F90*L90*$AS$6</f>
        <v>1924572.7393199997</v>
      </c>
      <c r="AT90" s="39">
        <v>3</v>
      </c>
      <c r="AU90" s="39">
        <f>AT90*C90*E90*F90*L90*$AU$6</f>
        <v>64152.424643999999</v>
      </c>
      <c r="AV90" s="39">
        <v>3</v>
      </c>
      <c r="AW90" s="39">
        <f>AV90*C90*E90*F90*L90*$AW$6</f>
        <v>64152.424643999999</v>
      </c>
      <c r="AX90" s="39">
        <v>7</v>
      </c>
      <c r="AY90" s="39">
        <f>SUM(AX90*$AY$6*C90*E90*F90*L90)</f>
        <v>149688.99083599995</v>
      </c>
      <c r="AZ90" s="39">
        <v>73</v>
      </c>
      <c r="BA90" s="39">
        <f>SUM(AZ90*$BA$6*C90*E90*F90*L90)</f>
        <v>1561042.3330039999</v>
      </c>
      <c r="BB90" s="39">
        <v>0</v>
      </c>
      <c r="BC90" s="39">
        <f>BB90*C90*E90*F90*L90*$BC$6</f>
        <v>0</v>
      </c>
      <c r="BD90" s="39">
        <v>0</v>
      </c>
      <c r="BE90" s="39">
        <f>BD90*C90*E90*F90*L90*$BE$6</f>
        <v>0</v>
      </c>
      <c r="BF90" s="39">
        <v>373</v>
      </c>
      <c r="BG90" s="39">
        <f>BF90*C90*E90*F90*L90*$BG$6</f>
        <v>8790191.4093839992</v>
      </c>
      <c r="BH90" s="39">
        <v>50</v>
      </c>
      <c r="BI90" s="39">
        <f>BH90*C90*E90*F90*L90*$BI$6</f>
        <v>1178309.8403999999</v>
      </c>
      <c r="BJ90" s="39">
        <v>0</v>
      </c>
      <c r="BK90" s="39">
        <f>BJ90*C90*E90*F90*L90*$BK$6</f>
        <v>0</v>
      </c>
      <c r="BL90" s="39">
        <v>0</v>
      </c>
      <c r="BM90" s="39">
        <f>BL90*C90*E90*F90*L90*$BM$6</f>
        <v>0</v>
      </c>
      <c r="BN90" s="39">
        <v>0</v>
      </c>
      <c r="BO90" s="39">
        <f>BN90*C90*E90*F90*L90*$BO$6</f>
        <v>0</v>
      </c>
      <c r="BP90" s="39">
        <v>0</v>
      </c>
      <c r="BQ90" s="39">
        <f>BP90*C90*E90*F90*L90*$BQ$6</f>
        <v>0</v>
      </c>
      <c r="BR90" s="39">
        <v>0</v>
      </c>
      <c r="BS90" s="39">
        <f>BR90*C90*E90*F90*L90*$BS$6</f>
        <v>0</v>
      </c>
      <c r="BT90" s="39">
        <v>260</v>
      </c>
      <c r="BU90" s="39">
        <f>BT90*C90*E90*F90*L90*$BU$6</f>
        <v>6240678.0435999995</v>
      </c>
      <c r="BV90" s="39">
        <v>35</v>
      </c>
      <c r="BW90" s="39">
        <f>BV90*C90*E90*F90*L90*$BW$6</f>
        <v>824816.88827999996</v>
      </c>
      <c r="BX90" s="39">
        <v>49</v>
      </c>
      <c r="BY90" s="39">
        <f>BX90*C90*E90*F90*L90*$BY$6</f>
        <v>1047822.935852</v>
      </c>
      <c r="BZ90" s="39">
        <v>20</v>
      </c>
      <c r="CA90" s="39">
        <f>BZ90*C90*E90*F90*M90*$CA$6</f>
        <v>785539.89359999995</v>
      </c>
      <c r="CB90" s="39">
        <v>8</v>
      </c>
      <c r="CC90" s="39">
        <f>CB90*C90*E90*F90*M90*$CC$6</f>
        <v>314215.95744000003</v>
      </c>
      <c r="CD90" s="39">
        <v>30</v>
      </c>
      <c r="CE90" s="39">
        <f>CD90*C90*E90*F90*M90*$CE$6</f>
        <v>769829.09572799993</v>
      </c>
      <c r="CF90" s="39">
        <v>264</v>
      </c>
      <c r="CG90" s="39">
        <f>CF90*C90*E90*F90*M90*$CG$6</f>
        <v>6774496.0424063988</v>
      </c>
      <c r="CH90" s="39">
        <v>5</v>
      </c>
      <c r="CI90" s="39">
        <f>SUM(CH90*$CI$6*C90*E90*F90*M90)</f>
        <v>128304.849288</v>
      </c>
      <c r="CJ90" s="39">
        <v>58</v>
      </c>
      <c r="CK90" s="39">
        <f>SUM(CJ90*$CK$6*C90*E90*F90*M90)</f>
        <v>1488336.2517407998</v>
      </c>
      <c r="CL90" s="39">
        <v>80</v>
      </c>
      <c r="CM90" s="39">
        <f>CL90*C90*E90*F90*M90*$CM$6</f>
        <v>2052877.5886079997</v>
      </c>
      <c r="CN90" s="39">
        <v>105</v>
      </c>
      <c r="CO90" s="39">
        <f>CN90*C90*E90*F90*M90*$CO$6</f>
        <v>2694401.8350479999</v>
      </c>
      <c r="CP90" s="39">
        <v>333</v>
      </c>
      <c r="CQ90" s="39">
        <f>CP90*C90*E90*F90*M90*$CQ$6</f>
        <v>8545102.9625808001</v>
      </c>
      <c r="CR90" s="39">
        <v>1</v>
      </c>
      <c r="CS90" s="39">
        <f>CR90*C90*E90*F90*M90*$CS$6</f>
        <v>25660.969857600001</v>
      </c>
      <c r="CT90" s="39">
        <v>10</v>
      </c>
      <c r="CU90" s="39">
        <f>CT90*C90*E90*F90*M90*$CU$6</f>
        <v>256609.69857599997</v>
      </c>
      <c r="CV90" s="39">
        <v>14</v>
      </c>
      <c r="CW90" s="39">
        <f>SUM(CV90*$CW$6*C90*E90*F90*M90)</f>
        <v>359253.57800639991</v>
      </c>
      <c r="CX90" s="39">
        <v>159</v>
      </c>
      <c r="CY90" s="39">
        <f>SUM(CX90*$CY$6*C90*E90*F90*M90)</f>
        <v>4080094.2073583994</v>
      </c>
      <c r="CZ90" s="39">
        <v>3</v>
      </c>
      <c r="DA90" s="39">
        <f>CZ90*C90*E90*F90*M90*$DA$6</f>
        <v>76982.90957280001</v>
      </c>
      <c r="DB90" s="39">
        <v>0</v>
      </c>
      <c r="DC90" s="39">
        <f>DB90*C90*E90*F90*M90*$DC$6</f>
        <v>0</v>
      </c>
      <c r="DD90" s="39">
        <v>205</v>
      </c>
      <c r="DE90" s="39">
        <f>DD90*C90*E90*F90*M90*$DE$6</f>
        <v>5797284.4147679992</v>
      </c>
      <c r="DF90" s="39">
        <v>158</v>
      </c>
      <c r="DG90" s="39">
        <f>DF90*C90*E90*F90*M90*$DG$6</f>
        <v>4468150.9147968004</v>
      </c>
      <c r="DH90" s="40">
        <v>0</v>
      </c>
      <c r="DI90" s="40">
        <f>DH90*C90*E90*F90*M90*$DI$6</f>
        <v>0</v>
      </c>
      <c r="DJ90" s="39">
        <v>276</v>
      </c>
      <c r="DK90" s="39">
        <f>DJ90*C90*E90*F90*M90*$DK$6</f>
        <v>7805124.3828095999</v>
      </c>
      <c r="DL90" s="39">
        <v>0</v>
      </c>
      <c r="DM90" s="39">
        <f>DL90*C90*E90*F90*M90*$DM$6</f>
        <v>0</v>
      </c>
      <c r="DN90" s="39">
        <v>0</v>
      </c>
      <c r="DO90" s="39">
        <f>DN90*C90*E90*F90*M90*$DO$6</f>
        <v>0</v>
      </c>
      <c r="DP90" s="39">
        <v>0</v>
      </c>
      <c r="DQ90" s="39">
        <f>DP90*C90*E90*F90*M90*$DQ$6</f>
        <v>0</v>
      </c>
      <c r="DR90" s="39">
        <v>0</v>
      </c>
      <c r="DS90" s="39">
        <f>DR90*C90*E90*F90*M90*$DS$6</f>
        <v>0</v>
      </c>
      <c r="DT90" s="39">
        <v>20</v>
      </c>
      <c r="DU90" s="39">
        <f>DT90*C90*E90*F90*M90*$DU$6</f>
        <v>513219.39715199993</v>
      </c>
      <c r="DV90" s="39">
        <v>140</v>
      </c>
      <c r="DW90" s="39">
        <f>DV90*C90*E90*F90*M90*$DW$6</f>
        <v>3592535.7800639998</v>
      </c>
      <c r="DX90" s="39">
        <v>8</v>
      </c>
      <c r="DY90" s="39">
        <f>DX90*C90*E90*F90*N90*$DY$6</f>
        <v>417084.27684000006</v>
      </c>
      <c r="DZ90" s="39">
        <v>34</v>
      </c>
      <c r="EA90" s="39">
        <f>DZ90*C90*E90*F90*O90*$EA$6</f>
        <v>1899790.82601</v>
      </c>
      <c r="EB90" s="41">
        <f t="shared" si="34"/>
        <v>4228</v>
      </c>
      <c r="EC90" s="41">
        <f t="shared" si="35"/>
        <v>105506181.06603961</v>
      </c>
    </row>
    <row r="91" spans="1:257" s="53" customFormat="1" x14ac:dyDescent="0.25">
      <c r="A91" s="46">
        <v>16</v>
      </c>
      <c r="B91" s="55" t="s">
        <v>157</v>
      </c>
      <c r="C91" s="35">
        <v>19007.45</v>
      </c>
      <c r="D91" s="47">
        <f t="shared" si="36"/>
        <v>0</v>
      </c>
      <c r="E91" s="47">
        <v>1.2</v>
      </c>
      <c r="F91" s="48">
        <v>1</v>
      </c>
      <c r="G91" s="49"/>
      <c r="H91" s="50"/>
      <c r="I91" s="50"/>
      <c r="J91" s="50"/>
      <c r="K91" s="50"/>
      <c r="L91" s="35">
        <v>1.4</v>
      </c>
      <c r="M91" s="35">
        <v>1.68</v>
      </c>
      <c r="N91" s="35">
        <v>2.23</v>
      </c>
      <c r="O91" s="35">
        <v>2.39</v>
      </c>
      <c r="P91" s="32">
        <f>SUM(P92:P101)</f>
        <v>0</v>
      </c>
      <c r="Q91" s="32">
        <f t="shared" ref="Q91:CD91" si="37">SUM(Q92:Q101)</f>
        <v>0</v>
      </c>
      <c r="R91" s="32">
        <f t="shared" si="37"/>
        <v>62</v>
      </c>
      <c r="S91" s="32">
        <f t="shared" si="37"/>
        <v>2063159.8587599997</v>
      </c>
      <c r="T91" s="32">
        <f t="shared" si="37"/>
        <v>250</v>
      </c>
      <c r="U91" s="32">
        <f t="shared" si="37"/>
        <v>11329390.5725</v>
      </c>
      <c r="V91" s="32">
        <f t="shared" si="37"/>
        <v>2373</v>
      </c>
      <c r="W91" s="32">
        <f t="shared" si="37"/>
        <v>121934418.78772001</v>
      </c>
      <c r="X91" s="32">
        <f t="shared" si="37"/>
        <v>0</v>
      </c>
      <c r="Y91" s="32">
        <f t="shared" si="37"/>
        <v>0</v>
      </c>
      <c r="Z91" s="32">
        <f t="shared" si="37"/>
        <v>249</v>
      </c>
      <c r="AA91" s="32">
        <f t="shared" si="37"/>
        <v>9365115.0716200024</v>
      </c>
      <c r="AB91" s="32">
        <f t="shared" si="37"/>
        <v>0</v>
      </c>
      <c r="AC91" s="32">
        <f t="shared" si="37"/>
        <v>0</v>
      </c>
      <c r="AD91" s="32">
        <f t="shared" si="37"/>
        <v>0</v>
      </c>
      <c r="AE91" s="32">
        <f t="shared" si="37"/>
        <v>0</v>
      </c>
      <c r="AF91" s="32">
        <f t="shared" si="37"/>
        <v>0</v>
      </c>
      <c r="AG91" s="32">
        <f t="shared" si="37"/>
        <v>0</v>
      </c>
      <c r="AH91" s="32">
        <f t="shared" si="37"/>
        <v>7</v>
      </c>
      <c r="AI91" s="32">
        <f t="shared" si="37"/>
        <v>158294.80389799998</v>
      </c>
      <c r="AJ91" s="32">
        <f t="shared" si="37"/>
        <v>36</v>
      </c>
      <c r="AK91" s="32">
        <f t="shared" si="37"/>
        <v>880922.31889199989</v>
      </c>
      <c r="AL91" s="32">
        <f t="shared" si="37"/>
        <v>146</v>
      </c>
      <c r="AM91" s="32">
        <f t="shared" si="37"/>
        <v>3344271.1123359995</v>
      </c>
      <c r="AN91" s="32">
        <f t="shared" si="37"/>
        <v>8</v>
      </c>
      <c r="AO91" s="32">
        <f t="shared" si="37"/>
        <v>143951.78212799996</v>
      </c>
      <c r="AP91" s="32">
        <f t="shared" si="37"/>
        <v>36</v>
      </c>
      <c r="AQ91" s="32">
        <f t="shared" si="37"/>
        <v>852236.27535199979</v>
      </c>
      <c r="AR91" s="32">
        <f t="shared" si="37"/>
        <v>64</v>
      </c>
      <c r="AS91" s="32">
        <f t="shared" si="37"/>
        <v>1574081.4437039997</v>
      </c>
      <c r="AT91" s="32">
        <f t="shared" si="37"/>
        <v>1</v>
      </c>
      <c r="AU91" s="32">
        <f t="shared" si="37"/>
        <v>17993.972765999995</v>
      </c>
      <c r="AV91" s="32">
        <f t="shared" si="37"/>
        <v>0</v>
      </c>
      <c r="AW91" s="32">
        <f t="shared" si="37"/>
        <v>0</v>
      </c>
      <c r="AX91" s="32">
        <f t="shared" si="37"/>
        <v>3</v>
      </c>
      <c r="AY91" s="32">
        <f t="shared" si="37"/>
        <v>53981.91829799999</v>
      </c>
      <c r="AZ91" s="32">
        <f t="shared" si="37"/>
        <v>44</v>
      </c>
      <c r="BA91" s="32">
        <f t="shared" si="37"/>
        <v>937772.84154399985</v>
      </c>
      <c r="BB91" s="32">
        <f t="shared" si="37"/>
        <v>0</v>
      </c>
      <c r="BC91" s="32">
        <f t="shared" si="37"/>
        <v>0</v>
      </c>
      <c r="BD91" s="32">
        <f t="shared" si="37"/>
        <v>0</v>
      </c>
      <c r="BE91" s="32">
        <f t="shared" si="37"/>
        <v>0</v>
      </c>
      <c r="BF91" s="32">
        <f t="shared" si="37"/>
        <v>6</v>
      </c>
      <c r="BG91" s="32">
        <f t="shared" si="37"/>
        <v>285668.28813599999</v>
      </c>
      <c r="BH91" s="32">
        <f t="shared" si="37"/>
        <v>0</v>
      </c>
      <c r="BI91" s="32">
        <f t="shared" si="37"/>
        <v>0</v>
      </c>
      <c r="BJ91" s="32">
        <f t="shared" si="37"/>
        <v>0</v>
      </c>
      <c r="BK91" s="32">
        <f t="shared" si="37"/>
        <v>0</v>
      </c>
      <c r="BL91" s="32">
        <f t="shared" si="37"/>
        <v>0</v>
      </c>
      <c r="BM91" s="32">
        <f t="shared" si="37"/>
        <v>0</v>
      </c>
      <c r="BN91" s="32">
        <f t="shared" si="37"/>
        <v>0</v>
      </c>
      <c r="BO91" s="32">
        <f t="shared" si="37"/>
        <v>0</v>
      </c>
      <c r="BP91" s="32">
        <f t="shared" si="37"/>
        <v>0</v>
      </c>
      <c r="BQ91" s="32">
        <f t="shared" si="37"/>
        <v>0</v>
      </c>
      <c r="BR91" s="32">
        <f t="shared" si="37"/>
        <v>0</v>
      </c>
      <c r="BS91" s="32">
        <f t="shared" si="37"/>
        <v>0</v>
      </c>
      <c r="BT91" s="32">
        <f t="shared" si="37"/>
        <v>90</v>
      </c>
      <c r="BU91" s="32">
        <f t="shared" si="37"/>
        <v>2529055.2672000001</v>
      </c>
      <c r="BV91" s="32">
        <f t="shared" si="37"/>
        <v>20</v>
      </c>
      <c r="BW91" s="32">
        <f t="shared" si="37"/>
        <v>551793.87647999998</v>
      </c>
      <c r="BX91" s="32">
        <f t="shared" si="37"/>
        <v>5</v>
      </c>
      <c r="BY91" s="32">
        <f t="shared" si="37"/>
        <v>125175.46271999998</v>
      </c>
      <c r="BZ91" s="32">
        <f t="shared" si="37"/>
        <v>12</v>
      </c>
      <c r="CA91" s="32">
        <f t="shared" si="37"/>
        <v>542693.10941999999</v>
      </c>
      <c r="CB91" s="32">
        <f t="shared" si="37"/>
        <v>12</v>
      </c>
      <c r="CC91" s="32">
        <f t="shared" si="37"/>
        <v>520659.67337999993</v>
      </c>
      <c r="CD91" s="32">
        <f t="shared" si="37"/>
        <v>65</v>
      </c>
      <c r="CE91" s="32">
        <f t="shared" ref="CE91:EC91" si="38">SUM(CE92:CE101)</f>
        <v>2664046.7853383999</v>
      </c>
      <c r="CF91" s="32">
        <f t="shared" si="38"/>
        <v>89</v>
      </c>
      <c r="CG91" s="32">
        <f t="shared" si="38"/>
        <v>2669053.8038471998</v>
      </c>
      <c r="CH91" s="32">
        <f t="shared" si="38"/>
        <v>4</v>
      </c>
      <c r="CI91" s="32">
        <f t="shared" si="38"/>
        <v>94820.413010399992</v>
      </c>
      <c r="CJ91" s="32">
        <f t="shared" si="38"/>
        <v>37</v>
      </c>
      <c r="CK91" s="32">
        <f t="shared" si="38"/>
        <v>893126.92650719988</v>
      </c>
      <c r="CL91" s="32">
        <f t="shared" si="38"/>
        <v>93</v>
      </c>
      <c r="CM91" s="32">
        <f t="shared" si="38"/>
        <v>3648551.7996311998</v>
      </c>
      <c r="CN91" s="32">
        <f t="shared" si="38"/>
        <v>36</v>
      </c>
      <c r="CO91" s="32">
        <f t="shared" si="38"/>
        <v>1047718.6229663999</v>
      </c>
      <c r="CP91" s="32">
        <f t="shared" si="38"/>
        <v>271</v>
      </c>
      <c r="CQ91" s="32">
        <f t="shared" si="38"/>
        <v>8236858.3856327999</v>
      </c>
      <c r="CR91" s="32">
        <f t="shared" si="38"/>
        <v>6</v>
      </c>
      <c r="CS91" s="32">
        <f t="shared" si="38"/>
        <v>180252.66631679999</v>
      </c>
      <c r="CT91" s="32">
        <f t="shared" si="38"/>
        <v>120</v>
      </c>
      <c r="CU91" s="32">
        <f t="shared" si="38"/>
        <v>3799075.2935519991</v>
      </c>
      <c r="CV91" s="32">
        <f t="shared" si="38"/>
        <v>11</v>
      </c>
      <c r="CW91" s="32">
        <f t="shared" si="38"/>
        <v>323265.63247439993</v>
      </c>
      <c r="CX91" s="32">
        <f t="shared" si="38"/>
        <v>118</v>
      </c>
      <c r="CY91" s="32">
        <f t="shared" si="38"/>
        <v>3354702.4008959997</v>
      </c>
      <c r="CZ91" s="32">
        <f t="shared" si="38"/>
        <v>1</v>
      </c>
      <c r="DA91" s="32">
        <f t="shared" si="38"/>
        <v>21592.767319199997</v>
      </c>
      <c r="DB91" s="32">
        <f t="shared" si="38"/>
        <v>0</v>
      </c>
      <c r="DC91" s="32">
        <f t="shared" si="38"/>
        <v>0</v>
      </c>
      <c r="DD91" s="32">
        <f t="shared" si="38"/>
        <v>370</v>
      </c>
      <c r="DE91" s="32">
        <f t="shared" si="38"/>
        <v>12472610.835484801</v>
      </c>
      <c r="DF91" s="32">
        <f t="shared" si="38"/>
        <v>90</v>
      </c>
      <c r="DG91" s="32">
        <f t="shared" si="38"/>
        <v>2979686.9329920001</v>
      </c>
      <c r="DH91" s="32">
        <f t="shared" si="38"/>
        <v>3</v>
      </c>
      <c r="DI91" s="32">
        <f t="shared" si="38"/>
        <v>99322.897766400012</v>
      </c>
      <c r="DJ91" s="32">
        <f t="shared" si="38"/>
        <v>855</v>
      </c>
      <c r="DK91" s="32">
        <f t="shared" si="38"/>
        <v>42267410.938368008</v>
      </c>
      <c r="DL91" s="32">
        <f t="shared" si="38"/>
        <v>0</v>
      </c>
      <c r="DM91" s="32">
        <f t="shared" si="38"/>
        <v>0</v>
      </c>
      <c r="DN91" s="32">
        <f t="shared" si="38"/>
        <v>0</v>
      </c>
      <c r="DO91" s="32">
        <f t="shared" si="38"/>
        <v>0</v>
      </c>
      <c r="DP91" s="32">
        <f t="shared" si="38"/>
        <v>25</v>
      </c>
      <c r="DQ91" s="32">
        <f t="shared" si="38"/>
        <v>1005299.4687120001</v>
      </c>
      <c r="DR91" s="32">
        <f t="shared" si="38"/>
        <v>0</v>
      </c>
      <c r="DS91" s="32">
        <f t="shared" si="38"/>
        <v>0</v>
      </c>
      <c r="DT91" s="32">
        <f t="shared" si="38"/>
        <v>68</v>
      </c>
      <c r="DU91" s="32">
        <f t="shared" si="38"/>
        <v>2062265.7483119997</v>
      </c>
      <c r="DV91" s="32">
        <f t="shared" si="38"/>
        <v>104</v>
      </c>
      <c r="DW91" s="32">
        <f t="shared" si="38"/>
        <v>3188844.912792</v>
      </c>
      <c r="DX91" s="32">
        <f t="shared" si="38"/>
        <v>18</v>
      </c>
      <c r="DY91" s="32">
        <f t="shared" si="38"/>
        <v>1216919.6735850002</v>
      </c>
      <c r="DZ91" s="32">
        <f t="shared" si="38"/>
        <v>32</v>
      </c>
      <c r="EA91" s="32">
        <f t="shared" si="38"/>
        <v>2002003.3883850002</v>
      </c>
      <c r="EB91" s="32">
        <f t="shared" si="38"/>
        <v>5840</v>
      </c>
      <c r="EC91" s="32">
        <f t="shared" si="38"/>
        <v>251438066.7307432</v>
      </c>
      <c r="ED91" s="51"/>
      <c r="EE91" s="51"/>
      <c r="EF91" s="51"/>
      <c r="EG91" s="51"/>
      <c r="EH91" s="51"/>
      <c r="EI91" s="51"/>
      <c r="EJ91" s="52"/>
      <c r="EK91" s="52"/>
      <c r="EL91" s="52"/>
      <c r="EM91" s="52"/>
      <c r="EN91" s="52"/>
      <c r="EO91" s="52"/>
      <c r="EP91" s="52"/>
      <c r="EQ91" s="52"/>
      <c r="ER91" s="52"/>
      <c r="ES91" s="52"/>
      <c r="ET91" s="52"/>
      <c r="EU91" s="52"/>
      <c r="EV91" s="52"/>
      <c r="EW91" s="52"/>
      <c r="EX91" s="52"/>
      <c r="EY91" s="52"/>
      <c r="EZ91" s="52"/>
      <c r="FA91" s="52"/>
      <c r="FB91" s="52"/>
      <c r="FC91" s="52"/>
      <c r="FD91" s="52"/>
      <c r="FE91" s="52"/>
      <c r="FF91" s="52"/>
      <c r="FG91" s="52"/>
      <c r="FH91" s="52"/>
      <c r="FI91" s="52"/>
      <c r="FJ91" s="52"/>
      <c r="FK91" s="52"/>
      <c r="FL91" s="52"/>
      <c r="FM91" s="52"/>
      <c r="FN91" s="52"/>
      <c r="FO91" s="52"/>
      <c r="FP91" s="52"/>
      <c r="FQ91" s="52"/>
      <c r="FR91" s="52"/>
      <c r="FS91" s="52"/>
      <c r="FT91" s="52"/>
      <c r="FU91" s="52"/>
      <c r="FV91" s="52"/>
      <c r="FW91" s="52"/>
      <c r="FX91" s="52"/>
      <c r="FY91" s="52"/>
      <c r="FZ91" s="52"/>
      <c r="GA91" s="52"/>
      <c r="GB91" s="52"/>
      <c r="GC91" s="52"/>
      <c r="GD91" s="52"/>
      <c r="GE91" s="52"/>
      <c r="GF91" s="52"/>
      <c r="GG91" s="52"/>
      <c r="GH91" s="52"/>
      <c r="GI91" s="52"/>
      <c r="GJ91" s="52"/>
      <c r="GK91" s="52"/>
      <c r="GL91" s="52"/>
      <c r="GM91" s="52"/>
      <c r="GN91" s="52"/>
      <c r="GO91" s="52"/>
      <c r="GP91" s="52"/>
      <c r="GQ91" s="52"/>
      <c r="GR91" s="52"/>
      <c r="GS91" s="52"/>
      <c r="GT91" s="52"/>
      <c r="GU91" s="52"/>
      <c r="GV91" s="52"/>
      <c r="GW91" s="52"/>
      <c r="GX91" s="52"/>
      <c r="GY91" s="52"/>
      <c r="GZ91" s="52"/>
      <c r="HA91" s="52"/>
      <c r="HB91" s="52"/>
      <c r="HC91" s="52"/>
      <c r="HD91" s="52"/>
      <c r="HE91" s="52"/>
      <c r="HF91" s="52"/>
      <c r="HG91" s="52"/>
      <c r="HH91" s="52"/>
      <c r="HI91" s="52"/>
      <c r="HJ91" s="52"/>
      <c r="HK91" s="52"/>
      <c r="HL91" s="52"/>
      <c r="HM91" s="52"/>
      <c r="HN91" s="52"/>
      <c r="HO91" s="52"/>
      <c r="HP91" s="52"/>
      <c r="HQ91" s="52"/>
      <c r="HR91" s="52"/>
      <c r="HS91" s="52"/>
      <c r="HT91" s="52"/>
      <c r="HU91" s="52"/>
      <c r="HV91" s="52"/>
      <c r="HW91" s="52"/>
      <c r="HX91" s="52"/>
      <c r="HY91" s="52"/>
      <c r="HZ91" s="52"/>
      <c r="IA91" s="52"/>
      <c r="IB91" s="52"/>
      <c r="IC91" s="52"/>
      <c r="ID91" s="52"/>
      <c r="IE91" s="52"/>
      <c r="IF91" s="52"/>
      <c r="IG91" s="52"/>
      <c r="IH91" s="52"/>
      <c r="II91" s="52"/>
      <c r="IJ91" s="52"/>
      <c r="IK91" s="52"/>
      <c r="IL91" s="52"/>
      <c r="IM91" s="52"/>
      <c r="IN91" s="52"/>
      <c r="IO91" s="52"/>
      <c r="IP91" s="52"/>
      <c r="IQ91" s="52"/>
      <c r="IR91" s="52"/>
      <c r="IS91" s="52"/>
      <c r="IT91" s="52"/>
      <c r="IU91" s="52"/>
      <c r="IV91" s="52"/>
      <c r="IW91" s="52"/>
    </row>
    <row r="92" spans="1:257" ht="33.75" customHeight="1" x14ac:dyDescent="0.25">
      <c r="A92" s="56">
        <v>80</v>
      </c>
      <c r="B92" s="34" t="s">
        <v>158</v>
      </c>
      <c r="C92" s="35">
        <v>19007.45</v>
      </c>
      <c r="D92" s="35">
        <f t="shared" si="36"/>
        <v>14825.811000000002</v>
      </c>
      <c r="E92" s="112">
        <v>1.31</v>
      </c>
      <c r="F92" s="36">
        <v>1</v>
      </c>
      <c r="G92" s="37"/>
      <c r="H92" s="38">
        <v>0.52</v>
      </c>
      <c r="I92" s="38">
        <v>0.21</v>
      </c>
      <c r="J92" s="38">
        <v>0.05</v>
      </c>
      <c r="K92" s="38">
        <v>0.22</v>
      </c>
      <c r="L92" s="35">
        <v>1.4</v>
      </c>
      <c r="M92" s="35">
        <v>1.68</v>
      </c>
      <c r="N92" s="35">
        <v>2.23</v>
      </c>
      <c r="O92" s="35">
        <v>2.39</v>
      </c>
      <c r="P92" s="39"/>
      <c r="Q92" s="39">
        <f>P92*C92*E92*F92*L92*$Q$6</f>
        <v>0</v>
      </c>
      <c r="R92" s="39"/>
      <c r="S92" s="39">
        <f>R92*C92*E92*F92*L92*$S$6</f>
        <v>0</v>
      </c>
      <c r="T92" s="39">
        <v>250</v>
      </c>
      <c r="U92" s="39">
        <f>T92*C92*E92*F92*L92*$U$6</f>
        <v>11329390.5725</v>
      </c>
      <c r="V92" s="39">
        <v>24</v>
      </c>
      <c r="W92" s="39">
        <f>V92*C92*E92*F92*L92*$W$6</f>
        <v>920295.11112000025</v>
      </c>
      <c r="X92" s="39">
        <v>0</v>
      </c>
      <c r="Y92" s="39">
        <f>X92*C92*E92*F92*L92*$Y$6</f>
        <v>0</v>
      </c>
      <c r="Z92" s="39">
        <v>2</v>
      </c>
      <c r="AA92" s="39">
        <f>Z92*C92*E92*F92*L92*$AA$6</f>
        <v>76691.259260000006</v>
      </c>
      <c r="AB92" s="39">
        <v>0</v>
      </c>
      <c r="AC92" s="39">
        <f>AB92*C92*E92*F92*L92*$AC$6</f>
        <v>0</v>
      </c>
      <c r="AD92" s="39">
        <v>0</v>
      </c>
      <c r="AE92" s="39">
        <f>AD92*C92*E92*F92*L92*$AE$6</f>
        <v>0</v>
      </c>
      <c r="AF92" s="39">
        <v>0</v>
      </c>
      <c r="AG92" s="39">
        <f>AF92*C92*E92*F92*L92*$AG$6</f>
        <v>0</v>
      </c>
      <c r="AH92" s="39">
        <v>2</v>
      </c>
      <c r="AI92" s="39">
        <f>AH92*C92*E92*F92*L92*$AI$6</f>
        <v>68324.940067999996</v>
      </c>
      <c r="AJ92" s="39">
        <v>0</v>
      </c>
      <c r="AK92" s="39">
        <f>AJ92*C92*E92*F92*L92*$AK$6</f>
        <v>0</v>
      </c>
      <c r="AL92" s="39">
        <v>0</v>
      </c>
      <c r="AM92" s="39">
        <f>AL92*C92*E92*F92*L92*$AM$6</f>
        <v>0</v>
      </c>
      <c r="AN92" s="39"/>
      <c r="AO92" s="39">
        <f>SUM($AO$6*AN92*C92*E92*F92*L92)</f>
        <v>0</v>
      </c>
      <c r="AP92" s="39">
        <v>0</v>
      </c>
      <c r="AQ92" s="39">
        <f>AP92*C92*E92*F92*L92*$AQ$6</f>
        <v>0</v>
      </c>
      <c r="AR92" s="39">
        <v>0</v>
      </c>
      <c r="AS92" s="39">
        <f>AR92*C92*E92*F92*L92*$AS$6</f>
        <v>0</v>
      </c>
      <c r="AT92" s="39">
        <v>0</v>
      </c>
      <c r="AU92" s="39">
        <f>AT92*C92*E92*F92*L92*$AU$6</f>
        <v>0</v>
      </c>
      <c r="AV92" s="39">
        <v>0</v>
      </c>
      <c r="AW92" s="39">
        <f>AV92*C92*E92*F92*L92*$AW$6</f>
        <v>0</v>
      </c>
      <c r="AX92" s="39"/>
      <c r="AY92" s="39">
        <f>SUM(AX92*$AY$6*C92*E92*F92*L92)</f>
        <v>0</v>
      </c>
      <c r="AZ92" s="39"/>
      <c r="BA92" s="39">
        <f>SUM(AZ92*$BA$6*C92*E92*F92*L92)</f>
        <v>0</v>
      </c>
      <c r="BB92" s="39">
        <v>0</v>
      </c>
      <c r="BC92" s="39">
        <f>BB92*C92*E92*F92*L92*$BC$6</f>
        <v>0</v>
      </c>
      <c r="BD92" s="39">
        <v>0</v>
      </c>
      <c r="BE92" s="39">
        <f>BD92*C92*E92*F92*L92*$BE$6</f>
        <v>0</v>
      </c>
      <c r="BF92" s="39">
        <v>0</v>
      </c>
      <c r="BG92" s="39">
        <f>BF92*C92*E92*F92*L92*$BG$6</f>
        <v>0</v>
      </c>
      <c r="BH92" s="39">
        <v>0</v>
      </c>
      <c r="BI92" s="39">
        <f>BH92*C92*E92*F92*L92*$BI$6</f>
        <v>0</v>
      </c>
      <c r="BJ92" s="39">
        <v>0</v>
      </c>
      <c r="BK92" s="39">
        <f>BJ92*C92*E92*F92*L92*$BK$6</f>
        <v>0</v>
      </c>
      <c r="BL92" s="39">
        <v>0</v>
      </c>
      <c r="BM92" s="39">
        <f>BL92*C92*E92*F92*L92*$BM$6</f>
        <v>0</v>
      </c>
      <c r="BN92" s="39">
        <v>0</v>
      </c>
      <c r="BO92" s="39">
        <f>BN92*C92*E92*F92*L92*$BO$6</f>
        <v>0</v>
      </c>
      <c r="BP92" s="39">
        <v>0</v>
      </c>
      <c r="BQ92" s="39">
        <f>BP92*C92*E92*F92*L92*$BQ$6</f>
        <v>0</v>
      </c>
      <c r="BR92" s="39">
        <v>0</v>
      </c>
      <c r="BS92" s="39">
        <f>BR92*C92*E92*F92*L92*$BS$6</f>
        <v>0</v>
      </c>
      <c r="BT92" s="39">
        <v>0</v>
      </c>
      <c r="BU92" s="39">
        <f>BT92*C92*E92*F92*L92*$BU$6</f>
        <v>0</v>
      </c>
      <c r="BV92" s="39">
        <v>0</v>
      </c>
      <c r="BW92" s="39">
        <f>BV92*C92*E92*F92*L92*$BW$6</f>
        <v>0</v>
      </c>
      <c r="BX92" s="39">
        <v>0</v>
      </c>
      <c r="BY92" s="39">
        <f>BX92*C92*E92*F92*L92*$BY$6</f>
        <v>0</v>
      </c>
      <c r="BZ92" s="39"/>
      <c r="CA92" s="39">
        <f>BZ92*C92*E92*F92*M92*$CA$6</f>
        <v>0</v>
      </c>
      <c r="CB92" s="39">
        <v>2</v>
      </c>
      <c r="CC92" s="39">
        <f>CB92*C92*E92*F92*M92*$CC$6</f>
        <v>125494.78788000002</v>
      </c>
      <c r="CD92" s="39">
        <v>2</v>
      </c>
      <c r="CE92" s="39">
        <f>CD92*C92*E92*F92*M92*$CE$6</f>
        <v>81989.92808160001</v>
      </c>
      <c r="CF92" s="39">
        <v>2</v>
      </c>
      <c r="CG92" s="39">
        <f>CF92*C92*E92*F92*M92*$CG$6</f>
        <v>81989.92808160001</v>
      </c>
      <c r="CH92" s="39"/>
      <c r="CI92" s="39">
        <f>SUM(CH92*$CI$6*C92*E92*F92*M92)</f>
        <v>0</v>
      </c>
      <c r="CJ92" s="39"/>
      <c r="CK92" s="39">
        <f>SUM(CJ92*$CK$6*C92*E92*F92*M92)</f>
        <v>0</v>
      </c>
      <c r="CL92" s="39">
        <v>3</v>
      </c>
      <c r="CM92" s="39">
        <f>CL92*C92*E92*F92*M92*$CM$6</f>
        <v>122984.89212240002</v>
      </c>
      <c r="CN92" s="39">
        <v>0</v>
      </c>
      <c r="CO92" s="39">
        <f>CN92*C92*E92*F92*M92*$CO$6</f>
        <v>0</v>
      </c>
      <c r="CP92" s="39">
        <v>0</v>
      </c>
      <c r="CQ92" s="39">
        <f>CP92*C92*E92*F92*M92*$CQ$6</f>
        <v>0</v>
      </c>
      <c r="CR92" s="39">
        <v>0</v>
      </c>
      <c r="CS92" s="39">
        <f>CR92*C92*E92*F92*M92*$CS$6</f>
        <v>0</v>
      </c>
      <c r="CT92" s="39">
        <v>0</v>
      </c>
      <c r="CU92" s="39">
        <f>CT92*C92*E92*F92*M92*$CU$6</f>
        <v>0</v>
      </c>
      <c r="CV92" s="39"/>
      <c r="CW92" s="39">
        <f>SUM(CV92*$CW$6*C92*E92*F92*M92)</f>
        <v>0</v>
      </c>
      <c r="CX92" s="39">
        <v>2</v>
      </c>
      <c r="CY92" s="39">
        <f>SUM(CX92*$CY$6*C92*E92*F92*M92)</f>
        <v>81989.928081599995</v>
      </c>
      <c r="CZ92" s="39">
        <v>0</v>
      </c>
      <c r="DA92" s="39">
        <f>CZ92*C92*E92*F92*M92*$DA$6</f>
        <v>0</v>
      </c>
      <c r="DB92" s="39">
        <v>0</v>
      </c>
      <c r="DC92" s="39">
        <f>DB92*C92*E92*F92*M92*$DC$6</f>
        <v>0</v>
      </c>
      <c r="DD92" s="39">
        <v>3</v>
      </c>
      <c r="DE92" s="39">
        <f>DD92*C92*E92*F92*M92*$DE$6</f>
        <v>135534.37091040003</v>
      </c>
      <c r="DF92" s="39">
        <v>0</v>
      </c>
      <c r="DG92" s="39">
        <f>DF92*C92*E92*F92*M92*$DG$6</f>
        <v>0</v>
      </c>
      <c r="DH92" s="40">
        <v>0</v>
      </c>
      <c r="DI92" s="40">
        <f>DH92*C92*E92*F92*M92*$DI$6</f>
        <v>0</v>
      </c>
      <c r="DJ92" s="39">
        <v>9</v>
      </c>
      <c r="DK92" s="39">
        <f>DJ92*C92*E92*F92*M92*$DK$6</f>
        <v>406603.11273120006</v>
      </c>
      <c r="DL92" s="39">
        <v>0</v>
      </c>
      <c r="DM92" s="39">
        <f>DL92*C92*E92*F92*M92*$DM$6</f>
        <v>0</v>
      </c>
      <c r="DN92" s="39">
        <v>0</v>
      </c>
      <c r="DO92" s="39">
        <f>DN92*C92*E92*F92*M92*$DO$6</f>
        <v>0</v>
      </c>
      <c r="DP92" s="39">
        <v>3</v>
      </c>
      <c r="DQ92" s="39">
        <f>DP92*C92*E92*F92*M92*$DQ$6</f>
        <v>135534.37091040003</v>
      </c>
      <c r="DR92" s="39">
        <v>0</v>
      </c>
      <c r="DS92" s="39">
        <f>DR92*C92*E92*F92*M92*$DS$6</f>
        <v>0</v>
      </c>
      <c r="DT92" s="39">
        <v>0</v>
      </c>
      <c r="DU92" s="39">
        <f>DT92*C92*E92*F92*M92*$DU$6</f>
        <v>0</v>
      </c>
      <c r="DV92" s="39">
        <v>2</v>
      </c>
      <c r="DW92" s="39">
        <f>DV92*C92*E92*F92*M92*$DW$6</f>
        <v>81989.92808160001</v>
      </c>
      <c r="DX92" s="39">
        <v>0</v>
      </c>
      <c r="DY92" s="39">
        <f>DX92*C92*E92*F92*N92*$DY$6</f>
        <v>0</v>
      </c>
      <c r="DZ92" s="39">
        <v>0</v>
      </c>
      <c r="EA92" s="39">
        <f>DZ92*C92*E92*F92*O92*$EA$6</f>
        <v>0</v>
      </c>
      <c r="EB92" s="41">
        <f t="shared" ref="EB92:EB101" si="39">SUM(P92,R92,T92,V92,X92,Z92,AB92,AD92,AF92,AH92,AJ92,AL92,AP92,AR92,AT92,AV92,AX92,AZ92,BB92,BD92,BF92,BH92,BJ92,BL92,BN92,BP92,BR92,BT92,BV92,BX92,BZ92,CB92,CD92,CF92,CH92,CJ92,CL92,CN92,CP92,CR92,CT92,CV92,CX92,CZ92,DB92,DD92,DF92,DH92,DJ92,DL92,DN92,DP92,DR92,DT92,DV92,DX92,DZ92,AN92)</f>
        <v>306</v>
      </c>
      <c r="EC92" s="41">
        <f t="shared" ref="EC92:EC101" si="40">SUM(Q92,S92,U92,W92,Y92,AA92,AC92,AE92,AG92,AI92,AK92,AM92,AQ92,AS92,AU92,AW92,AY92,BA92,BC92,BE92,BG92,BI92,BK92,BM92,BO92,BQ92,BS92,BU92,BW92,BY92,CA92,CC92,CE92,CG92,CI92,CK92,CM92,CO92,CQ92,CS92,CU92,CW92,CY92,DA92,DC92,DE92,DG92,DI92,DK92,DM92,DO92,DQ92,DS92,DU92,DW92,DY92,EA92,AO92)</f>
        <v>13648813.129828801</v>
      </c>
    </row>
    <row r="93" spans="1:257" ht="38.25" customHeight="1" x14ac:dyDescent="0.25">
      <c r="A93" s="56">
        <v>81</v>
      </c>
      <c r="B93" s="34" t="s">
        <v>159</v>
      </c>
      <c r="C93" s="35">
        <v>19007.45</v>
      </c>
      <c r="D93" s="35">
        <f t="shared" si="36"/>
        <v>15205.960000000001</v>
      </c>
      <c r="E93" s="112">
        <v>0.96</v>
      </c>
      <c r="F93" s="36">
        <v>1</v>
      </c>
      <c r="G93" s="37"/>
      <c r="H93" s="38">
        <v>0.55000000000000004</v>
      </c>
      <c r="I93" s="38">
        <v>0.2</v>
      </c>
      <c r="J93" s="38">
        <v>0.05</v>
      </c>
      <c r="K93" s="38">
        <v>0.2</v>
      </c>
      <c r="L93" s="35">
        <v>1.4</v>
      </c>
      <c r="M93" s="35">
        <v>1.68</v>
      </c>
      <c r="N93" s="35">
        <v>2.23</v>
      </c>
      <c r="O93" s="35">
        <v>2.39</v>
      </c>
      <c r="P93" s="39"/>
      <c r="Q93" s="39">
        <f>P93*C93*E93*F93*L93*$Q$6</f>
        <v>0</v>
      </c>
      <c r="R93" s="39">
        <v>60</v>
      </c>
      <c r="S93" s="39">
        <f>R93*C93*E93*F93*L93*$S$6</f>
        <v>1992588.9983999997</v>
      </c>
      <c r="T93" s="39"/>
      <c r="U93" s="39">
        <f>T93*C93*E93*F93*L93*$U$6</f>
        <v>0</v>
      </c>
      <c r="V93" s="39">
        <v>465</v>
      </c>
      <c r="W93" s="39">
        <f>V93*C93*E93*F93*L93*$W$6</f>
        <v>13066785.5472</v>
      </c>
      <c r="X93" s="39">
        <v>0</v>
      </c>
      <c r="Y93" s="39">
        <f>X93*C93*E93*F93*L93*$Y$6</f>
        <v>0</v>
      </c>
      <c r="Z93" s="39">
        <v>146</v>
      </c>
      <c r="AA93" s="39">
        <f>Z93*C93*E93*F93*L93*$AA$6</f>
        <v>4102689.6556800008</v>
      </c>
      <c r="AB93" s="39">
        <v>0</v>
      </c>
      <c r="AC93" s="39">
        <f>AB93*C93*E93*F93*L93*$AC$6</f>
        <v>0</v>
      </c>
      <c r="AD93" s="39">
        <v>0</v>
      </c>
      <c r="AE93" s="39">
        <f>AD93*C93*E93*F93*L93*$AE$6</f>
        <v>0</v>
      </c>
      <c r="AF93" s="39">
        <v>0</v>
      </c>
      <c r="AG93" s="39">
        <f>AF93*C93*E93*F93*L93*$AG$6</f>
        <v>0</v>
      </c>
      <c r="AH93" s="39"/>
      <c r="AI93" s="39">
        <f>AH93*C93*E93*F93*L93*$AI$6</f>
        <v>0</v>
      </c>
      <c r="AJ93" s="39">
        <v>4</v>
      </c>
      <c r="AK93" s="39">
        <f>AJ93*C93*E93*F93*L93*$AK$6</f>
        <v>100140.37017599998</v>
      </c>
      <c r="AL93" s="39">
        <v>20</v>
      </c>
      <c r="AM93" s="39">
        <f>AL93*C93*E93*F93*L93*$AM$6</f>
        <v>500701.85087999993</v>
      </c>
      <c r="AN93" s="39"/>
      <c r="AO93" s="39">
        <f>SUM($AO$6*AN93*C93*E93*F93*L93)</f>
        <v>0</v>
      </c>
      <c r="AP93" s="39">
        <v>2</v>
      </c>
      <c r="AQ93" s="39">
        <f>AP93*C93*E93*F93*L93*$AQ$6</f>
        <v>50070.185087999991</v>
      </c>
      <c r="AR93" s="39">
        <v>60</v>
      </c>
      <c r="AS93" s="39">
        <f>AR93*C93*E93*F93*L93*$AS$6</f>
        <v>1502105.5526399997</v>
      </c>
      <c r="AT93" s="39">
        <v>0</v>
      </c>
      <c r="AU93" s="39">
        <f>AT93*C93*E93*F93*L93*$AU$6</f>
        <v>0</v>
      </c>
      <c r="AV93" s="39"/>
      <c r="AW93" s="39">
        <f>AV93*C93*E93*F93*L93*$AW$6</f>
        <v>0</v>
      </c>
      <c r="AX93" s="39"/>
      <c r="AY93" s="39">
        <f>SUM(AX93*$AY$6*C93*E93*F93*L93)</f>
        <v>0</v>
      </c>
      <c r="AZ93" s="39">
        <v>5</v>
      </c>
      <c r="BA93" s="39">
        <f>SUM(AZ93*$BA$6*C93*E93*F93*L93)</f>
        <v>125175.46272</v>
      </c>
      <c r="BB93" s="39">
        <v>0</v>
      </c>
      <c r="BC93" s="39">
        <f>BB93*C93*E93*F93*L93*$BC$6</f>
        <v>0</v>
      </c>
      <c r="BD93" s="39">
        <v>0</v>
      </c>
      <c r="BE93" s="39">
        <f>BD93*C93*E93*F93*L93*$BE$6</f>
        <v>0</v>
      </c>
      <c r="BF93" s="39"/>
      <c r="BG93" s="39">
        <f>BF93*C93*E93*F93*L93*$BG$6</f>
        <v>0</v>
      </c>
      <c r="BH93" s="39"/>
      <c r="BI93" s="39">
        <f>BH93*C93*E93*F93*L93*$BI$6</f>
        <v>0</v>
      </c>
      <c r="BJ93" s="39">
        <v>0</v>
      </c>
      <c r="BK93" s="39">
        <f>BJ93*C93*E93*F93*L93*$BK$6</f>
        <v>0</v>
      </c>
      <c r="BL93" s="39">
        <v>0</v>
      </c>
      <c r="BM93" s="39">
        <f>BL93*C93*E93*F93*L93*$BM$6</f>
        <v>0</v>
      </c>
      <c r="BN93" s="39">
        <v>0</v>
      </c>
      <c r="BO93" s="39">
        <f>BN93*C93*E93*F93*L93*$BO$6</f>
        <v>0</v>
      </c>
      <c r="BP93" s="39">
        <v>0</v>
      </c>
      <c r="BQ93" s="39">
        <f>BP93*C93*E93*F93*L93*$BQ$6</f>
        <v>0</v>
      </c>
      <c r="BR93" s="39">
        <v>0</v>
      </c>
      <c r="BS93" s="39">
        <f>BR93*C93*E93*F93*L93*$BS$6</f>
        <v>0</v>
      </c>
      <c r="BT93" s="39">
        <v>90</v>
      </c>
      <c r="BU93" s="39">
        <f>BT93*C93*E93*F93*L93*$BU$6</f>
        <v>2529055.2672000001</v>
      </c>
      <c r="BV93" s="39">
        <v>20</v>
      </c>
      <c r="BW93" s="39">
        <f>BV93*C93*E93*F93*L93*$BW$6</f>
        <v>551793.87647999998</v>
      </c>
      <c r="BX93" s="39">
        <v>5</v>
      </c>
      <c r="BY93" s="39">
        <f>BX93*C93*E93*F93*L93*$BY$6</f>
        <v>125175.46271999998</v>
      </c>
      <c r="BZ93" s="39">
        <v>5</v>
      </c>
      <c r="CA93" s="39">
        <f>BZ93*C93*E93*F93*M93*$CA$6</f>
        <v>229914.11519999997</v>
      </c>
      <c r="CB93" s="39">
        <v>5</v>
      </c>
      <c r="CC93" s="39">
        <f>CB93*C93*E93*F93*M93*$CC$6</f>
        <v>229914.11519999997</v>
      </c>
      <c r="CD93" s="39">
        <v>18</v>
      </c>
      <c r="CE93" s="39">
        <f>CD93*C93*E93*F93*M93*$CE$6</f>
        <v>540757.99895040004</v>
      </c>
      <c r="CF93" s="39">
        <v>5</v>
      </c>
      <c r="CG93" s="39">
        <f>CF93*C93*E93*F93*M93*$CG$6</f>
        <v>150210.55526399997</v>
      </c>
      <c r="CH93" s="39">
        <v>1</v>
      </c>
      <c r="CI93" s="39">
        <f>SUM(CH93*$CI$6*C93*E93*F93*M93)</f>
        <v>30042.111052799999</v>
      </c>
      <c r="CJ93" s="39">
        <v>8</v>
      </c>
      <c r="CK93" s="39">
        <f>SUM(CJ93*$CK$6*C93*E93*F93*M93)</f>
        <v>240336.88842239999</v>
      </c>
      <c r="CL93" s="39">
        <v>20</v>
      </c>
      <c r="CM93" s="39">
        <f>CL93*C93*E93*F93*M93*$CM$6</f>
        <v>600842.22105599986</v>
      </c>
      <c r="CN93" s="39">
        <v>32</v>
      </c>
      <c r="CO93" s="39">
        <f>CN93*C93*E93*F93*M93*$CO$6</f>
        <v>961347.55368959985</v>
      </c>
      <c r="CP93" s="39">
        <v>186</v>
      </c>
      <c r="CQ93" s="39">
        <f>CP93*C93*E93*F93*M93*$CQ$6</f>
        <v>5587832.6558208</v>
      </c>
      <c r="CR93" s="39">
        <v>6</v>
      </c>
      <c r="CS93" s="39">
        <f>CR93*C93*E93*F93*M93*$CS$6</f>
        <v>180252.66631679999</v>
      </c>
      <c r="CT93" s="39">
        <v>80</v>
      </c>
      <c r="CU93" s="39">
        <f>CT93*C93*E93*F93*M93*$CU$6</f>
        <v>2403368.8842239995</v>
      </c>
      <c r="CV93" s="39">
        <v>7</v>
      </c>
      <c r="CW93" s="39">
        <f>SUM(CV93*$CW$6*C93*E93*F93*M93)</f>
        <v>210294.77736959996</v>
      </c>
      <c r="CX93" s="39">
        <v>72</v>
      </c>
      <c r="CY93" s="39">
        <f>SUM(CX93*$CY$6*C93*E93*F93*M93)</f>
        <v>2163031.9958015997</v>
      </c>
      <c r="CZ93" s="39">
        <v>0</v>
      </c>
      <c r="DA93" s="39">
        <f>CZ93*C93*E93*F93*M93*$DA$6</f>
        <v>0</v>
      </c>
      <c r="DB93" s="39">
        <v>0</v>
      </c>
      <c r="DC93" s="39">
        <f>DB93*C93*E93*F93*M93*$DC$6</f>
        <v>0</v>
      </c>
      <c r="DD93" s="39">
        <v>347</v>
      </c>
      <c r="DE93" s="39">
        <f>DD93*C93*E93*F93*M93*$DE$6</f>
        <v>11488348.5083136</v>
      </c>
      <c r="DF93" s="39">
        <v>90</v>
      </c>
      <c r="DG93" s="39">
        <f>DF93*C93*E93*F93*M93*$DG$6</f>
        <v>2979686.9329920001</v>
      </c>
      <c r="DH93" s="40">
        <v>3</v>
      </c>
      <c r="DI93" s="40">
        <f>DH93*C93*E93*F93*M93*$DI$6</f>
        <v>99322.897766400012</v>
      </c>
      <c r="DJ93" s="39">
        <v>159</v>
      </c>
      <c r="DK93" s="39">
        <f>DJ93*C93*E93*F93*M93*$DK$6</f>
        <v>5264113.5816192003</v>
      </c>
      <c r="DL93" s="39">
        <v>0</v>
      </c>
      <c r="DM93" s="39">
        <f>DL93*C93*E93*F93*M93*$DM$6</f>
        <v>0</v>
      </c>
      <c r="DN93" s="39">
        <v>0</v>
      </c>
      <c r="DO93" s="39">
        <f>DN93*C93*E93*F93*M93*$DO$6</f>
        <v>0</v>
      </c>
      <c r="DP93" s="39">
        <v>12</v>
      </c>
      <c r="DQ93" s="39">
        <f>DP93*C93*E93*F93*M93*$DQ$6</f>
        <v>397291.59106560005</v>
      </c>
      <c r="DR93" s="39">
        <v>0</v>
      </c>
      <c r="DS93" s="39">
        <f>DR93*C93*E93*F93*M93*$DS$6</f>
        <v>0</v>
      </c>
      <c r="DT93" s="39">
        <v>64</v>
      </c>
      <c r="DU93" s="39">
        <f>DT93*C93*E93*F93*M93*$DU$6</f>
        <v>1922695.1073791997</v>
      </c>
      <c r="DV93" s="39">
        <v>85</v>
      </c>
      <c r="DW93" s="39">
        <f>DV93*C93*E93*F93*M93*$DW$6</f>
        <v>2553579.4394879998</v>
      </c>
      <c r="DX93" s="39">
        <v>6</v>
      </c>
      <c r="DY93" s="39">
        <f>DX93*C93*E93*F93*N93*$DY$6</f>
        <v>366220.34064000007</v>
      </c>
      <c r="DZ93" s="39">
        <v>12</v>
      </c>
      <c r="EA93" s="39">
        <f>DZ93*C93*E93*F93*O93*$EA$6</f>
        <v>784992.47904000012</v>
      </c>
      <c r="EB93" s="41">
        <f t="shared" si="39"/>
        <v>2100</v>
      </c>
      <c r="EC93" s="41">
        <f t="shared" si="40"/>
        <v>64030679.645855993</v>
      </c>
    </row>
    <row r="94" spans="1:257" x14ac:dyDescent="0.25">
      <c r="A94" s="56">
        <v>82</v>
      </c>
      <c r="B94" s="34" t="s">
        <v>160</v>
      </c>
      <c r="C94" s="35">
        <v>19007.45</v>
      </c>
      <c r="D94" s="35">
        <f t="shared" si="36"/>
        <v>16156.3325</v>
      </c>
      <c r="E94" s="112">
        <v>0.69</v>
      </c>
      <c r="F94" s="36">
        <v>1</v>
      </c>
      <c r="G94" s="37"/>
      <c r="H94" s="38">
        <v>0.7</v>
      </c>
      <c r="I94" s="38">
        <v>0.11</v>
      </c>
      <c r="J94" s="38">
        <v>0.04</v>
      </c>
      <c r="K94" s="38">
        <v>0.15</v>
      </c>
      <c r="L94" s="35">
        <v>1.4</v>
      </c>
      <c r="M94" s="35">
        <v>1.68</v>
      </c>
      <c r="N94" s="35">
        <v>2.23</v>
      </c>
      <c r="O94" s="35">
        <v>2.39</v>
      </c>
      <c r="P94" s="39"/>
      <c r="Q94" s="39">
        <f>P94*C94*E94*F94*L94*$Q$6</f>
        <v>0</v>
      </c>
      <c r="R94" s="39">
        <v>0</v>
      </c>
      <c r="S94" s="39">
        <f>R94*C94*E94*F94*L94*$S$6</f>
        <v>0</v>
      </c>
      <c r="T94" s="39"/>
      <c r="U94" s="39">
        <f>T94*C94*E94*F94*L94*$U$6</f>
        <v>0</v>
      </c>
      <c r="V94" s="39">
        <v>660</v>
      </c>
      <c r="W94" s="39">
        <f>V94*C94*E94*F94*L94*$W$6</f>
        <v>13330228.804199997</v>
      </c>
      <c r="X94" s="39">
        <v>0</v>
      </c>
      <c r="Y94" s="39">
        <f>X94*C94*E94*F94*L94*$Y$6</f>
        <v>0</v>
      </c>
      <c r="Z94" s="39">
        <v>0</v>
      </c>
      <c r="AA94" s="39">
        <f>Z94*C94*E94*F94*L94*$AA$6</f>
        <v>0</v>
      </c>
      <c r="AB94" s="39">
        <v>0</v>
      </c>
      <c r="AC94" s="39">
        <f>AB94*C94*E94*F94*L94*$AC$6</f>
        <v>0</v>
      </c>
      <c r="AD94" s="39">
        <v>0</v>
      </c>
      <c r="AE94" s="39">
        <f>AD94*C94*E94*F94*L94*$AE$6</f>
        <v>0</v>
      </c>
      <c r="AF94" s="39">
        <v>0</v>
      </c>
      <c r="AG94" s="39">
        <f>AF94*C94*E94*F94*L94*$AG$6</f>
        <v>0</v>
      </c>
      <c r="AH94" s="39">
        <v>5</v>
      </c>
      <c r="AI94" s="39">
        <f>AH94*C94*E94*F94*L94*$AI$6</f>
        <v>89969.863829999988</v>
      </c>
      <c r="AJ94" s="39">
        <v>26</v>
      </c>
      <c r="AK94" s="39">
        <f>AJ94*C94*E94*F94*L94*$AK$6</f>
        <v>467843.29191599996</v>
      </c>
      <c r="AL94" s="39">
        <v>100</v>
      </c>
      <c r="AM94" s="39">
        <f>AL94*C94*E94*F94*L94*$AM$6</f>
        <v>1799397.2765999998</v>
      </c>
      <c r="AN94" s="39">
        <v>8</v>
      </c>
      <c r="AO94" s="39">
        <f>SUM($AO$6*AN94*C94*E94*F94*L94)</f>
        <v>143951.78212799996</v>
      </c>
      <c r="AP94" s="39">
        <v>32</v>
      </c>
      <c r="AQ94" s="39">
        <f>AP94*C94*E94*F94*L94*$AQ$6</f>
        <v>575807.12851199985</v>
      </c>
      <c r="AR94" s="39">
        <v>4</v>
      </c>
      <c r="AS94" s="39">
        <f>AR94*C94*E94*F94*L94*$AS$6</f>
        <v>71975.891063999981</v>
      </c>
      <c r="AT94" s="39">
        <v>1</v>
      </c>
      <c r="AU94" s="39">
        <f>AT94*C94*E94*F94*L94*$AU$6</f>
        <v>17993.972765999995</v>
      </c>
      <c r="AV94" s="39">
        <v>0</v>
      </c>
      <c r="AW94" s="39">
        <f>AV94*C94*E94*F94*L94*$AW$6</f>
        <v>0</v>
      </c>
      <c r="AX94" s="39">
        <v>3</v>
      </c>
      <c r="AY94" s="39">
        <f>SUM(AX94*$AY$6*C94*E94*F94*L94)</f>
        <v>53981.91829799999</v>
      </c>
      <c r="AZ94" s="39">
        <v>34</v>
      </c>
      <c r="BA94" s="39">
        <f>SUM(AZ94*$BA$6*C94*E94*F94*L94)</f>
        <v>611795.07404399989</v>
      </c>
      <c r="BB94" s="39">
        <v>0</v>
      </c>
      <c r="BC94" s="39">
        <f>BB94*C94*E94*F94*L94*$BC$6</f>
        <v>0</v>
      </c>
      <c r="BD94" s="39">
        <v>0</v>
      </c>
      <c r="BE94" s="39">
        <f>BD94*C94*E94*F94*L94*$BE$6</f>
        <v>0</v>
      </c>
      <c r="BF94" s="39">
        <v>0</v>
      </c>
      <c r="BG94" s="39">
        <f>BF94*C94*E94*F94*L94*$BG$6</f>
        <v>0</v>
      </c>
      <c r="BH94" s="39">
        <v>0</v>
      </c>
      <c r="BI94" s="39">
        <f>BH94*C94*E94*F94*L94*$BI$6</f>
        <v>0</v>
      </c>
      <c r="BJ94" s="39">
        <v>0</v>
      </c>
      <c r="BK94" s="39">
        <f>BJ94*C94*E94*F94*L94*$BK$6</f>
        <v>0</v>
      </c>
      <c r="BL94" s="39">
        <v>0</v>
      </c>
      <c r="BM94" s="39">
        <f>BL94*C94*E94*F94*L94*$BM$6</f>
        <v>0</v>
      </c>
      <c r="BN94" s="39">
        <v>0</v>
      </c>
      <c r="BO94" s="39">
        <f>BN94*C94*E94*F94*L94*$BO$6</f>
        <v>0</v>
      </c>
      <c r="BP94" s="39">
        <v>0</v>
      </c>
      <c r="BQ94" s="39">
        <f>BP94*C94*E94*F94*L94*$BQ$6</f>
        <v>0</v>
      </c>
      <c r="BR94" s="39">
        <v>0</v>
      </c>
      <c r="BS94" s="39">
        <f>BR94*C94*E94*F94*L94*$BS$6</f>
        <v>0</v>
      </c>
      <c r="BT94" s="39">
        <v>0</v>
      </c>
      <c r="BU94" s="39">
        <f>BT94*C94*E94*F94*L94*$BU$6</f>
        <v>0</v>
      </c>
      <c r="BV94" s="39">
        <v>0</v>
      </c>
      <c r="BW94" s="39">
        <f>BV94*C94*E94*F94*L94*$BW$6</f>
        <v>0</v>
      </c>
      <c r="BX94" s="39">
        <v>0</v>
      </c>
      <c r="BY94" s="39">
        <f>BX94*C94*E94*F94*L94*$BY$6</f>
        <v>0</v>
      </c>
      <c r="BZ94" s="39">
        <v>5</v>
      </c>
      <c r="CA94" s="39">
        <f>BZ94*C94*E94*F94*M94*$CA$6</f>
        <v>165250.77029999997</v>
      </c>
      <c r="CB94" s="39">
        <v>5</v>
      </c>
      <c r="CC94" s="39">
        <f>CB94*C94*E94*F94*M94*$CC$6</f>
        <v>165250.77029999997</v>
      </c>
      <c r="CD94" s="39">
        <v>31</v>
      </c>
      <c r="CE94" s="39">
        <f>CD94*C94*E94*F94*M94*$CE$6</f>
        <v>669375.78689519991</v>
      </c>
      <c r="CF94" s="39">
        <v>65</v>
      </c>
      <c r="CG94" s="39">
        <f>CF94*C94*E94*F94*M94*$CG$6</f>
        <v>1403529.8757479999</v>
      </c>
      <c r="CH94" s="39">
        <v>3</v>
      </c>
      <c r="CI94" s="39">
        <f>SUM(CH94*$CI$6*C94*E94*F94*M94)</f>
        <v>64778.301957599986</v>
      </c>
      <c r="CJ94" s="39">
        <v>28</v>
      </c>
      <c r="CK94" s="39">
        <f>SUM(CJ94*$CK$6*C94*E94*F94*M94)</f>
        <v>604597.48493759986</v>
      </c>
      <c r="CL94" s="39">
        <v>30</v>
      </c>
      <c r="CM94" s="39">
        <f>CL94*C94*E94*F94*M94*$CM$6</f>
        <v>647783.01957599993</v>
      </c>
      <c r="CN94" s="39">
        <v>4</v>
      </c>
      <c r="CO94" s="39">
        <f>CN94*C94*E94*F94*M94*$CO$6</f>
        <v>86371.069276799986</v>
      </c>
      <c r="CP94" s="39">
        <v>61</v>
      </c>
      <c r="CQ94" s="39">
        <f>CP94*C94*E94*F94*M94*$CQ$6</f>
        <v>1317158.8064711997</v>
      </c>
      <c r="CR94" s="39"/>
      <c r="CS94" s="39">
        <f>CR94*C94*E94*F94*M94*$CS$6</f>
        <v>0</v>
      </c>
      <c r="CT94" s="39">
        <v>20</v>
      </c>
      <c r="CU94" s="39">
        <f>CT94*C94*E94*F94*M94*$CU$6</f>
        <v>431855.34638399992</v>
      </c>
      <c r="CV94" s="39">
        <v>3</v>
      </c>
      <c r="CW94" s="39">
        <f>SUM(CV94*$CW$6*C94*E94*F94*M94)</f>
        <v>64778.301957599986</v>
      </c>
      <c r="CX94" s="39">
        <v>38</v>
      </c>
      <c r="CY94" s="39">
        <f>SUM(CX94*$CY$6*C94*E94*F94*M94)</f>
        <v>820525.15812959999</v>
      </c>
      <c r="CZ94" s="39">
        <v>1</v>
      </c>
      <c r="DA94" s="39">
        <f>CZ94*C94*E94*F94*M94*$DA$6</f>
        <v>21592.767319199997</v>
      </c>
      <c r="DB94" s="39">
        <v>0</v>
      </c>
      <c r="DC94" s="39">
        <f>DB94*C94*E94*F94*M94*$DC$6</f>
        <v>0</v>
      </c>
      <c r="DD94" s="39">
        <v>3</v>
      </c>
      <c r="DE94" s="39">
        <f>DD94*C94*E94*F94*M94*$DE$6</f>
        <v>71388.332769600005</v>
      </c>
      <c r="DF94" s="39"/>
      <c r="DG94" s="39">
        <f>DF94*C94*E94*F94*M94*$DG$6</f>
        <v>0</v>
      </c>
      <c r="DH94" s="40">
        <v>0</v>
      </c>
      <c r="DI94" s="40">
        <f>DH94*C94*E94*F94*M94*$DI$6</f>
        <v>0</v>
      </c>
      <c r="DJ94" s="39">
        <v>359</v>
      </c>
      <c r="DK94" s="39">
        <f>DJ94*C94*E94*F94*M94*$DK$6</f>
        <v>8542803.8214288</v>
      </c>
      <c r="DL94" s="39">
        <v>0</v>
      </c>
      <c r="DM94" s="39">
        <f>DL94*C94*E94*F94*M94*$DM$6</f>
        <v>0</v>
      </c>
      <c r="DN94" s="39">
        <v>0</v>
      </c>
      <c r="DO94" s="39">
        <f>DN94*C94*E94*F94*M94*$DO$6</f>
        <v>0</v>
      </c>
      <c r="DP94" s="39">
        <v>2</v>
      </c>
      <c r="DQ94" s="39">
        <f>DP94*C94*E94*F94*M94*$DQ$6</f>
        <v>47592.221846399996</v>
      </c>
      <c r="DR94" s="39">
        <v>0</v>
      </c>
      <c r="DS94" s="39">
        <f>DR94*C94*E94*F94*M94*$DS$6</f>
        <v>0</v>
      </c>
      <c r="DT94" s="39">
        <v>2</v>
      </c>
      <c r="DU94" s="39">
        <f>DT94*C94*E94*F94*M94*$DU$6</f>
        <v>43185.534638399993</v>
      </c>
      <c r="DV94" s="39">
        <v>10</v>
      </c>
      <c r="DW94" s="39">
        <f>DV94*C94*E94*F94*M94*$DW$6</f>
        <v>215927.67319199996</v>
      </c>
      <c r="DX94" s="39">
        <v>6</v>
      </c>
      <c r="DY94" s="39">
        <f>DX94*C94*E94*F94*N94*$DY$6</f>
        <v>263220.86983500002</v>
      </c>
      <c r="DZ94" s="39">
        <v>14</v>
      </c>
      <c r="EA94" s="39">
        <f>DZ94*C94*E94*F94*O94*$EA$6</f>
        <v>658248.90169500001</v>
      </c>
      <c r="EB94" s="41">
        <f t="shared" si="39"/>
        <v>1563</v>
      </c>
      <c r="EC94" s="41">
        <f t="shared" si="40"/>
        <v>33468159.818015993</v>
      </c>
    </row>
    <row r="95" spans="1:257" ht="36.75" customHeight="1" x14ac:dyDescent="0.25">
      <c r="A95" s="56">
        <v>83</v>
      </c>
      <c r="B95" s="34" t="s">
        <v>161</v>
      </c>
      <c r="C95" s="35">
        <v>19007.45</v>
      </c>
      <c r="D95" s="35">
        <f t="shared" si="36"/>
        <v>16346.407000000003</v>
      </c>
      <c r="E95" s="112">
        <v>1.54</v>
      </c>
      <c r="F95" s="36">
        <v>1</v>
      </c>
      <c r="G95" s="37"/>
      <c r="H95" s="38">
        <v>0.65</v>
      </c>
      <c r="I95" s="38">
        <v>0.18</v>
      </c>
      <c r="J95" s="38">
        <v>0.03</v>
      </c>
      <c r="K95" s="38">
        <v>0.14000000000000001</v>
      </c>
      <c r="L95" s="35">
        <v>1.4</v>
      </c>
      <c r="M95" s="35">
        <v>1.68</v>
      </c>
      <c r="N95" s="35">
        <v>2.23</v>
      </c>
      <c r="O95" s="35">
        <v>2.39</v>
      </c>
      <c r="P95" s="39"/>
      <c r="Q95" s="39">
        <f>P95*C95*E95*F95*L95*$Q$6</f>
        <v>0</v>
      </c>
      <c r="R95" s="39"/>
      <c r="S95" s="39">
        <f>R95*C95*E95*F95*L95*$S$6</f>
        <v>0</v>
      </c>
      <c r="T95" s="39"/>
      <c r="U95" s="39">
        <f>T95*C95*E95*F95*L95*$U$6</f>
        <v>0</v>
      </c>
      <c r="V95" s="39">
        <v>350</v>
      </c>
      <c r="W95" s="39">
        <f>V95*C95*E95*F95*L95*$W$6</f>
        <v>15777323.947000001</v>
      </c>
      <c r="X95" s="39">
        <v>0</v>
      </c>
      <c r="Y95" s="39">
        <f>X95*C95*E95*F95*L95*$Y$6</f>
        <v>0</v>
      </c>
      <c r="Z95" s="39">
        <v>22</v>
      </c>
      <c r="AA95" s="39">
        <f>Z95*C95*E95*F95*L95*$AA$6</f>
        <v>991717.50524000009</v>
      </c>
      <c r="AB95" s="39">
        <v>0</v>
      </c>
      <c r="AC95" s="39">
        <f>AB95*C95*E95*F95*L95*$AC$6</f>
        <v>0</v>
      </c>
      <c r="AD95" s="39">
        <v>0</v>
      </c>
      <c r="AE95" s="39">
        <f>AD95*C95*E95*F95*L95*$AE$6</f>
        <v>0</v>
      </c>
      <c r="AF95" s="39">
        <v>0</v>
      </c>
      <c r="AG95" s="39">
        <f>AF95*C95*E95*F95*L95*$AG$6</f>
        <v>0</v>
      </c>
      <c r="AH95" s="39">
        <v>0</v>
      </c>
      <c r="AI95" s="39">
        <f>AH95*C95*E95*F95*L95*$AI$6</f>
        <v>0</v>
      </c>
      <c r="AJ95" s="39">
        <v>4</v>
      </c>
      <c r="AK95" s="39">
        <f>AJ95*C95*E95*F95*L95*$AK$6</f>
        <v>160641.84382400001</v>
      </c>
      <c r="AL95" s="39">
        <v>26</v>
      </c>
      <c r="AM95" s="39">
        <f>AL95*C95*E95*F95*L95*$AM$6</f>
        <v>1044171.9848559999</v>
      </c>
      <c r="AN95" s="39"/>
      <c r="AO95" s="39">
        <f>SUM($AO$6*AN95*C95*E95*F95*L95)</f>
        <v>0</v>
      </c>
      <c r="AP95" s="39"/>
      <c r="AQ95" s="39">
        <f>AP95*C95*E95*F95*L95*$AQ$6</f>
        <v>0</v>
      </c>
      <c r="AR95" s="39">
        <v>0</v>
      </c>
      <c r="AS95" s="39">
        <f>AR95*C95*E95*F95*L95*$AS$6</f>
        <v>0</v>
      </c>
      <c r="AT95" s="39">
        <v>0</v>
      </c>
      <c r="AU95" s="39">
        <f>AT95*C95*E95*F95*L95*$AU$6</f>
        <v>0</v>
      </c>
      <c r="AV95" s="39">
        <v>0</v>
      </c>
      <c r="AW95" s="39">
        <f>AV95*C95*E95*F95*L95*$AW$6</f>
        <v>0</v>
      </c>
      <c r="AX95" s="39"/>
      <c r="AY95" s="39">
        <f>SUM(AX95*$AY$6*C95*E95*F95*L95)</f>
        <v>0</v>
      </c>
      <c r="AZ95" s="39">
        <v>5</v>
      </c>
      <c r="BA95" s="39">
        <f>SUM(AZ95*$BA$6*C95*E95*F95*L95)</f>
        <v>200802.30478000001</v>
      </c>
      <c r="BB95" s="39">
        <v>0</v>
      </c>
      <c r="BC95" s="39">
        <f>BB95*C95*E95*F95*L95*$BC$6</f>
        <v>0</v>
      </c>
      <c r="BD95" s="39">
        <v>0</v>
      </c>
      <c r="BE95" s="39">
        <f>BD95*C95*E95*F95*L95*$BE$6</f>
        <v>0</v>
      </c>
      <c r="BF95" s="39">
        <v>4</v>
      </c>
      <c r="BG95" s="39">
        <f>BF95*C95*E95*F95*L95*$BG$6</f>
        <v>177033.86870400002</v>
      </c>
      <c r="BH95" s="39">
        <v>0</v>
      </c>
      <c r="BI95" s="39">
        <f>BH95*C95*E95*F95*L95*$BI$6</f>
        <v>0</v>
      </c>
      <c r="BJ95" s="39">
        <v>0</v>
      </c>
      <c r="BK95" s="39">
        <f>BJ95*C95*E95*F95*L95*$BK$6</f>
        <v>0</v>
      </c>
      <c r="BL95" s="39">
        <v>0</v>
      </c>
      <c r="BM95" s="39">
        <f>BL95*C95*E95*F95*L95*$BM$6</f>
        <v>0</v>
      </c>
      <c r="BN95" s="39">
        <v>0</v>
      </c>
      <c r="BO95" s="39">
        <f>BN95*C95*E95*F95*L95*$BO$6</f>
        <v>0</v>
      </c>
      <c r="BP95" s="39">
        <v>0</v>
      </c>
      <c r="BQ95" s="39">
        <f>BP95*C95*E95*F95*L95*$BQ$6</f>
        <v>0</v>
      </c>
      <c r="BR95" s="39">
        <v>0</v>
      </c>
      <c r="BS95" s="39">
        <f>BR95*C95*E95*F95*L95*$BS$6</f>
        <v>0</v>
      </c>
      <c r="BT95" s="39">
        <v>0</v>
      </c>
      <c r="BU95" s="39">
        <f>BT95*C95*E95*F95*L95*$BU$6</f>
        <v>0</v>
      </c>
      <c r="BV95" s="39">
        <v>0</v>
      </c>
      <c r="BW95" s="39">
        <f>BV95*C95*E95*F95*L95*$BW$6</f>
        <v>0</v>
      </c>
      <c r="BX95" s="39">
        <v>0</v>
      </c>
      <c r="BY95" s="39">
        <f>BX95*C95*E95*F95*L95*$BY$6</f>
        <v>0</v>
      </c>
      <c r="BZ95" s="39">
        <v>2</v>
      </c>
      <c r="CA95" s="39">
        <f>BZ95*C95*E95*F95*M95*$CA$6</f>
        <v>147528.22391999999</v>
      </c>
      <c r="CB95" s="39"/>
      <c r="CC95" s="39">
        <f>CB95*C95*E95*F95*M95*$CC$6</f>
        <v>0</v>
      </c>
      <c r="CD95" s="39">
        <v>3</v>
      </c>
      <c r="CE95" s="39">
        <f>CD95*C95*E95*F95*M95*$CE$6</f>
        <v>144577.65944160003</v>
      </c>
      <c r="CF95" s="39">
        <v>11</v>
      </c>
      <c r="CG95" s="39">
        <f>CF95*C95*E95*F95*M95*$CG$6</f>
        <v>530118.08461920009</v>
      </c>
      <c r="CH95" s="39"/>
      <c r="CI95" s="39">
        <f>SUM(CH95*$CI$6*C95*E95*F95*M95)</f>
        <v>0</v>
      </c>
      <c r="CJ95" s="39">
        <v>1</v>
      </c>
      <c r="CK95" s="39">
        <f>SUM(CJ95*$CK$6*C95*E95*F95*M95)</f>
        <v>48192.553147199993</v>
      </c>
      <c r="CL95" s="39">
        <v>35</v>
      </c>
      <c r="CM95" s="39">
        <f>CL95*C95*E95*F95*M95*$CM$6</f>
        <v>1686739.3601519999</v>
      </c>
      <c r="CN95" s="39">
        <v>0</v>
      </c>
      <c r="CO95" s="39">
        <f>CN95*C95*E95*F95*M95*$CO$6</f>
        <v>0</v>
      </c>
      <c r="CP95" s="39">
        <v>22</v>
      </c>
      <c r="CQ95" s="39">
        <f>CP95*C95*E95*F95*M95*$CQ$6</f>
        <v>1060236.1692384002</v>
      </c>
      <c r="CR95" s="39">
        <v>0</v>
      </c>
      <c r="CS95" s="39">
        <f>CR95*C95*E95*F95*M95*$CS$6</f>
        <v>0</v>
      </c>
      <c r="CT95" s="39">
        <v>20</v>
      </c>
      <c r="CU95" s="39">
        <f>CT95*C95*E95*F95*M95*$CU$6</f>
        <v>963851.06294399989</v>
      </c>
      <c r="CV95" s="39">
        <v>1</v>
      </c>
      <c r="CW95" s="39">
        <f>SUM(CV95*$CW$6*C95*E95*F95*M95)</f>
        <v>48192.553147199993</v>
      </c>
      <c r="CX95" s="39">
        <v>6</v>
      </c>
      <c r="CY95" s="39">
        <f>SUM(CX95*$CY$6*C95*E95*F95*M95)</f>
        <v>289155.3188832</v>
      </c>
      <c r="CZ95" s="39">
        <v>0</v>
      </c>
      <c r="DA95" s="39">
        <f>CZ95*C95*E95*F95*M95*$DA$6</f>
        <v>0</v>
      </c>
      <c r="DB95" s="39">
        <v>0</v>
      </c>
      <c r="DC95" s="39">
        <f>DB95*C95*E95*F95*M95*$DC$6</f>
        <v>0</v>
      </c>
      <c r="DD95" s="39">
        <v>10</v>
      </c>
      <c r="DE95" s="39">
        <f>DD95*C95*E95*F95*M95*$DE$6</f>
        <v>531101.60611199995</v>
      </c>
      <c r="DF95" s="39">
        <v>0</v>
      </c>
      <c r="DG95" s="39">
        <f>DF95*C95*E95*F95*M95*$DG$6</f>
        <v>0</v>
      </c>
      <c r="DH95" s="40">
        <v>0</v>
      </c>
      <c r="DI95" s="40">
        <f>DH95*C95*E95*F95*M95*$DI$6</f>
        <v>0</v>
      </c>
      <c r="DJ95" s="39">
        <v>200</v>
      </c>
      <c r="DK95" s="39">
        <f>DJ95*C95*E95*F95*M95*$DK$6</f>
        <v>10622032.122240001</v>
      </c>
      <c r="DL95" s="39">
        <v>0</v>
      </c>
      <c r="DM95" s="39">
        <f>DL95*C95*E95*F95*M95*$DM$6</f>
        <v>0</v>
      </c>
      <c r="DN95" s="39">
        <v>0</v>
      </c>
      <c r="DO95" s="39">
        <f>DN95*C95*E95*F95*M95*$DO$6</f>
        <v>0</v>
      </c>
      <c r="DP95" s="39">
        <v>8</v>
      </c>
      <c r="DQ95" s="39">
        <f>DP95*C95*E95*F95*M95*$DQ$6</f>
        <v>424881.28488960001</v>
      </c>
      <c r="DR95" s="39">
        <v>0</v>
      </c>
      <c r="DS95" s="39">
        <f>DR95*C95*E95*F95*M95*$DS$6</f>
        <v>0</v>
      </c>
      <c r="DT95" s="39">
        <v>2</v>
      </c>
      <c r="DU95" s="39">
        <f>DT95*C95*E95*F95*M95*$DU$6</f>
        <v>96385.1062944</v>
      </c>
      <c r="DV95" s="39">
        <v>7</v>
      </c>
      <c r="DW95" s="39">
        <f>DV95*C95*E95*F95*M95*$DW$6</f>
        <v>337347.87203039997</v>
      </c>
      <c r="DX95" s="39">
        <v>6</v>
      </c>
      <c r="DY95" s="39">
        <f>DX95*C95*E95*F95*N95*$DY$6</f>
        <v>587478.46311000013</v>
      </c>
      <c r="DZ95" s="39">
        <v>4</v>
      </c>
      <c r="EA95" s="39">
        <f>DZ95*C95*E95*F95*O95*$EA$6</f>
        <v>419752.92282000004</v>
      </c>
      <c r="EB95" s="41">
        <f t="shared" si="39"/>
        <v>749</v>
      </c>
      <c r="EC95" s="41">
        <f t="shared" si="40"/>
        <v>36289261.817393199</v>
      </c>
    </row>
    <row r="96" spans="1:257" s="44" customFormat="1" ht="30" x14ac:dyDescent="0.25">
      <c r="A96" s="56">
        <v>84</v>
      </c>
      <c r="B96" s="34" t="s">
        <v>162</v>
      </c>
      <c r="C96" s="35">
        <v>19007.45</v>
      </c>
      <c r="D96" s="35">
        <f t="shared" si="36"/>
        <v>15776.183500000003</v>
      </c>
      <c r="E96" s="112">
        <v>2.92</v>
      </c>
      <c r="F96" s="36">
        <v>1</v>
      </c>
      <c r="G96" s="37"/>
      <c r="H96" s="38">
        <v>0.5</v>
      </c>
      <c r="I96" s="38">
        <v>0.28999999999999998</v>
      </c>
      <c r="J96" s="38">
        <v>0.04</v>
      </c>
      <c r="K96" s="38">
        <v>0.17</v>
      </c>
      <c r="L96" s="35">
        <v>1.4</v>
      </c>
      <c r="M96" s="35">
        <v>1.68</v>
      </c>
      <c r="N96" s="35">
        <v>2.23</v>
      </c>
      <c r="O96" s="35">
        <v>2.39</v>
      </c>
      <c r="P96" s="39"/>
      <c r="Q96" s="39">
        <f>P96*C96*E96*F96*L96*$Q$6</f>
        <v>0</v>
      </c>
      <c r="R96" s="39">
        <v>0</v>
      </c>
      <c r="S96" s="39">
        <f>R96*C96*E96*F96*L96*$S$6</f>
        <v>0</v>
      </c>
      <c r="T96" s="39"/>
      <c r="U96" s="39">
        <f>T96*C96*E96*F96*L96*$U$6</f>
        <v>0</v>
      </c>
      <c r="V96" s="39">
        <v>16</v>
      </c>
      <c r="W96" s="39">
        <f>V96*C96*E96*F96*L96*$W$6</f>
        <v>1367563.2185600002</v>
      </c>
      <c r="X96" s="39">
        <v>0</v>
      </c>
      <c r="Y96" s="39">
        <f>X96*C96*E96*F96*L96*$Y$6</f>
        <v>0</v>
      </c>
      <c r="Z96" s="39">
        <v>0</v>
      </c>
      <c r="AA96" s="39">
        <f>Z96*C96*E96*F96*L96*$AA$6</f>
        <v>0</v>
      </c>
      <c r="AB96" s="39">
        <v>0</v>
      </c>
      <c r="AC96" s="39">
        <f>AB96*C96*E96*F96*L96*$AC$6</f>
        <v>0</v>
      </c>
      <c r="AD96" s="39">
        <v>0</v>
      </c>
      <c r="AE96" s="39">
        <f>AD96*C96*E96*F96*L96*$AE$6</f>
        <v>0</v>
      </c>
      <c r="AF96" s="39">
        <v>0</v>
      </c>
      <c r="AG96" s="39">
        <f>AF96*C96*E96*F96*L96*$AG$6</f>
        <v>0</v>
      </c>
      <c r="AH96" s="39">
        <v>0</v>
      </c>
      <c r="AI96" s="39">
        <f>AH96*C96*E96*F96*L96*$AI$6</f>
        <v>0</v>
      </c>
      <c r="AJ96" s="39">
        <v>2</v>
      </c>
      <c r="AK96" s="39">
        <f>AJ96*C96*E96*F96*L96*$AK$6</f>
        <v>152296.81297599999</v>
      </c>
      <c r="AL96" s="39">
        <v>0</v>
      </c>
      <c r="AM96" s="39">
        <f>AL96*C96*E96*F96*L96*$AM$6</f>
        <v>0</v>
      </c>
      <c r="AN96" s="39"/>
      <c r="AO96" s="39">
        <f>SUM($AO$6*AN96*C96*E96*F96*L96)</f>
        <v>0</v>
      </c>
      <c r="AP96" s="39"/>
      <c r="AQ96" s="39">
        <f>AP96*C96*E96*F96*L96*$AQ$6</f>
        <v>0</v>
      </c>
      <c r="AR96" s="39">
        <v>0</v>
      </c>
      <c r="AS96" s="39">
        <f>AR96*C96*E96*F96*L96*$AS$6</f>
        <v>0</v>
      </c>
      <c r="AT96" s="39">
        <v>0</v>
      </c>
      <c r="AU96" s="39">
        <f>AT96*C96*E96*F96*L96*$AU$6</f>
        <v>0</v>
      </c>
      <c r="AV96" s="39">
        <v>0</v>
      </c>
      <c r="AW96" s="39">
        <f>AV96*C96*E96*F96*L96*$AW$6</f>
        <v>0</v>
      </c>
      <c r="AX96" s="39"/>
      <c r="AY96" s="39">
        <f>SUM(AX96*$AY$6*C96*E96*F96*L96)</f>
        <v>0</v>
      </c>
      <c r="AZ96" s="39"/>
      <c r="BA96" s="39">
        <f>SUM(AZ96*$BA$6*C96*E96*F96*L96)</f>
        <v>0</v>
      </c>
      <c r="BB96" s="39">
        <v>0</v>
      </c>
      <c r="BC96" s="39">
        <f>BB96*C96*E96*F96*L96*$BC$6</f>
        <v>0</v>
      </c>
      <c r="BD96" s="39">
        <v>0</v>
      </c>
      <c r="BE96" s="39">
        <f>BD96*C96*E96*F96*L96*$BE$6</f>
        <v>0</v>
      </c>
      <c r="BF96" s="39">
        <v>0</v>
      </c>
      <c r="BG96" s="39">
        <f>BF96*C96*E96*F96*L96*$BG$6</f>
        <v>0</v>
      </c>
      <c r="BH96" s="39">
        <v>0</v>
      </c>
      <c r="BI96" s="39">
        <f>BH96*C96*E96*F96*L96*$BI$6</f>
        <v>0</v>
      </c>
      <c r="BJ96" s="39">
        <v>0</v>
      </c>
      <c r="BK96" s="39">
        <f>BJ96*C96*E96*F96*L96*$BK$6</f>
        <v>0</v>
      </c>
      <c r="BL96" s="39">
        <v>0</v>
      </c>
      <c r="BM96" s="39">
        <f>BL96*C96*E96*F96*L96*$BM$6</f>
        <v>0</v>
      </c>
      <c r="BN96" s="39">
        <v>0</v>
      </c>
      <c r="BO96" s="39">
        <f>BN96*C96*E96*F96*L96*$BO$6</f>
        <v>0</v>
      </c>
      <c r="BP96" s="39">
        <v>0</v>
      </c>
      <c r="BQ96" s="39">
        <f>BP96*C96*E96*F96*L96*$BQ$6</f>
        <v>0</v>
      </c>
      <c r="BR96" s="39">
        <v>0</v>
      </c>
      <c r="BS96" s="39">
        <f>BR96*C96*E96*F96*L96*$BS$6</f>
        <v>0</v>
      </c>
      <c r="BT96" s="39">
        <v>0</v>
      </c>
      <c r="BU96" s="39">
        <f>BT96*C96*E96*F96*L96*$BU$6</f>
        <v>0</v>
      </c>
      <c r="BV96" s="39">
        <v>0</v>
      </c>
      <c r="BW96" s="39">
        <f>BV96*C96*E96*F96*L96*$BW$6</f>
        <v>0</v>
      </c>
      <c r="BX96" s="39">
        <v>0</v>
      </c>
      <c r="BY96" s="39">
        <f>BX96*C96*E96*F96*L96*$BY$6</f>
        <v>0</v>
      </c>
      <c r="BZ96" s="39">
        <v>0</v>
      </c>
      <c r="CA96" s="39">
        <f>BZ96*C96*E96*F96*M96*$CA$6</f>
        <v>0</v>
      </c>
      <c r="CB96" s="39">
        <v>0</v>
      </c>
      <c r="CC96" s="39">
        <f>CB96*C96*E96*F96*M96*$CC$6</f>
        <v>0</v>
      </c>
      <c r="CD96" s="39">
        <v>6</v>
      </c>
      <c r="CE96" s="39">
        <f>CD96*C96*E96*F96*M96*$CE$6</f>
        <v>548268.52671360003</v>
      </c>
      <c r="CF96" s="39"/>
      <c r="CG96" s="39">
        <f>CF96*C96*E96*F96*M96*$CG$6</f>
        <v>0</v>
      </c>
      <c r="CH96" s="39"/>
      <c r="CI96" s="39">
        <f>SUM(CH96*$CI$6*C96*E96*F96*M96)</f>
        <v>0</v>
      </c>
      <c r="CJ96" s="39"/>
      <c r="CK96" s="39">
        <f>SUM(CJ96*$CK$6*C96*E96*F96*M96)</f>
        <v>0</v>
      </c>
      <c r="CL96" s="39">
        <v>2</v>
      </c>
      <c r="CM96" s="39">
        <f>CL96*C96*E96*F96*M96*$CM$6</f>
        <v>182756.17557119997</v>
      </c>
      <c r="CN96" s="39">
        <v>0</v>
      </c>
      <c r="CO96" s="39">
        <f>CN96*C96*E96*F96*M96*$CO$6</f>
        <v>0</v>
      </c>
      <c r="CP96" s="39"/>
      <c r="CQ96" s="39">
        <f>CP96*C96*E96*F96*M96*$CQ$6</f>
        <v>0</v>
      </c>
      <c r="CR96" s="39">
        <v>0</v>
      </c>
      <c r="CS96" s="39">
        <f>CR96*C96*E96*F96*M96*$CS$6</f>
        <v>0</v>
      </c>
      <c r="CT96" s="39">
        <v>0</v>
      </c>
      <c r="CU96" s="39">
        <f>CT96*C96*E96*F96*M96*$CU$6</f>
        <v>0</v>
      </c>
      <c r="CV96" s="39"/>
      <c r="CW96" s="39">
        <f>SUM(CV96*$CW$6*C96*E96*F96*M96)</f>
        <v>0</v>
      </c>
      <c r="CX96" s="39"/>
      <c r="CY96" s="39">
        <f>SUM(CX96*$CY$6*C96*E96*F96*M96)</f>
        <v>0</v>
      </c>
      <c r="CZ96" s="39">
        <v>0</v>
      </c>
      <c r="DA96" s="39">
        <f>CZ96*C96*E96*F96*M96*$DA$6</f>
        <v>0</v>
      </c>
      <c r="DB96" s="39">
        <v>0</v>
      </c>
      <c r="DC96" s="39">
        <f>DB96*C96*E96*F96*M96*$DC$6</f>
        <v>0</v>
      </c>
      <c r="DD96" s="39">
        <v>0</v>
      </c>
      <c r="DE96" s="39">
        <f>DD96*C96*E96*F96*M96*$DE$6</f>
        <v>0</v>
      </c>
      <c r="DF96" s="39">
        <v>0</v>
      </c>
      <c r="DG96" s="39">
        <f>DF96*C96*E96*F96*M96*$DG$6</f>
        <v>0</v>
      </c>
      <c r="DH96" s="40">
        <v>0</v>
      </c>
      <c r="DI96" s="40">
        <f>DH96*C96*E96*F96*M96*$DI$6</f>
        <v>0</v>
      </c>
      <c r="DJ96" s="39">
        <v>23</v>
      </c>
      <c r="DK96" s="39">
        <f>DJ96*C96*E96*F96*M96*$DK$6</f>
        <v>2316154.7965248004</v>
      </c>
      <c r="DL96" s="39">
        <v>0</v>
      </c>
      <c r="DM96" s="39">
        <f>DL96*C96*E96*F96*M96*$DM$6</f>
        <v>0</v>
      </c>
      <c r="DN96" s="39">
        <v>0</v>
      </c>
      <c r="DO96" s="39">
        <f>DN96*C96*E96*F96*M96*$DO$6</f>
        <v>0</v>
      </c>
      <c r="DP96" s="39">
        <v>0</v>
      </c>
      <c r="DQ96" s="39">
        <f>DP96*C96*E96*F96*M96*$DQ$6</f>
        <v>0</v>
      </c>
      <c r="DR96" s="39">
        <v>0</v>
      </c>
      <c r="DS96" s="39">
        <f>DR96*C96*E96*F96*M96*$DS$6</f>
        <v>0</v>
      </c>
      <c r="DT96" s="39">
        <v>0</v>
      </c>
      <c r="DU96" s="39">
        <f>DT96*C96*E96*F96*M96*$DU$6</f>
        <v>0</v>
      </c>
      <c r="DV96" s="39">
        <v>0</v>
      </c>
      <c r="DW96" s="39">
        <f>DV96*C96*E96*F96*M96*$DW$6</f>
        <v>0</v>
      </c>
      <c r="DX96" s="39">
        <v>0</v>
      </c>
      <c r="DY96" s="39">
        <f>DX96*C96*E96*F96*N96*$DY$6</f>
        <v>0</v>
      </c>
      <c r="DZ96" s="39">
        <v>0</v>
      </c>
      <c r="EA96" s="39">
        <f>DZ96*C96*E96*F96*O96*$EA$6</f>
        <v>0</v>
      </c>
      <c r="EB96" s="41">
        <f t="shared" si="39"/>
        <v>49</v>
      </c>
      <c r="EC96" s="41">
        <f t="shared" si="40"/>
        <v>4567039.5303456001</v>
      </c>
      <c r="ED96" s="2"/>
      <c r="EE96" s="2"/>
      <c r="EF96" s="2"/>
      <c r="EG96" s="2"/>
      <c r="EH96" s="2"/>
      <c r="EI96" s="2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97" spans="1:257" s="44" customFormat="1" ht="30" x14ac:dyDescent="0.25">
      <c r="A97" s="56">
        <v>85</v>
      </c>
      <c r="B97" s="34" t="s">
        <v>163</v>
      </c>
      <c r="C97" s="35">
        <v>19007.45</v>
      </c>
      <c r="D97" s="35">
        <f t="shared" si="36"/>
        <v>16726.556000000004</v>
      </c>
      <c r="E97" s="112">
        <v>4.34</v>
      </c>
      <c r="F97" s="36">
        <v>1</v>
      </c>
      <c r="G97" s="37"/>
      <c r="H97" s="38">
        <v>0.53</v>
      </c>
      <c r="I97" s="38">
        <v>0.32</v>
      </c>
      <c r="J97" s="38">
        <v>0.03</v>
      </c>
      <c r="K97" s="38">
        <v>0.12</v>
      </c>
      <c r="L97" s="35">
        <v>1.4</v>
      </c>
      <c r="M97" s="35">
        <v>1.68</v>
      </c>
      <c r="N97" s="35">
        <v>2.23</v>
      </c>
      <c r="O97" s="35">
        <v>2.39</v>
      </c>
      <c r="P97" s="39"/>
      <c r="Q97" s="39">
        <f>P97*C97*E97*F97*L97*$Q$6</f>
        <v>0</v>
      </c>
      <c r="R97" s="39"/>
      <c r="S97" s="39">
        <f>R97*C97*E97*F97*L97*$S$6</f>
        <v>0</v>
      </c>
      <c r="T97" s="39"/>
      <c r="U97" s="39">
        <f>T97*C97*E97*F97*L97*$U$6</f>
        <v>0</v>
      </c>
      <c r="V97" s="39">
        <v>445</v>
      </c>
      <c r="W97" s="39">
        <f>V97*C97*E97*F97*L97*$W$6</f>
        <v>56531995.804900005</v>
      </c>
      <c r="X97" s="39">
        <v>0</v>
      </c>
      <c r="Y97" s="39">
        <f>X97*C97*E97*F97*L97*$Y$6</f>
        <v>0</v>
      </c>
      <c r="Z97" s="39">
        <v>0</v>
      </c>
      <c r="AA97" s="39">
        <f>Z97*C97*E97*F97*L97*$AA$6</f>
        <v>0</v>
      </c>
      <c r="AB97" s="39">
        <v>0</v>
      </c>
      <c r="AC97" s="39">
        <f>AB97*C97*E97*F97*L97*$AC$6</f>
        <v>0</v>
      </c>
      <c r="AD97" s="39">
        <v>0</v>
      </c>
      <c r="AE97" s="39">
        <f>AD97*C97*E97*F97*L97*$AE$6</f>
        <v>0</v>
      </c>
      <c r="AF97" s="39">
        <v>0</v>
      </c>
      <c r="AG97" s="39">
        <f>AF97*C97*E97*F97*L97*$AG$6</f>
        <v>0</v>
      </c>
      <c r="AH97" s="39">
        <v>0</v>
      </c>
      <c r="AI97" s="39">
        <f>AH97*C97*E97*F97*L97*$AI$6</f>
        <v>0</v>
      </c>
      <c r="AJ97" s="39">
        <v>0</v>
      </c>
      <c r="AK97" s="39">
        <f>AJ97*C97*E97*F97*L97*$AK$6</f>
        <v>0</v>
      </c>
      <c r="AL97" s="39">
        <v>0</v>
      </c>
      <c r="AM97" s="39">
        <f>AL97*C97*E97*F97*L97*$AM$6</f>
        <v>0</v>
      </c>
      <c r="AN97" s="39"/>
      <c r="AO97" s="39">
        <f>SUM($AO$6*AN97*C97*E97*F97*L97)</f>
        <v>0</v>
      </c>
      <c r="AP97" s="39">
        <v>2</v>
      </c>
      <c r="AQ97" s="39">
        <f>AP97*C97*E97*F97*L97*$AQ$6</f>
        <v>226358.96175199997</v>
      </c>
      <c r="AR97" s="39">
        <v>0</v>
      </c>
      <c r="AS97" s="39">
        <f>AR97*C97*E97*F97*L97*$AS$6</f>
        <v>0</v>
      </c>
      <c r="AT97" s="39">
        <v>0</v>
      </c>
      <c r="AU97" s="39">
        <f>AT97*C97*E97*F97*L97*$AU$6</f>
        <v>0</v>
      </c>
      <c r="AV97" s="39">
        <v>0</v>
      </c>
      <c r="AW97" s="39">
        <f>AV97*C97*E97*F97*L97*$AW$6</f>
        <v>0</v>
      </c>
      <c r="AX97" s="39"/>
      <c r="AY97" s="39">
        <f>SUM(AX97*$AY$6*C97*E97*F97*L97)</f>
        <v>0</v>
      </c>
      <c r="AZ97" s="39"/>
      <c r="BA97" s="39">
        <f>SUM(AZ97*$BA$6*C97*E97*F97*L97)</f>
        <v>0</v>
      </c>
      <c r="BB97" s="39">
        <v>0</v>
      </c>
      <c r="BC97" s="39">
        <f>BB97*C97*E97*F97*L97*$BC$6</f>
        <v>0</v>
      </c>
      <c r="BD97" s="39">
        <v>0</v>
      </c>
      <c r="BE97" s="39">
        <f>BD97*C97*E97*F97*L97*$BE$6</f>
        <v>0</v>
      </c>
      <c r="BF97" s="39">
        <v>0</v>
      </c>
      <c r="BG97" s="39">
        <f>BF97*C97*E97*F97*L97*$BG$6</f>
        <v>0</v>
      </c>
      <c r="BH97" s="39">
        <v>0</v>
      </c>
      <c r="BI97" s="39">
        <f>BH97*C97*E97*F97*L97*$BI$6</f>
        <v>0</v>
      </c>
      <c r="BJ97" s="39">
        <v>0</v>
      </c>
      <c r="BK97" s="39">
        <f>BJ97*C97*E97*F97*L97*$BK$6</f>
        <v>0</v>
      </c>
      <c r="BL97" s="39">
        <v>0</v>
      </c>
      <c r="BM97" s="39">
        <f>BL97*C97*E97*F97*L97*$BM$6</f>
        <v>0</v>
      </c>
      <c r="BN97" s="39">
        <v>0</v>
      </c>
      <c r="BO97" s="39">
        <f>BN97*C97*E97*F97*L97*$BO$6</f>
        <v>0</v>
      </c>
      <c r="BP97" s="39">
        <v>0</v>
      </c>
      <c r="BQ97" s="39">
        <f>BP97*C97*E97*F97*L97*$BQ$6</f>
        <v>0</v>
      </c>
      <c r="BR97" s="39">
        <v>0</v>
      </c>
      <c r="BS97" s="39">
        <f>BR97*C97*E97*F97*L97*$BS$6</f>
        <v>0</v>
      </c>
      <c r="BT97" s="39">
        <v>0</v>
      </c>
      <c r="BU97" s="39">
        <f>BT97*C97*E97*F97*L97*$BU$6</f>
        <v>0</v>
      </c>
      <c r="BV97" s="39">
        <v>0</v>
      </c>
      <c r="BW97" s="39">
        <f>BV97*C97*E97*F97*L97*$BW$6</f>
        <v>0</v>
      </c>
      <c r="BX97" s="39">
        <v>0</v>
      </c>
      <c r="BY97" s="39">
        <f>BX97*C97*E97*F97*L97*$BY$6</f>
        <v>0</v>
      </c>
      <c r="BZ97" s="39">
        <v>0</v>
      </c>
      <c r="CA97" s="39">
        <f>BZ97*C97*E97*F97*M97*$CA$6</f>
        <v>0</v>
      </c>
      <c r="CB97" s="39">
        <v>0</v>
      </c>
      <c r="CC97" s="39">
        <f>CB97*C97*E97*F97*M97*$CC$6</f>
        <v>0</v>
      </c>
      <c r="CD97" s="39">
        <v>5</v>
      </c>
      <c r="CE97" s="39">
        <f>CD97*C97*E97*F97*M97*$CE$6</f>
        <v>679076.88525599998</v>
      </c>
      <c r="CF97" s="39">
        <v>3</v>
      </c>
      <c r="CG97" s="39">
        <f>CF97*C97*E97*F97*M97*$CG$6</f>
        <v>407446.1311536</v>
      </c>
      <c r="CH97" s="39"/>
      <c r="CI97" s="39">
        <f>SUM(CH97*$CI$6*C97*E97*F97*M97)</f>
        <v>0</v>
      </c>
      <c r="CJ97" s="39"/>
      <c r="CK97" s="39">
        <f>SUM(CJ97*$CK$6*C97*E97*F97*M97)</f>
        <v>0</v>
      </c>
      <c r="CL97" s="39">
        <v>3</v>
      </c>
      <c r="CM97" s="39">
        <f>CL97*C97*E97*F97*M97*$CM$6</f>
        <v>407446.1311536</v>
      </c>
      <c r="CN97" s="39">
        <v>0</v>
      </c>
      <c r="CO97" s="39">
        <f>CN97*C97*E97*F97*M97*$CO$6</f>
        <v>0</v>
      </c>
      <c r="CP97" s="39">
        <v>2</v>
      </c>
      <c r="CQ97" s="39">
        <f>CP97*C97*E97*F97*M97*$CQ$6</f>
        <v>271630.75410239998</v>
      </c>
      <c r="CR97" s="39">
        <v>0</v>
      </c>
      <c r="CS97" s="39">
        <f>CR97*C97*E97*F97*M97*$CS$6</f>
        <v>0</v>
      </c>
      <c r="CT97" s="39">
        <v>0</v>
      </c>
      <c r="CU97" s="39">
        <f>CT97*C97*E97*F97*M97*$CU$6</f>
        <v>0</v>
      </c>
      <c r="CV97" s="39"/>
      <c r="CW97" s="39">
        <f>SUM(CV97*$CW$6*C97*E97*F97*M97)</f>
        <v>0</v>
      </c>
      <c r="CX97" s="39"/>
      <c r="CY97" s="39">
        <f>SUM(CX97*$CY$6*C97*E97*F97*M97)</f>
        <v>0</v>
      </c>
      <c r="CZ97" s="39">
        <v>0</v>
      </c>
      <c r="DA97" s="39">
        <f>CZ97*C97*E97*F97*M97*$DA$6</f>
        <v>0</v>
      </c>
      <c r="DB97" s="39">
        <v>0</v>
      </c>
      <c r="DC97" s="39">
        <f>DB97*C97*E97*F97*M97*$DC$6</f>
        <v>0</v>
      </c>
      <c r="DD97" s="39">
        <v>0</v>
      </c>
      <c r="DE97" s="39">
        <f>DD97*C97*E97*F97*M97*$DE$6</f>
        <v>0</v>
      </c>
      <c r="DF97" s="39">
        <v>0</v>
      </c>
      <c r="DG97" s="39">
        <f>DF97*C97*E97*F97*M97*$DG$6</f>
        <v>0</v>
      </c>
      <c r="DH97" s="40">
        <v>0</v>
      </c>
      <c r="DI97" s="40">
        <f>DH97*C97*E97*F97*M97*$DI$6</f>
        <v>0</v>
      </c>
      <c r="DJ97" s="39">
        <v>99</v>
      </c>
      <c r="DK97" s="39">
        <f>DJ97*C97*E97*F97*M97*$DK$6</f>
        <v>14817734.810524801</v>
      </c>
      <c r="DL97" s="39">
        <v>0</v>
      </c>
      <c r="DM97" s="39">
        <f>DL97*C97*E97*F97*M97*$DM$6</f>
        <v>0</v>
      </c>
      <c r="DN97" s="39">
        <v>0</v>
      </c>
      <c r="DO97" s="39">
        <f>DN97*C97*E97*F97*M97*$DO$6</f>
        <v>0</v>
      </c>
      <c r="DP97" s="39">
        <v>0</v>
      </c>
      <c r="DQ97" s="39">
        <f>DP97*C97*E97*F97*M97*$DQ$6</f>
        <v>0</v>
      </c>
      <c r="DR97" s="39">
        <v>0</v>
      </c>
      <c r="DS97" s="39">
        <f>DR97*C97*E97*F97*M97*$DS$6</f>
        <v>0</v>
      </c>
      <c r="DT97" s="39">
        <v>0</v>
      </c>
      <c r="DU97" s="39">
        <f>DT97*C97*E97*F97*M97*$DU$6</f>
        <v>0</v>
      </c>
      <c r="DV97" s="39">
        <v>0</v>
      </c>
      <c r="DW97" s="39">
        <f>DV97*C97*E97*F97*M97*$DW$6</f>
        <v>0</v>
      </c>
      <c r="DX97" s="39">
        <v>0</v>
      </c>
      <c r="DY97" s="39">
        <f>DX97*C97*E97*F97*N97*$DY$6</f>
        <v>0</v>
      </c>
      <c r="DZ97" s="39">
        <v>0</v>
      </c>
      <c r="EA97" s="39">
        <f>DZ97*C97*E97*F97*O97*$EA$6</f>
        <v>0</v>
      </c>
      <c r="EB97" s="41">
        <f t="shared" si="39"/>
        <v>559</v>
      </c>
      <c r="EC97" s="41">
        <f t="shared" si="40"/>
        <v>73341689.478842407</v>
      </c>
      <c r="ED97" s="2"/>
      <c r="EE97" s="2"/>
      <c r="EF97" s="2"/>
      <c r="EG97" s="2"/>
      <c r="EH97" s="2"/>
      <c r="EI97" s="2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</row>
    <row r="98" spans="1:257" s="44" customFormat="1" ht="36" customHeight="1" x14ac:dyDescent="0.25">
      <c r="A98" s="56">
        <v>86</v>
      </c>
      <c r="B98" s="34" t="s">
        <v>164</v>
      </c>
      <c r="C98" s="35">
        <v>19007.45</v>
      </c>
      <c r="D98" s="35">
        <f t="shared" si="36"/>
        <v>15966.258000000002</v>
      </c>
      <c r="E98" s="112">
        <v>1.41</v>
      </c>
      <c r="F98" s="36">
        <v>1</v>
      </c>
      <c r="G98" s="37"/>
      <c r="H98" s="38">
        <v>0.6</v>
      </c>
      <c r="I98" s="38">
        <v>0.2</v>
      </c>
      <c r="J98" s="38">
        <v>0.04</v>
      </c>
      <c r="K98" s="38">
        <v>0.16</v>
      </c>
      <c r="L98" s="35">
        <v>1.4</v>
      </c>
      <c r="M98" s="35">
        <v>1.68</v>
      </c>
      <c r="N98" s="35">
        <v>2.23</v>
      </c>
      <c r="O98" s="35">
        <v>2.39</v>
      </c>
      <c r="P98" s="39"/>
      <c r="Q98" s="39">
        <f>P98*C98*E98*F98*L98*$Q$6</f>
        <v>0</v>
      </c>
      <c r="R98" s="39"/>
      <c r="S98" s="39">
        <f>R98*C98*E98*F98*L98*$S$6</f>
        <v>0</v>
      </c>
      <c r="T98" s="39"/>
      <c r="U98" s="39">
        <f>T98*C98*E98*F98*L98*$U$6</f>
        <v>0</v>
      </c>
      <c r="V98" s="39">
        <v>8</v>
      </c>
      <c r="W98" s="39">
        <f>V98*C98*E98*F98*L98*$W$6</f>
        <v>330182.21544</v>
      </c>
      <c r="X98" s="39"/>
      <c r="Y98" s="39">
        <f>X98*C98*E98*F98*L98*$Y$6</f>
        <v>0</v>
      </c>
      <c r="Z98" s="39"/>
      <c r="AA98" s="39">
        <f>Z98*C98*E98*F98*L98*$AA$6</f>
        <v>0</v>
      </c>
      <c r="AB98" s="39"/>
      <c r="AC98" s="39">
        <f>AB98*C98*E98*F98*L98*$AC$6</f>
        <v>0</v>
      </c>
      <c r="AD98" s="39"/>
      <c r="AE98" s="39">
        <f>AD98*C98*E98*F98*L98*$AE$6</f>
        <v>0</v>
      </c>
      <c r="AF98" s="39"/>
      <c r="AG98" s="39">
        <f>AF98*C98*E98*F98*L98*$AG$6</f>
        <v>0</v>
      </c>
      <c r="AH98" s="39"/>
      <c r="AI98" s="39">
        <f>AH98*C98*E98*F98*L98*$AI$6</f>
        <v>0</v>
      </c>
      <c r="AJ98" s="39"/>
      <c r="AK98" s="39">
        <f>AJ98*C98*E98*F98*L98*$AK$6</f>
        <v>0</v>
      </c>
      <c r="AL98" s="39"/>
      <c r="AM98" s="39">
        <f>AL98*C98*E98*F98*L98*$AM$6</f>
        <v>0</v>
      </c>
      <c r="AN98" s="39"/>
      <c r="AO98" s="39">
        <f>SUM($AO$6*AN98*C98*E98*F98*L98)</f>
        <v>0</v>
      </c>
      <c r="AP98" s="39"/>
      <c r="AQ98" s="39">
        <f>AP98*C98*E98*F98*L98*$AQ$6</f>
        <v>0</v>
      </c>
      <c r="AR98" s="39"/>
      <c r="AS98" s="39">
        <f>AR98*C98*E98*F98*L98*$AS$6</f>
        <v>0</v>
      </c>
      <c r="AT98" s="39">
        <v>0</v>
      </c>
      <c r="AU98" s="39">
        <f>AT98*C98*E98*F98*L98*$AU$6</f>
        <v>0</v>
      </c>
      <c r="AV98" s="39"/>
      <c r="AW98" s="39">
        <f>AV98*C98*E98*F98*L98*$AW$6</f>
        <v>0</v>
      </c>
      <c r="AX98" s="39"/>
      <c r="AY98" s="39">
        <f>SUM(AX98*$AY$6*C98*E98*F98*L98)</f>
        <v>0</v>
      </c>
      <c r="AZ98" s="39"/>
      <c r="BA98" s="39">
        <f>SUM(AZ98*$BA$6*C98*E98*F98*L98)</f>
        <v>0</v>
      </c>
      <c r="BB98" s="39"/>
      <c r="BC98" s="39">
        <f>BB98*C98*E98*F98*L98*$BC$6</f>
        <v>0</v>
      </c>
      <c r="BD98" s="39"/>
      <c r="BE98" s="39">
        <f>BD98*C98*E98*F98*L98*$BE$6</f>
        <v>0</v>
      </c>
      <c r="BF98" s="39"/>
      <c r="BG98" s="39">
        <f>BF98*C98*E98*F98*L98*$BG$6</f>
        <v>0</v>
      </c>
      <c r="BH98" s="39"/>
      <c r="BI98" s="39">
        <f>BH98*C98*E98*F98*L98*$BI$6</f>
        <v>0</v>
      </c>
      <c r="BJ98" s="39"/>
      <c r="BK98" s="39">
        <f>BJ98*C98*E98*F98*L98*$BK$6</f>
        <v>0</v>
      </c>
      <c r="BL98" s="39"/>
      <c r="BM98" s="39">
        <f>BL98*C98*E98*F98*L98*$BM$6</f>
        <v>0</v>
      </c>
      <c r="BN98" s="39"/>
      <c r="BO98" s="39">
        <f>BN98*C98*E98*F98*L98*$BO$6</f>
        <v>0</v>
      </c>
      <c r="BP98" s="39"/>
      <c r="BQ98" s="39">
        <f>BP98*C98*E98*F98*L98*$BQ$6</f>
        <v>0</v>
      </c>
      <c r="BR98" s="39"/>
      <c r="BS98" s="39">
        <f>BR98*C98*E98*F98*L98*$BS$6</f>
        <v>0</v>
      </c>
      <c r="BT98" s="39"/>
      <c r="BU98" s="39">
        <f>BT98*C98*E98*F98*L98*$BU$6</f>
        <v>0</v>
      </c>
      <c r="BV98" s="39"/>
      <c r="BW98" s="39">
        <f>BV98*C98*E98*F98*L98*$BW$6</f>
        <v>0</v>
      </c>
      <c r="BX98" s="39"/>
      <c r="BY98" s="39">
        <f>BX98*C98*E98*F98*L98*$BY$6</f>
        <v>0</v>
      </c>
      <c r="BZ98" s="39"/>
      <c r="CA98" s="39">
        <f>BZ98*C98*E98*F98*M98*$CA$6</f>
        <v>0</v>
      </c>
      <c r="CB98" s="39"/>
      <c r="CC98" s="39">
        <f>CB98*C98*E98*F98*M98*$CC$6</f>
        <v>0</v>
      </c>
      <c r="CD98" s="39"/>
      <c r="CE98" s="39">
        <f>CD98*C98*E98*F98*M98*$CE$6</f>
        <v>0</v>
      </c>
      <c r="CF98" s="39"/>
      <c r="CG98" s="39">
        <f>CF98*C98*E98*F98*M98*$CG$6</f>
        <v>0</v>
      </c>
      <c r="CH98" s="39"/>
      <c r="CI98" s="39">
        <f>SUM(CH98*$CI$6*C98*E98*F98*M98)</f>
        <v>0</v>
      </c>
      <c r="CJ98" s="39"/>
      <c r="CK98" s="39">
        <f>SUM(CJ98*$CK$6*C98*E98*F98*M98)</f>
        <v>0</v>
      </c>
      <c r="CL98" s="39"/>
      <c r="CM98" s="39">
        <f>CL98*C98*E98*F98*M98*$CM$6</f>
        <v>0</v>
      </c>
      <c r="CN98" s="39"/>
      <c r="CO98" s="39">
        <f>CN98*C98*E98*F98*M98*$CO$6</f>
        <v>0</v>
      </c>
      <c r="CP98" s="39"/>
      <c r="CQ98" s="39">
        <f>CP98*C98*E98*F98*M98*$CQ$6</f>
        <v>0</v>
      </c>
      <c r="CR98" s="39"/>
      <c r="CS98" s="39">
        <f>CR98*C98*E98*F98*M98*$CS$6</f>
        <v>0</v>
      </c>
      <c r="CT98" s="39"/>
      <c r="CU98" s="39">
        <f>CT98*C98*E98*F98*M98*$CU$6</f>
        <v>0</v>
      </c>
      <c r="CV98" s="39"/>
      <c r="CW98" s="39">
        <f>SUM(CV98*$CW$6*C98*E98*F98*M98)</f>
        <v>0</v>
      </c>
      <c r="CX98" s="39"/>
      <c r="CY98" s="39">
        <f>SUM(CX98*$CY$6*C98*E98*F98*M98)</f>
        <v>0</v>
      </c>
      <c r="CZ98" s="39"/>
      <c r="DA98" s="39">
        <f>CZ98*C98*E98*F98*M98*$DA$6</f>
        <v>0</v>
      </c>
      <c r="DB98" s="39"/>
      <c r="DC98" s="39">
        <f>DB98*C98*E98*F98*M98*$DC$6</f>
        <v>0</v>
      </c>
      <c r="DD98" s="39"/>
      <c r="DE98" s="39">
        <f>DD98*C98*E98*F98*M98*$DE$6</f>
        <v>0</v>
      </c>
      <c r="DF98" s="39"/>
      <c r="DG98" s="39">
        <f>DF98*C98*E98*F98*M98*$DG$6</f>
        <v>0</v>
      </c>
      <c r="DH98" s="40"/>
      <c r="DI98" s="40">
        <f>DH98*C98*E98*F98*M98*$DI$6</f>
        <v>0</v>
      </c>
      <c r="DJ98" s="39">
        <v>2</v>
      </c>
      <c r="DK98" s="39">
        <f>DJ98*C98*E98*F98*M98*$DK$6</f>
        <v>97253.670729599995</v>
      </c>
      <c r="DL98" s="39"/>
      <c r="DM98" s="39">
        <f>DL98*C98*E98*F98*M98*$DM$6</f>
        <v>0</v>
      </c>
      <c r="DN98" s="39"/>
      <c r="DO98" s="39">
        <f>DN98*C98*E98*F98*M98*$DO$6</f>
        <v>0</v>
      </c>
      <c r="DP98" s="39"/>
      <c r="DQ98" s="39">
        <f>DP98*C98*E98*F98*M98*$DQ$6</f>
        <v>0</v>
      </c>
      <c r="DR98" s="39"/>
      <c r="DS98" s="39">
        <f>DR98*C98*E98*F98*M98*$DS$6</f>
        <v>0</v>
      </c>
      <c r="DT98" s="39"/>
      <c r="DU98" s="39">
        <f>DT98*C98*E98*F98*M98*$DU$6</f>
        <v>0</v>
      </c>
      <c r="DV98" s="39"/>
      <c r="DW98" s="39">
        <f>DV98*C98*E98*F98*M98*$DW$6</f>
        <v>0</v>
      </c>
      <c r="DX98" s="39"/>
      <c r="DY98" s="39">
        <f>DX98*C98*E98*F98*N98*$DY$6</f>
        <v>0</v>
      </c>
      <c r="DZ98" s="39"/>
      <c r="EA98" s="39">
        <f>DZ98*C98*E98*F98*O98*$EA$6</f>
        <v>0</v>
      </c>
      <c r="EB98" s="41">
        <f t="shared" si="39"/>
        <v>10</v>
      </c>
      <c r="EC98" s="41">
        <f t="shared" si="40"/>
        <v>427435.88616960001</v>
      </c>
      <c r="ED98" s="2"/>
      <c r="EE98" s="2"/>
      <c r="EF98" s="2"/>
      <c r="EG98" s="2"/>
      <c r="EH98" s="2"/>
      <c r="EI98" s="2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</row>
    <row r="99" spans="1:257" ht="30" x14ac:dyDescent="0.25">
      <c r="A99" s="56">
        <v>87</v>
      </c>
      <c r="B99" s="34" t="s">
        <v>165</v>
      </c>
      <c r="C99" s="35">
        <v>19007.45</v>
      </c>
      <c r="D99" s="35">
        <f t="shared" si="36"/>
        <v>15966.258</v>
      </c>
      <c r="E99" s="112">
        <v>1.89</v>
      </c>
      <c r="F99" s="36">
        <v>1</v>
      </c>
      <c r="G99" s="37"/>
      <c r="H99" s="38">
        <v>0.59</v>
      </c>
      <c r="I99" s="38">
        <v>0.22</v>
      </c>
      <c r="J99" s="38">
        <v>0.03</v>
      </c>
      <c r="K99" s="38">
        <v>0.16</v>
      </c>
      <c r="L99" s="35">
        <v>1.4</v>
      </c>
      <c r="M99" s="35">
        <v>1.68</v>
      </c>
      <c r="N99" s="35">
        <v>2.23</v>
      </c>
      <c r="O99" s="35">
        <v>2.39</v>
      </c>
      <c r="P99" s="39"/>
      <c r="Q99" s="39">
        <f>P99*C99*E99*F99*L99*$Q$6</f>
        <v>0</v>
      </c>
      <c r="R99" s="39"/>
      <c r="S99" s="39">
        <f>R99*C99*E99*F99*L99*$S$6</f>
        <v>0</v>
      </c>
      <c r="T99" s="39">
        <v>0</v>
      </c>
      <c r="U99" s="39">
        <f>T99*C99*E99*F99*L99*$U$6</f>
        <v>0</v>
      </c>
      <c r="V99" s="39">
        <v>50</v>
      </c>
      <c r="W99" s="39">
        <f>V99*C99*E99*F99*L99*$W$6</f>
        <v>2766154.1984999999</v>
      </c>
      <c r="X99" s="39">
        <v>0</v>
      </c>
      <c r="Y99" s="39">
        <f>X99*C99*E99*F99*L99*$Y$6</f>
        <v>0</v>
      </c>
      <c r="Z99" s="39">
        <v>70</v>
      </c>
      <c r="AA99" s="39">
        <f>Z99*C99*E99*F99*L99*$AA$6</f>
        <v>3872615.8778999997</v>
      </c>
      <c r="AB99" s="39">
        <v>0</v>
      </c>
      <c r="AC99" s="39">
        <f>AB99*C99*E99*F99*L99*$AC$6</f>
        <v>0</v>
      </c>
      <c r="AD99" s="39">
        <v>0</v>
      </c>
      <c r="AE99" s="39">
        <f>AD99*C99*E99*F99*L99*$AE$6</f>
        <v>0</v>
      </c>
      <c r="AF99" s="39">
        <v>0</v>
      </c>
      <c r="AG99" s="39">
        <f>AF99*C99*E99*F99*L99*$AG$6</f>
        <v>0</v>
      </c>
      <c r="AH99" s="39">
        <v>0</v>
      </c>
      <c r="AI99" s="39">
        <f>AH99*C99*E99*F99*L99*$AI$6</f>
        <v>0</v>
      </c>
      <c r="AJ99" s="39">
        <v>0</v>
      </c>
      <c r="AK99" s="39">
        <f>AJ99*C99*E99*F99*L99*$AK$6</f>
        <v>0</v>
      </c>
      <c r="AL99" s="39">
        <v>0</v>
      </c>
      <c r="AM99" s="39">
        <f>AL99*C99*E99*F99*L99*$AM$6</f>
        <v>0</v>
      </c>
      <c r="AN99" s="39"/>
      <c r="AO99" s="39">
        <f>SUM($AO$6*AN99*C99*E99*F99*L99)</f>
        <v>0</v>
      </c>
      <c r="AP99" s="39">
        <v>0</v>
      </c>
      <c r="AQ99" s="39">
        <f>AP99*C99*E99*F99*L99*$AQ$6</f>
        <v>0</v>
      </c>
      <c r="AR99" s="39">
        <v>0</v>
      </c>
      <c r="AS99" s="39">
        <f>AR99*C99*E99*F99*L99*$AS$6</f>
        <v>0</v>
      </c>
      <c r="AT99" s="39">
        <v>0</v>
      </c>
      <c r="AU99" s="39">
        <f>AT99*C99*E99*F99*L99*$AU$6</f>
        <v>0</v>
      </c>
      <c r="AV99" s="39">
        <v>0</v>
      </c>
      <c r="AW99" s="39">
        <f>AV99*C99*E99*F99*L99*$AW$6</f>
        <v>0</v>
      </c>
      <c r="AX99" s="39"/>
      <c r="AY99" s="39">
        <f>SUM(AX99*$AY$6*C99*E99*F99*L99)</f>
        <v>0</v>
      </c>
      <c r="AZ99" s="39"/>
      <c r="BA99" s="39">
        <f>SUM(AZ99*$BA$6*C99*E99*F99*L99)</f>
        <v>0</v>
      </c>
      <c r="BB99" s="39">
        <v>0</v>
      </c>
      <c r="BC99" s="39">
        <f>BB99*C99*E99*F99*L99*$BC$6</f>
        <v>0</v>
      </c>
      <c r="BD99" s="39">
        <v>0</v>
      </c>
      <c r="BE99" s="39">
        <f>BD99*C99*E99*F99*L99*$BE$6</f>
        <v>0</v>
      </c>
      <c r="BF99" s="39">
        <v>2</v>
      </c>
      <c r="BG99" s="39">
        <f>BF99*C99*E99*F99*L99*$BG$6</f>
        <v>108634.41943199998</v>
      </c>
      <c r="BH99" s="39">
        <v>0</v>
      </c>
      <c r="BI99" s="39">
        <f>BH99*C99*E99*F99*L99*$BI$6</f>
        <v>0</v>
      </c>
      <c r="BJ99" s="39">
        <v>0</v>
      </c>
      <c r="BK99" s="39">
        <f>BJ99*C99*E99*F99*L99*$BK$6</f>
        <v>0</v>
      </c>
      <c r="BL99" s="39">
        <v>0</v>
      </c>
      <c r="BM99" s="39">
        <f>BL99*C99*E99*F99*L99*$BM$6</f>
        <v>0</v>
      </c>
      <c r="BN99" s="39">
        <v>0</v>
      </c>
      <c r="BO99" s="39">
        <f>BN99*C99*E99*F99*L99*$BO$6</f>
        <v>0</v>
      </c>
      <c r="BP99" s="39">
        <v>0</v>
      </c>
      <c r="BQ99" s="39">
        <f>BP99*C99*E99*F99*L99*$BQ$6</f>
        <v>0</v>
      </c>
      <c r="BR99" s="39">
        <v>0</v>
      </c>
      <c r="BS99" s="39">
        <f>BR99*C99*E99*F99*L99*$BS$6</f>
        <v>0</v>
      </c>
      <c r="BT99" s="39">
        <v>0</v>
      </c>
      <c r="BU99" s="39">
        <f>BT99*C99*E99*F99*L99*$BU$6</f>
        <v>0</v>
      </c>
      <c r="BV99" s="39">
        <v>0</v>
      </c>
      <c r="BW99" s="39">
        <f>BV99*C99*E99*F99*L99*$BW$6</f>
        <v>0</v>
      </c>
      <c r="BX99" s="39">
        <v>0</v>
      </c>
      <c r="BY99" s="39">
        <f>BX99*C99*E99*F99*L99*$BY$6</f>
        <v>0</v>
      </c>
      <c r="BZ99" s="39">
        <v>0</v>
      </c>
      <c r="CA99" s="39">
        <f>BZ99*C99*E99*F99*M99*$CA$6</f>
        <v>0</v>
      </c>
      <c r="CB99" s="39">
        <v>0</v>
      </c>
      <c r="CC99" s="39">
        <f>CB99*C99*E99*F99*M99*$CC$6</f>
        <v>0</v>
      </c>
      <c r="CD99" s="39">
        <v>0</v>
      </c>
      <c r="CE99" s="39">
        <f>CD99*C99*E99*F99*M99*$CE$6</f>
        <v>0</v>
      </c>
      <c r="CF99" s="39">
        <v>0</v>
      </c>
      <c r="CG99" s="39">
        <f>CF99*C99*E99*F99*M99*$CG$6</f>
        <v>0</v>
      </c>
      <c r="CH99" s="39"/>
      <c r="CI99" s="39">
        <f>SUM(CH99*$CI$6*C99*E99*F99*M99)</f>
        <v>0</v>
      </c>
      <c r="CJ99" s="39"/>
      <c r="CK99" s="39">
        <f>SUM(CJ99*$CK$6*C99*E99*F99*M99)</f>
        <v>0</v>
      </c>
      <c r="CL99" s="39">
        <v>0</v>
      </c>
      <c r="CM99" s="39">
        <f>CL99*C99*E99*F99*M99*$CM$6</f>
        <v>0</v>
      </c>
      <c r="CN99" s="39">
        <v>0</v>
      </c>
      <c r="CO99" s="39">
        <f>CN99*C99*E99*F99*M99*$CO$6</f>
        <v>0</v>
      </c>
      <c r="CP99" s="39">
        <v>0</v>
      </c>
      <c r="CQ99" s="39">
        <f>CP99*C99*E99*F99*M99*$CQ$6</f>
        <v>0</v>
      </c>
      <c r="CR99" s="39">
        <v>0</v>
      </c>
      <c r="CS99" s="39">
        <f>CR99*C99*E99*F99*M99*$CS$6</f>
        <v>0</v>
      </c>
      <c r="CT99" s="39"/>
      <c r="CU99" s="39">
        <f>CT99*C99*E99*F99*M99*$CU$6</f>
        <v>0</v>
      </c>
      <c r="CV99" s="39"/>
      <c r="CW99" s="39">
        <f>SUM(CV99*$CW$6*C99*E99*F99*M99)</f>
        <v>0</v>
      </c>
      <c r="CX99" s="39"/>
      <c r="CY99" s="39">
        <f>SUM(CX99*$CY$6*C99*E99*F99*M99)</f>
        <v>0</v>
      </c>
      <c r="CZ99" s="39">
        <v>0</v>
      </c>
      <c r="DA99" s="39">
        <f>CZ99*C99*E99*F99*M99*$DA$6</f>
        <v>0</v>
      </c>
      <c r="DB99" s="39">
        <v>0</v>
      </c>
      <c r="DC99" s="39">
        <f>DB99*C99*E99*F99*M99*$DC$6</f>
        <v>0</v>
      </c>
      <c r="DD99" s="39">
        <v>0</v>
      </c>
      <c r="DE99" s="39">
        <f>DD99*C99*E99*F99*M99*$DE$6</f>
        <v>0</v>
      </c>
      <c r="DF99" s="39">
        <v>0</v>
      </c>
      <c r="DG99" s="39">
        <f>DF99*C99*E99*F99*M99*$DG$6</f>
        <v>0</v>
      </c>
      <c r="DH99" s="40">
        <v>0</v>
      </c>
      <c r="DI99" s="40">
        <f>DH99*C99*E99*F99*M99*$DI$6</f>
        <v>0</v>
      </c>
      <c r="DJ99" s="39">
        <v>2</v>
      </c>
      <c r="DK99" s="39">
        <f>DJ99*C99*E99*F99*M99*$DK$6</f>
        <v>130361.30331839998</v>
      </c>
      <c r="DL99" s="39">
        <v>0</v>
      </c>
      <c r="DM99" s="39">
        <f>DL99*C99*E99*F99*M99*$DM$6</f>
        <v>0</v>
      </c>
      <c r="DN99" s="39">
        <v>0</v>
      </c>
      <c r="DO99" s="39">
        <f>DN99*C99*E99*F99*M99*$DO$6</f>
        <v>0</v>
      </c>
      <c r="DP99" s="39">
        <v>0</v>
      </c>
      <c r="DQ99" s="39">
        <f>DP99*C99*E99*F99*M99*$DQ$6</f>
        <v>0</v>
      </c>
      <c r="DR99" s="39">
        <v>0</v>
      </c>
      <c r="DS99" s="39">
        <f>DR99*C99*E99*F99*M99*$DS$6</f>
        <v>0</v>
      </c>
      <c r="DT99" s="39">
        <v>0</v>
      </c>
      <c r="DU99" s="39">
        <f>DT99*C99*E99*F99*M99*$DU$6</f>
        <v>0</v>
      </c>
      <c r="DV99" s="39">
        <v>0</v>
      </c>
      <c r="DW99" s="39">
        <f>DV99*C99*E99*F99*M99*$DW$6</f>
        <v>0</v>
      </c>
      <c r="DX99" s="39">
        <v>0</v>
      </c>
      <c r="DY99" s="39">
        <f>DX99*C99*E99*F99*N99*$DY$6</f>
        <v>0</v>
      </c>
      <c r="DZ99" s="39">
        <v>0</v>
      </c>
      <c r="EA99" s="39">
        <f>DZ99*C99*E99*F99*O99*$EA$6</f>
        <v>0</v>
      </c>
      <c r="EB99" s="41">
        <f t="shared" si="39"/>
        <v>124</v>
      </c>
      <c r="EC99" s="41">
        <f t="shared" si="40"/>
        <v>6877765.7991503999</v>
      </c>
    </row>
    <row r="100" spans="1:257" ht="30" x14ac:dyDescent="0.25">
      <c r="A100" s="56">
        <v>88</v>
      </c>
      <c r="B100" s="34" t="s">
        <v>166</v>
      </c>
      <c r="C100" s="35">
        <v>19007.45</v>
      </c>
      <c r="D100" s="35">
        <f t="shared" si="36"/>
        <v>16536.481500000002</v>
      </c>
      <c r="E100" s="112">
        <v>1.92</v>
      </c>
      <c r="F100" s="36">
        <v>1</v>
      </c>
      <c r="G100" s="37"/>
      <c r="H100" s="38">
        <v>0.61</v>
      </c>
      <c r="I100" s="38">
        <v>0.23</v>
      </c>
      <c r="J100" s="38">
        <v>0.03</v>
      </c>
      <c r="K100" s="38">
        <v>0.13</v>
      </c>
      <c r="L100" s="35">
        <v>1.4</v>
      </c>
      <c r="M100" s="35">
        <v>1.68</v>
      </c>
      <c r="N100" s="35">
        <v>2.23</v>
      </c>
      <c r="O100" s="35">
        <v>2.39</v>
      </c>
      <c r="P100" s="39"/>
      <c r="Q100" s="39">
        <f>P100*C100*E100*F100*L100*$Q$6</f>
        <v>0</v>
      </c>
      <c r="R100" s="39">
        <v>0</v>
      </c>
      <c r="S100" s="39">
        <f>R100*C100*E100*F100*L100*$S$6</f>
        <v>0</v>
      </c>
      <c r="T100" s="39">
        <v>0</v>
      </c>
      <c r="U100" s="39">
        <f>T100*C100*E100*F100*L100*$U$6</f>
        <v>0</v>
      </c>
      <c r="V100" s="39">
        <v>275</v>
      </c>
      <c r="W100" s="39">
        <f>V100*C100*E100*F100*L100*$W$6</f>
        <v>15455337.744000001</v>
      </c>
      <c r="X100" s="39">
        <v>0</v>
      </c>
      <c r="Y100" s="39">
        <f>X100*C100*E100*F100*L100*$Y$6</f>
        <v>0</v>
      </c>
      <c r="Z100" s="39">
        <v>2</v>
      </c>
      <c r="AA100" s="39">
        <f>Z100*C100*E100*F100*L100*$AA$6</f>
        <v>112402.45632</v>
      </c>
      <c r="AB100" s="39">
        <v>0</v>
      </c>
      <c r="AC100" s="39">
        <f>AB100*C100*E100*F100*L100*$AC$6</f>
        <v>0</v>
      </c>
      <c r="AD100" s="39">
        <v>0</v>
      </c>
      <c r="AE100" s="39">
        <f>AD100*C100*E100*F100*L100*$AE$6</f>
        <v>0</v>
      </c>
      <c r="AF100" s="39">
        <v>0</v>
      </c>
      <c r="AG100" s="39">
        <f>AF100*C100*E100*F100*L100*$AG$6</f>
        <v>0</v>
      </c>
      <c r="AH100" s="39">
        <v>0</v>
      </c>
      <c r="AI100" s="39">
        <f>AH100*C100*E100*F100*L100*$AI$6</f>
        <v>0</v>
      </c>
      <c r="AJ100" s="39">
        <v>0</v>
      </c>
      <c r="AK100" s="39">
        <f>AJ100*C100*E100*F100*L100*$AK$6</f>
        <v>0</v>
      </c>
      <c r="AL100" s="39">
        <v>0</v>
      </c>
      <c r="AM100" s="39">
        <f>AL100*C100*E100*F100*L100*$AM$6</f>
        <v>0</v>
      </c>
      <c r="AN100" s="39"/>
      <c r="AO100" s="39">
        <f>SUM($AO$6*AN100*C100*E100*F100*L100)</f>
        <v>0</v>
      </c>
      <c r="AP100" s="39">
        <v>0</v>
      </c>
      <c r="AQ100" s="39">
        <f>AP100*C100*E100*F100*L100*$AQ$6</f>
        <v>0</v>
      </c>
      <c r="AR100" s="39">
        <v>0</v>
      </c>
      <c r="AS100" s="39">
        <f>AR100*C100*E100*F100*L100*$AS$6</f>
        <v>0</v>
      </c>
      <c r="AT100" s="39">
        <v>0</v>
      </c>
      <c r="AU100" s="39">
        <f>AT100*C100*E100*F100*L100*$AU$6</f>
        <v>0</v>
      </c>
      <c r="AV100" s="39">
        <v>0</v>
      </c>
      <c r="AW100" s="39">
        <f>AV100*C100*E100*F100*L100*$AW$6</f>
        <v>0</v>
      </c>
      <c r="AX100" s="32"/>
      <c r="AY100" s="39">
        <f>SUM(AX100*$AY$6*C100*E100*F100*L100)</f>
        <v>0</v>
      </c>
      <c r="AZ100" s="32"/>
      <c r="BA100" s="39">
        <f>SUM(AZ100*$BA$6*C100*E100*F100*L100)</f>
        <v>0</v>
      </c>
      <c r="BB100" s="39">
        <v>0</v>
      </c>
      <c r="BC100" s="39">
        <f>BB100*C100*E100*F100*L100*$BC$6</f>
        <v>0</v>
      </c>
      <c r="BD100" s="39">
        <v>0</v>
      </c>
      <c r="BE100" s="39">
        <f>BD100*C100*E100*F100*L100*$BE$6</f>
        <v>0</v>
      </c>
      <c r="BF100" s="39">
        <v>0</v>
      </c>
      <c r="BG100" s="39">
        <f>BF100*C100*E100*F100*L100*$BG$6</f>
        <v>0</v>
      </c>
      <c r="BH100" s="39">
        <v>0</v>
      </c>
      <c r="BI100" s="39">
        <f>BH100*C100*E100*F100*L100*$BI$6</f>
        <v>0</v>
      </c>
      <c r="BJ100" s="39">
        <v>0</v>
      </c>
      <c r="BK100" s="39">
        <f>BJ100*C100*E100*F100*L100*$BK$6</f>
        <v>0</v>
      </c>
      <c r="BL100" s="39">
        <v>0</v>
      </c>
      <c r="BM100" s="39">
        <f>BL100*C100*E100*F100*L100*$BM$6</f>
        <v>0</v>
      </c>
      <c r="BN100" s="39">
        <v>0</v>
      </c>
      <c r="BO100" s="39">
        <f>BN100*C100*E100*F100*L100*$BO$6</f>
        <v>0</v>
      </c>
      <c r="BP100" s="39">
        <v>0</v>
      </c>
      <c r="BQ100" s="39">
        <f>BP100*C100*E100*F100*L100*$BQ$6</f>
        <v>0</v>
      </c>
      <c r="BR100" s="39">
        <v>0</v>
      </c>
      <c r="BS100" s="39">
        <f>BR100*C100*E100*F100*L100*$BS$6</f>
        <v>0</v>
      </c>
      <c r="BT100" s="39">
        <v>0</v>
      </c>
      <c r="BU100" s="39">
        <f>BT100*C100*E100*F100*L100*$BU$6</f>
        <v>0</v>
      </c>
      <c r="BV100" s="39">
        <v>0</v>
      </c>
      <c r="BW100" s="39">
        <f>BV100*C100*E100*F100*L100*$BW$6</f>
        <v>0</v>
      </c>
      <c r="BX100" s="39">
        <v>0</v>
      </c>
      <c r="BY100" s="39">
        <f>BX100*C100*E100*F100*L100*$BY$6</f>
        <v>0</v>
      </c>
      <c r="BZ100" s="39">
        <v>0</v>
      </c>
      <c r="CA100" s="39">
        <f>BZ100*C100*E100*F100*M100*$CA$6</f>
        <v>0</v>
      </c>
      <c r="CB100" s="39">
        <v>0</v>
      </c>
      <c r="CC100" s="39">
        <f>CB100*C100*E100*F100*M100*$CC$6</f>
        <v>0</v>
      </c>
      <c r="CD100" s="39">
        <v>0</v>
      </c>
      <c r="CE100" s="39">
        <f>CD100*C100*E100*F100*M100*$CE$6</f>
        <v>0</v>
      </c>
      <c r="CF100" s="39">
        <v>0</v>
      </c>
      <c r="CG100" s="39">
        <f>CF100*C100*E100*F100*M100*$CG$6</f>
        <v>0</v>
      </c>
      <c r="CH100" s="32"/>
      <c r="CI100" s="39">
        <f>SUM(CH100*$CI$6*C100*E100*F100*M100)</f>
        <v>0</v>
      </c>
      <c r="CJ100" s="32"/>
      <c r="CK100" s="39">
        <f>SUM(CJ100*$CK$6*C100*E100*F100*M100)</f>
        <v>0</v>
      </c>
      <c r="CL100" s="39">
        <v>0</v>
      </c>
      <c r="CM100" s="39">
        <f>CL100*C100*E100*F100*M100*$CM$6</f>
        <v>0</v>
      </c>
      <c r="CN100" s="39">
        <v>0</v>
      </c>
      <c r="CO100" s="39">
        <f>CN100*C100*E100*F100*M100*$CO$6</f>
        <v>0</v>
      </c>
      <c r="CP100" s="39">
        <v>0</v>
      </c>
      <c r="CQ100" s="39">
        <f>CP100*C100*E100*F100*M100*$CQ$6</f>
        <v>0</v>
      </c>
      <c r="CR100" s="39">
        <v>0</v>
      </c>
      <c r="CS100" s="39">
        <f>CR100*C100*E100*F100*M100*$CS$6</f>
        <v>0</v>
      </c>
      <c r="CT100" s="39">
        <v>0</v>
      </c>
      <c r="CU100" s="39">
        <f>CT100*C100*E100*F100*M100*$CU$6</f>
        <v>0</v>
      </c>
      <c r="CV100" s="32"/>
      <c r="CW100" s="39">
        <f>SUM(CV100*$CW$6*C100*E100*F100*M100)</f>
        <v>0</v>
      </c>
      <c r="CX100" s="32"/>
      <c r="CY100" s="39">
        <f>SUM(CX100*$CY$6*C100*E100*F100*M100)</f>
        <v>0</v>
      </c>
      <c r="CZ100" s="39">
        <v>0</v>
      </c>
      <c r="DA100" s="39">
        <f>CZ100*C100*E100*F100*M100*$DA$6</f>
        <v>0</v>
      </c>
      <c r="DB100" s="39">
        <v>0</v>
      </c>
      <c r="DC100" s="39">
        <f>DB100*C100*E100*F100*M100*$DC$6</f>
        <v>0</v>
      </c>
      <c r="DD100" s="39">
        <v>0</v>
      </c>
      <c r="DE100" s="39">
        <f>DD100*C100*E100*F100*M100*$DE$6</f>
        <v>0</v>
      </c>
      <c r="DF100" s="39">
        <v>0</v>
      </c>
      <c r="DG100" s="39">
        <f>DF100*C100*E100*F100*M100*$DG$6</f>
        <v>0</v>
      </c>
      <c r="DH100" s="40">
        <v>0</v>
      </c>
      <c r="DI100" s="40">
        <f>DH100*C100*E100*F100*M100*$DI$6</f>
        <v>0</v>
      </c>
      <c r="DJ100" s="39"/>
      <c r="DK100" s="39">
        <f>DJ100*C100*E100*F100*M100*$DK$6</f>
        <v>0</v>
      </c>
      <c r="DL100" s="39">
        <v>0</v>
      </c>
      <c r="DM100" s="39">
        <f>DL100*C100*E100*F100*M100*$DM$6</f>
        <v>0</v>
      </c>
      <c r="DN100" s="39">
        <v>0</v>
      </c>
      <c r="DO100" s="39">
        <f>DN100*C100*E100*F100*M100*$DO$6</f>
        <v>0</v>
      </c>
      <c r="DP100" s="39">
        <v>0</v>
      </c>
      <c r="DQ100" s="39">
        <f>DP100*C100*E100*F100*M100*$DQ$6</f>
        <v>0</v>
      </c>
      <c r="DR100" s="39">
        <v>0</v>
      </c>
      <c r="DS100" s="39">
        <f>DR100*C100*E100*F100*M100*$DS$6</f>
        <v>0</v>
      </c>
      <c r="DT100" s="39">
        <v>0</v>
      </c>
      <c r="DU100" s="39">
        <f>DT100*C100*E100*F100*M100*$DU$6</f>
        <v>0</v>
      </c>
      <c r="DV100" s="39">
        <v>0</v>
      </c>
      <c r="DW100" s="39">
        <f>DV100*C100*E100*F100*M100*$DW$6</f>
        <v>0</v>
      </c>
      <c r="DX100" s="39">
        <v>0</v>
      </c>
      <c r="DY100" s="39">
        <f>DX100*C100*E100*F100*N100*$DY$6</f>
        <v>0</v>
      </c>
      <c r="DZ100" s="39">
        <v>0</v>
      </c>
      <c r="EA100" s="39">
        <f>DZ100*C100*E100*F100*O100*$EA$6</f>
        <v>0</v>
      </c>
      <c r="EB100" s="41">
        <f t="shared" si="39"/>
        <v>277</v>
      </c>
      <c r="EC100" s="41">
        <f t="shared" si="40"/>
        <v>15567740.200320002</v>
      </c>
    </row>
    <row r="101" spans="1:257" x14ac:dyDescent="0.25">
      <c r="A101" s="56">
        <v>89</v>
      </c>
      <c r="B101" s="34" t="s">
        <v>167</v>
      </c>
      <c r="C101" s="35">
        <v>19007.45</v>
      </c>
      <c r="D101" s="35">
        <f t="shared" si="36"/>
        <v>15396.034500000002</v>
      </c>
      <c r="E101" s="35">
        <v>1.02</v>
      </c>
      <c r="F101" s="36">
        <v>1</v>
      </c>
      <c r="G101" s="37"/>
      <c r="H101" s="38">
        <v>0.59</v>
      </c>
      <c r="I101" s="38">
        <v>0.17</v>
      </c>
      <c r="J101" s="38">
        <v>0.05</v>
      </c>
      <c r="K101" s="38">
        <v>0.19</v>
      </c>
      <c r="L101" s="35">
        <v>1.4</v>
      </c>
      <c r="M101" s="35">
        <v>1.68</v>
      </c>
      <c r="N101" s="35">
        <v>2.23</v>
      </c>
      <c r="O101" s="35">
        <v>2.39</v>
      </c>
      <c r="P101" s="39"/>
      <c r="Q101" s="39">
        <f>P101*C101*E101*F101*L101*$Q$6</f>
        <v>0</v>
      </c>
      <c r="R101" s="39">
        <v>2</v>
      </c>
      <c r="S101" s="39">
        <f>R101*C101*E101*F101*L101*$S$6</f>
        <v>70570.860360000006</v>
      </c>
      <c r="T101" s="39"/>
      <c r="U101" s="39">
        <f>T101*C101*E101*F101*L101*$U$6</f>
        <v>0</v>
      </c>
      <c r="V101" s="39">
        <v>80</v>
      </c>
      <c r="W101" s="39">
        <f>V101*C101*E101*F101*L101*$W$6</f>
        <v>2388552.1968</v>
      </c>
      <c r="X101" s="39">
        <v>0</v>
      </c>
      <c r="Y101" s="39">
        <f>X101*C101*E101*F101*L101*$Y$6</f>
        <v>0</v>
      </c>
      <c r="Z101" s="39">
        <v>7</v>
      </c>
      <c r="AA101" s="39">
        <f>Z101*C101*E101*F101*L101*$AA$6</f>
        <v>208998.31722</v>
      </c>
      <c r="AB101" s="39">
        <v>0</v>
      </c>
      <c r="AC101" s="39">
        <f>AB101*C101*E101*F101*L101*$AC$6</f>
        <v>0</v>
      </c>
      <c r="AD101" s="39">
        <v>0</v>
      </c>
      <c r="AE101" s="39">
        <f>AD101*C101*E101*F101*L101*$AE$6</f>
        <v>0</v>
      </c>
      <c r="AF101" s="39">
        <v>0</v>
      </c>
      <c r="AG101" s="39">
        <f>AF101*C101*E101*F101*L101*$AG$6</f>
        <v>0</v>
      </c>
      <c r="AH101" s="39">
        <v>0</v>
      </c>
      <c r="AI101" s="39">
        <f>AH101*C101*E101*F101*L101*$AI$6</f>
        <v>0</v>
      </c>
      <c r="AJ101" s="39">
        <v>0</v>
      </c>
      <c r="AK101" s="39">
        <f>AJ101*C101*E101*F101*L101*$AK$6</f>
        <v>0</v>
      </c>
      <c r="AL101" s="39">
        <v>0</v>
      </c>
      <c r="AM101" s="39">
        <f>AL101*C101*E101*F101*L101*$AM$6</f>
        <v>0</v>
      </c>
      <c r="AN101" s="39"/>
      <c r="AO101" s="39">
        <f>SUM($AO$6*AN101*C101*E101*F101*L101)</f>
        <v>0</v>
      </c>
      <c r="AP101" s="39">
        <v>0</v>
      </c>
      <c r="AQ101" s="39">
        <f>AP101*C101*E101*F101*L101*$AQ$6</f>
        <v>0</v>
      </c>
      <c r="AR101" s="39">
        <v>0</v>
      </c>
      <c r="AS101" s="39">
        <f>AR101*C101*E101*F101*L101*$AS$6</f>
        <v>0</v>
      </c>
      <c r="AT101" s="39">
        <v>0</v>
      </c>
      <c r="AU101" s="39">
        <f>AT101*C101*E101*F101*L101*$AU$6</f>
        <v>0</v>
      </c>
      <c r="AV101" s="39">
        <v>0</v>
      </c>
      <c r="AW101" s="39">
        <f>AV101*C101*E101*F101*L101*$AW$6</f>
        <v>0</v>
      </c>
      <c r="AX101" s="39"/>
      <c r="AY101" s="39">
        <f>SUM(AX101*$AY$6*C101*E101*F101*L101)</f>
        <v>0</v>
      </c>
      <c r="AZ101" s="39"/>
      <c r="BA101" s="39">
        <f>SUM(AZ101*$BA$6*C101*E101*F101*L101)</f>
        <v>0</v>
      </c>
      <c r="BB101" s="39">
        <v>0</v>
      </c>
      <c r="BC101" s="39">
        <f>BB101*C101*E101*F101*L101*$BC$6</f>
        <v>0</v>
      </c>
      <c r="BD101" s="39">
        <v>0</v>
      </c>
      <c r="BE101" s="39">
        <f>BD101*C101*E101*F101*L101*$BE$6</f>
        <v>0</v>
      </c>
      <c r="BF101" s="39">
        <v>0</v>
      </c>
      <c r="BG101" s="39">
        <f>BF101*C101*E101*F101*L101*$BG$6</f>
        <v>0</v>
      </c>
      <c r="BH101" s="39">
        <v>0</v>
      </c>
      <c r="BI101" s="39">
        <f>BH101*C101*E101*F101*L101*$BI$6</f>
        <v>0</v>
      </c>
      <c r="BJ101" s="39">
        <v>0</v>
      </c>
      <c r="BK101" s="39">
        <f>BJ101*C101*E101*F101*L101*$BK$6</f>
        <v>0</v>
      </c>
      <c r="BL101" s="39">
        <v>0</v>
      </c>
      <c r="BM101" s="39">
        <f>BL101*C101*E101*F101*L101*$BM$6</f>
        <v>0</v>
      </c>
      <c r="BN101" s="39">
        <v>0</v>
      </c>
      <c r="BO101" s="39">
        <f>BN101*C101*E101*F101*L101*$BO$6</f>
        <v>0</v>
      </c>
      <c r="BP101" s="39">
        <v>0</v>
      </c>
      <c r="BQ101" s="39">
        <f>BP101*C101*E101*F101*L101*$BQ$6</f>
        <v>0</v>
      </c>
      <c r="BR101" s="39">
        <v>0</v>
      </c>
      <c r="BS101" s="39">
        <f>BR101*C101*E101*F101*L101*$BS$6</f>
        <v>0</v>
      </c>
      <c r="BT101" s="39">
        <v>0</v>
      </c>
      <c r="BU101" s="39">
        <f>BT101*C101*E101*F101*L101*$BU$6</f>
        <v>0</v>
      </c>
      <c r="BV101" s="39">
        <v>0</v>
      </c>
      <c r="BW101" s="39">
        <f>BV101*C101*E101*F101*L101*$BW$6</f>
        <v>0</v>
      </c>
      <c r="BX101" s="39">
        <v>0</v>
      </c>
      <c r="BY101" s="39">
        <f>BX101*C101*E101*F101*L101*$BY$6</f>
        <v>0</v>
      </c>
      <c r="BZ101" s="39">
        <v>0</v>
      </c>
      <c r="CA101" s="39">
        <f>BZ101*C101*E101*F101*M101*$CA$6</f>
        <v>0</v>
      </c>
      <c r="CB101" s="39">
        <v>0</v>
      </c>
      <c r="CC101" s="39">
        <f>CB101*C101*E101*F101*M101*$CC$6</f>
        <v>0</v>
      </c>
      <c r="CD101" s="39">
        <v>0</v>
      </c>
      <c r="CE101" s="39">
        <f>CD101*C101*E101*F101*M101*$CE$6</f>
        <v>0</v>
      </c>
      <c r="CF101" s="39">
        <v>3</v>
      </c>
      <c r="CG101" s="39">
        <f>CF101*C101*E101*F101*M101*$CG$6</f>
        <v>95759.228980800006</v>
      </c>
      <c r="CH101" s="39"/>
      <c r="CI101" s="39">
        <f>SUM(CH101*$CI$6*C101*E101*F101*M101)</f>
        <v>0</v>
      </c>
      <c r="CJ101" s="39"/>
      <c r="CK101" s="39">
        <f>SUM(CJ101*$CK$6*C101*E101*F101*M101)</f>
        <v>0</v>
      </c>
      <c r="CL101" s="39">
        <v>0</v>
      </c>
      <c r="CM101" s="39">
        <f>CL101*C101*E101*F101*M101*$CM$6</f>
        <v>0</v>
      </c>
      <c r="CN101" s="39">
        <v>0</v>
      </c>
      <c r="CO101" s="39">
        <f>CN101*C101*E101*F101*M101*$CO$6</f>
        <v>0</v>
      </c>
      <c r="CP101" s="39"/>
      <c r="CQ101" s="39">
        <f>CP101*C101*E101*F101*M101*$CQ$6</f>
        <v>0</v>
      </c>
      <c r="CR101" s="39">
        <v>0</v>
      </c>
      <c r="CS101" s="39">
        <f>CR101*C101*E101*F101*M101*$CS$6</f>
        <v>0</v>
      </c>
      <c r="CT101" s="39">
        <v>0</v>
      </c>
      <c r="CU101" s="39">
        <f>CT101*C101*E101*F101*M101*$CU$6</f>
        <v>0</v>
      </c>
      <c r="CV101" s="39"/>
      <c r="CW101" s="39">
        <f>SUM(CV101*$CW$6*C101*E101*F101*M101)</f>
        <v>0</v>
      </c>
      <c r="CX101" s="39"/>
      <c r="CY101" s="39">
        <f>SUM(CX101*$CY$6*C101*E101*F101*M101)</f>
        <v>0</v>
      </c>
      <c r="CZ101" s="39">
        <v>0</v>
      </c>
      <c r="DA101" s="39">
        <f>CZ101*C101*E101*F101*M101*$DA$6</f>
        <v>0</v>
      </c>
      <c r="DB101" s="39">
        <v>0</v>
      </c>
      <c r="DC101" s="39">
        <f>DB101*C101*E101*F101*M101*$DC$6</f>
        <v>0</v>
      </c>
      <c r="DD101" s="39">
        <v>7</v>
      </c>
      <c r="DE101" s="39">
        <f>DD101*C101*E101*F101*M101*$DE$6</f>
        <v>246238.0173792</v>
      </c>
      <c r="DF101" s="39"/>
      <c r="DG101" s="39">
        <f>DF101*C101*E101*F101*M101*$DG$6</f>
        <v>0</v>
      </c>
      <c r="DH101" s="40">
        <v>0</v>
      </c>
      <c r="DI101" s="40">
        <f>DH101*C101*E101*F101*M101*$DI$6</f>
        <v>0</v>
      </c>
      <c r="DJ101" s="39">
        <v>2</v>
      </c>
      <c r="DK101" s="39">
        <f>DJ101*C101*E101*F101*M101*$DK$6</f>
        <v>70353.719251200018</v>
      </c>
      <c r="DL101" s="39">
        <v>0</v>
      </c>
      <c r="DM101" s="39">
        <f>DL101*C101*E101*F101*M101*$DM$6</f>
        <v>0</v>
      </c>
      <c r="DN101" s="39">
        <v>0</v>
      </c>
      <c r="DO101" s="39">
        <f>DN101*C101*E101*F101*M101*$DO$6</f>
        <v>0</v>
      </c>
      <c r="DP101" s="39">
        <v>0</v>
      </c>
      <c r="DQ101" s="39">
        <f>DP101*C101*E101*F101*M101*$DQ$6</f>
        <v>0</v>
      </c>
      <c r="DR101" s="39">
        <v>0</v>
      </c>
      <c r="DS101" s="39">
        <f>DR101*C101*E101*F101*M101*$DS$6</f>
        <v>0</v>
      </c>
      <c r="DT101" s="39">
        <v>0</v>
      </c>
      <c r="DU101" s="39">
        <f>DT101*C101*E101*F101*M101*$DU$6</f>
        <v>0</v>
      </c>
      <c r="DV101" s="39">
        <v>0</v>
      </c>
      <c r="DW101" s="39">
        <f>DV101*C101*E101*F101*M101*$DW$6</f>
        <v>0</v>
      </c>
      <c r="DX101" s="39">
        <v>0</v>
      </c>
      <c r="DY101" s="39">
        <f>DX101*C101*E101*F101*N101*$DY$6</f>
        <v>0</v>
      </c>
      <c r="DZ101" s="39">
        <v>2</v>
      </c>
      <c r="EA101" s="39">
        <f>DZ101*C101*E101*F101*O101*$EA$6</f>
        <v>139009.08483000001</v>
      </c>
      <c r="EB101" s="41">
        <f t="shared" si="39"/>
        <v>103</v>
      </c>
      <c r="EC101" s="41">
        <f t="shared" si="40"/>
        <v>3219481.4248212003</v>
      </c>
    </row>
    <row r="102" spans="1:257" s="53" customFormat="1" x14ac:dyDescent="0.25">
      <c r="A102" s="46">
        <v>17</v>
      </c>
      <c r="B102" s="26" t="s">
        <v>168</v>
      </c>
      <c r="C102" s="35">
        <v>19007.45</v>
      </c>
      <c r="D102" s="47">
        <f t="shared" si="36"/>
        <v>0</v>
      </c>
      <c r="E102" s="47">
        <v>2.96</v>
      </c>
      <c r="F102" s="48">
        <v>1</v>
      </c>
      <c r="G102" s="49"/>
      <c r="H102" s="50"/>
      <c r="I102" s="50"/>
      <c r="J102" s="50"/>
      <c r="K102" s="50"/>
      <c r="L102" s="35">
        <v>1.4</v>
      </c>
      <c r="M102" s="35">
        <v>1.68</v>
      </c>
      <c r="N102" s="35">
        <v>2.23</v>
      </c>
      <c r="O102" s="35">
        <v>2.39</v>
      </c>
      <c r="P102" s="32">
        <f>SUM(P103:P110)</f>
        <v>0</v>
      </c>
      <c r="Q102" s="32">
        <f t="shared" ref="Q102:CD102" si="41">SUM(Q103:Q110)</f>
        <v>0</v>
      </c>
      <c r="R102" s="32">
        <f t="shared" si="41"/>
        <v>0</v>
      </c>
      <c r="S102" s="32">
        <f t="shared" si="41"/>
        <v>0</v>
      </c>
      <c r="T102" s="32">
        <f t="shared" si="41"/>
        <v>1028</v>
      </c>
      <c r="U102" s="32">
        <f t="shared" si="41"/>
        <v>190635763.38806999</v>
      </c>
      <c r="V102" s="32">
        <f t="shared" si="41"/>
        <v>0</v>
      </c>
      <c r="W102" s="32">
        <f t="shared" si="41"/>
        <v>0</v>
      </c>
      <c r="X102" s="32">
        <f t="shared" si="41"/>
        <v>0</v>
      </c>
      <c r="Y102" s="32">
        <f t="shared" si="41"/>
        <v>0</v>
      </c>
      <c r="Z102" s="32">
        <f t="shared" si="41"/>
        <v>0</v>
      </c>
      <c r="AA102" s="32">
        <f t="shared" si="41"/>
        <v>0</v>
      </c>
      <c r="AB102" s="32">
        <f t="shared" si="41"/>
        <v>0</v>
      </c>
      <c r="AC102" s="32">
        <f t="shared" si="41"/>
        <v>0</v>
      </c>
      <c r="AD102" s="32">
        <f t="shared" si="41"/>
        <v>0</v>
      </c>
      <c r="AE102" s="32">
        <f t="shared" si="41"/>
        <v>0</v>
      </c>
      <c r="AF102" s="32">
        <f t="shared" si="41"/>
        <v>0</v>
      </c>
      <c r="AG102" s="32">
        <f t="shared" si="41"/>
        <v>0</v>
      </c>
      <c r="AH102" s="32">
        <f t="shared" si="41"/>
        <v>0</v>
      </c>
      <c r="AI102" s="32">
        <f t="shared" si="41"/>
        <v>0</v>
      </c>
      <c r="AJ102" s="32">
        <f t="shared" si="41"/>
        <v>0</v>
      </c>
      <c r="AK102" s="32">
        <f t="shared" si="41"/>
        <v>0</v>
      </c>
      <c r="AL102" s="32">
        <f t="shared" si="41"/>
        <v>0</v>
      </c>
      <c r="AM102" s="32">
        <f t="shared" si="41"/>
        <v>0</v>
      </c>
      <c r="AN102" s="32">
        <f t="shared" si="41"/>
        <v>0</v>
      </c>
      <c r="AO102" s="32">
        <f t="shared" si="41"/>
        <v>0</v>
      </c>
      <c r="AP102" s="32">
        <f t="shared" si="41"/>
        <v>6</v>
      </c>
      <c r="AQ102" s="32">
        <f t="shared" si="41"/>
        <v>220621.75304400001</v>
      </c>
      <c r="AR102" s="32">
        <f t="shared" si="41"/>
        <v>0</v>
      </c>
      <c r="AS102" s="32">
        <f t="shared" si="41"/>
        <v>0</v>
      </c>
      <c r="AT102" s="32">
        <f t="shared" si="41"/>
        <v>0</v>
      </c>
      <c r="AU102" s="32">
        <f t="shared" si="41"/>
        <v>0</v>
      </c>
      <c r="AV102" s="32">
        <f t="shared" si="41"/>
        <v>0</v>
      </c>
      <c r="AW102" s="32">
        <f t="shared" si="41"/>
        <v>0</v>
      </c>
      <c r="AX102" s="32">
        <f t="shared" si="41"/>
        <v>0</v>
      </c>
      <c r="AY102" s="32">
        <f t="shared" si="41"/>
        <v>0</v>
      </c>
      <c r="AZ102" s="32">
        <f t="shared" si="41"/>
        <v>0</v>
      </c>
      <c r="BA102" s="32">
        <f t="shared" si="41"/>
        <v>0</v>
      </c>
      <c r="BB102" s="32">
        <f t="shared" si="41"/>
        <v>0</v>
      </c>
      <c r="BC102" s="32">
        <f t="shared" si="41"/>
        <v>0</v>
      </c>
      <c r="BD102" s="32">
        <f t="shared" si="41"/>
        <v>0</v>
      </c>
      <c r="BE102" s="32">
        <f t="shared" si="41"/>
        <v>0</v>
      </c>
      <c r="BF102" s="32">
        <f t="shared" si="41"/>
        <v>0</v>
      </c>
      <c r="BG102" s="32">
        <f t="shared" si="41"/>
        <v>0</v>
      </c>
      <c r="BH102" s="32">
        <f t="shared" si="41"/>
        <v>0</v>
      </c>
      <c r="BI102" s="32">
        <f t="shared" si="41"/>
        <v>0</v>
      </c>
      <c r="BJ102" s="32">
        <f t="shared" si="41"/>
        <v>0</v>
      </c>
      <c r="BK102" s="32">
        <f t="shared" si="41"/>
        <v>0</v>
      </c>
      <c r="BL102" s="32">
        <f t="shared" si="41"/>
        <v>0</v>
      </c>
      <c r="BM102" s="32">
        <f t="shared" si="41"/>
        <v>0</v>
      </c>
      <c r="BN102" s="32">
        <f t="shared" si="41"/>
        <v>6</v>
      </c>
      <c r="BO102" s="32">
        <f t="shared" si="41"/>
        <v>1736809.5452399999</v>
      </c>
      <c r="BP102" s="32">
        <f t="shared" si="41"/>
        <v>0</v>
      </c>
      <c r="BQ102" s="32">
        <f t="shared" si="41"/>
        <v>0</v>
      </c>
      <c r="BR102" s="32">
        <f t="shared" si="41"/>
        <v>0</v>
      </c>
      <c r="BS102" s="32">
        <f t="shared" si="41"/>
        <v>0</v>
      </c>
      <c r="BT102" s="32">
        <f t="shared" si="41"/>
        <v>0</v>
      </c>
      <c r="BU102" s="32">
        <f t="shared" si="41"/>
        <v>0</v>
      </c>
      <c r="BV102" s="32">
        <f t="shared" si="41"/>
        <v>0</v>
      </c>
      <c r="BW102" s="32">
        <f t="shared" si="41"/>
        <v>0</v>
      </c>
      <c r="BX102" s="32">
        <f t="shared" si="41"/>
        <v>0</v>
      </c>
      <c r="BY102" s="32">
        <f t="shared" si="41"/>
        <v>0</v>
      </c>
      <c r="BZ102" s="32">
        <f t="shared" si="41"/>
        <v>0</v>
      </c>
      <c r="CA102" s="32">
        <f t="shared" si="41"/>
        <v>0</v>
      </c>
      <c r="CB102" s="32">
        <f t="shared" si="41"/>
        <v>0</v>
      </c>
      <c r="CC102" s="32">
        <f t="shared" si="41"/>
        <v>0</v>
      </c>
      <c r="CD102" s="32">
        <f t="shared" si="41"/>
        <v>34</v>
      </c>
      <c r="CE102" s="32">
        <f t="shared" ref="CE102:EC102" si="42">SUM(CE103:CE110)</f>
        <v>2276159.3202347998</v>
      </c>
      <c r="CF102" s="32">
        <f t="shared" si="42"/>
        <v>15</v>
      </c>
      <c r="CG102" s="32">
        <f t="shared" si="42"/>
        <v>1623212.8128216001</v>
      </c>
      <c r="CH102" s="32">
        <f t="shared" si="42"/>
        <v>0</v>
      </c>
      <c r="CI102" s="32">
        <f t="shared" si="42"/>
        <v>0</v>
      </c>
      <c r="CJ102" s="32">
        <f t="shared" si="42"/>
        <v>0</v>
      </c>
      <c r="CK102" s="32">
        <f t="shared" si="42"/>
        <v>0</v>
      </c>
      <c r="CL102" s="32">
        <f t="shared" si="42"/>
        <v>28</v>
      </c>
      <c r="CM102" s="32">
        <f t="shared" si="42"/>
        <v>4487540.3385120006</v>
      </c>
      <c r="CN102" s="32">
        <f t="shared" si="42"/>
        <v>0</v>
      </c>
      <c r="CO102" s="32">
        <f t="shared" si="42"/>
        <v>0</v>
      </c>
      <c r="CP102" s="32">
        <f t="shared" si="42"/>
        <v>8</v>
      </c>
      <c r="CQ102" s="32">
        <f t="shared" si="42"/>
        <v>953837.02592639998</v>
      </c>
      <c r="CR102" s="32">
        <f t="shared" si="42"/>
        <v>0</v>
      </c>
      <c r="CS102" s="32">
        <f t="shared" si="42"/>
        <v>0</v>
      </c>
      <c r="CT102" s="32">
        <f t="shared" si="42"/>
        <v>0</v>
      </c>
      <c r="CU102" s="32">
        <f t="shared" si="42"/>
        <v>0</v>
      </c>
      <c r="CV102" s="32">
        <f t="shared" si="42"/>
        <v>0</v>
      </c>
      <c r="CW102" s="32">
        <f t="shared" si="42"/>
        <v>0</v>
      </c>
      <c r="CX102" s="32">
        <f t="shared" si="42"/>
        <v>4</v>
      </c>
      <c r="CY102" s="32">
        <f t="shared" si="42"/>
        <v>267562.55156399996</v>
      </c>
      <c r="CZ102" s="32">
        <f t="shared" si="42"/>
        <v>0</v>
      </c>
      <c r="DA102" s="32">
        <f t="shared" si="42"/>
        <v>0</v>
      </c>
      <c r="DB102" s="32">
        <f t="shared" si="42"/>
        <v>0</v>
      </c>
      <c r="DC102" s="32">
        <f t="shared" si="42"/>
        <v>0</v>
      </c>
      <c r="DD102" s="32">
        <f t="shared" si="42"/>
        <v>38</v>
      </c>
      <c r="DE102" s="32">
        <f t="shared" si="42"/>
        <v>2898124.9006248005</v>
      </c>
      <c r="DF102" s="32">
        <f t="shared" si="42"/>
        <v>0</v>
      </c>
      <c r="DG102" s="32">
        <f t="shared" si="42"/>
        <v>0</v>
      </c>
      <c r="DH102" s="32">
        <f t="shared" si="42"/>
        <v>0</v>
      </c>
      <c r="DI102" s="32">
        <f t="shared" si="42"/>
        <v>0</v>
      </c>
      <c r="DJ102" s="32">
        <f t="shared" si="42"/>
        <v>57</v>
      </c>
      <c r="DK102" s="32">
        <f t="shared" si="42"/>
        <v>7235052.3341712011</v>
      </c>
      <c r="DL102" s="32">
        <f t="shared" si="42"/>
        <v>0</v>
      </c>
      <c r="DM102" s="32">
        <f t="shared" si="42"/>
        <v>0</v>
      </c>
      <c r="DN102" s="32">
        <f t="shared" si="42"/>
        <v>0</v>
      </c>
      <c r="DO102" s="32">
        <f t="shared" si="42"/>
        <v>0</v>
      </c>
      <c r="DP102" s="32">
        <f t="shared" si="42"/>
        <v>604</v>
      </c>
      <c r="DQ102" s="32">
        <f t="shared" si="42"/>
        <v>59228002.78108561</v>
      </c>
      <c r="DR102" s="32">
        <f t="shared" si="42"/>
        <v>108</v>
      </c>
      <c r="DS102" s="32">
        <f t="shared" si="42"/>
        <v>11354193.6220944</v>
      </c>
      <c r="DT102" s="32">
        <f t="shared" si="42"/>
        <v>0</v>
      </c>
      <c r="DU102" s="32">
        <f t="shared" si="42"/>
        <v>0</v>
      </c>
      <c r="DV102" s="32">
        <f t="shared" si="42"/>
        <v>0</v>
      </c>
      <c r="DW102" s="32">
        <f t="shared" si="42"/>
        <v>0</v>
      </c>
      <c r="DX102" s="32">
        <f t="shared" si="42"/>
        <v>1</v>
      </c>
      <c r="DY102" s="32">
        <f t="shared" si="42"/>
        <v>182156.47151624999</v>
      </c>
      <c r="DZ102" s="32">
        <f t="shared" si="42"/>
        <v>0</v>
      </c>
      <c r="EA102" s="32">
        <f t="shared" si="42"/>
        <v>0</v>
      </c>
      <c r="EB102" s="32">
        <f t="shared" si="42"/>
        <v>1937</v>
      </c>
      <c r="EC102" s="32">
        <f t="shared" si="42"/>
        <v>283099036.84490508</v>
      </c>
      <c r="ED102" s="51"/>
      <c r="EE102" s="51"/>
      <c r="EF102" s="51"/>
      <c r="EG102" s="51"/>
      <c r="EH102" s="51"/>
      <c r="EI102" s="51"/>
      <c r="EJ102" s="52"/>
      <c r="EK102" s="52"/>
      <c r="EL102" s="52"/>
      <c r="EM102" s="52"/>
      <c r="EN102" s="52"/>
      <c r="EO102" s="52"/>
      <c r="EP102" s="52"/>
      <c r="EQ102" s="52"/>
      <c r="ER102" s="52"/>
      <c r="ES102" s="52"/>
      <c r="ET102" s="52"/>
      <c r="EU102" s="52"/>
      <c r="EV102" s="52"/>
      <c r="EW102" s="52"/>
      <c r="EX102" s="52"/>
      <c r="EY102" s="52"/>
      <c r="EZ102" s="52"/>
      <c r="FA102" s="52"/>
      <c r="FB102" s="52"/>
      <c r="FC102" s="52"/>
      <c r="FD102" s="52"/>
      <c r="FE102" s="52"/>
      <c r="FF102" s="52"/>
      <c r="FG102" s="52"/>
      <c r="FH102" s="52"/>
      <c r="FI102" s="52"/>
      <c r="FJ102" s="52"/>
      <c r="FK102" s="52"/>
      <c r="FL102" s="52"/>
      <c r="FM102" s="52"/>
      <c r="FN102" s="52"/>
      <c r="FO102" s="52"/>
      <c r="FP102" s="52"/>
      <c r="FQ102" s="52"/>
      <c r="FR102" s="52"/>
      <c r="FS102" s="52"/>
      <c r="FT102" s="52"/>
      <c r="FU102" s="52"/>
      <c r="FV102" s="52"/>
      <c r="FW102" s="52"/>
      <c r="FX102" s="52"/>
      <c r="FY102" s="52"/>
      <c r="FZ102" s="52"/>
      <c r="GA102" s="52"/>
      <c r="GB102" s="52"/>
      <c r="GC102" s="52"/>
      <c r="GD102" s="52"/>
      <c r="GE102" s="52"/>
      <c r="GF102" s="52"/>
      <c r="GG102" s="52"/>
      <c r="GH102" s="52"/>
      <c r="GI102" s="52"/>
      <c r="GJ102" s="52"/>
      <c r="GK102" s="52"/>
      <c r="GL102" s="52"/>
      <c r="GM102" s="52"/>
      <c r="GN102" s="52"/>
      <c r="GO102" s="52"/>
      <c r="GP102" s="52"/>
      <c r="GQ102" s="52"/>
      <c r="GR102" s="52"/>
      <c r="GS102" s="52"/>
      <c r="GT102" s="52"/>
      <c r="GU102" s="52"/>
      <c r="GV102" s="52"/>
      <c r="GW102" s="52"/>
      <c r="GX102" s="52"/>
      <c r="GY102" s="52"/>
      <c r="GZ102" s="52"/>
      <c r="HA102" s="52"/>
      <c r="HB102" s="52"/>
      <c r="HC102" s="52"/>
      <c r="HD102" s="52"/>
      <c r="HE102" s="52"/>
      <c r="HF102" s="52"/>
      <c r="HG102" s="52"/>
      <c r="HH102" s="52"/>
      <c r="HI102" s="52"/>
      <c r="HJ102" s="52"/>
      <c r="HK102" s="52"/>
      <c r="HL102" s="52"/>
      <c r="HM102" s="52"/>
      <c r="HN102" s="52"/>
      <c r="HO102" s="52"/>
      <c r="HP102" s="52"/>
      <c r="HQ102" s="52"/>
      <c r="HR102" s="52"/>
      <c r="HS102" s="52"/>
      <c r="HT102" s="52"/>
      <c r="HU102" s="52"/>
      <c r="HV102" s="52"/>
      <c r="HW102" s="52"/>
      <c r="HX102" s="52"/>
      <c r="HY102" s="52"/>
      <c r="HZ102" s="52"/>
      <c r="IA102" s="52"/>
      <c r="IB102" s="52"/>
      <c r="IC102" s="52"/>
      <c r="ID102" s="52"/>
      <c r="IE102" s="52"/>
      <c r="IF102" s="52"/>
      <c r="IG102" s="52"/>
      <c r="IH102" s="52"/>
      <c r="II102" s="52"/>
      <c r="IJ102" s="52"/>
      <c r="IK102" s="52"/>
      <c r="IL102" s="52"/>
      <c r="IM102" s="52"/>
      <c r="IN102" s="52"/>
      <c r="IO102" s="52"/>
      <c r="IP102" s="52"/>
      <c r="IQ102" s="52"/>
      <c r="IR102" s="52"/>
      <c r="IS102" s="52"/>
      <c r="IT102" s="52"/>
      <c r="IU102" s="52"/>
      <c r="IV102" s="52"/>
      <c r="IW102" s="52"/>
    </row>
    <row r="103" spans="1:257" ht="35.25" customHeight="1" x14ac:dyDescent="0.25">
      <c r="A103" s="56">
        <v>90</v>
      </c>
      <c r="B103" s="34" t="s">
        <v>169</v>
      </c>
      <c r="C103" s="35">
        <v>19007.45</v>
      </c>
      <c r="D103" s="35">
        <f t="shared" si="36"/>
        <v>15966.258000000002</v>
      </c>
      <c r="E103" s="112">
        <v>4.21</v>
      </c>
      <c r="F103" s="36">
        <v>1.5</v>
      </c>
      <c r="G103" s="101"/>
      <c r="H103" s="102">
        <v>0.44</v>
      </c>
      <c r="I103" s="102">
        <v>0.37</v>
      </c>
      <c r="J103" s="102">
        <v>0.03</v>
      </c>
      <c r="K103" s="102">
        <v>0.16</v>
      </c>
      <c r="L103" s="35">
        <v>1.4</v>
      </c>
      <c r="M103" s="35">
        <v>1.68</v>
      </c>
      <c r="N103" s="35">
        <v>2.23</v>
      </c>
      <c r="O103" s="35">
        <v>2.39</v>
      </c>
      <c r="P103" s="39"/>
      <c r="Q103" s="39">
        <f>P103*C103*E103*F103*L103*$Q$6</f>
        <v>0</v>
      </c>
      <c r="R103" s="39">
        <v>0</v>
      </c>
      <c r="S103" s="39">
        <f>R103*C103*E103*F103*L103*$S$6</f>
        <v>0</v>
      </c>
      <c r="T103" s="39">
        <v>50</v>
      </c>
      <c r="U103" s="39">
        <f>T103*C103*E103*F103*L103*$U$6</f>
        <v>10922916.254250001</v>
      </c>
      <c r="V103" s="39">
        <v>0</v>
      </c>
      <c r="W103" s="39">
        <f>V103*C103*E103*F103*L103*$W$6</f>
        <v>0</v>
      </c>
      <c r="X103" s="39">
        <v>0</v>
      </c>
      <c r="Y103" s="39">
        <f>X103*C103*E103*F103*L103*$Y$6</f>
        <v>0</v>
      </c>
      <c r="Z103" s="39">
        <v>0</v>
      </c>
      <c r="AA103" s="39">
        <f>Z103*C103*E103*F103*L103*$AA$6</f>
        <v>0</v>
      </c>
      <c r="AB103" s="39">
        <v>0</v>
      </c>
      <c r="AC103" s="39">
        <f>AB103*C103*E103*F103*L103*$AC$6</f>
        <v>0</v>
      </c>
      <c r="AD103" s="39">
        <v>0</v>
      </c>
      <c r="AE103" s="39">
        <f>AD103*C103*E103*F103*L103*$AE$6</f>
        <v>0</v>
      </c>
      <c r="AF103" s="39">
        <v>0</v>
      </c>
      <c r="AG103" s="39">
        <f>AF103*C103*E103*F103*L103*$AG$6</f>
        <v>0</v>
      </c>
      <c r="AH103" s="39">
        <v>0</v>
      </c>
      <c r="AI103" s="39">
        <f>AH103*C103*E103*F103*L103*$AI$6</f>
        <v>0</v>
      </c>
      <c r="AJ103" s="39">
        <v>0</v>
      </c>
      <c r="AK103" s="39">
        <f>AJ103*C103*E103*F103*L103*$AK$6</f>
        <v>0</v>
      </c>
      <c r="AL103" s="39">
        <v>0</v>
      </c>
      <c r="AM103" s="39">
        <f>AL103*C103*E103*F103*L103*$AM$6</f>
        <v>0</v>
      </c>
      <c r="AN103" s="39"/>
      <c r="AO103" s="39">
        <f>SUM($AO$6*AN103*C103*E103*F103*L103)</f>
        <v>0</v>
      </c>
      <c r="AP103" s="39">
        <v>0</v>
      </c>
      <c r="AQ103" s="39">
        <f>AP103*C103*E103*F103*L103*$AQ$6</f>
        <v>0</v>
      </c>
      <c r="AR103" s="39">
        <v>0</v>
      </c>
      <c r="AS103" s="39">
        <f>AR103*C103*E103*F103*L103*$AS$6</f>
        <v>0</v>
      </c>
      <c r="AT103" s="39">
        <v>0</v>
      </c>
      <c r="AU103" s="39">
        <f>AT103*C103*E103*F103*L103*$AU$6</f>
        <v>0</v>
      </c>
      <c r="AV103" s="39">
        <v>0</v>
      </c>
      <c r="AW103" s="39">
        <f>AV103*C103*E103*F103*L103*$AW$6</f>
        <v>0</v>
      </c>
      <c r="AX103" s="39"/>
      <c r="AY103" s="39">
        <f>SUM(AX103*$AY$6*C103*E103*F103*L103)</f>
        <v>0</v>
      </c>
      <c r="AZ103" s="39"/>
      <c r="BA103" s="39">
        <f>SUM(AZ103*$BA$6*C103*E103*F103*L103)</f>
        <v>0</v>
      </c>
      <c r="BB103" s="39">
        <v>0</v>
      </c>
      <c r="BC103" s="39">
        <f>BB103*C103*E103*F103*L103*$BC$6</f>
        <v>0</v>
      </c>
      <c r="BD103" s="39">
        <v>0</v>
      </c>
      <c r="BE103" s="39">
        <f>BD103*C103*E103*F103*L103*$BE$6</f>
        <v>0</v>
      </c>
      <c r="BF103" s="39">
        <v>0</v>
      </c>
      <c r="BG103" s="39">
        <f>BF103*C103*E103*F103*L103*$BG$6</f>
        <v>0</v>
      </c>
      <c r="BH103" s="39">
        <v>0</v>
      </c>
      <c r="BI103" s="39">
        <f>BH103*C103*E103*F103*L103*$BI$6</f>
        <v>0</v>
      </c>
      <c r="BJ103" s="39">
        <v>0</v>
      </c>
      <c r="BK103" s="39">
        <f>BJ103*C103*E103*F103*L103*$BK$6</f>
        <v>0</v>
      </c>
      <c r="BL103" s="39">
        <v>0</v>
      </c>
      <c r="BM103" s="39">
        <f>BL103*C103*E103*F103*L103*$BM$6</f>
        <v>0</v>
      </c>
      <c r="BN103" s="39">
        <v>0</v>
      </c>
      <c r="BO103" s="39">
        <f>BN103*C103*E103*F103*L103*$BO$6</f>
        <v>0</v>
      </c>
      <c r="BP103" s="39">
        <v>0</v>
      </c>
      <c r="BQ103" s="39">
        <f>BP103*C103*E103*F103*L103*$BQ$6</f>
        <v>0</v>
      </c>
      <c r="BR103" s="39">
        <v>0</v>
      </c>
      <c r="BS103" s="39">
        <f>BR103*C103*E103*F103*L103*$BS$6</f>
        <v>0</v>
      </c>
      <c r="BT103" s="39">
        <v>0</v>
      </c>
      <c r="BU103" s="39">
        <f>BT103*C103*E103*F103*L103*$BU$6</f>
        <v>0</v>
      </c>
      <c r="BV103" s="39">
        <v>0</v>
      </c>
      <c r="BW103" s="39">
        <f>BV103*C103*E103*F103*L103*$BW$6</f>
        <v>0</v>
      </c>
      <c r="BX103" s="39">
        <v>0</v>
      </c>
      <c r="BY103" s="39">
        <f>BX103*C103*E103*F103*L103*$BY$6</f>
        <v>0</v>
      </c>
      <c r="BZ103" s="39">
        <v>0</v>
      </c>
      <c r="CA103" s="39">
        <f>BZ103*C103*E103*F103*M103*$CA$6</f>
        <v>0</v>
      </c>
      <c r="CB103" s="39"/>
      <c r="CC103" s="39">
        <f>CB103*C103*E103*F103*M103*$CC$6</f>
        <v>0</v>
      </c>
      <c r="CD103" s="39">
        <v>2</v>
      </c>
      <c r="CE103" s="39">
        <f>CD103*C103*E103*F103*M103*$CE$6</f>
        <v>395241.52353840001</v>
      </c>
      <c r="CF103" s="39">
        <v>3</v>
      </c>
      <c r="CG103" s="39">
        <f>CF103*C103*E103*F103*M103*$CG$6</f>
        <v>592862.28530760005</v>
      </c>
      <c r="CH103" s="39"/>
      <c r="CI103" s="39">
        <f>SUM(CH103*$CI$6*C103*E103*F103*M103)</f>
        <v>0</v>
      </c>
      <c r="CJ103" s="39"/>
      <c r="CK103" s="39">
        <f>SUM(CJ103*$CK$6*C103*E103*F103*M103)</f>
        <v>0</v>
      </c>
      <c r="CL103" s="39">
        <v>20</v>
      </c>
      <c r="CM103" s="39">
        <f>CL103*C103*E103*F103*M103*$CM$6</f>
        <v>3952415.235384</v>
      </c>
      <c r="CN103" s="39">
        <v>0</v>
      </c>
      <c r="CO103" s="39">
        <f>CN103*C103*E103*F103*M103*$CO$6</f>
        <v>0</v>
      </c>
      <c r="CP103" s="39">
        <v>0</v>
      </c>
      <c r="CQ103" s="39">
        <f>CP103*C103*E103*F103*M103*$CQ$6</f>
        <v>0</v>
      </c>
      <c r="CR103" s="39">
        <v>0</v>
      </c>
      <c r="CS103" s="39">
        <f>CR103*C103*E103*F103*M103*$CS$6</f>
        <v>0</v>
      </c>
      <c r="CT103" s="39">
        <v>0</v>
      </c>
      <c r="CU103" s="39">
        <f>CT103*C103*E103*F103*M103*$CU$6</f>
        <v>0</v>
      </c>
      <c r="CV103" s="39"/>
      <c r="CW103" s="39">
        <f>SUM(CV103*$CW$6*C103*E103*F103*M103)</f>
        <v>0</v>
      </c>
      <c r="CX103" s="39"/>
      <c r="CY103" s="39">
        <f>SUM(CX103*$CY$6*C103*E103*F103*M103)</f>
        <v>0</v>
      </c>
      <c r="CZ103" s="39">
        <v>0</v>
      </c>
      <c r="DA103" s="39">
        <f>CZ103*C103*E103*F103*M103*$DA$6</f>
        <v>0</v>
      </c>
      <c r="DB103" s="39">
        <v>0</v>
      </c>
      <c r="DC103" s="39">
        <f>DB103*C103*E103*F103*M103*$DC$6</f>
        <v>0</v>
      </c>
      <c r="DD103" s="39">
        <v>0</v>
      </c>
      <c r="DE103" s="39">
        <f>DD103*C103*E103*F103*M103*$DE$6</f>
        <v>0</v>
      </c>
      <c r="DF103" s="39">
        <v>0</v>
      </c>
      <c r="DG103" s="39">
        <f>DF103*C103*E103*F103*M103*$DG$6</f>
        <v>0</v>
      </c>
      <c r="DH103" s="40">
        <v>0</v>
      </c>
      <c r="DI103" s="40">
        <f>DH103*C103*E103*F103*M103*$DI$6</f>
        <v>0</v>
      </c>
      <c r="DJ103" s="39">
        <v>2</v>
      </c>
      <c r="DK103" s="39">
        <f>DJ103*C103*E103*F103*M103*$DK$6</f>
        <v>435572.29124640004</v>
      </c>
      <c r="DL103" s="39">
        <v>0</v>
      </c>
      <c r="DM103" s="39">
        <f>DL103*C103*E103*F103*M103*$DM$6</f>
        <v>0</v>
      </c>
      <c r="DN103" s="39">
        <v>0</v>
      </c>
      <c r="DO103" s="39">
        <f>DN103*C103*E103*F103*M103*$DO$6</f>
        <v>0</v>
      </c>
      <c r="DP103" s="39">
        <v>89</v>
      </c>
      <c r="DQ103" s="39">
        <f>DP103*C103*E103*F103*M103*$DQ$6</f>
        <v>19382966.960464805</v>
      </c>
      <c r="DR103" s="39">
        <v>4</v>
      </c>
      <c r="DS103" s="39">
        <f>DR103*C103*E103*F103*M103*$DS$6</f>
        <v>871144.58249280008</v>
      </c>
      <c r="DT103" s="39">
        <v>0</v>
      </c>
      <c r="DU103" s="39">
        <f>DT103*C103*E103*F103*M103*$DU$6</f>
        <v>0</v>
      </c>
      <c r="DV103" s="39">
        <v>0</v>
      </c>
      <c r="DW103" s="39">
        <f>DV103*C103*E103*F103*M103*$DW$6</f>
        <v>0</v>
      </c>
      <c r="DX103" s="39">
        <v>0</v>
      </c>
      <c r="DY103" s="39">
        <f>DX103*C103*E103*F103*N103*$DY$6</f>
        <v>0</v>
      </c>
      <c r="DZ103" s="39">
        <v>0</v>
      </c>
      <c r="EA103" s="39">
        <f>DZ103*C103*E103*F103*O103*$EA$6</f>
        <v>0</v>
      </c>
      <c r="EB103" s="41">
        <f t="shared" ref="EB103:EB110" si="43">SUM(P103,R103,T103,V103,X103,Z103,AB103,AD103,AF103,AH103,AJ103,AL103,AP103,AR103,AT103,AV103,AX103,AZ103,BB103,BD103,BF103,BH103,BJ103,BL103,BN103,BP103,BR103,BT103,BV103,BX103,BZ103,CB103,CD103,CF103,CH103,CJ103,CL103,CN103,CP103,CR103,CT103,CV103,CX103,CZ103,DB103,DD103,DF103,DH103,DJ103,DL103,DN103,DP103,DR103,DT103,DV103,DX103,DZ103,AN103)</f>
        <v>170</v>
      </c>
      <c r="EC103" s="41">
        <f t="shared" ref="EC103:EC110" si="44">SUM(Q103,S103,U103,W103,Y103,AA103,AC103,AE103,AG103,AI103,AK103,AM103,AQ103,AS103,AU103,AW103,AY103,BA103,BC103,BE103,BG103,BI103,BK103,BM103,BO103,BQ103,BS103,BU103,BW103,BY103,CA103,CC103,CE103,CG103,CI103,CK103,CM103,CO103,CQ103,CS103,CU103,CW103,CY103,DA103,DC103,DE103,DG103,DI103,DK103,DM103,DO103,DQ103,DS103,DU103,DW103,DY103,EA103,AO103)</f>
        <v>36553119.132684007</v>
      </c>
    </row>
    <row r="104" spans="1:257" x14ac:dyDescent="0.25">
      <c r="A104" s="56">
        <v>91</v>
      </c>
      <c r="B104" s="34" t="s">
        <v>170</v>
      </c>
      <c r="C104" s="35">
        <v>19007.45</v>
      </c>
      <c r="D104" s="35">
        <f t="shared" si="36"/>
        <v>17296.779500000001</v>
      </c>
      <c r="E104" s="112">
        <v>12.09</v>
      </c>
      <c r="F104" s="36">
        <v>1.5</v>
      </c>
      <c r="G104" s="101"/>
      <c r="H104" s="102">
        <v>0.27</v>
      </c>
      <c r="I104" s="102">
        <v>0.62</v>
      </c>
      <c r="J104" s="102">
        <v>0.02</v>
      </c>
      <c r="K104" s="102">
        <v>0.09</v>
      </c>
      <c r="L104" s="35">
        <v>1.4</v>
      </c>
      <c r="M104" s="35">
        <v>1.68</v>
      </c>
      <c r="N104" s="35">
        <v>2.23</v>
      </c>
      <c r="O104" s="35">
        <v>2.39</v>
      </c>
      <c r="P104" s="39"/>
      <c r="Q104" s="39">
        <f>P104*C104*E104*F104*L104*$Q$6</f>
        <v>0</v>
      </c>
      <c r="R104" s="39">
        <v>0</v>
      </c>
      <c r="S104" s="39">
        <f>R104*C104*E104*F104*L104*$S$6</f>
        <v>0</v>
      </c>
      <c r="T104" s="39">
        <v>10</v>
      </c>
      <c r="U104" s="39">
        <f>T104*C104*E104*F104*L104*$U$6</f>
        <v>6273541.9246499995</v>
      </c>
      <c r="V104" s="39">
        <v>0</v>
      </c>
      <c r="W104" s="39">
        <f>V104*C104*E104*F104*L104*$W$6</f>
        <v>0</v>
      </c>
      <c r="X104" s="39">
        <v>0</v>
      </c>
      <c r="Y104" s="39">
        <f>X104*C104*E104*F104*L104*$Y$6</f>
        <v>0</v>
      </c>
      <c r="Z104" s="39">
        <v>0</v>
      </c>
      <c r="AA104" s="39">
        <f>Z104*C104*E104*F104*L104*$AA$6</f>
        <v>0</v>
      </c>
      <c r="AB104" s="39">
        <v>0</v>
      </c>
      <c r="AC104" s="39">
        <f>AB104*C104*E104*F104*L104*$AC$6</f>
        <v>0</v>
      </c>
      <c r="AD104" s="39">
        <v>0</v>
      </c>
      <c r="AE104" s="39">
        <f>AD104*C104*E104*F104*L104*$AE$6</f>
        <v>0</v>
      </c>
      <c r="AF104" s="39">
        <v>0</v>
      </c>
      <c r="AG104" s="39">
        <f>AF104*C104*E104*F104*L104*$AG$6</f>
        <v>0</v>
      </c>
      <c r="AH104" s="39">
        <v>0</v>
      </c>
      <c r="AI104" s="39">
        <f>AH104*C104*E104*F104*L104*$AI$6</f>
        <v>0</v>
      </c>
      <c r="AJ104" s="39">
        <v>0</v>
      </c>
      <c r="AK104" s="39">
        <f>AJ104*C104*E104*F104*L104*$AK$6</f>
        <v>0</v>
      </c>
      <c r="AL104" s="39">
        <v>0</v>
      </c>
      <c r="AM104" s="39">
        <f>AL104*C104*E104*F104*L104*$AM$6</f>
        <v>0</v>
      </c>
      <c r="AN104" s="39"/>
      <c r="AO104" s="39">
        <f>SUM($AO$6*AN104*C104*E104*F104*L104)</f>
        <v>0</v>
      </c>
      <c r="AP104" s="39">
        <v>0</v>
      </c>
      <c r="AQ104" s="39">
        <f>AP104*C104*E104*F104*L104*$AQ$6</f>
        <v>0</v>
      </c>
      <c r="AR104" s="39">
        <v>0</v>
      </c>
      <c r="AS104" s="39">
        <f>AR104*C104*E104*F104*L104*$AS$6</f>
        <v>0</v>
      </c>
      <c r="AT104" s="39">
        <v>0</v>
      </c>
      <c r="AU104" s="39">
        <f>AT104*C104*E104*F104*L104*$AU$6</f>
        <v>0</v>
      </c>
      <c r="AV104" s="39">
        <v>0</v>
      </c>
      <c r="AW104" s="39">
        <f>AV104*C104*E104*F104*L104*$AW$6</f>
        <v>0</v>
      </c>
      <c r="AX104" s="39"/>
      <c r="AY104" s="39">
        <f>SUM(AX104*$AY$6*C104*E104*F104*L104)</f>
        <v>0</v>
      </c>
      <c r="AZ104" s="39"/>
      <c r="BA104" s="39">
        <f>SUM(AZ104*$BA$6*C104*E104*F104*L104)</f>
        <v>0</v>
      </c>
      <c r="BB104" s="39">
        <v>0</v>
      </c>
      <c r="BC104" s="39">
        <f>BB104*C104*E104*F104*L104*$BC$6</f>
        <v>0</v>
      </c>
      <c r="BD104" s="39">
        <v>0</v>
      </c>
      <c r="BE104" s="39">
        <f>BD104*C104*E104*F104*L104*$BE$6</f>
        <v>0</v>
      </c>
      <c r="BF104" s="39">
        <v>0</v>
      </c>
      <c r="BG104" s="39">
        <f>BF104*C104*E104*F104*L104*$BG$6</f>
        <v>0</v>
      </c>
      <c r="BH104" s="39">
        <v>0</v>
      </c>
      <c r="BI104" s="39">
        <f>BH104*C104*E104*F104*L104*$BI$6</f>
        <v>0</v>
      </c>
      <c r="BJ104" s="39">
        <v>0</v>
      </c>
      <c r="BK104" s="39">
        <f>BJ104*C104*E104*F104*L104*$BK$6</f>
        <v>0</v>
      </c>
      <c r="BL104" s="39">
        <v>0</v>
      </c>
      <c r="BM104" s="39">
        <f>BL104*C104*E104*F104*L104*$BM$6</f>
        <v>0</v>
      </c>
      <c r="BN104" s="39">
        <v>0</v>
      </c>
      <c r="BO104" s="39">
        <f>BN104*C104*E104*F104*L104*$BO$6</f>
        <v>0</v>
      </c>
      <c r="BP104" s="39">
        <v>0</v>
      </c>
      <c r="BQ104" s="39">
        <f>BP104*C104*E104*F104*L104*$BQ$6</f>
        <v>0</v>
      </c>
      <c r="BR104" s="39">
        <v>0</v>
      </c>
      <c r="BS104" s="39">
        <f>BR104*C104*E104*F104*L104*$BS$6</f>
        <v>0</v>
      </c>
      <c r="BT104" s="39">
        <v>0</v>
      </c>
      <c r="BU104" s="39">
        <f>BT104*C104*E104*F104*L104*$BU$6</f>
        <v>0</v>
      </c>
      <c r="BV104" s="39">
        <v>0</v>
      </c>
      <c r="BW104" s="39">
        <f>BV104*C104*E104*F104*L104*$BW$6</f>
        <v>0</v>
      </c>
      <c r="BX104" s="39">
        <v>0</v>
      </c>
      <c r="BY104" s="39">
        <f>BX104*C104*E104*F104*L104*$BY$6</f>
        <v>0</v>
      </c>
      <c r="BZ104" s="39">
        <v>0</v>
      </c>
      <c r="CA104" s="39">
        <f>BZ104*C104*E104*F104*M104*$CA$6</f>
        <v>0</v>
      </c>
      <c r="CB104" s="39">
        <v>0</v>
      </c>
      <c r="CC104" s="39">
        <f>CB104*C104*E104*F104*M104*$CC$6</f>
        <v>0</v>
      </c>
      <c r="CD104" s="39">
        <v>0</v>
      </c>
      <c r="CE104" s="39">
        <f>CD104*C104*E104*F104*M104*$CE$6</f>
        <v>0</v>
      </c>
      <c r="CF104" s="39"/>
      <c r="CG104" s="39">
        <f>CF104*C104*E104*F104*M104*$CG$6</f>
        <v>0</v>
      </c>
      <c r="CH104" s="39"/>
      <c r="CI104" s="39">
        <f>SUM(CH104*$CI$6*C104*E104*F104*M104)</f>
        <v>0</v>
      </c>
      <c r="CJ104" s="39"/>
      <c r="CK104" s="39">
        <f>SUM(CJ104*$CK$6*C104*E104*F104*M104)</f>
        <v>0</v>
      </c>
      <c r="CL104" s="39">
        <v>0</v>
      </c>
      <c r="CM104" s="39">
        <f>CL104*C104*E104*F104*M104*$CM$6</f>
        <v>0</v>
      </c>
      <c r="CN104" s="39">
        <v>0</v>
      </c>
      <c r="CO104" s="39">
        <f>CN104*C104*E104*F104*M104*$CO$6</f>
        <v>0</v>
      </c>
      <c r="CP104" s="39">
        <v>0</v>
      </c>
      <c r="CQ104" s="39">
        <f>CP104*C104*E104*F104*M104*$CQ$6</f>
        <v>0</v>
      </c>
      <c r="CR104" s="39">
        <v>0</v>
      </c>
      <c r="CS104" s="39">
        <f>CR104*C104*E104*F104*M104*$CS$6</f>
        <v>0</v>
      </c>
      <c r="CT104" s="39">
        <v>0</v>
      </c>
      <c r="CU104" s="39">
        <f>CT104*C104*E104*F104*M104*$CU$6</f>
        <v>0</v>
      </c>
      <c r="CV104" s="39"/>
      <c r="CW104" s="39">
        <f>SUM(CV104*$CW$6*C104*E104*F104*M104)</f>
        <v>0</v>
      </c>
      <c r="CX104" s="39"/>
      <c r="CY104" s="39">
        <f>SUM(CX104*$CY$6*C104*E104*F104*M104)</f>
        <v>0</v>
      </c>
      <c r="CZ104" s="39">
        <v>0</v>
      </c>
      <c r="DA104" s="39">
        <f>CZ104*C104*E104*F104*M104*$DA$6</f>
        <v>0</v>
      </c>
      <c r="DB104" s="39">
        <v>0</v>
      </c>
      <c r="DC104" s="39">
        <f>DB104*C104*E104*F104*M104*$DC$6</f>
        <v>0</v>
      </c>
      <c r="DD104" s="39">
        <v>0</v>
      </c>
      <c r="DE104" s="39">
        <f>DD104*C104*E104*F104*M104*$DE$6</f>
        <v>0</v>
      </c>
      <c r="DF104" s="39">
        <v>0</v>
      </c>
      <c r="DG104" s="39">
        <f>DF104*C104*E104*F104*M104*$DG$6</f>
        <v>0</v>
      </c>
      <c r="DH104" s="40">
        <v>0</v>
      </c>
      <c r="DI104" s="40">
        <f>DH104*C104*E104*F104*M104*$DI$6</f>
        <v>0</v>
      </c>
      <c r="DJ104" s="39"/>
      <c r="DK104" s="39">
        <f>DJ104*C104*E104*F104*M104*$DK$6</f>
        <v>0</v>
      </c>
      <c r="DL104" s="39">
        <v>0</v>
      </c>
      <c r="DM104" s="39">
        <f>DL104*C104*E104*F104*M104*$DM$6</f>
        <v>0</v>
      </c>
      <c r="DN104" s="39">
        <v>0</v>
      </c>
      <c r="DO104" s="39">
        <f>DN104*C104*E104*F104*M104*$DO$6</f>
        <v>0</v>
      </c>
      <c r="DP104" s="39">
        <v>14</v>
      </c>
      <c r="DQ104" s="39">
        <f>DP104*C104*E104*F104*M104*$DQ$6</f>
        <v>8755934.2062192</v>
      </c>
      <c r="DR104" s="39"/>
      <c r="DS104" s="39">
        <f>DR104*C104*E104*F104*M104*$DS$6</f>
        <v>0</v>
      </c>
      <c r="DT104" s="39">
        <v>0</v>
      </c>
      <c r="DU104" s="39">
        <f>DT104*C104*E104*F104*M104*$DU$6</f>
        <v>0</v>
      </c>
      <c r="DV104" s="39">
        <v>0</v>
      </c>
      <c r="DW104" s="39">
        <f>DV104*C104*E104*F104*M104*$DW$6</f>
        <v>0</v>
      </c>
      <c r="DX104" s="39">
        <v>0</v>
      </c>
      <c r="DY104" s="39">
        <f>DX104*C104*E104*F104*N104*$DY$6</f>
        <v>0</v>
      </c>
      <c r="DZ104" s="39">
        <v>0</v>
      </c>
      <c r="EA104" s="39">
        <f>DZ104*C104*E104*F104*O104*$EA$6</f>
        <v>0</v>
      </c>
      <c r="EB104" s="41">
        <f t="shared" si="43"/>
        <v>24</v>
      </c>
      <c r="EC104" s="41">
        <f t="shared" si="44"/>
        <v>15029476.130869199</v>
      </c>
    </row>
    <row r="105" spans="1:257" ht="45" x14ac:dyDescent="0.25">
      <c r="A105" s="56">
        <v>92</v>
      </c>
      <c r="B105" s="34" t="s">
        <v>171</v>
      </c>
      <c r="C105" s="35">
        <v>19007.45</v>
      </c>
      <c r="D105" s="35">
        <f t="shared" si="36"/>
        <v>17486.854000000003</v>
      </c>
      <c r="E105" s="112">
        <v>7.4</v>
      </c>
      <c r="F105" s="36">
        <v>1.5</v>
      </c>
      <c r="G105" s="101"/>
      <c r="H105" s="102">
        <v>0.24</v>
      </c>
      <c r="I105" s="102">
        <v>0.66</v>
      </c>
      <c r="J105" s="102">
        <v>0.02</v>
      </c>
      <c r="K105" s="102">
        <v>0.08</v>
      </c>
      <c r="L105" s="35">
        <v>1.4</v>
      </c>
      <c r="M105" s="35">
        <v>1.68</v>
      </c>
      <c r="N105" s="35">
        <v>2.23</v>
      </c>
      <c r="O105" s="35">
        <v>2.39</v>
      </c>
      <c r="P105" s="39"/>
      <c r="Q105" s="39">
        <f>P105*C105*E105*F105*L105*$Q$6</f>
        <v>0</v>
      </c>
      <c r="R105" s="39">
        <v>0</v>
      </c>
      <c r="S105" s="39">
        <f>R105*C105*E105*F105*L105*$S$6</f>
        <v>0</v>
      </c>
      <c r="T105" s="39">
        <v>125</v>
      </c>
      <c r="U105" s="39">
        <f>T105*C105*E105*F105*L105*$U$6</f>
        <v>47998563.112500004</v>
      </c>
      <c r="V105" s="39">
        <v>0</v>
      </c>
      <c r="W105" s="39">
        <f>V105*C105*E105*F105*L105*$W$6</f>
        <v>0</v>
      </c>
      <c r="X105" s="39">
        <v>0</v>
      </c>
      <c r="Y105" s="39">
        <f>X105*C105*E105*F105*L105*$Y$6</f>
        <v>0</v>
      </c>
      <c r="Z105" s="39">
        <v>0</v>
      </c>
      <c r="AA105" s="39">
        <f>Z105*C105*E105*F105*L105*$AA$6</f>
        <v>0</v>
      </c>
      <c r="AB105" s="39">
        <v>0</v>
      </c>
      <c r="AC105" s="39">
        <f>AB105*C105*E105*F105*L105*$AC$6</f>
        <v>0</v>
      </c>
      <c r="AD105" s="39">
        <v>0</v>
      </c>
      <c r="AE105" s="39">
        <f>AD105*C105*E105*F105*L105*$AE$6</f>
        <v>0</v>
      </c>
      <c r="AF105" s="39">
        <v>0</v>
      </c>
      <c r="AG105" s="39">
        <f>AF105*C105*E105*F105*L105*$AG$6</f>
        <v>0</v>
      </c>
      <c r="AH105" s="39">
        <v>0</v>
      </c>
      <c r="AI105" s="39">
        <f>AH105*C105*E105*F105*L105*$AI$6</f>
        <v>0</v>
      </c>
      <c r="AJ105" s="39">
        <v>0</v>
      </c>
      <c r="AK105" s="39">
        <f>AJ105*C105*E105*F105*L105*$AK$6</f>
        <v>0</v>
      </c>
      <c r="AL105" s="39">
        <v>0</v>
      </c>
      <c r="AM105" s="39">
        <f>AL105*C105*E105*F105*L105*$AM$6</f>
        <v>0</v>
      </c>
      <c r="AN105" s="39"/>
      <c r="AO105" s="39">
        <f>SUM($AO$6*AN105*C105*E105*F105*L105)</f>
        <v>0</v>
      </c>
      <c r="AP105" s="39">
        <v>0</v>
      </c>
      <c r="AQ105" s="39">
        <f>AP105*C105*E105*F105*L105*$AQ$6</f>
        <v>0</v>
      </c>
      <c r="AR105" s="39">
        <v>0</v>
      </c>
      <c r="AS105" s="39">
        <f>AR105*C105*E105*F105*L105*$AS$6</f>
        <v>0</v>
      </c>
      <c r="AT105" s="39">
        <v>0</v>
      </c>
      <c r="AU105" s="39">
        <f>AT105*C105*E105*F105*L105*$AU$6</f>
        <v>0</v>
      </c>
      <c r="AV105" s="39">
        <v>0</v>
      </c>
      <c r="AW105" s="39">
        <f>AV105*C105*E105*F105*L105*$AW$6</f>
        <v>0</v>
      </c>
      <c r="AX105" s="39"/>
      <c r="AY105" s="39">
        <f>SUM(AX105*$AY$6*C105*E105*F105*L105)</f>
        <v>0</v>
      </c>
      <c r="AZ105" s="39"/>
      <c r="BA105" s="39">
        <f>SUM(AZ105*$BA$6*C105*E105*F105*L105)</f>
        <v>0</v>
      </c>
      <c r="BB105" s="39">
        <v>0</v>
      </c>
      <c r="BC105" s="39">
        <f>BB105*C105*E105*F105*L105*$BC$6</f>
        <v>0</v>
      </c>
      <c r="BD105" s="39">
        <v>0</v>
      </c>
      <c r="BE105" s="39">
        <f>BD105*C105*E105*F105*L105*$BE$6</f>
        <v>0</v>
      </c>
      <c r="BF105" s="39">
        <v>0</v>
      </c>
      <c r="BG105" s="39">
        <f>BF105*C105*E105*F105*L105*$BG$6</f>
        <v>0</v>
      </c>
      <c r="BH105" s="39">
        <v>0</v>
      </c>
      <c r="BI105" s="39">
        <f>BH105*C105*E105*F105*L105*$BI$6</f>
        <v>0</v>
      </c>
      <c r="BJ105" s="39">
        <v>0</v>
      </c>
      <c r="BK105" s="39">
        <f>BJ105*C105*E105*F105*L105*$BK$6</f>
        <v>0</v>
      </c>
      <c r="BL105" s="39">
        <v>0</v>
      </c>
      <c r="BM105" s="39">
        <f>BL105*C105*E105*F105*L105*$BM$6</f>
        <v>0</v>
      </c>
      <c r="BN105" s="39">
        <v>6</v>
      </c>
      <c r="BO105" s="39">
        <f>BN105*C105*E105*F105*L105*$BO$6</f>
        <v>1736809.5452399999</v>
      </c>
      <c r="BP105" s="39">
        <v>0</v>
      </c>
      <c r="BQ105" s="39">
        <f>BP105*C105*E105*F105*L105*$BQ$6</f>
        <v>0</v>
      </c>
      <c r="BR105" s="39">
        <v>0</v>
      </c>
      <c r="BS105" s="39">
        <f>BR105*C105*E105*F105*L105*$BS$6</f>
        <v>0</v>
      </c>
      <c r="BT105" s="39">
        <v>0</v>
      </c>
      <c r="BU105" s="39">
        <f>BT105*C105*E105*F105*L105*$BU$6</f>
        <v>0</v>
      </c>
      <c r="BV105" s="39">
        <v>0</v>
      </c>
      <c r="BW105" s="39">
        <f>BV105*C105*E105*F105*L105*$BW$6</f>
        <v>0</v>
      </c>
      <c r="BX105" s="39">
        <v>0</v>
      </c>
      <c r="BY105" s="39">
        <f>BX105*C105*E105*F105*L105*$BY$6</f>
        <v>0</v>
      </c>
      <c r="BZ105" s="39">
        <v>0</v>
      </c>
      <c r="CA105" s="39">
        <f>BZ105*C105*E105*F105*M105*$CA$6</f>
        <v>0</v>
      </c>
      <c r="CB105" s="39">
        <v>0</v>
      </c>
      <c r="CC105" s="39">
        <f>CB105*C105*E105*F105*M105*$CC$6</f>
        <v>0</v>
      </c>
      <c r="CD105" s="39">
        <v>0</v>
      </c>
      <c r="CE105" s="39">
        <f>CD105*C105*E105*F105*M105*$CE$6</f>
        <v>0</v>
      </c>
      <c r="CF105" s="39"/>
      <c r="CG105" s="39">
        <f>CF105*C105*E105*F105*M105*$CG$6</f>
        <v>0</v>
      </c>
      <c r="CH105" s="39"/>
      <c r="CI105" s="39">
        <f>SUM(CH105*$CI$6*C105*E105*F105*M105)</f>
        <v>0</v>
      </c>
      <c r="CJ105" s="39"/>
      <c r="CK105" s="39">
        <f>SUM(CJ105*$CK$6*C105*E105*F105*M105)</f>
        <v>0</v>
      </c>
      <c r="CL105" s="39">
        <v>0</v>
      </c>
      <c r="CM105" s="39">
        <f>CL105*C105*E105*F105*M105*$CM$6</f>
        <v>0</v>
      </c>
      <c r="CN105" s="39">
        <v>0</v>
      </c>
      <c r="CO105" s="39">
        <f>CN105*C105*E105*F105*M105*$CO$6</f>
        <v>0</v>
      </c>
      <c r="CP105" s="39">
        <v>0</v>
      </c>
      <c r="CQ105" s="39">
        <f>CP105*C105*E105*F105*M105*$CQ$6</f>
        <v>0</v>
      </c>
      <c r="CR105" s="39">
        <v>0</v>
      </c>
      <c r="CS105" s="39">
        <f>CR105*C105*E105*F105*M105*$CS$6</f>
        <v>0</v>
      </c>
      <c r="CT105" s="39">
        <v>0</v>
      </c>
      <c r="CU105" s="39">
        <f>CT105*C105*E105*F105*M105*$CU$6</f>
        <v>0</v>
      </c>
      <c r="CV105" s="39"/>
      <c r="CW105" s="39">
        <f>SUM(CV105*$CW$6*C105*E105*F105*M105)</f>
        <v>0</v>
      </c>
      <c r="CX105" s="39"/>
      <c r="CY105" s="39">
        <f>SUM(CX105*$CY$6*C105*E105*F105*M105)</f>
        <v>0</v>
      </c>
      <c r="CZ105" s="39">
        <v>0</v>
      </c>
      <c r="DA105" s="39">
        <f>CZ105*C105*E105*F105*M105*$DA$6</f>
        <v>0</v>
      </c>
      <c r="DB105" s="39">
        <v>0</v>
      </c>
      <c r="DC105" s="39">
        <f>DB105*C105*E105*F105*M105*$DC$6</f>
        <v>0</v>
      </c>
      <c r="DD105" s="39">
        <v>0</v>
      </c>
      <c r="DE105" s="39">
        <f>DD105*C105*E105*F105*M105*$DE$6</f>
        <v>0</v>
      </c>
      <c r="DF105" s="39">
        <v>0</v>
      </c>
      <c r="DG105" s="39">
        <f>DF105*C105*E105*F105*M105*$DG$6</f>
        <v>0</v>
      </c>
      <c r="DH105" s="40">
        <v>0</v>
      </c>
      <c r="DI105" s="40">
        <f>DH105*C105*E105*F105*M105*$DI$6</f>
        <v>0</v>
      </c>
      <c r="DJ105" s="39"/>
      <c r="DK105" s="39">
        <f>DJ105*C105*E105*F105*M105*$DK$6</f>
        <v>0</v>
      </c>
      <c r="DL105" s="39">
        <v>0</v>
      </c>
      <c r="DM105" s="39">
        <f>DL105*C105*E105*F105*M105*$DM$6</f>
        <v>0</v>
      </c>
      <c r="DN105" s="39">
        <v>0</v>
      </c>
      <c r="DO105" s="39">
        <f>DN105*C105*E105*F105*M105*$DO$6</f>
        <v>0</v>
      </c>
      <c r="DP105" s="39"/>
      <c r="DQ105" s="39">
        <f>DP105*C105*E105*F105*M105*$DQ$6</f>
        <v>0</v>
      </c>
      <c r="DR105" s="39"/>
      <c r="DS105" s="39">
        <f>DR105*C105*E105*F105*M105*$DS$6</f>
        <v>0</v>
      </c>
      <c r="DT105" s="39">
        <v>0</v>
      </c>
      <c r="DU105" s="39">
        <f>DT105*C105*E105*F105*M105*$DU$6</f>
        <v>0</v>
      </c>
      <c r="DV105" s="39">
        <v>0</v>
      </c>
      <c r="DW105" s="39">
        <f>DV105*C105*E105*F105*M105*$DW$6</f>
        <v>0</v>
      </c>
      <c r="DX105" s="39">
        <v>0</v>
      </c>
      <c r="DY105" s="39">
        <f>DX105*C105*E105*F105*N105*$DY$6</f>
        <v>0</v>
      </c>
      <c r="DZ105" s="39">
        <v>0</v>
      </c>
      <c r="EA105" s="39">
        <f>DZ105*C105*E105*F105*O105*$EA$6</f>
        <v>0</v>
      </c>
      <c r="EB105" s="41">
        <f t="shared" si="43"/>
        <v>131</v>
      </c>
      <c r="EC105" s="41">
        <f t="shared" si="44"/>
        <v>49735372.657740004</v>
      </c>
    </row>
    <row r="106" spans="1:257" ht="30" x14ac:dyDescent="0.25">
      <c r="A106" s="56">
        <v>93</v>
      </c>
      <c r="B106" s="34" t="s">
        <v>172</v>
      </c>
      <c r="C106" s="35">
        <v>19007.45</v>
      </c>
      <c r="D106" s="35">
        <f t="shared" si="36"/>
        <v>16916.630500000003</v>
      </c>
      <c r="E106" s="112">
        <v>1.91</v>
      </c>
      <c r="F106" s="36">
        <v>1.5</v>
      </c>
      <c r="G106" s="101"/>
      <c r="H106" s="102">
        <v>0.68</v>
      </c>
      <c r="I106" s="102">
        <v>0.18</v>
      </c>
      <c r="J106" s="102">
        <v>0.03</v>
      </c>
      <c r="K106" s="102">
        <v>0.11</v>
      </c>
      <c r="L106" s="35">
        <v>1.4</v>
      </c>
      <c r="M106" s="35">
        <v>1.68</v>
      </c>
      <c r="N106" s="35">
        <v>2.23</v>
      </c>
      <c r="O106" s="35">
        <v>2.39</v>
      </c>
      <c r="P106" s="39"/>
      <c r="Q106" s="39">
        <f>P106*C106*E106*F106*L106*$Q$6</f>
        <v>0</v>
      </c>
      <c r="R106" s="39">
        <v>0</v>
      </c>
      <c r="S106" s="39">
        <f>R106*C106*E106*F106*L106*$S$6</f>
        <v>0</v>
      </c>
      <c r="T106" s="39">
        <v>50</v>
      </c>
      <c r="U106" s="39">
        <f>T106*C106*E106*F106*L106*$U$6</f>
        <v>4955527.32675</v>
      </c>
      <c r="V106" s="39">
        <v>0</v>
      </c>
      <c r="W106" s="39">
        <f>V106*C106*E106*F106*L106*$W$6</f>
        <v>0</v>
      </c>
      <c r="X106" s="39">
        <v>0</v>
      </c>
      <c r="Y106" s="39">
        <f>X106*C106*E106*F106*L106*$Y$6</f>
        <v>0</v>
      </c>
      <c r="Z106" s="39">
        <v>0</v>
      </c>
      <c r="AA106" s="39">
        <f>Z106*C106*E106*F106*L106*$AA$6</f>
        <v>0</v>
      </c>
      <c r="AB106" s="39">
        <v>0</v>
      </c>
      <c r="AC106" s="39">
        <f>AB106*C106*E106*F106*L106*$AC$6</f>
        <v>0</v>
      </c>
      <c r="AD106" s="39">
        <v>0</v>
      </c>
      <c r="AE106" s="39">
        <f>AD106*C106*E106*F106*L106*$AE$6</f>
        <v>0</v>
      </c>
      <c r="AF106" s="39">
        <v>0</v>
      </c>
      <c r="AG106" s="39">
        <f>AF106*C106*E106*F106*L106*$AG$6</f>
        <v>0</v>
      </c>
      <c r="AH106" s="39">
        <v>0</v>
      </c>
      <c r="AI106" s="39">
        <f>AH106*C106*E106*F106*L106*$AI$6</f>
        <v>0</v>
      </c>
      <c r="AJ106" s="39">
        <v>0</v>
      </c>
      <c r="AK106" s="39">
        <f>AJ106*C106*E106*F106*L106*$AK$6</f>
        <v>0</v>
      </c>
      <c r="AL106" s="39">
        <v>0</v>
      </c>
      <c r="AM106" s="39">
        <f>AL106*C106*E106*F106*L106*$AM$6</f>
        <v>0</v>
      </c>
      <c r="AN106" s="39"/>
      <c r="AO106" s="39">
        <f>SUM($AO$6*AN106*C106*E106*F106*L106)</f>
        <v>0</v>
      </c>
      <c r="AP106" s="39">
        <v>0</v>
      </c>
      <c r="AQ106" s="39">
        <f>AP106*C106*E106*F106*L106*$AQ$6</f>
        <v>0</v>
      </c>
      <c r="AR106" s="39">
        <v>0</v>
      </c>
      <c r="AS106" s="39">
        <f>AR106*C106*E106*F106*L106*$AS$6</f>
        <v>0</v>
      </c>
      <c r="AT106" s="39">
        <v>0</v>
      </c>
      <c r="AU106" s="39">
        <f>AT106*C106*E106*F106*L106*$AU$6</f>
        <v>0</v>
      </c>
      <c r="AV106" s="39">
        <v>0</v>
      </c>
      <c r="AW106" s="39">
        <f>AV106*C106*E106*F106*L106*$AW$6</f>
        <v>0</v>
      </c>
      <c r="AX106" s="39"/>
      <c r="AY106" s="39">
        <f>SUM(AX106*$AY$6*C106*E106*F106*L106)</f>
        <v>0</v>
      </c>
      <c r="AZ106" s="39"/>
      <c r="BA106" s="39">
        <f>SUM(AZ106*$BA$6*C106*E106*F106*L106)</f>
        <v>0</v>
      </c>
      <c r="BB106" s="39">
        <v>0</v>
      </c>
      <c r="BC106" s="39">
        <f>BB106*C106*E106*F106*L106*$BC$6</f>
        <v>0</v>
      </c>
      <c r="BD106" s="39">
        <v>0</v>
      </c>
      <c r="BE106" s="39">
        <f>BD106*C106*E106*F106*L106*$BE$6</f>
        <v>0</v>
      </c>
      <c r="BF106" s="39">
        <v>0</v>
      </c>
      <c r="BG106" s="39">
        <f>BF106*C106*E106*F106*L106*$BG$6</f>
        <v>0</v>
      </c>
      <c r="BH106" s="39">
        <v>0</v>
      </c>
      <c r="BI106" s="39">
        <f>BH106*C106*E106*F106*L106*$BI$6</f>
        <v>0</v>
      </c>
      <c r="BJ106" s="39">
        <v>0</v>
      </c>
      <c r="BK106" s="39">
        <f>BJ106*C106*E106*F106*L106*$BK$6</f>
        <v>0</v>
      </c>
      <c r="BL106" s="39">
        <v>0</v>
      </c>
      <c r="BM106" s="39">
        <f>BL106*C106*E106*F106*L106*$BM$6</f>
        <v>0</v>
      </c>
      <c r="BN106" s="39">
        <v>0</v>
      </c>
      <c r="BO106" s="39">
        <f>BN106*C106*E106*F106*L106*$BO$6</f>
        <v>0</v>
      </c>
      <c r="BP106" s="39">
        <v>0</v>
      </c>
      <c r="BQ106" s="39">
        <f>BP106*C106*E106*F106*L106*$BQ$6</f>
        <v>0</v>
      </c>
      <c r="BR106" s="39">
        <v>0</v>
      </c>
      <c r="BS106" s="39">
        <f>BR106*C106*E106*F106*L106*$BS$6</f>
        <v>0</v>
      </c>
      <c r="BT106" s="39">
        <v>0</v>
      </c>
      <c r="BU106" s="39">
        <f>BT106*C106*E106*F106*L106*$BU$6</f>
        <v>0</v>
      </c>
      <c r="BV106" s="39">
        <v>0</v>
      </c>
      <c r="BW106" s="39">
        <f>BV106*C106*E106*F106*L106*$BW$6</f>
        <v>0</v>
      </c>
      <c r="BX106" s="39">
        <v>0</v>
      </c>
      <c r="BY106" s="39">
        <f>BX106*C106*E106*F106*L106*$BY$6</f>
        <v>0</v>
      </c>
      <c r="BZ106" s="39">
        <v>0</v>
      </c>
      <c r="CA106" s="39">
        <f>BZ106*C106*E106*F106*M106*$CA$6</f>
        <v>0</v>
      </c>
      <c r="CB106" s="39">
        <v>0</v>
      </c>
      <c r="CC106" s="39">
        <f>CB106*C106*E106*F106*M106*$CC$6</f>
        <v>0</v>
      </c>
      <c r="CD106" s="39">
        <v>7</v>
      </c>
      <c r="CE106" s="39">
        <f>CD106*C106*E106*F106*M106*$CE$6</f>
        <v>627598.4762123999</v>
      </c>
      <c r="CF106" s="39">
        <v>11</v>
      </c>
      <c r="CG106" s="39">
        <f>CF106*C106*E106*F106*M106*$CG$6</f>
        <v>986226.1769052</v>
      </c>
      <c r="CH106" s="39"/>
      <c r="CI106" s="39">
        <f>SUM(CH106*$CI$6*C106*E106*F106*M106)</f>
        <v>0</v>
      </c>
      <c r="CJ106" s="39"/>
      <c r="CK106" s="39">
        <f>SUM(CJ106*$CK$6*C106*E106*F106*M106)</f>
        <v>0</v>
      </c>
      <c r="CL106" s="39">
        <v>4</v>
      </c>
      <c r="CM106" s="39">
        <f>CL106*C106*E106*F106*M106*$CM$6</f>
        <v>358627.70069279999</v>
      </c>
      <c r="CN106" s="39">
        <v>0</v>
      </c>
      <c r="CO106" s="39">
        <f>CN106*C106*E106*F106*M106*$CO$6</f>
        <v>0</v>
      </c>
      <c r="CP106" s="39"/>
      <c r="CQ106" s="39">
        <f>CP106*C106*E106*F106*M106*$CQ$6</f>
        <v>0</v>
      </c>
      <c r="CR106" s="39">
        <v>0</v>
      </c>
      <c r="CS106" s="39">
        <f>CR106*C106*E106*F106*M106*$CS$6</f>
        <v>0</v>
      </c>
      <c r="CT106" s="39">
        <v>0</v>
      </c>
      <c r="CU106" s="39">
        <f>CT106*C106*E106*F106*M106*$CU$6</f>
        <v>0</v>
      </c>
      <c r="CV106" s="39"/>
      <c r="CW106" s="39">
        <f>SUM(CV106*$CW$6*C106*E106*F106*M106)</f>
        <v>0</v>
      </c>
      <c r="CX106" s="39">
        <v>2</v>
      </c>
      <c r="CY106" s="39">
        <f>SUM(CX106*$CY$6*C106*E106*F106*M106)</f>
        <v>179313.85034639997</v>
      </c>
      <c r="CZ106" s="39">
        <v>0</v>
      </c>
      <c r="DA106" s="39">
        <f>CZ106*C106*E106*F106*M106*$DA$6</f>
        <v>0</v>
      </c>
      <c r="DB106" s="39">
        <v>0</v>
      </c>
      <c r="DC106" s="39">
        <f>DB106*C106*E106*F106*M106*$DC$6</f>
        <v>0</v>
      </c>
      <c r="DD106" s="39">
        <v>17</v>
      </c>
      <c r="DE106" s="39">
        <f>DD106*C106*E106*F106*M106*$DE$6</f>
        <v>1679695.0471224</v>
      </c>
      <c r="DF106" s="39">
        <v>0</v>
      </c>
      <c r="DG106" s="39">
        <f>DF106*C106*E106*F106*M106*$DG$6</f>
        <v>0</v>
      </c>
      <c r="DH106" s="40">
        <v>0</v>
      </c>
      <c r="DI106" s="40">
        <f>DH106*C106*E106*F106*M106*$DI$6</f>
        <v>0</v>
      </c>
      <c r="DJ106" s="39"/>
      <c r="DK106" s="39">
        <f>DJ106*C106*E106*F106*M106*$DK$6</f>
        <v>0</v>
      </c>
      <c r="DL106" s="39">
        <v>0</v>
      </c>
      <c r="DM106" s="39">
        <f>DL106*C106*E106*F106*M106*$DM$6</f>
        <v>0</v>
      </c>
      <c r="DN106" s="39">
        <v>0</v>
      </c>
      <c r="DO106" s="39">
        <f>DN106*C106*E106*F106*M106*$DO$6</f>
        <v>0</v>
      </c>
      <c r="DP106" s="39">
        <v>80</v>
      </c>
      <c r="DQ106" s="39">
        <f>DP106*C106*E106*F106*M106*$DQ$6</f>
        <v>7904447.2805760009</v>
      </c>
      <c r="DR106" s="39">
        <v>14</v>
      </c>
      <c r="DS106" s="39">
        <f>DR106*C106*E106*F106*M106*$DS$6</f>
        <v>1383278.2741007998</v>
      </c>
      <c r="DT106" s="39">
        <v>0</v>
      </c>
      <c r="DU106" s="39">
        <f>DT106*C106*E106*F106*M106*$DU$6</f>
        <v>0</v>
      </c>
      <c r="DV106" s="39">
        <v>0</v>
      </c>
      <c r="DW106" s="39">
        <f>DV106*C106*E106*F106*M106*$DW$6</f>
        <v>0</v>
      </c>
      <c r="DX106" s="39">
        <v>1</v>
      </c>
      <c r="DY106" s="39">
        <f>DX106*C106*E106*F106*N106*$DY$6</f>
        <v>182156.47151624999</v>
      </c>
      <c r="DZ106" s="39">
        <v>0</v>
      </c>
      <c r="EA106" s="39">
        <f>DZ106*C106*E106*F106*O106*$EA$6</f>
        <v>0</v>
      </c>
      <c r="EB106" s="41">
        <f t="shared" si="43"/>
        <v>186</v>
      </c>
      <c r="EC106" s="41">
        <f t="shared" si="44"/>
        <v>18256870.604222253</v>
      </c>
    </row>
    <row r="107" spans="1:257" s="43" customFormat="1" ht="30" x14ac:dyDescent="0.25">
      <c r="A107" s="56">
        <v>94</v>
      </c>
      <c r="B107" s="34" t="s">
        <v>173</v>
      </c>
      <c r="C107" s="35">
        <v>19007.45</v>
      </c>
      <c r="D107" s="35">
        <f t="shared" si="36"/>
        <v>16346.407000000003</v>
      </c>
      <c r="E107" s="112">
        <v>1.41</v>
      </c>
      <c r="F107" s="36">
        <v>1</v>
      </c>
      <c r="G107" s="37"/>
      <c r="H107" s="38">
        <v>0.63</v>
      </c>
      <c r="I107" s="38">
        <v>0.2</v>
      </c>
      <c r="J107" s="38">
        <v>0.03</v>
      </c>
      <c r="K107" s="38">
        <v>0.14000000000000001</v>
      </c>
      <c r="L107" s="35">
        <v>1.4</v>
      </c>
      <c r="M107" s="35">
        <v>1.68</v>
      </c>
      <c r="N107" s="35">
        <v>2.23</v>
      </c>
      <c r="O107" s="35">
        <v>2.39</v>
      </c>
      <c r="P107" s="39"/>
      <c r="Q107" s="39">
        <f>P107*C107*E107*F107*L107*$Q$6</f>
        <v>0</v>
      </c>
      <c r="R107" s="39"/>
      <c r="S107" s="39">
        <f>R107*C107*E107*F107*L107*$S$6</f>
        <v>0</v>
      </c>
      <c r="T107" s="39"/>
      <c r="U107" s="39">
        <f>T107*C107*E107*F107*L107*$U$6</f>
        <v>0</v>
      </c>
      <c r="V107" s="39">
        <v>0</v>
      </c>
      <c r="W107" s="39">
        <f>V107*C107*E107*F107*L107*$W$6</f>
        <v>0</v>
      </c>
      <c r="X107" s="39">
        <v>0</v>
      </c>
      <c r="Y107" s="39">
        <f>X107*C107*E107*F107*L107*$Y$6</f>
        <v>0</v>
      </c>
      <c r="Z107" s="39">
        <v>0</v>
      </c>
      <c r="AA107" s="39">
        <f>Z107*C107*E107*F107*L107*$AA$6</f>
        <v>0</v>
      </c>
      <c r="AB107" s="39">
        <v>0</v>
      </c>
      <c r="AC107" s="39">
        <f>AB107*C107*E107*F107*L107*$AC$6</f>
        <v>0</v>
      </c>
      <c r="AD107" s="39">
        <v>0</v>
      </c>
      <c r="AE107" s="39">
        <f>AD107*C107*E107*F107*L107*$AE$6</f>
        <v>0</v>
      </c>
      <c r="AF107" s="39">
        <v>0</v>
      </c>
      <c r="AG107" s="39">
        <f>AF107*C107*E107*F107*L107*$AG$6</f>
        <v>0</v>
      </c>
      <c r="AH107" s="39">
        <v>0</v>
      </c>
      <c r="AI107" s="39">
        <f>AH107*C107*E107*F107*L107*$AI$6</f>
        <v>0</v>
      </c>
      <c r="AJ107" s="39">
        <v>0</v>
      </c>
      <c r="AK107" s="39">
        <f>AJ107*C107*E107*F107*L107*$AK$6</f>
        <v>0</v>
      </c>
      <c r="AL107" s="39">
        <v>0</v>
      </c>
      <c r="AM107" s="39">
        <f>AL107*C107*E107*F107*L107*$AM$6</f>
        <v>0</v>
      </c>
      <c r="AN107" s="39"/>
      <c r="AO107" s="39">
        <f>SUM($AO$6*AN107*C107*E107*F107*L107)</f>
        <v>0</v>
      </c>
      <c r="AP107" s="39">
        <v>6</v>
      </c>
      <c r="AQ107" s="39">
        <f>AP107*C107*E107*F107*L107*$AQ$6</f>
        <v>220621.75304400001</v>
      </c>
      <c r="AR107" s="39">
        <v>0</v>
      </c>
      <c r="AS107" s="39">
        <f>AR107*C107*E107*F107*L107*$AS$6</f>
        <v>0</v>
      </c>
      <c r="AT107" s="39">
        <v>0</v>
      </c>
      <c r="AU107" s="39">
        <f>AT107*C107*E107*F107*L107*$AU$6</f>
        <v>0</v>
      </c>
      <c r="AV107" s="39">
        <v>0</v>
      </c>
      <c r="AW107" s="39">
        <f>AV107*C107*E107*F107*L107*$AW$6</f>
        <v>0</v>
      </c>
      <c r="AX107" s="39"/>
      <c r="AY107" s="39">
        <f>SUM(AX107*$AY$6*C107*E107*F107*L107)</f>
        <v>0</v>
      </c>
      <c r="AZ107" s="39"/>
      <c r="BA107" s="39">
        <f>SUM(AZ107*$BA$6*C107*E107*F107*L107)</f>
        <v>0</v>
      </c>
      <c r="BB107" s="39">
        <v>0</v>
      </c>
      <c r="BC107" s="39">
        <f>BB107*C107*E107*F107*L107*$BC$6</f>
        <v>0</v>
      </c>
      <c r="BD107" s="39">
        <v>0</v>
      </c>
      <c r="BE107" s="39">
        <f>BD107*C107*E107*F107*L107*$BE$6</f>
        <v>0</v>
      </c>
      <c r="BF107" s="39">
        <v>0</v>
      </c>
      <c r="BG107" s="39">
        <f>BF107*C107*E107*F107*L107*$BG$6</f>
        <v>0</v>
      </c>
      <c r="BH107" s="39">
        <v>0</v>
      </c>
      <c r="BI107" s="39">
        <f>BH107*C107*E107*F107*L107*$BI$6</f>
        <v>0</v>
      </c>
      <c r="BJ107" s="39">
        <v>0</v>
      </c>
      <c r="BK107" s="39">
        <f>BJ107*C107*E107*F107*L107*$BK$6</f>
        <v>0</v>
      </c>
      <c r="BL107" s="39">
        <v>0</v>
      </c>
      <c r="BM107" s="39">
        <f>BL107*C107*E107*F107*L107*$BM$6</f>
        <v>0</v>
      </c>
      <c r="BN107" s="39">
        <v>0</v>
      </c>
      <c r="BO107" s="39">
        <f>BN107*C107*E107*F107*L107*$BO$6</f>
        <v>0</v>
      </c>
      <c r="BP107" s="39">
        <v>0</v>
      </c>
      <c r="BQ107" s="39">
        <f>BP107*C107*E107*F107*L107*$BQ$6</f>
        <v>0</v>
      </c>
      <c r="BR107" s="39">
        <v>0</v>
      </c>
      <c r="BS107" s="39">
        <f>BR107*C107*E107*F107*L107*$BS$6</f>
        <v>0</v>
      </c>
      <c r="BT107" s="39">
        <v>0</v>
      </c>
      <c r="BU107" s="39">
        <f>BT107*C107*E107*F107*L107*$BU$6</f>
        <v>0</v>
      </c>
      <c r="BV107" s="39">
        <v>0</v>
      </c>
      <c r="BW107" s="39">
        <f>BV107*C107*E107*F107*L107*$BW$6</f>
        <v>0</v>
      </c>
      <c r="BX107" s="39">
        <v>0</v>
      </c>
      <c r="BY107" s="39">
        <f>BX107*C107*E107*F107*L107*$BY$6</f>
        <v>0</v>
      </c>
      <c r="BZ107" s="39">
        <v>0</v>
      </c>
      <c r="CA107" s="39">
        <f>BZ107*C107*E107*F107*M107*$CA$6</f>
        <v>0</v>
      </c>
      <c r="CB107" s="39">
        <v>0</v>
      </c>
      <c r="CC107" s="39">
        <f>CB107*C107*E107*F107*M107*$CC$6</f>
        <v>0</v>
      </c>
      <c r="CD107" s="39">
        <v>23</v>
      </c>
      <c r="CE107" s="39">
        <f>CD107*C107*E107*F107*M107*$CE$6</f>
        <v>1014860.0640023999</v>
      </c>
      <c r="CF107" s="39">
        <v>1</v>
      </c>
      <c r="CG107" s="39">
        <f>CF107*C107*E107*F107*M107*$CG$6</f>
        <v>44124.350608799992</v>
      </c>
      <c r="CH107" s="39"/>
      <c r="CI107" s="39">
        <f>SUM(CH107*$CI$6*C107*E107*F107*M107)</f>
        <v>0</v>
      </c>
      <c r="CJ107" s="39"/>
      <c r="CK107" s="39">
        <f>SUM(CJ107*$CK$6*C107*E107*F107*M107)</f>
        <v>0</v>
      </c>
      <c r="CL107" s="39">
        <v>4</v>
      </c>
      <c r="CM107" s="39">
        <f>CL107*C107*E107*F107*M107*$CM$6</f>
        <v>176497.40243519997</v>
      </c>
      <c r="CN107" s="39">
        <v>0</v>
      </c>
      <c r="CO107" s="39">
        <f>CN107*C107*E107*F107*M107*$CO$6</f>
        <v>0</v>
      </c>
      <c r="CP107" s="39">
        <v>0</v>
      </c>
      <c r="CQ107" s="39">
        <f>CP107*C107*E107*F107*M107*$CQ$6</f>
        <v>0</v>
      </c>
      <c r="CR107" s="39">
        <v>0</v>
      </c>
      <c r="CS107" s="39">
        <f>CR107*C107*E107*F107*M107*$CS$6</f>
        <v>0</v>
      </c>
      <c r="CT107" s="39">
        <v>0</v>
      </c>
      <c r="CU107" s="39">
        <f>CT107*C107*E107*F107*M107*$CU$6</f>
        <v>0</v>
      </c>
      <c r="CV107" s="39"/>
      <c r="CW107" s="39">
        <f>SUM(CV107*$CW$6*C107*E107*F107*M107)</f>
        <v>0</v>
      </c>
      <c r="CX107" s="39">
        <v>2</v>
      </c>
      <c r="CY107" s="39">
        <f>SUM(CX107*$CY$6*C107*E107*F107*M107)</f>
        <v>88248.701217599999</v>
      </c>
      <c r="CZ107" s="39">
        <v>0</v>
      </c>
      <c r="DA107" s="39">
        <f>CZ107*C107*E107*F107*M107*$DA$6</f>
        <v>0</v>
      </c>
      <c r="DB107" s="39">
        <v>0</v>
      </c>
      <c r="DC107" s="39">
        <f>DB107*C107*E107*F107*M107*$DC$6</f>
        <v>0</v>
      </c>
      <c r="DD107" s="39">
        <v>17</v>
      </c>
      <c r="DE107" s="39">
        <f>DD107*C107*E107*F107*M107*$DE$6</f>
        <v>826656.20120160014</v>
      </c>
      <c r="DF107" s="39">
        <v>0</v>
      </c>
      <c r="DG107" s="39">
        <f>DF107*C107*E107*F107*M107*$DG$6</f>
        <v>0</v>
      </c>
      <c r="DH107" s="40">
        <v>0</v>
      </c>
      <c r="DI107" s="40">
        <f>DH107*C107*E107*F107*M107*$DI$6</f>
        <v>0</v>
      </c>
      <c r="DJ107" s="39">
        <v>5</v>
      </c>
      <c r="DK107" s="39">
        <f>DJ107*C107*E107*F107*M107*$DK$6</f>
        <v>243134.17682399999</v>
      </c>
      <c r="DL107" s="39">
        <v>0</v>
      </c>
      <c r="DM107" s="39">
        <f>DL107*C107*E107*F107*M107*$DM$6</f>
        <v>0</v>
      </c>
      <c r="DN107" s="39">
        <v>0</v>
      </c>
      <c r="DO107" s="39">
        <f>DN107*C107*E107*F107*M107*$DO$6</f>
        <v>0</v>
      </c>
      <c r="DP107" s="39">
        <v>250</v>
      </c>
      <c r="DQ107" s="39">
        <f>DP107*C107*E107*F107*M107*$DQ$6</f>
        <v>12156708.8412</v>
      </c>
      <c r="DR107" s="39">
        <v>20</v>
      </c>
      <c r="DS107" s="39">
        <f>DR107*C107*E107*F107*M107*$DS$6</f>
        <v>972536.70729599998</v>
      </c>
      <c r="DT107" s="39">
        <v>0</v>
      </c>
      <c r="DU107" s="39">
        <f>DT107*C107*E107*F107*M107*$DU$6</f>
        <v>0</v>
      </c>
      <c r="DV107" s="39">
        <v>0</v>
      </c>
      <c r="DW107" s="39">
        <f>DV107*C107*E107*F107*M107*$DW$6</f>
        <v>0</v>
      </c>
      <c r="DX107" s="39">
        <v>0</v>
      </c>
      <c r="DY107" s="39">
        <f>DX107*C107*E107*F107*N107*$DY$6</f>
        <v>0</v>
      </c>
      <c r="DZ107" s="39">
        <v>0</v>
      </c>
      <c r="EA107" s="39">
        <f>DZ107*C107*E107*F107*O107*$EA$6</f>
        <v>0</v>
      </c>
      <c r="EB107" s="41">
        <f t="shared" si="43"/>
        <v>328</v>
      </c>
      <c r="EC107" s="41">
        <f t="shared" si="44"/>
        <v>15743388.1978296</v>
      </c>
      <c r="ED107" s="2"/>
      <c r="EE107" s="2"/>
      <c r="EF107" s="2"/>
      <c r="EG107" s="2"/>
      <c r="EH107" s="2"/>
      <c r="EI107" s="2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s="43" customFormat="1" ht="30" x14ac:dyDescent="0.25">
      <c r="A108" s="56">
        <v>95</v>
      </c>
      <c r="B108" s="34" t="s">
        <v>174</v>
      </c>
      <c r="C108" s="35">
        <v>19007.45</v>
      </c>
      <c r="D108" s="35"/>
      <c r="E108" s="112">
        <v>1.87</v>
      </c>
      <c r="F108" s="36">
        <v>1</v>
      </c>
      <c r="G108" s="37"/>
      <c r="H108" s="38">
        <v>0.63</v>
      </c>
      <c r="I108" s="38">
        <v>0.2</v>
      </c>
      <c r="J108" s="38">
        <v>0.03</v>
      </c>
      <c r="K108" s="38">
        <v>0.14000000000000001</v>
      </c>
      <c r="L108" s="35">
        <v>1.4</v>
      </c>
      <c r="M108" s="35">
        <v>1.68</v>
      </c>
      <c r="N108" s="35">
        <v>2.23</v>
      </c>
      <c r="O108" s="35">
        <v>2.39</v>
      </c>
      <c r="P108" s="39"/>
      <c r="Q108" s="39">
        <f>P108*C108*E108*F108*L108*$Q$6</f>
        <v>0</v>
      </c>
      <c r="R108" s="39"/>
      <c r="S108" s="39">
        <f>R108*C108*E108*F108*L108*$S$6</f>
        <v>0</v>
      </c>
      <c r="T108" s="39"/>
      <c r="U108" s="39">
        <f>T108*C108*E108*F108*L108*$U$6</f>
        <v>0</v>
      </c>
      <c r="V108" s="39"/>
      <c r="W108" s="39">
        <f>V108*C108*E108*F108*L108*$W$6</f>
        <v>0</v>
      </c>
      <c r="X108" s="39"/>
      <c r="Y108" s="39">
        <f>X108*C108*E108*F108*L108*$Y$6</f>
        <v>0</v>
      </c>
      <c r="Z108" s="39"/>
      <c r="AA108" s="39">
        <f>Z108*C108*E108*F108*L108*$AA$6</f>
        <v>0</v>
      </c>
      <c r="AB108" s="39"/>
      <c r="AC108" s="39">
        <f>AB108*C108*E108*F108*L108*$AC$6</f>
        <v>0</v>
      </c>
      <c r="AD108" s="39"/>
      <c r="AE108" s="39">
        <f>AD108*C108*E108*F108*L108*$AE$6</f>
        <v>0</v>
      </c>
      <c r="AF108" s="39"/>
      <c r="AG108" s="39">
        <f>AF108*C108*E108*F108*L108*$AG$6</f>
        <v>0</v>
      </c>
      <c r="AH108" s="39"/>
      <c r="AI108" s="39">
        <f>AH108*C108*E108*F108*L108*$AI$6</f>
        <v>0</v>
      </c>
      <c r="AJ108" s="39"/>
      <c r="AK108" s="39">
        <f>AJ108*C108*E108*F108*L108*$AK$6</f>
        <v>0</v>
      </c>
      <c r="AL108" s="39"/>
      <c r="AM108" s="39">
        <f>AL108*C108*E108*F108*L108*$AM$6</f>
        <v>0</v>
      </c>
      <c r="AN108" s="39"/>
      <c r="AO108" s="39">
        <f>SUM($AO$6*AN108*C108*E108*F108*L108)</f>
        <v>0</v>
      </c>
      <c r="AP108" s="39"/>
      <c r="AQ108" s="39">
        <f>AP108*C108*E108*F108*L108*$AQ$6</f>
        <v>0</v>
      </c>
      <c r="AR108" s="39"/>
      <c r="AS108" s="39">
        <f>AR108*C108*E108*F108*L108*$AS$6</f>
        <v>0</v>
      </c>
      <c r="AT108" s="39"/>
      <c r="AU108" s="39">
        <f>AT108*C108*E108*F108*L108*$AU$6</f>
        <v>0</v>
      </c>
      <c r="AV108" s="39"/>
      <c r="AW108" s="39">
        <f>AV108*C108*E108*F108*L108*$AW$6</f>
        <v>0</v>
      </c>
      <c r="AX108" s="39"/>
      <c r="AY108" s="39">
        <f>SUM(AX108*$AY$6*C108*E108*F108*L108)</f>
        <v>0</v>
      </c>
      <c r="AZ108" s="39"/>
      <c r="BA108" s="39">
        <f>SUM(AZ108*$BA$6*C108*E108*F108*L108)</f>
        <v>0</v>
      </c>
      <c r="BB108" s="39"/>
      <c r="BC108" s="39">
        <f>BB108*C108*E108*F108*L108*$BC$6</f>
        <v>0</v>
      </c>
      <c r="BD108" s="39"/>
      <c r="BE108" s="39">
        <f>BD108*C108*E108*F108*L108*$BE$6</f>
        <v>0</v>
      </c>
      <c r="BF108" s="39"/>
      <c r="BG108" s="39">
        <f>BF108*C108*E108*F108*L108*$BG$6</f>
        <v>0</v>
      </c>
      <c r="BH108" s="39"/>
      <c r="BI108" s="39">
        <f>BH108*C108*E108*F108*L108*$BI$6</f>
        <v>0</v>
      </c>
      <c r="BJ108" s="39"/>
      <c r="BK108" s="39">
        <f>BJ108*C108*E108*F108*L108*$BK$6</f>
        <v>0</v>
      </c>
      <c r="BL108" s="39"/>
      <c r="BM108" s="39">
        <f>BL108*C108*E108*F108*L108*$BM$6</f>
        <v>0</v>
      </c>
      <c r="BN108" s="39"/>
      <c r="BO108" s="39">
        <f>BN108*C108*E108*F108*L108*$BO$6</f>
        <v>0</v>
      </c>
      <c r="BP108" s="39"/>
      <c r="BQ108" s="39">
        <f>BP108*C108*E108*F108*L108*$BQ$6</f>
        <v>0</v>
      </c>
      <c r="BR108" s="39"/>
      <c r="BS108" s="39">
        <f>BR108*C108*E108*F108*L108*$BS$6</f>
        <v>0</v>
      </c>
      <c r="BT108" s="39"/>
      <c r="BU108" s="39">
        <f>BT108*C108*E108*F108*L108*$BU$6</f>
        <v>0</v>
      </c>
      <c r="BV108" s="39"/>
      <c r="BW108" s="39">
        <f>BV108*C108*E108*F108*L108*$BW$6</f>
        <v>0</v>
      </c>
      <c r="BX108" s="39"/>
      <c r="BY108" s="39">
        <f>BX108*C108*E108*F108*L108*$BY$6</f>
        <v>0</v>
      </c>
      <c r="BZ108" s="39"/>
      <c r="CA108" s="39">
        <f>BZ108*C108*E108*F108*M108*$CA$6</f>
        <v>0</v>
      </c>
      <c r="CB108" s="39"/>
      <c r="CC108" s="39">
        <f>CB108*C108*E108*F108*M108*$CC$6</f>
        <v>0</v>
      </c>
      <c r="CD108" s="39"/>
      <c r="CE108" s="39">
        <f>CD108*C108*E108*F108*M108*$CE$6</f>
        <v>0</v>
      </c>
      <c r="CF108" s="39"/>
      <c r="CG108" s="39">
        <f>CF108*C108*E108*F108*M108*$CG$6</f>
        <v>0</v>
      </c>
      <c r="CH108" s="39"/>
      <c r="CI108" s="39">
        <f>SUM(CH108*$CI$6*C108*E108*F108*M108)</f>
        <v>0</v>
      </c>
      <c r="CJ108" s="39"/>
      <c r="CK108" s="39">
        <f>SUM(CJ108*$CK$6*C108*E108*F108*M108)</f>
        <v>0</v>
      </c>
      <c r="CL108" s="39"/>
      <c r="CM108" s="39">
        <f>CL108*C108*E108*F108*M108*$CM$6</f>
        <v>0</v>
      </c>
      <c r="CN108" s="39"/>
      <c r="CO108" s="39">
        <f>CN108*C108*E108*F108*M108*$CO$6</f>
        <v>0</v>
      </c>
      <c r="CP108" s="39"/>
      <c r="CQ108" s="39">
        <f>CP108*C108*E108*F108*M108*$CQ$6</f>
        <v>0</v>
      </c>
      <c r="CR108" s="39"/>
      <c r="CS108" s="39">
        <f>CR108*C108*E108*F108*M108*$CS$6</f>
        <v>0</v>
      </c>
      <c r="CT108" s="39"/>
      <c r="CU108" s="39">
        <f>CT108*C108*E108*F108*M108*$CU$6</f>
        <v>0</v>
      </c>
      <c r="CV108" s="39"/>
      <c r="CW108" s="39">
        <f>SUM(CV108*$CW$6*C108*E108*F108*M108)</f>
        <v>0</v>
      </c>
      <c r="CX108" s="39"/>
      <c r="CY108" s="39">
        <f>SUM(CX108*$CY$6*C108*E108*F108*M108)</f>
        <v>0</v>
      </c>
      <c r="CZ108" s="39"/>
      <c r="DA108" s="39">
        <f>CZ108*C108*E108*F108*M108*$DA$6</f>
        <v>0</v>
      </c>
      <c r="DB108" s="39"/>
      <c r="DC108" s="39">
        <f>DB108*C108*E108*F108*M108*$DC$6</f>
        <v>0</v>
      </c>
      <c r="DD108" s="39">
        <v>2</v>
      </c>
      <c r="DE108" s="39">
        <f>DD108*C108*E108*F108*M108*$DE$6</f>
        <v>128981.81862720003</v>
      </c>
      <c r="DF108" s="39"/>
      <c r="DG108" s="39">
        <f>DF108*C108*E108*F108*M108*$DG$6</f>
        <v>0</v>
      </c>
      <c r="DH108" s="40"/>
      <c r="DI108" s="40">
        <f>DH108*C108*E108*F108*M108*$DI$6</f>
        <v>0</v>
      </c>
      <c r="DJ108" s="39">
        <v>3</v>
      </c>
      <c r="DK108" s="39">
        <f>DJ108*C108*E108*F108*M108*$DK$6</f>
        <v>193472.72794080002</v>
      </c>
      <c r="DL108" s="39"/>
      <c r="DM108" s="39">
        <f>DL108*C108*E108*F108*M108*$DM$6</f>
        <v>0</v>
      </c>
      <c r="DN108" s="39"/>
      <c r="DO108" s="39">
        <f>DN108*C108*E108*F108*M108*$DO$6</f>
        <v>0</v>
      </c>
      <c r="DP108" s="39">
        <v>171</v>
      </c>
      <c r="DQ108" s="39">
        <f>DP108*C108*E108*F108*M108*$DQ$6</f>
        <v>11027945.4926256</v>
      </c>
      <c r="DR108" s="39">
        <v>16</v>
      </c>
      <c r="DS108" s="39">
        <f>DR108*C108*E108*F108*M108*$DS$6</f>
        <v>1031854.5490176002</v>
      </c>
      <c r="DT108" s="39"/>
      <c r="DU108" s="39">
        <f>DT108*C108*E108*F108*M108*$DU$6</f>
        <v>0</v>
      </c>
      <c r="DV108" s="39"/>
      <c r="DW108" s="39">
        <f>DV108*C108*E108*F108*M108*$DW$6</f>
        <v>0</v>
      </c>
      <c r="DX108" s="39"/>
      <c r="DY108" s="39">
        <f>DX108*C108*E108*F108*N108*$DY$6</f>
        <v>0</v>
      </c>
      <c r="DZ108" s="39"/>
      <c r="EA108" s="39">
        <f>DZ108*C108*E108*F108*O108*$EA$6</f>
        <v>0</v>
      </c>
      <c r="EB108" s="41">
        <f t="shared" si="43"/>
        <v>192</v>
      </c>
      <c r="EC108" s="41">
        <f t="shared" si="44"/>
        <v>12382254.588211201</v>
      </c>
      <c r="ED108" s="2"/>
      <c r="EE108" s="2"/>
      <c r="EF108" s="2"/>
      <c r="EG108" s="2"/>
      <c r="EH108" s="2"/>
      <c r="EI108" s="2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s="43" customFormat="1" ht="30" x14ac:dyDescent="0.25">
      <c r="A109" s="56">
        <v>96</v>
      </c>
      <c r="B109" s="34" t="s">
        <v>175</v>
      </c>
      <c r="C109" s="35">
        <v>19007.45</v>
      </c>
      <c r="D109" s="35"/>
      <c r="E109" s="112">
        <v>2.54</v>
      </c>
      <c r="F109" s="36">
        <v>1.5</v>
      </c>
      <c r="G109" s="101"/>
      <c r="H109" s="102">
        <v>0.63</v>
      </c>
      <c r="I109" s="102">
        <v>0.2</v>
      </c>
      <c r="J109" s="102">
        <v>0.03</v>
      </c>
      <c r="K109" s="102">
        <v>0.14000000000000001</v>
      </c>
      <c r="L109" s="35">
        <v>1.4</v>
      </c>
      <c r="M109" s="35">
        <v>1.68</v>
      </c>
      <c r="N109" s="35">
        <v>2.23</v>
      </c>
      <c r="O109" s="35">
        <v>2.39</v>
      </c>
      <c r="P109" s="39"/>
      <c r="Q109" s="39">
        <f>P109*C109*E109*F109*L109*$Q$6</f>
        <v>0</v>
      </c>
      <c r="R109" s="39"/>
      <c r="S109" s="39">
        <f>R109*C109*E109*F109*L109*$S$6</f>
        <v>0</v>
      </c>
      <c r="T109" s="39">
        <v>623</v>
      </c>
      <c r="U109" s="39">
        <f>T109*C109*E109*F109*L109*$U$6</f>
        <v>82112309.449169993</v>
      </c>
      <c r="V109" s="39"/>
      <c r="W109" s="39">
        <f>V109*C109*E109*F109*L109*$W$6</f>
        <v>0</v>
      </c>
      <c r="X109" s="39"/>
      <c r="Y109" s="39">
        <f>X109*C109*E109*F109*L109*$Y$6</f>
        <v>0</v>
      </c>
      <c r="Z109" s="39"/>
      <c r="AA109" s="39">
        <f>Z109*C109*E109*F109*L109*$AA$6</f>
        <v>0</v>
      </c>
      <c r="AB109" s="39"/>
      <c r="AC109" s="39">
        <f>AB109*C109*E109*F109*L109*$AC$6</f>
        <v>0</v>
      </c>
      <c r="AD109" s="39"/>
      <c r="AE109" s="39">
        <f>AD109*C109*E109*F109*L109*$AE$6</f>
        <v>0</v>
      </c>
      <c r="AF109" s="39"/>
      <c r="AG109" s="39">
        <f>AF109*C109*E109*F109*L109*$AG$6</f>
        <v>0</v>
      </c>
      <c r="AH109" s="39"/>
      <c r="AI109" s="39">
        <f>AH109*C109*E109*F109*L109*$AI$6</f>
        <v>0</v>
      </c>
      <c r="AJ109" s="39"/>
      <c r="AK109" s="39">
        <f>AJ109*C109*E109*F109*L109*$AK$6</f>
        <v>0</v>
      </c>
      <c r="AL109" s="39"/>
      <c r="AM109" s="39">
        <f>AL109*C109*E109*F109*L109*$AM$6</f>
        <v>0</v>
      </c>
      <c r="AN109" s="39"/>
      <c r="AO109" s="39">
        <f>SUM($AO$6*AN109*C109*E109*F109*L109)</f>
        <v>0</v>
      </c>
      <c r="AP109" s="39"/>
      <c r="AQ109" s="39">
        <f>AP109*C109*E109*F109*L109*$AQ$6</f>
        <v>0</v>
      </c>
      <c r="AR109" s="39"/>
      <c r="AS109" s="39">
        <f>AR109*C109*E109*F109*L109*$AS$6</f>
        <v>0</v>
      </c>
      <c r="AT109" s="39"/>
      <c r="AU109" s="39">
        <f>AT109*C109*E109*F109*L109*$AU$6</f>
        <v>0</v>
      </c>
      <c r="AV109" s="39"/>
      <c r="AW109" s="39">
        <f>AV109*C109*E109*F109*L109*$AW$6</f>
        <v>0</v>
      </c>
      <c r="AX109" s="32"/>
      <c r="AY109" s="39">
        <f>SUM(AX109*$AY$6*C109*E109*F109*L109)</f>
        <v>0</v>
      </c>
      <c r="AZ109" s="32"/>
      <c r="BA109" s="39">
        <f>SUM(AZ109*$BA$6*C109*E109*F109*L109)</f>
        <v>0</v>
      </c>
      <c r="BB109" s="39"/>
      <c r="BC109" s="39">
        <f>BB109*C109*E109*F109*L109*$BC$6</f>
        <v>0</v>
      </c>
      <c r="BD109" s="39"/>
      <c r="BE109" s="39">
        <f>BD109*C109*E109*F109*L109*$BE$6</f>
        <v>0</v>
      </c>
      <c r="BF109" s="39"/>
      <c r="BG109" s="39">
        <f>BF109*C109*E109*F109*L109*$BG$6</f>
        <v>0</v>
      </c>
      <c r="BH109" s="39"/>
      <c r="BI109" s="39">
        <f>BH109*C109*E109*F109*L109*$BI$6</f>
        <v>0</v>
      </c>
      <c r="BJ109" s="39"/>
      <c r="BK109" s="39">
        <f>BJ109*C109*E109*F109*L109*$BK$6</f>
        <v>0</v>
      </c>
      <c r="BL109" s="39"/>
      <c r="BM109" s="39">
        <f>BL109*C109*E109*F109*L109*$BM$6</f>
        <v>0</v>
      </c>
      <c r="BN109" s="39"/>
      <c r="BO109" s="39">
        <f>BN109*C109*E109*F109*L109*$BO$6</f>
        <v>0</v>
      </c>
      <c r="BP109" s="39"/>
      <c r="BQ109" s="39">
        <f>BP109*C109*E109*F109*L109*$BQ$6</f>
        <v>0</v>
      </c>
      <c r="BR109" s="39"/>
      <c r="BS109" s="39">
        <f>BR109*C109*E109*F109*L109*$BS$6</f>
        <v>0</v>
      </c>
      <c r="BT109" s="39"/>
      <c r="BU109" s="39">
        <f>BT109*C109*E109*F109*L109*$BU$6</f>
        <v>0</v>
      </c>
      <c r="BV109" s="39"/>
      <c r="BW109" s="39">
        <f>BV109*C109*E109*F109*L109*$BW$6</f>
        <v>0</v>
      </c>
      <c r="BX109" s="39"/>
      <c r="BY109" s="39">
        <f>BX109*C109*E109*F109*L109*$BY$6</f>
        <v>0</v>
      </c>
      <c r="BZ109" s="39"/>
      <c r="CA109" s="39">
        <f>BZ109*C109*E109*F109*M109*$CA$6</f>
        <v>0</v>
      </c>
      <c r="CB109" s="39"/>
      <c r="CC109" s="39">
        <f>CB109*C109*E109*F109*M109*$CC$6</f>
        <v>0</v>
      </c>
      <c r="CD109" s="39">
        <v>2</v>
      </c>
      <c r="CE109" s="39">
        <f>CD109*C109*E109*F109*M109*$CE$6</f>
        <v>238459.25648159999</v>
      </c>
      <c r="CF109" s="39"/>
      <c r="CG109" s="39">
        <f>CF109*C109*E109*F109*M109*$CG$6</f>
        <v>0</v>
      </c>
      <c r="CH109" s="32"/>
      <c r="CI109" s="39">
        <f>SUM(CH109*$CI$6*C109*E109*F109*M109)</f>
        <v>0</v>
      </c>
      <c r="CJ109" s="32"/>
      <c r="CK109" s="39">
        <f>SUM(CJ109*$CK$6*C109*E109*F109*M109)</f>
        <v>0</v>
      </c>
      <c r="CL109" s="39"/>
      <c r="CM109" s="39">
        <f>CL109*C109*E109*F109*M109*$CM$6</f>
        <v>0</v>
      </c>
      <c r="CN109" s="39"/>
      <c r="CO109" s="39">
        <f>CN109*C109*E109*F109*M109*$CO$6</f>
        <v>0</v>
      </c>
      <c r="CP109" s="39">
        <v>8</v>
      </c>
      <c r="CQ109" s="39">
        <f>CP109*C109*E109*F109*M109*$CQ$6</f>
        <v>953837.02592639998</v>
      </c>
      <c r="CR109" s="39"/>
      <c r="CS109" s="39">
        <f>CR109*C109*E109*F109*M109*$CS$6</f>
        <v>0</v>
      </c>
      <c r="CT109" s="39"/>
      <c r="CU109" s="39">
        <f>CT109*C109*E109*F109*M109*$CU$6</f>
        <v>0</v>
      </c>
      <c r="CV109" s="2"/>
      <c r="CW109" s="39">
        <f>SUM(CV109*$CW$6*C109*E109*F109*M109)</f>
        <v>0</v>
      </c>
      <c r="CX109" s="2"/>
      <c r="CY109" s="39">
        <f>SUM(CX109*$CY$6*C109*E109*F109*M109)</f>
        <v>0</v>
      </c>
      <c r="CZ109" s="39"/>
      <c r="DA109" s="39">
        <f>CZ109*C109*E109*F109*M109*$DA$6</f>
        <v>0</v>
      </c>
      <c r="DB109" s="39"/>
      <c r="DC109" s="39">
        <f>DB109*C109*E109*F109*M109*$DC$6</f>
        <v>0</v>
      </c>
      <c r="DD109" s="39">
        <v>2</v>
      </c>
      <c r="DE109" s="39">
        <f>DD109*C109*E109*F109*M109*$DE$6</f>
        <v>262791.83367359999</v>
      </c>
      <c r="DF109" s="39"/>
      <c r="DG109" s="39">
        <f>DF109*C109*E109*F109*M109*$DG$6</f>
        <v>0</v>
      </c>
      <c r="DH109" s="40"/>
      <c r="DI109" s="40">
        <f>DH109*C109*E109*F109*M109*$DI$6</f>
        <v>0</v>
      </c>
      <c r="DJ109" s="39">
        <v>45</v>
      </c>
      <c r="DK109" s="39">
        <f>DJ109*C109*E109*F109*M109*$DK$6</f>
        <v>5912816.2576560006</v>
      </c>
      <c r="DL109" s="39"/>
      <c r="DM109" s="39">
        <f>DL109*C109*E109*F109*M109*$DM$6</f>
        <v>0</v>
      </c>
      <c r="DN109" s="39"/>
      <c r="DO109" s="39">
        <f>DN109*C109*E109*F109*M109*$DO$6</f>
        <v>0</v>
      </c>
      <c r="DP109" s="39"/>
      <c r="DQ109" s="39">
        <f>DP109*C109*E109*F109*M109*$DQ$6</f>
        <v>0</v>
      </c>
      <c r="DR109" s="39">
        <v>54</v>
      </c>
      <c r="DS109" s="39">
        <f>DR109*C109*E109*F109*M109*$DS$6</f>
        <v>7095379.5091872001</v>
      </c>
      <c r="DT109" s="39"/>
      <c r="DU109" s="39">
        <f>DT109*C109*E109*F109*M109*$DU$6</f>
        <v>0</v>
      </c>
      <c r="DV109" s="39"/>
      <c r="DW109" s="39">
        <f>DV109*C109*E109*F109*M109*$DW$6</f>
        <v>0</v>
      </c>
      <c r="DX109" s="39"/>
      <c r="DY109" s="39">
        <f>DX109*C109*E109*F109*N109*$DY$6</f>
        <v>0</v>
      </c>
      <c r="DZ109" s="39"/>
      <c r="EA109" s="39">
        <f>DZ109*C109*E109*F109*O109*$EA$6</f>
        <v>0</v>
      </c>
      <c r="EB109" s="41">
        <f t="shared" si="43"/>
        <v>734</v>
      </c>
      <c r="EC109" s="41">
        <f t="shared" si="44"/>
        <v>96575593.332094803</v>
      </c>
      <c r="ED109" s="2"/>
      <c r="EE109" s="2"/>
      <c r="EF109" s="2"/>
      <c r="EG109" s="2"/>
      <c r="EH109" s="2"/>
      <c r="EI109" s="2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x14ac:dyDescent="0.25">
      <c r="A110" s="56">
        <v>44</v>
      </c>
      <c r="B110" s="34" t="s">
        <v>176</v>
      </c>
      <c r="C110" s="35">
        <v>19007.45</v>
      </c>
      <c r="D110" s="35">
        <f>C110*(H110+I110+J110)</f>
        <v>16156.3325</v>
      </c>
      <c r="E110" s="112">
        <v>4.3499999999999996</v>
      </c>
      <c r="F110" s="36">
        <v>1.5</v>
      </c>
      <c r="G110" s="101"/>
      <c r="H110" s="102">
        <v>0.7</v>
      </c>
      <c r="I110" s="102">
        <v>0.13</v>
      </c>
      <c r="J110" s="102">
        <v>0.02</v>
      </c>
      <c r="K110" s="102">
        <v>0.15</v>
      </c>
      <c r="L110" s="35">
        <v>1.4</v>
      </c>
      <c r="M110" s="35">
        <v>1.68</v>
      </c>
      <c r="N110" s="35">
        <v>2.23</v>
      </c>
      <c r="O110" s="35">
        <v>2.39</v>
      </c>
      <c r="P110" s="39"/>
      <c r="Q110" s="39">
        <f>P110*C110*E110*F110*L110*$Q$6</f>
        <v>0</v>
      </c>
      <c r="R110" s="39">
        <v>0</v>
      </c>
      <c r="S110" s="39">
        <f>R110*C110*E110*F110*L110*$S$6</f>
        <v>0</v>
      </c>
      <c r="T110" s="39">
        <v>170</v>
      </c>
      <c r="U110" s="39">
        <f>T110*C110*E110*F110*L110*$U$6</f>
        <v>38372905.320749998</v>
      </c>
      <c r="V110" s="39">
        <v>0</v>
      </c>
      <c r="W110" s="39">
        <f>V110*C110*E110*F110*L110*$W$6</f>
        <v>0</v>
      </c>
      <c r="X110" s="39">
        <v>0</v>
      </c>
      <c r="Y110" s="39">
        <f>X110*C110*E110*F110*L110*$Y$6</f>
        <v>0</v>
      </c>
      <c r="Z110" s="39">
        <v>0</v>
      </c>
      <c r="AA110" s="39">
        <f>Z110*C110*E110*F110*L110*$AA$6</f>
        <v>0</v>
      </c>
      <c r="AB110" s="39">
        <v>0</v>
      </c>
      <c r="AC110" s="39">
        <f>AB110*C110*E110*F110*L110*$AC$6</f>
        <v>0</v>
      </c>
      <c r="AD110" s="39">
        <v>0</v>
      </c>
      <c r="AE110" s="39">
        <f>AD110*C110*E110*F110*L110*$AE$6</f>
        <v>0</v>
      </c>
      <c r="AF110" s="39">
        <v>0</v>
      </c>
      <c r="AG110" s="39">
        <f>AF110*C110*E110*F110*L110*$AG$6</f>
        <v>0</v>
      </c>
      <c r="AH110" s="39">
        <v>0</v>
      </c>
      <c r="AI110" s="39">
        <f>AH110*C110*E110*F110*L110*$AI$6</f>
        <v>0</v>
      </c>
      <c r="AJ110" s="39">
        <v>0</v>
      </c>
      <c r="AK110" s="39">
        <f>AJ110*C110*E110*F110*L110*$AK$6</f>
        <v>0</v>
      </c>
      <c r="AL110" s="39">
        <v>0</v>
      </c>
      <c r="AM110" s="39">
        <f>AL110*C110*E110*F110*L110*$AM$6</f>
        <v>0</v>
      </c>
      <c r="AN110" s="39"/>
      <c r="AO110" s="39">
        <f>SUM($AO$6*AN110*C110*E110*F110*L110)</f>
        <v>0</v>
      </c>
      <c r="AP110" s="39">
        <v>0</v>
      </c>
      <c r="AQ110" s="39">
        <f>AP110*C110*E110*F110*L110*$AQ$6</f>
        <v>0</v>
      </c>
      <c r="AR110" s="39">
        <v>0</v>
      </c>
      <c r="AS110" s="39">
        <f>AR110*C110*E110*F110*L110*$AS$6</f>
        <v>0</v>
      </c>
      <c r="AT110" s="39">
        <v>0</v>
      </c>
      <c r="AU110" s="39">
        <f>AT110*C110*E110*F110*L110*$AU$6</f>
        <v>0</v>
      </c>
      <c r="AV110" s="39">
        <v>0</v>
      </c>
      <c r="AW110" s="39">
        <f>AV110*C110*E110*F110*L110*$AW$6</f>
        <v>0</v>
      </c>
      <c r="AX110" s="39"/>
      <c r="AY110" s="39">
        <f>SUM(AX110*$AY$6*C110*E110*F110*L110)</f>
        <v>0</v>
      </c>
      <c r="AZ110" s="39"/>
      <c r="BA110" s="39">
        <f>SUM(AZ110*$BA$6*C110*E110*F110*L110)</f>
        <v>0</v>
      </c>
      <c r="BB110" s="39">
        <v>0</v>
      </c>
      <c r="BC110" s="39">
        <f>BB110*C110*E110*F110*L110*$BC$6</f>
        <v>0</v>
      </c>
      <c r="BD110" s="39">
        <v>0</v>
      </c>
      <c r="BE110" s="39">
        <f>BD110*C110*E110*F110*L110*$BE$6</f>
        <v>0</v>
      </c>
      <c r="BF110" s="39">
        <v>0</v>
      </c>
      <c r="BG110" s="39">
        <f>BF110*C110*E110*F110*L110*$BG$6</f>
        <v>0</v>
      </c>
      <c r="BH110" s="39">
        <v>0</v>
      </c>
      <c r="BI110" s="39">
        <f>BH110*C110*E110*F110*L110*$BI$6</f>
        <v>0</v>
      </c>
      <c r="BJ110" s="39">
        <v>0</v>
      </c>
      <c r="BK110" s="39">
        <f>BJ110*C110*E110*F110*L110*$BK$6</f>
        <v>0</v>
      </c>
      <c r="BL110" s="39">
        <v>0</v>
      </c>
      <c r="BM110" s="39">
        <f>BL110*C110*E110*F110*L110*$BM$6</f>
        <v>0</v>
      </c>
      <c r="BN110" s="39">
        <v>0</v>
      </c>
      <c r="BO110" s="39">
        <f>BN110*C110*E110*F110*L110*$BO$6</f>
        <v>0</v>
      </c>
      <c r="BP110" s="39">
        <v>0</v>
      </c>
      <c r="BQ110" s="39">
        <f>BP110*C110*E110*F110*L110*$BQ$6</f>
        <v>0</v>
      </c>
      <c r="BR110" s="39">
        <v>0</v>
      </c>
      <c r="BS110" s="39">
        <f>BR110*C110*E110*F110*L110*$BS$6</f>
        <v>0</v>
      </c>
      <c r="BT110" s="39">
        <v>0</v>
      </c>
      <c r="BU110" s="39">
        <f>BT110*C110*E110*F110*L110*$BU$6</f>
        <v>0</v>
      </c>
      <c r="BV110" s="39">
        <v>0</v>
      </c>
      <c r="BW110" s="39">
        <f>BV110*C110*E110*F110*L110*$BW$6</f>
        <v>0</v>
      </c>
      <c r="BX110" s="39">
        <v>0</v>
      </c>
      <c r="BY110" s="39">
        <f>BX110*C110*E110*F110*L110*$BY$6</f>
        <v>0</v>
      </c>
      <c r="BZ110" s="39">
        <v>0</v>
      </c>
      <c r="CA110" s="39">
        <f>BZ110*C110*E110*F110*M110*$CA$6</f>
        <v>0</v>
      </c>
      <c r="CB110" s="39">
        <v>0</v>
      </c>
      <c r="CC110" s="39">
        <f>CB110*C110*E110*F110*M110*$CC$6</f>
        <v>0</v>
      </c>
      <c r="CD110" s="39">
        <v>0</v>
      </c>
      <c r="CE110" s="39">
        <f>CD110*C110*E110*F110*M110*$CE$6</f>
        <v>0</v>
      </c>
      <c r="CF110" s="39">
        <v>0</v>
      </c>
      <c r="CG110" s="39">
        <f>CF110*C110*E110*F110*M110*$CG$6</f>
        <v>0</v>
      </c>
      <c r="CH110" s="39"/>
      <c r="CI110" s="39">
        <f>SUM(CH110*$CI$6*C110*E110*F110*M110)</f>
        <v>0</v>
      </c>
      <c r="CJ110" s="39"/>
      <c r="CK110" s="39">
        <f>SUM(CJ110*$CK$6*C110*E110*F110*M110)</f>
        <v>0</v>
      </c>
      <c r="CL110" s="39">
        <v>0</v>
      </c>
      <c r="CM110" s="39">
        <f>CL110*C110*E110*F110*M110*$CM$6</f>
        <v>0</v>
      </c>
      <c r="CN110" s="39">
        <v>0</v>
      </c>
      <c r="CO110" s="39">
        <f>CN110*C110*E110*F110*M110*$CO$6</f>
        <v>0</v>
      </c>
      <c r="CP110" s="39">
        <v>0</v>
      </c>
      <c r="CQ110" s="39">
        <f>CP110*C110*E110*F110*M110*$CQ$6</f>
        <v>0</v>
      </c>
      <c r="CR110" s="39">
        <v>0</v>
      </c>
      <c r="CS110" s="39">
        <f>CR110*C110*E110*F110*M110*$CS$6</f>
        <v>0</v>
      </c>
      <c r="CT110" s="39">
        <v>0</v>
      </c>
      <c r="CU110" s="39">
        <f>CT110*C110*E110*F110*M110*$CU$6</f>
        <v>0</v>
      </c>
      <c r="CW110" s="39">
        <f>SUM(CV110*$CW$6*C110*E110*F110*M110)</f>
        <v>0</v>
      </c>
      <c r="CY110" s="39">
        <f>SUM(CX110*$CY$6*C110*E110*F110*M110)</f>
        <v>0</v>
      </c>
      <c r="CZ110" s="39">
        <v>0</v>
      </c>
      <c r="DA110" s="39">
        <f>CZ110*C110*E110*F110*M110*$DA$6</f>
        <v>0</v>
      </c>
      <c r="DB110" s="39">
        <v>0</v>
      </c>
      <c r="DC110" s="39">
        <f>DB110*C110*E110*F110*M110*$DC$6</f>
        <v>0</v>
      </c>
      <c r="DD110" s="39">
        <v>0</v>
      </c>
      <c r="DE110" s="39">
        <f>DD110*C110*E110*F110*M110*$DE$6</f>
        <v>0</v>
      </c>
      <c r="DF110" s="39">
        <v>0</v>
      </c>
      <c r="DG110" s="39">
        <f>DF110*C110*E110*F110*M110*$DG$6</f>
        <v>0</v>
      </c>
      <c r="DH110" s="40">
        <v>0</v>
      </c>
      <c r="DI110" s="40">
        <f>DH110*C110*E110*F110*M110*$DI$6</f>
        <v>0</v>
      </c>
      <c r="DJ110" s="39">
        <v>2</v>
      </c>
      <c r="DK110" s="39">
        <f>DJ110*C110*E110*F110*M110*$DK$6</f>
        <v>450056.880504</v>
      </c>
      <c r="DL110" s="39">
        <v>0</v>
      </c>
      <c r="DM110" s="39">
        <f>DL110*C110*E110*F110*M110*$DM$6</f>
        <v>0</v>
      </c>
      <c r="DN110" s="39">
        <v>0</v>
      </c>
      <c r="DO110" s="39">
        <f>DN110*C110*E110*F110*M110*$DO$6</f>
        <v>0</v>
      </c>
      <c r="DP110" s="39">
        <v>0</v>
      </c>
      <c r="DQ110" s="39">
        <f>DP110*C110*E110*F110*M110*$DQ$6</f>
        <v>0</v>
      </c>
      <c r="DR110" s="39">
        <v>0</v>
      </c>
      <c r="DS110" s="39">
        <f>DR110*C110*E110*F110*M110*$DS$6</f>
        <v>0</v>
      </c>
      <c r="DT110" s="39">
        <v>0</v>
      </c>
      <c r="DU110" s="39">
        <f>DT110*C110*E110*F110*M110*$DU$6</f>
        <v>0</v>
      </c>
      <c r="DV110" s="39">
        <v>0</v>
      </c>
      <c r="DW110" s="39">
        <f>DV110*C110*E110*F110*M110*$DW$6</f>
        <v>0</v>
      </c>
      <c r="DX110" s="39">
        <v>0</v>
      </c>
      <c r="DY110" s="39">
        <f>DX110*C110*E110*F110*N110*$DY$6</f>
        <v>0</v>
      </c>
      <c r="DZ110" s="39">
        <v>0</v>
      </c>
      <c r="EA110" s="39">
        <f>DZ110*C110*E110*F110*O110*$EA$6</f>
        <v>0</v>
      </c>
      <c r="EB110" s="41">
        <f t="shared" si="43"/>
        <v>172</v>
      </c>
      <c r="EC110" s="41">
        <f t="shared" si="44"/>
        <v>38822962.201253995</v>
      </c>
    </row>
    <row r="111" spans="1:257" s="53" customFormat="1" x14ac:dyDescent="0.25">
      <c r="A111" s="46">
        <v>18</v>
      </c>
      <c r="B111" s="26" t="s">
        <v>177</v>
      </c>
      <c r="C111" s="35">
        <v>19007.45</v>
      </c>
      <c r="D111" s="47">
        <f t="shared" ref="D111:D119" si="45">C111*(H111+I111+J111)</f>
        <v>0</v>
      </c>
      <c r="E111" s="47">
        <v>2.25</v>
      </c>
      <c r="F111" s="48">
        <v>1</v>
      </c>
      <c r="G111" s="49"/>
      <c r="H111" s="50"/>
      <c r="I111" s="50"/>
      <c r="J111" s="50"/>
      <c r="K111" s="50"/>
      <c r="L111" s="35">
        <v>1.4</v>
      </c>
      <c r="M111" s="35">
        <v>1.68</v>
      </c>
      <c r="N111" s="35">
        <v>2.23</v>
      </c>
      <c r="O111" s="35">
        <v>2.39</v>
      </c>
      <c r="P111" s="32">
        <f>SUM(P112:P114)</f>
        <v>0</v>
      </c>
      <c r="Q111" s="32">
        <f t="shared" ref="Q111:CD111" si="46">SUM(Q112:Q114)</f>
        <v>0</v>
      </c>
      <c r="R111" s="32">
        <f t="shared" si="46"/>
        <v>103</v>
      </c>
      <c r="S111" s="32">
        <f t="shared" si="46"/>
        <v>5847349.2777699986</v>
      </c>
      <c r="T111" s="32">
        <f t="shared" si="46"/>
        <v>0</v>
      </c>
      <c r="U111" s="32">
        <f t="shared" si="46"/>
        <v>0</v>
      </c>
      <c r="V111" s="32">
        <f t="shared" si="46"/>
        <v>0</v>
      </c>
      <c r="W111" s="32">
        <f t="shared" si="46"/>
        <v>0</v>
      </c>
      <c r="X111" s="32">
        <f t="shared" si="46"/>
        <v>0</v>
      </c>
      <c r="Y111" s="32">
        <f t="shared" si="46"/>
        <v>0</v>
      </c>
      <c r="Z111" s="32">
        <f t="shared" si="46"/>
        <v>372</v>
      </c>
      <c r="AA111" s="32">
        <f t="shared" si="46"/>
        <v>26646407.301360004</v>
      </c>
      <c r="AB111" s="32">
        <f t="shared" si="46"/>
        <v>0</v>
      </c>
      <c r="AC111" s="32">
        <f t="shared" si="46"/>
        <v>0</v>
      </c>
      <c r="AD111" s="32">
        <f t="shared" si="46"/>
        <v>0</v>
      </c>
      <c r="AE111" s="32">
        <f t="shared" si="46"/>
        <v>0</v>
      </c>
      <c r="AF111" s="32">
        <f t="shared" si="46"/>
        <v>0</v>
      </c>
      <c r="AG111" s="32">
        <f t="shared" si="46"/>
        <v>0</v>
      </c>
      <c r="AH111" s="32">
        <f t="shared" si="46"/>
        <v>0</v>
      </c>
      <c r="AI111" s="32">
        <f t="shared" si="46"/>
        <v>0</v>
      </c>
      <c r="AJ111" s="32">
        <f t="shared" si="46"/>
        <v>0</v>
      </c>
      <c r="AK111" s="32">
        <f t="shared" si="46"/>
        <v>0</v>
      </c>
      <c r="AL111" s="32">
        <f t="shared" si="46"/>
        <v>0</v>
      </c>
      <c r="AM111" s="32">
        <f t="shared" si="46"/>
        <v>0</v>
      </c>
      <c r="AN111" s="32">
        <f t="shared" si="46"/>
        <v>3</v>
      </c>
      <c r="AO111" s="32">
        <f t="shared" si="46"/>
        <v>127522.50264599996</v>
      </c>
      <c r="AP111" s="32">
        <f t="shared" si="46"/>
        <v>19</v>
      </c>
      <c r="AQ111" s="32">
        <f t="shared" si="46"/>
        <v>807642.5167579999</v>
      </c>
      <c r="AR111" s="32">
        <f t="shared" si="46"/>
        <v>0</v>
      </c>
      <c r="AS111" s="32">
        <f t="shared" si="46"/>
        <v>0</v>
      </c>
      <c r="AT111" s="32">
        <f t="shared" si="46"/>
        <v>0</v>
      </c>
      <c r="AU111" s="32">
        <f t="shared" si="46"/>
        <v>0</v>
      </c>
      <c r="AV111" s="32">
        <f t="shared" si="46"/>
        <v>0</v>
      </c>
      <c r="AW111" s="32">
        <f t="shared" si="46"/>
        <v>0</v>
      </c>
      <c r="AX111" s="32">
        <f t="shared" si="46"/>
        <v>0</v>
      </c>
      <c r="AY111" s="32">
        <f t="shared" si="46"/>
        <v>0</v>
      </c>
      <c r="AZ111" s="32">
        <f t="shared" si="46"/>
        <v>17</v>
      </c>
      <c r="BA111" s="32">
        <f t="shared" si="46"/>
        <v>851453.92870999989</v>
      </c>
      <c r="BB111" s="32">
        <f t="shared" si="46"/>
        <v>0</v>
      </c>
      <c r="BC111" s="32">
        <f t="shared" si="46"/>
        <v>0</v>
      </c>
      <c r="BD111" s="32">
        <f t="shared" si="46"/>
        <v>0</v>
      </c>
      <c r="BE111" s="32">
        <f t="shared" si="46"/>
        <v>0</v>
      </c>
      <c r="BF111" s="32">
        <f t="shared" si="46"/>
        <v>0</v>
      </c>
      <c r="BG111" s="32">
        <f t="shared" si="46"/>
        <v>0</v>
      </c>
      <c r="BH111" s="32">
        <f t="shared" si="46"/>
        <v>8</v>
      </c>
      <c r="BI111" s="32">
        <f t="shared" si="46"/>
        <v>418443.68966399995</v>
      </c>
      <c r="BJ111" s="32">
        <f t="shared" si="46"/>
        <v>0</v>
      </c>
      <c r="BK111" s="32">
        <f t="shared" si="46"/>
        <v>0</v>
      </c>
      <c r="BL111" s="32">
        <f t="shared" si="46"/>
        <v>0</v>
      </c>
      <c r="BM111" s="32">
        <f t="shared" si="46"/>
        <v>0</v>
      </c>
      <c r="BN111" s="32">
        <f t="shared" si="46"/>
        <v>0</v>
      </c>
      <c r="BO111" s="32">
        <f t="shared" si="46"/>
        <v>0</v>
      </c>
      <c r="BP111" s="32">
        <f t="shared" si="46"/>
        <v>0</v>
      </c>
      <c r="BQ111" s="32">
        <f t="shared" si="46"/>
        <v>0</v>
      </c>
      <c r="BR111" s="32">
        <f t="shared" si="46"/>
        <v>0</v>
      </c>
      <c r="BS111" s="32">
        <f t="shared" si="46"/>
        <v>0</v>
      </c>
      <c r="BT111" s="32">
        <f t="shared" si="46"/>
        <v>30</v>
      </c>
      <c r="BU111" s="32">
        <f t="shared" si="46"/>
        <v>2625651.1280999999</v>
      </c>
      <c r="BV111" s="32">
        <f t="shared" si="46"/>
        <v>0</v>
      </c>
      <c r="BW111" s="32">
        <f t="shared" si="46"/>
        <v>0</v>
      </c>
      <c r="BX111" s="32">
        <f t="shared" si="46"/>
        <v>0</v>
      </c>
      <c r="BY111" s="32">
        <f t="shared" si="46"/>
        <v>0</v>
      </c>
      <c r="BZ111" s="32">
        <f t="shared" si="46"/>
        <v>0</v>
      </c>
      <c r="CA111" s="32">
        <f t="shared" si="46"/>
        <v>0</v>
      </c>
      <c r="CB111" s="32">
        <f t="shared" si="46"/>
        <v>0</v>
      </c>
      <c r="CC111" s="32">
        <f t="shared" si="46"/>
        <v>0</v>
      </c>
      <c r="CD111" s="32">
        <f t="shared" si="46"/>
        <v>5</v>
      </c>
      <c r="CE111" s="32">
        <f t="shared" ref="CE111:EC111" si="47">SUM(CE112:CE114)</f>
        <v>278828.34320879995</v>
      </c>
      <c r="CF111" s="32">
        <f t="shared" si="47"/>
        <v>4</v>
      </c>
      <c r="CG111" s="32">
        <f t="shared" si="47"/>
        <v>227819.34215039996</v>
      </c>
      <c r="CH111" s="32">
        <f t="shared" si="47"/>
        <v>0</v>
      </c>
      <c r="CI111" s="32">
        <f t="shared" si="47"/>
        <v>0</v>
      </c>
      <c r="CJ111" s="32">
        <f t="shared" si="47"/>
        <v>6</v>
      </c>
      <c r="CK111" s="32">
        <f t="shared" si="47"/>
        <v>353620.68218399992</v>
      </c>
      <c r="CL111" s="32">
        <f t="shared" si="47"/>
        <v>5</v>
      </c>
      <c r="CM111" s="32">
        <f t="shared" si="47"/>
        <v>266936.67425039993</v>
      </c>
      <c r="CN111" s="32">
        <f t="shared" si="47"/>
        <v>1</v>
      </c>
      <c r="CO111" s="32">
        <f t="shared" si="47"/>
        <v>51009.00105839999</v>
      </c>
      <c r="CP111" s="32">
        <f t="shared" si="47"/>
        <v>18</v>
      </c>
      <c r="CQ111" s="32">
        <f t="shared" si="47"/>
        <v>1084645.3844687997</v>
      </c>
      <c r="CR111" s="32">
        <f t="shared" si="47"/>
        <v>0</v>
      </c>
      <c r="CS111" s="32">
        <f t="shared" si="47"/>
        <v>0</v>
      </c>
      <c r="CT111" s="32">
        <f t="shared" si="47"/>
        <v>3</v>
      </c>
      <c r="CU111" s="32">
        <f t="shared" si="47"/>
        <v>188702.01005040001</v>
      </c>
      <c r="CV111" s="32">
        <f t="shared" si="47"/>
        <v>0</v>
      </c>
      <c r="CW111" s="32">
        <f t="shared" si="47"/>
        <v>0</v>
      </c>
      <c r="CX111" s="32">
        <f t="shared" si="47"/>
        <v>2</v>
      </c>
      <c r="CY111" s="32">
        <f t="shared" si="47"/>
        <v>125801.34003359998</v>
      </c>
      <c r="CZ111" s="32">
        <f t="shared" si="47"/>
        <v>0</v>
      </c>
      <c r="DA111" s="32">
        <f t="shared" si="47"/>
        <v>0</v>
      </c>
      <c r="DB111" s="32">
        <f t="shared" si="47"/>
        <v>0</v>
      </c>
      <c r="DC111" s="32">
        <f t="shared" si="47"/>
        <v>0</v>
      </c>
      <c r="DD111" s="32">
        <f t="shared" si="47"/>
        <v>5</v>
      </c>
      <c r="DE111" s="32">
        <f t="shared" si="47"/>
        <v>281070.005832</v>
      </c>
      <c r="DF111" s="32">
        <f t="shared" si="47"/>
        <v>410</v>
      </c>
      <c r="DG111" s="32">
        <f t="shared" si="47"/>
        <v>33311106.580752</v>
      </c>
      <c r="DH111" s="32">
        <f t="shared" si="47"/>
        <v>2</v>
      </c>
      <c r="DI111" s="32">
        <f t="shared" si="47"/>
        <v>138638.2114656</v>
      </c>
      <c r="DJ111" s="32">
        <f t="shared" si="47"/>
        <v>0</v>
      </c>
      <c r="DK111" s="32">
        <f t="shared" si="47"/>
        <v>0</v>
      </c>
      <c r="DL111" s="32">
        <f t="shared" si="47"/>
        <v>0</v>
      </c>
      <c r="DM111" s="32">
        <f t="shared" si="47"/>
        <v>0</v>
      </c>
      <c r="DN111" s="32">
        <f t="shared" si="47"/>
        <v>0</v>
      </c>
      <c r="DO111" s="32">
        <f t="shared" si="47"/>
        <v>0</v>
      </c>
      <c r="DP111" s="32">
        <f t="shared" si="47"/>
        <v>5</v>
      </c>
      <c r="DQ111" s="32">
        <f t="shared" si="47"/>
        <v>281070.005832</v>
      </c>
      <c r="DR111" s="32">
        <f t="shared" si="47"/>
        <v>0</v>
      </c>
      <c r="DS111" s="32">
        <f t="shared" si="47"/>
        <v>0</v>
      </c>
      <c r="DT111" s="32">
        <f t="shared" si="47"/>
        <v>5</v>
      </c>
      <c r="DU111" s="32">
        <f t="shared" si="47"/>
        <v>266936.67425039993</v>
      </c>
      <c r="DV111" s="32">
        <f t="shared" si="47"/>
        <v>0</v>
      </c>
      <c r="DW111" s="32">
        <f t="shared" si="47"/>
        <v>0</v>
      </c>
      <c r="DX111" s="32">
        <f t="shared" si="47"/>
        <v>0</v>
      </c>
      <c r="DY111" s="32">
        <f t="shared" si="47"/>
        <v>0</v>
      </c>
      <c r="DZ111" s="32">
        <f t="shared" si="47"/>
        <v>2</v>
      </c>
      <c r="EA111" s="32">
        <f t="shared" si="47"/>
        <v>273929.66716499999</v>
      </c>
      <c r="EB111" s="32">
        <f t="shared" si="47"/>
        <v>1025</v>
      </c>
      <c r="EC111" s="32">
        <f t="shared" si="47"/>
        <v>74454584.267709792</v>
      </c>
      <c r="ED111" s="51"/>
      <c r="EE111" s="51"/>
      <c r="EF111" s="51"/>
      <c r="EG111" s="51"/>
      <c r="EH111" s="51"/>
      <c r="EI111" s="51"/>
      <c r="EJ111" s="52"/>
      <c r="EK111" s="52"/>
      <c r="EL111" s="52"/>
      <c r="EM111" s="52"/>
      <c r="EN111" s="52"/>
      <c r="EO111" s="52"/>
      <c r="EP111" s="52"/>
      <c r="EQ111" s="52"/>
      <c r="ER111" s="52"/>
      <c r="ES111" s="52"/>
      <c r="ET111" s="52"/>
      <c r="EU111" s="52"/>
      <c r="EV111" s="52"/>
      <c r="EW111" s="52"/>
      <c r="EX111" s="52"/>
      <c r="EY111" s="52"/>
      <c r="EZ111" s="52"/>
      <c r="FA111" s="52"/>
      <c r="FB111" s="52"/>
      <c r="FC111" s="52"/>
      <c r="FD111" s="52"/>
      <c r="FE111" s="52"/>
      <c r="FF111" s="52"/>
      <c r="FG111" s="52"/>
      <c r="FH111" s="52"/>
      <c r="FI111" s="52"/>
      <c r="FJ111" s="52"/>
      <c r="FK111" s="52"/>
      <c r="FL111" s="52"/>
      <c r="FM111" s="52"/>
      <c r="FN111" s="52"/>
      <c r="FO111" s="52"/>
      <c r="FP111" s="52"/>
      <c r="FQ111" s="52"/>
      <c r="FR111" s="52"/>
      <c r="FS111" s="52"/>
      <c r="FT111" s="52"/>
      <c r="FU111" s="52"/>
      <c r="FV111" s="52"/>
      <c r="FW111" s="52"/>
      <c r="FX111" s="52"/>
      <c r="FY111" s="52"/>
      <c r="FZ111" s="52"/>
      <c r="GA111" s="52"/>
      <c r="GB111" s="52"/>
      <c r="GC111" s="52"/>
      <c r="GD111" s="52"/>
      <c r="GE111" s="52"/>
      <c r="GF111" s="52"/>
      <c r="GG111" s="52"/>
      <c r="GH111" s="52"/>
      <c r="GI111" s="52"/>
      <c r="GJ111" s="52"/>
      <c r="GK111" s="52"/>
      <c r="GL111" s="52"/>
      <c r="GM111" s="52"/>
      <c r="GN111" s="52"/>
      <c r="GO111" s="52"/>
      <c r="GP111" s="52"/>
      <c r="GQ111" s="52"/>
      <c r="GR111" s="52"/>
      <c r="GS111" s="52"/>
      <c r="GT111" s="52"/>
      <c r="GU111" s="52"/>
      <c r="GV111" s="52"/>
      <c r="GW111" s="52"/>
      <c r="GX111" s="52"/>
      <c r="GY111" s="52"/>
      <c r="GZ111" s="52"/>
      <c r="HA111" s="52"/>
      <c r="HB111" s="52"/>
      <c r="HC111" s="52"/>
      <c r="HD111" s="52"/>
      <c r="HE111" s="52"/>
      <c r="HF111" s="52"/>
      <c r="HG111" s="52"/>
      <c r="HH111" s="52"/>
      <c r="HI111" s="52"/>
      <c r="HJ111" s="52"/>
      <c r="HK111" s="52"/>
      <c r="HL111" s="52"/>
      <c r="HM111" s="52"/>
      <c r="HN111" s="52"/>
      <c r="HO111" s="52"/>
      <c r="HP111" s="52"/>
      <c r="HQ111" s="52"/>
      <c r="HR111" s="52"/>
      <c r="HS111" s="52"/>
      <c r="HT111" s="52"/>
      <c r="HU111" s="52"/>
      <c r="HV111" s="52"/>
      <c r="HW111" s="52"/>
      <c r="HX111" s="52"/>
      <c r="HY111" s="52"/>
      <c r="HZ111" s="52"/>
      <c r="IA111" s="52"/>
      <c r="IB111" s="52"/>
      <c r="IC111" s="52"/>
      <c r="ID111" s="52"/>
      <c r="IE111" s="52"/>
      <c r="IF111" s="52"/>
      <c r="IG111" s="52"/>
      <c r="IH111" s="52"/>
      <c r="II111" s="52"/>
      <c r="IJ111" s="52"/>
      <c r="IK111" s="52"/>
      <c r="IL111" s="52"/>
      <c r="IM111" s="52"/>
      <c r="IN111" s="52"/>
      <c r="IO111" s="52"/>
      <c r="IP111" s="52"/>
      <c r="IQ111" s="52"/>
      <c r="IR111" s="52"/>
      <c r="IS111" s="52"/>
      <c r="IT111" s="52"/>
      <c r="IU111" s="52"/>
      <c r="IV111" s="52"/>
      <c r="IW111" s="52"/>
    </row>
    <row r="112" spans="1:257" x14ac:dyDescent="0.25">
      <c r="A112" s="56">
        <v>97</v>
      </c>
      <c r="B112" s="34" t="s">
        <v>178</v>
      </c>
      <c r="C112" s="35">
        <v>19007.45</v>
      </c>
      <c r="D112" s="35">
        <f t="shared" si="45"/>
        <v>16916.630499999999</v>
      </c>
      <c r="E112" s="112">
        <v>2.0099999999999998</v>
      </c>
      <c r="F112" s="36">
        <v>1</v>
      </c>
      <c r="G112" s="37"/>
      <c r="H112" s="38">
        <v>0.62</v>
      </c>
      <c r="I112" s="38">
        <v>0.24</v>
      </c>
      <c r="J112" s="38">
        <v>0.03</v>
      </c>
      <c r="K112" s="38">
        <v>0.11</v>
      </c>
      <c r="L112" s="35">
        <v>1.4</v>
      </c>
      <c r="M112" s="35">
        <v>1.68</v>
      </c>
      <c r="N112" s="35">
        <v>2.23</v>
      </c>
      <c r="O112" s="35">
        <v>2.39</v>
      </c>
      <c r="P112" s="39"/>
      <c r="Q112" s="39">
        <f>P112*C112*E112*F112*L112*$Q$6</f>
        <v>0</v>
      </c>
      <c r="R112" s="39">
        <v>3</v>
      </c>
      <c r="S112" s="39">
        <f>R112*C112*E112*F112*L112*$S$6</f>
        <v>208599.16077000002</v>
      </c>
      <c r="T112" s="39">
        <v>0</v>
      </c>
      <c r="U112" s="39">
        <f>T112*C112*E112*F112*L112*$U$6</f>
        <v>0</v>
      </c>
      <c r="V112" s="39">
        <v>0</v>
      </c>
      <c r="W112" s="39">
        <f>V112*C112*E112*F112*L112*$W$6</f>
        <v>0</v>
      </c>
      <c r="X112" s="39">
        <v>0</v>
      </c>
      <c r="Y112" s="39">
        <f>X112*C112*E112*F112*L112*$Y$6</f>
        <v>0</v>
      </c>
      <c r="Z112" s="39"/>
      <c r="AA112" s="39">
        <f>Z112*C112*E112*F112*L112*$AA$6</f>
        <v>0</v>
      </c>
      <c r="AB112" s="39">
        <v>0</v>
      </c>
      <c r="AC112" s="39">
        <f>AB112*C112*E112*F112*L112*$AC$6</f>
        <v>0</v>
      </c>
      <c r="AD112" s="39">
        <v>0</v>
      </c>
      <c r="AE112" s="39">
        <f>AD112*C112*E112*F112*L112*$AE$6</f>
        <v>0</v>
      </c>
      <c r="AF112" s="39">
        <v>0</v>
      </c>
      <c r="AG112" s="39">
        <f>AF112*C112*E112*F112*L112*$AG$6</f>
        <v>0</v>
      </c>
      <c r="AH112" s="39">
        <v>0</v>
      </c>
      <c r="AI112" s="39">
        <f>AH112*C112*E112*F112*L112*$AI$6</f>
        <v>0</v>
      </c>
      <c r="AJ112" s="39">
        <v>0</v>
      </c>
      <c r="AK112" s="39">
        <f>AJ112*C112*E112*F112*L112*$AK$6</f>
        <v>0</v>
      </c>
      <c r="AL112" s="39">
        <v>0</v>
      </c>
      <c r="AM112" s="39">
        <f>AL112*C112*E112*F112*L112*$AM$6</f>
        <v>0</v>
      </c>
      <c r="AN112" s="39"/>
      <c r="AO112" s="39">
        <f>SUM($AO$6*AN112*C112*E112*F112*L112)</f>
        <v>0</v>
      </c>
      <c r="AP112" s="39"/>
      <c r="AQ112" s="39">
        <f>AP112*C112*E112*F112*L112*$AQ$6</f>
        <v>0</v>
      </c>
      <c r="AR112" s="39">
        <v>0</v>
      </c>
      <c r="AS112" s="39">
        <f>AR112*C112*E112*F112*L112*$AS$6</f>
        <v>0</v>
      </c>
      <c r="AT112" s="39"/>
      <c r="AU112" s="39">
        <f>AT112*C112*E112*F112*L112*$AU$6</f>
        <v>0</v>
      </c>
      <c r="AV112" s="39">
        <v>0</v>
      </c>
      <c r="AW112" s="39">
        <f>AV112*C112*E112*F112*L112*$AW$6</f>
        <v>0</v>
      </c>
      <c r="AX112" s="39"/>
      <c r="AY112" s="39">
        <f>SUM(AX112*$AY$6*C112*E112*F112*L112)</f>
        <v>0</v>
      </c>
      <c r="AZ112" s="39">
        <v>13</v>
      </c>
      <c r="BA112" s="39">
        <f>SUM(AZ112*$BA$6*C112*E112*F112*L112)</f>
        <v>681423.92518199992</v>
      </c>
      <c r="BB112" s="39">
        <v>0</v>
      </c>
      <c r="BC112" s="39">
        <f>BB112*C112*E112*F112*L112*$BC$6</f>
        <v>0</v>
      </c>
      <c r="BD112" s="39">
        <v>0</v>
      </c>
      <c r="BE112" s="39">
        <f>BD112*C112*E112*F112*L112*$BE$6</f>
        <v>0</v>
      </c>
      <c r="BF112" s="39"/>
      <c r="BG112" s="39">
        <f>BF112*C112*E112*F112*L112*$BG$6</f>
        <v>0</v>
      </c>
      <c r="BH112" s="39">
        <v>4</v>
      </c>
      <c r="BI112" s="39">
        <f>BH112*C112*E112*F112*L112*$BI$6</f>
        <v>231063.68577599997</v>
      </c>
      <c r="BJ112" s="39">
        <v>0</v>
      </c>
      <c r="BK112" s="39">
        <f>BJ112*C112*E112*F112*L112*$BK$6</f>
        <v>0</v>
      </c>
      <c r="BL112" s="39">
        <v>0</v>
      </c>
      <c r="BM112" s="39">
        <f>BL112*C112*E112*F112*L112*$BM$6</f>
        <v>0</v>
      </c>
      <c r="BN112" s="39">
        <v>0</v>
      </c>
      <c r="BO112" s="39">
        <f>BN112*C112*E112*F112*L112*$BO$6</f>
        <v>0</v>
      </c>
      <c r="BP112" s="39">
        <v>0</v>
      </c>
      <c r="BQ112" s="39">
        <f>BP112*C112*E112*F112*L112*$BQ$6</f>
        <v>0</v>
      </c>
      <c r="BR112" s="39">
        <v>0</v>
      </c>
      <c r="BS112" s="39">
        <f>BR112*C112*E112*F112*L112*$BS$6</f>
        <v>0</v>
      </c>
      <c r="BT112" s="39"/>
      <c r="BU112" s="39">
        <f>BT112*C112*E112*F112*L112*$BU$6</f>
        <v>0</v>
      </c>
      <c r="BV112" s="39">
        <v>0</v>
      </c>
      <c r="BW112" s="39">
        <f>BV112*C112*E112*F112*L112*$BW$6</f>
        <v>0</v>
      </c>
      <c r="BX112" s="39">
        <v>0</v>
      </c>
      <c r="BY112" s="39">
        <f>BX112*C112*E112*F112*L112*$BY$6</f>
        <v>0</v>
      </c>
      <c r="BZ112" s="39"/>
      <c r="CA112" s="39">
        <f>BZ112*C112*E112*F112*M112*$CA$6</f>
        <v>0</v>
      </c>
      <c r="CB112" s="39"/>
      <c r="CC112" s="39">
        <f>CB112*C112*E112*F112*M112*$CC$6</f>
        <v>0</v>
      </c>
      <c r="CD112" s="39">
        <v>2</v>
      </c>
      <c r="CE112" s="39">
        <f>CD112*C112*E112*F112*M112*$CE$6</f>
        <v>125801.34003359998</v>
      </c>
      <c r="CF112" s="39">
        <v>2</v>
      </c>
      <c r="CG112" s="39">
        <f>CF112*C112*E112*F112*M112*$CG$6</f>
        <v>125801.34003359998</v>
      </c>
      <c r="CH112" s="39"/>
      <c r="CI112" s="39">
        <f>SUM(CH112*$CI$6*C112*E112*F112*M112)</f>
        <v>0</v>
      </c>
      <c r="CJ112" s="39">
        <v>4</v>
      </c>
      <c r="CK112" s="39">
        <f>SUM(CJ112*$CK$6*C112*E112*F112*M112)</f>
        <v>251602.68006719995</v>
      </c>
      <c r="CL112" s="39">
        <v>1</v>
      </c>
      <c r="CM112" s="39">
        <f>CL112*C112*E112*F112*M112*$CM$6</f>
        <v>62900.670016799988</v>
      </c>
      <c r="CN112" s="39">
        <v>0</v>
      </c>
      <c r="CO112" s="39">
        <f>CN112*C112*E112*F112*M112*$CO$6</f>
        <v>0</v>
      </c>
      <c r="CP112" s="39">
        <v>14</v>
      </c>
      <c r="CQ112" s="39">
        <f>CP112*C112*E112*F112*M112*$CQ$6</f>
        <v>880609.38023519982</v>
      </c>
      <c r="CR112" s="39"/>
      <c r="CS112" s="39">
        <f>CR112*C112*E112*F112*M112*$CS$6</f>
        <v>0</v>
      </c>
      <c r="CT112" s="39">
        <v>3</v>
      </c>
      <c r="CU112" s="39">
        <f>CT112*C112*E112*F112*M112*$CU$6</f>
        <v>188702.01005040001</v>
      </c>
      <c r="CV112" s="39"/>
      <c r="CW112" s="39">
        <f>SUM(CV112*$CW$6*C112*E112*F112*M112)</f>
        <v>0</v>
      </c>
      <c r="CX112" s="39">
        <v>2</v>
      </c>
      <c r="CY112" s="39">
        <f>SUM(CX112*$CY$6*C112*E112*F112*M112)</f>
        <v>125801.34003359998</v>
      </c>
      <c r="CZ112" s="39">
        <v>0</v>
      </c>
      <c r="DA112" s="39">
        <f>CZ112*C112*E112*F112*M112*$DA$6</f>
        <v>0</v>
      </c>
      <c r="DB112" s="39">
        <v>0</v>
      </c>
      <c r="DC112" s="39">
        <f>DB112*C112*E112*F112*M112*$DC$6</f>
        <v>0</v>
      </c>
      <c r="DD112" s="39">
        <v>0</v>
      </c>
      <c r="DE112" s="39">
        <f>DD112*C112*E112*F112*M112*$DE$6</f>
        <v>0</v>
      </c>
      <c r="DF112" s="39">
        <v>300</v>
      </c>
      <c r="DG112" s="39">
        <f>DF112*C112*E112*F112*M112*$DG$6</f>
        <v>20795731.719839998</v>
      </c>
      <c r="DH112" s="40">
        <v>2</v>
      </c>
      <c r="DI112" s="40">
        <f>DH112*C112*E112*F112*M112*$DI$6</f>
        <v>138638.2114656</v>
      </c>
      <c r="DJ112" s="39">
        <v>0</v>
      </c>
      <c r="DK112" s="39">
        <f>DJ112*C112*E112*F112*M112*$DK$6</f>
        <v>0</v>
      </c>
      <c r="DL112" s="39">
        <v>0</v>
      </c>
      <c r="DM112" s="39">
        <f>DL112*C112*E112*F112*M112*$DM$6</f>
        <v>0</v>
      </c>
      <c r="DN112" s="39">
        <v>0</v>
      </c>
      <c r="DO112" s="39">
        <f>DN112*C112*E112*F112*M112*$DO$6</f>
        <v>0</v>
      </c>
      <c r="DP112" s="39">
        <v>0</v>
      </c>
      <c r="DQ112" s="39">
        <f>DP112*C112*E112*F112*M112*$DQ$6</f>
        <v>0</v>
      </c>
      <c r="DR112" s="39">
        <v>0</v>
      </c>
      <c r="DS112" s="39">
        <f>DR112*C112*E112*F112*M112*$DS$6</f>
        <v>0</v>
      </c>
      <c r="DT112" s="39">
        <v>1</v>
      </c>
      <c r="DU112" s="39">
        <f>DT112*C112*E112*F112*M112*$DU$6</f>
        <v>62900.670016799988</v>
      </c>
      <c r="DV112" s="39">
        <v>0</v>
      </c>
      <c r="DW112" s="39">
        <f>DV112*C112*E112*F112*M112*$DW$6</f>
        <v>0</v>
      </c>
      <c r="DX112" s="39">
        <v>0</v>
      </c>
      <c r="DY112" s="39">
        <f>DX112*C112*E112*F112*N112*$DY$6</f>
        <v>0</v>
      </c>
      <c r="DZ112" s="39">
        <v>2</v>
      </c>
      <c r="EA112" s="39">
        <f>DZ112*C112*E112*F112*O112*$EA$6</f>
        <v>273929.66716499999</v>
      </c>
      <c r="EB112" s="41">
        <f t="shared" ref="EB112:EB114" si="48">SUM(P112,R112,T112,V112,X112,Z112,AB112,AD112,AF112,AH112,AJ112,AL112,AP112,AR112,AT112,AV112,AX112,AZ112,BB112,BD112,BF112,BH112,BJ112,BL112,BN112,BP112,BR112,BT112,BV112,BX112,BZ112,CB112,CD112,CF112,CH112,CJ112,CL112,CN112,CP112,CR112,CT112,CV112,CX112,CZ112,DB112,DD112,DF112,DH112,DJ112,DL112,DN112,DP112,DR112,DT112,DV112,DX112,DZ112,AN112)</f>
        <v>353</v>
      </c>
      <c r="EC112" s="41">
        <f t="shared" ref="EC112:EC114" si="49">SUM(Q112,S112,U112,W112,Y112,AA112,AC112,AE112,AG112,AI112,AK112,AM112,AQ112,AS112,AU112,AW112,AY112,BA112,BC112,BE112,BG112,BI112,BK112,BM112,BO112,BQ112,BS112,BU112,BW112,BY112,CA112,CC112,CE112,CG112,CI112,CK112,CM112,CO112,CQ112,CS112,CU112,CW112,CY112,DA112,DC112,DE112,DG112,DI112,DK112,DM112,DO112,DQ112,DS112,DU112,DW112,DY112,EA112,AO112)</f>
        <v>24153505.800685797</v>
      </c>
    </row>
    <row r="113" spans="1:257" x14ac:dyDescent="0.25">
      <c r="A113" s="56">
        <v>98</v>
      </c>
      <c r="B113" s="34" t="s">
        <v>179</v>
      </c>
      <c r="C113" s="35">
        <v>19007.45</v>
      </c>
      <c r="D113" s="35">
        <f t="shared" si="45"/>
        <v>16916.630499999999</v>
      </c>
      <c r="E113" s="112">
        <v>3.67</v>
      </c>
      <c r="F113" s="36">
        <v>1</v>
      </c>
      <c r="G113" s="37"/>
      <c r="H113" s="38">
        <v>0.62</v>
      </c>
      <c r="I113" s="38">
        <v>0.24</v>
      </c>
      <c r="J113" s="38">
        <v>0.03</v>
      </c>
      <c r="K113" s="38">
        <v>0.11</v>
      </c>
      <c r="L113" s="35">
        <v>1.4</v>
      </c>
      <c r="M113" s="35">
        <v>1.68</v>
      </c>
      <c r="N113" s="35">
        <v>2.23</v>
      </c>
      <c r="O113" s="35">
        <v>2.39</v>
      </c>
      <c r="P113" s="39"/>
      <c r="Q113" s="39">
        <f>P113*C113*E113*F113*L113*$Q$6</f>
        <v>0</v>
      </c>
      <c r="R113" s="39"/>
      <c r="S113" s="39">
        <f>R113*C113*E113*F113*L113*$S$6</f>
        <v>0</v>
      </c>
      <c r="T113" s="39"/>
      <c r="U113" s="39">
        <f>T113*C113*E113*F113*L113*$U$6</f>
        <v>0</v>
      </c>
      <c r="V113" s="39"/>
      <c r="W113" s="39">
        <f>V113*C113*E113*F113*L113*$W$6</f>
        <v>0</v>
      </c>
      <c r="X113" s="39"/>
      <c r="Y113" s="39">
        <f>X113*C113*E113*F113*L113*$Y$6</f>
        <v>0</v>
      </c>
      <c r="Z113" s="39">
        <v>149</v>
      </c>
      <c r="AA113" s="39">
        <f>Z113*C113*E113*F113*L113*$AA$6</f>
        <v>16006519.58059</v>
      </c>
      <c r="AB113" s="39"/>
      <c r="AC113" s="39">
        <f>AB113*C113*E113*F113*L113*$AC$6</f>
        <v>0</v>
      </c>
      <c r="AD113" s="39"/>
      <c r="AE113" s="39">
        <f>AD113*C113*E113*F113*L113*$AE$6</f>
        <v>0</v>
      </c>
      <c r="AF113" s="39"/>
      <c r="AG113" s="39">
        <f>AF113*C113*E113*F113*L113*$AG$6</f>
        <v>0</v>
      </c>
      <c r="AH113" s="39"/>
      <c r="AI113" s="39">
        <f>AH113*C113*E113*F113*L113*$AI$6</f>
        <v>0</v>
      </c>
      <c r="AJ113" s="39"/>
      <c r="AK113" s="39">
        <f>AJ113*C113*E113*F113*L113*$AK$6</f>
        <v>0</v>
      </c>
      <c r="AL113" s="39"/>
      <c r="AM113" s="39">
        <f>AL113*C113*E113*F113*L113*$AM$6</f>
        <v>0</v>
      </c>
      <c r="AN113" s="39"/>
      <c r="AO113" s="39">
        <f>SUM($AO$6*AN113*C113*E113*F113*L113)</f>
        <v>0</v>
      </c>
      <c r="AP113" s="39"/>
      <c r="AQ113" s="39">
        <f>AP113*C113*E113*F113*L113*$AQ$6</f>
        <v>0</v>
      </c>
      <c r="AR113" s="39"/>
      <c r="AS113" s="39">
        <f>AR113*C113*E113*F113*L113*$AS$6</f>
        <v>0</v>
      </c>
      <c r="AT113" s="39"/>
      <c r="AU113" s="39">
        <f>AT113*C113*E113*F113*L113*$AU$6</f>
        <v>0</v>
      </c>
      <c r="AV113" s="39"/>
      <c r="AW113" s="39">
        <f>AV113*C113*E113*F113*L113*$AW$6</f>
        <v>0</v>
      </c>
      <c r="AX113" s="39"/>
      <c r="AY113" s="39">
        <f>SUM(AX113*$AY$6*C113*E113*F113*L113)</f>
        <v>0</v>
      </c>
      <c r="AZ113" s="39"/>
      <c r="BA113" s="39">
        <f>SUM(AZ113*$BA$6*C113*E113*F113*L113)</f>
        <v>0</v>
      </c>
      <c r="BB113" s="39"/>
      <c r="BC113" s="39">
        <f>BB113*C113*E113*F113*L113*$BC$6</f>
        <v>0</v>
      </c>
      <c r="BD113" s="39"/>
      <c r="BE113" s="39">
        <f>BD113*C113*E113*F113*L113*$BE$6</f>
        <v>0</v>
      </c>
      <c r="BF113" s="39"/>
      <c r="BG113" s="39">
        <f>BF113*C113*E113*F113*L113*$BG$6</f>
        <v>0</v>
      </c>
      <c r="BH113" s="39"/>
      <c r="BI113" s="39">
        <f>BH113*C113*E113*F113*L113*$BI$6</f>
        <v>0</v>
      </c>
      <c r="BJ113" s="39"/>
      <c r="BK113" s="39">
        <f>BJ113*C113*E113*F113*L113*$BK$6</f>
        <v>0</v>
      </c>
      <c r="BL113" s="39"/>
      <c r="BM113" s="39">
        <f>BL113*C113*E113*F113*L113*$BM$6</f>
        <v>0</v>
      </c>
      <c r="BN113" s="39"/>
      <c r="BO113" s="39">
        <f>BN113*C113*E113*F113*L113*$BO$6</f>
        <v>0</v>
      </c>
      <c r="BP113" s="39"/>
      <c r="BQ113" s="39">
        <f>BP113*C113*E113*F113*L113*$BQ$6</f>
        <v>0</v>
      </c>
      <c r="BR113" s="39"/>
      <c r="BS113" s="39">
        <f>BR113*C113*E113*F113*L113*$BS$6</f>
        <v>0</v>
      </c>
      <c r="BT113" s="39">
        <v>20</v>
      </c>
      <c r="BU113" s="39">
        <f>BT113*C113*E113*F113*L113*$BU$6</f>
        <v>2148526.1181999999</v>
      </c>
      <c r="BV113" s="39"/>
      <c r="BW113" s="39">
        <f>BV113*C113*E113*F113*L113*$BW$6</f>
        <v>0</v>
      </c>
      <c r="BX113" s="39"/>
      <c r="BY113" s="39">
        <f>BX113*C113*E113*F113*L113*$BY$6</f>
        <v>0</v>
      </c>
      <c r="BZ113" s="39"/>
      <c r="CA113" s="39">
        <f>BZ113*C113*E113*F113*M113*$CA$6</f>
        <v>0</v>
      </c>
      <c r="CB113" s="39"/>
      <c r="CC113" s="39">
        <f>CB113*C113*E113*F113*M113*$CC$6</f>
        <v>0</v>
      </c>
      <c r="CD113" s="39"/>
      <c r="CE113" s="39">
        <f>CD113*C113*E113*F113*M113*$CE$6</f>
        <v>0</v>
      </c>
      <c r="CF113" s="39"/>
      <c r="CG113" s="39">
        <f>CF113*C113*E113*F113*M113*$CG$6</f>
        <v>0</v>
      </c>
      <c r="CH113" s="39"/>
      <c r="CI113" s="39">
        <f>SUM(CH113*$CI$6*C113*E113*F113*M113)</f>
        <v>0</v>
      </c>
      <c r="CJ113" s="39"/>
      <c r="CK113" s="39">
        <f>SUM(CJ113*$CK$6*C113*E113*F113*M113)</f>
        <v>0</v>
      </c>
      <c r="CL113" s="39"/>
      <c r="CM113" s="39">
        <f>CL113*C113*E113*F113*M113*$CM$6</f>
        <v>0</v>
      </c>
      <c r="CN113" s="39"/>
      <c r="CO113" s="39">
        <f>CN113*C113*E113*F113*M113*$CO$6</f>
        <v>0</v>
      </c>
      <c r="CP113" s="39"/>
      <c r="CQ113" s="39">
        <f>CP113*C113*E113*F113*M113*$CQ$6</f>
        <v>0</v>
      </c>
      <c r="CR113" s="39"/>
      <c r="CS113" s="39">
        <f>CR113*C113*E113*F113*M113*$CS$6</f>
        <v>0</v>
      </c>
      <c r="CT113" s="39"/>
      <c r="CU113" s="39">
        <f>CT113*C113*E113*F113*M113*$CU$6</f>
        <v>0</v>
      </c>
      <c r="CV113" s="39"/>
      <c r="CW113" s="39">
        <f>SUM(CV113*$CW$6*C113*E113*F113*M113)</f>
        <v>0</v>
      </c>
      <c r="CX113" s="39"/>
      <c r="CY113" s="39">
        <f>SUM(CX113*$CY$6*C113*E113*F113*M113)</f>
        <v>0</v>
      </c>
      <c r="CZ113" s="39"/>
      <c r="DA113" s="39">
        <f>CZ113*C113*E113*F113*M113*$DA$6</f>
        <v>0</v>
      </c>
      <c r="DB113" s="39"/>
      <c r="DC113" s="39">
        <f>DB113*C113*E113*F113*M113*$DC$6</f>
        <v>0</v>
      </c>
      <c r="DD113" s="39"/>
      <c r="DE113" s="39">
        <f>DD113*C113*E113*F113*M113*$DE$6</f>
        <v>0</v>
      </c>
      <c r="DF113" s="39">
        <v>90</v>
      </c>
      <c r="DG113" s="39">
        <f>DF113*C113*E113*F113*M113*$DG$6</f>
        <v>11391094.837584002</v>
      </c>
      <c r="DH113" s="40"/>
      <c r="DI113" s="40">
        <f>DH113*C113*E113*F113*M113*$DI$6</f>
        <v>0</v>
      </c>
      <c r="DJ113" s="39"/>
      <c r="DK113" s="39">
        <f>DJ113*C113*E113*F113*M113*$DK$6</f>
        <v>0</v>
      </c>
      <c r="DL113" s="39"/>
      <c r="DM113" s="39">
        <f>DL113*C113*E113*F113*M113*$DM$6</f>
        <v>0</v>
      </c>
      <c r="DN113" s="39"/>
      <c r="DO113" s="39">
        <f>DN113*C113*E113*F113*M113*$DO$6</f>
        <v>0</v>
      </c>
      <c r="DP113" s="39"/>
      <c r="DQ113" s="39">
        <f>DP113*C113*E113*F113*M113*$DQ$6</f>
        <v>0</v>
      </c>
      <c r="DR113" s="39"/>
      <c r="DS113" s="39">
        <f>DR113*C113*E113*F113*M113*$DS$6</f>
        <v>0</v>
      </c>
      <c r="DT113" s="39"/>
      <c r="DU113" s="39">
        <f>DT113*C113*E113*F113*M113*$DU$6</f>
        <v>0</v>
      </c>
      <c r="DV113" s="39"/>
      <c r="DW113" s="39">
        <f>DV113*C113*E113*F113*M113*$DW$6</f>
        <v>0</v>
      </c>
      <c r="DX113" s="39"/>
      <c r="DY113" s="39">
        <f>DX113*C113*E113*F113*N113*$DY$6</f>
        <v>0</v>
      </c>
      <c r="DZ113" s="39"/>
      <c r="EA113" s="39">
        <f>DZ113*C113*E113*F113*O113*$EA$6</f>
        <v>0</v>
      </c>
      <c r="EB113" s="41">
        <f t="shared" si="48"/>
        <v>259</v>
      </c>
      <c r="EC113" s="41">
        <f t="shared" si="49"/>
        <v>29546140.536374003</v>
      </c>
    </row>
    <row r="114" spans="1:257" x14ac:dyDescent="0.25">
      <c r="A114" s="56">
        <v>101</v>
      </c>
      <c r="B114" s="34" t="s">
        <v>180</v>
      </c>
      <c r="C114" s="35">
        <v>19007.45</v>
      </c>
      <c r="D114" s="35">
        <f t="shared" si="45"/>
        <v>15776.183500000003</v>
      </c>
      <c r="E114" s="112">
        <v>1.63</v>
      </c>
      <c r="F114" s="36">
        <v>1</v>
      </c>
      <c r="G114" s="37"/>
      <c r="H114" s="38">
        <v>0.55000000000000004</v>
      </c>
      <c r="I114" s="38">
        <v>0.24</v>
      </c>
      <c r="J114" s="38">
        <v>0.04</v>
      </c>
      <c r="K114" s="38">
        <v>0.17</v>
      </c>
      <c r="L114" s="35">
        <v>1.4</v>
      </c>
      <c r="M114" s="35">
        <v>1.68</v>
      </c>
      <c r="N114" s="35">
        <v>2.23</v>
      </c>
      <c r="O114" s="35">
        <v>2.39</v>
      </c>
      <c r="P114" s="39"/>
      <c r="Q114" s="39">
        <f>P114*C114*E114*F114*L114*$Q$6</f>
        <v>0</v>
      </c>
      <c r="R114" s="39">
        <v>100</v>
      </c>
      <c r="S114" s="39">
        <f>R114*C114*E114*F114*L114*$S$6</f>
        <v>5638750.1169999987</v>
      </c>
      <c r="T114" s="39">
        <v>0</v>
      </c>
      <c r="U114" s="39">
        <f>T114*C114*E114*F114*L114*$U$6</f>
        <v>0</v>
      </c>
      <c r="V114" s="39">
        <v>0</v>
      </c>
      <c r="W114" s="39">
        <f>V114*C114*E114*F114*L114*$W$6</f>
        <v>0</v>
      </c>
      <c r="X114" s="39">
        <v>0</v>
      </c>
      <c r="Y114" s="39">
        <f>X114*C114*E114*F114*L114*$Y$6</f>
        <v>0</v>
      </c>
      <c r="Z114" s="39">
        <v>223</v>
      </c>
      <c r="AA114" s="39">
        <f>Z114*C114*E114*F114*L114*$AA$6</f>
        <v>10639887.720770001</v>
      </c>
      <c r="AB114" s="39">
        <v>0</v>
      </c>
      <c r="AC114" s="39">
        <f>AB114*C114*E114*F114*L114*$AC$6</f>
        <v>0</v>
      </c>
      <c r="AD114" s="39">
        <v>0</v>
      </c>
      <c r="AE114" s="39">
        <f>AD114*C114*E114*F114*L114*$AE$6</f>
        <v>0</v>
      </c>
      <c r="AF114" s="39">
        <v>0</v>
      </c>
      <c r="AG114" s="39">
        <f>AF114*C114*E114*F114*L114*$AG$6</f>
        <v>0</v>
      </c>
      <c r="AH114" s="39">
        <v>0</v>
      </c>
      <c r="AI114" s="39">
        <f>AH114*C114*E114*F114*L114*$AI$6</f>
        <v>0</v>
      </c>
      <c r="AJ114" s="39"/>
      <c r="AK114" s="39">
        <f>AJ114*C114*E114*F114*L114*$AK$6</f>
        <v>0</v>
      </c>
      <c r="AL114" s="39">
        <v>0</v>
      </c>
      <c r="AM114" s="39">
        <f>AL114*C114*E114*F114*L114*$AM$6</f>
        <v>0</v>
      </c>
      <c r="AN114" s="39">
        <v>3</v>
      </c>
      <c r="AO114" s="39">
        <f>SUM($AO$6*AN114*C114*E114*F114*L114)</f>
        <v>127522.50264599996</v>
      </c>
      <c r="AP114" s="39">
        <v>19</v>
      </c>
      <c r="AQ114" s="39">
        <f>AP114*C114*E114*F114*L114*$AQ$6</f>
        <v>807642.5167579999</v>
      </c>
      <c r="AR114" s="39">
        <v>0</v>
      </c>
      <c r="AS114" s="39">
        <f>AR114*C114*E114*F114*L114*$AS$6</f>
        <v>0</v>
      </c>
      <c r="AT114" s="39"/>
      <c r="AU114" s="39">
        <f>AT114*C114*E114*F114*L114*$AU$6</f>
        <v>0</v>
      </c>
      <c r="AV114" s="39">
        <v>0</v>
      </c>
      <c r="AW114" s="39">
        <f>AV114*C114*E114*F114*L114*$AW$6</f>
        <v>0</v>
      </c>
      <c r="AX114" s="39"/>
      <c r="AY114" s="39">
        <f>SUM(AX114*$AY$6*C114*E114*F114*L114)</f>
        <v>0</v>
      </c>
      <c r="AZ114" s="39">
        <v>4</v>
      </c>
      <c r="BA114" s="39">
        <f>SUM(AZ114*$BA$6*C114*E114*F114*L114)</f>
        <v>170030.00352799997</v>
      </c>
      <c r="BB114" s="39">
        <v>0</v>
      </c>
      <c r="BC114" s="39">
        <f>BB114*C114*E114*F114*L114*$BC$6</f>
        <v>0</v>
      </c>
      <c r="BD114" s="39">
        <v>0</v>
      </c>
      <c r="BE114" s="39">
        <f>BD114*C114*E114*F114*L114*$BE$6</f>
        <v>0</v>
      </c>
      <c r="BF114" s="39"/>
      <c r="BG114" s="39">
        <f>BF114*C114*E114*F114*L114*$BG$6</f>
        <v>0</v>
      </c>
      <c r="BH114" s="39">
        <v>4</v>
      </c>
      <c r="BI114" s="39">
        <f>BH114*C114*E114*F114*L114*$BI$6</f>
        <v>187380.00388799998</v>
      </c>
      <c r="BJ114" s="39">
        <v>0</v>
      </c>
      <c r="BK114" s="39">
        <f>BJ114*C114*E114*F114*L114*$BK$6</f>
        <v>0</v>
      </c>
      <c r="BL114" s="39">
        <v>0</v>
      </c>
      <c r="BM114" s="39">
        <f>BL114*C114*E114*F114*L114*$BM$6</f>
        <v>0</v>
      </c>
      <c r="BN114" s="39">
        <v>0</v>
      </c>
      <c r="BO114" s="39">
        <f>BN114*C114*E114*F114*L114*$BO$6</f>
        <v>0</v>
      </c>
      <c r="BP114" s="39">
        <v>0</v>
      </c>
      <c r="BQ114" s="39">
        <f>BP114*C114*E114*F114*L114*$BQ$6</f>
        <v>0</v>
      </c>
      <c r="BR114" s="39">
        <v>0</v>
      </c>
      <c r="BS114" s="39">
        <f>BR114*C114*E114*F114*L114*$BS$6</f>
        <v>0</v>
      </c>
      <c r="BT114" s="39">
        <v>10</v>
      </c>
      <c r="BU114" s="39">
        <f>BT114*C114*E114*F114*L114*$BU$6</f>
        <v>477125.0099</v>
      </c>
      <c r="BV114" s="39">
        <v>0</v>
      </c>
      <c r="BW114" s="39">
        <f>BV114*C114*E114*F114*L114*$BW$6</f>
        <v>0</v>
      </c>
      <c r="BX114" s="39">
        <v>0</v>
      </c>
      <c r="BY114" s="39">
        <f>BX114*C114*E114*F114*L114*$BY$6</f>
        <v>0</v>
      </c>
      <c r="BZ114" s="39"/>
      <c r="CA114" s="39">
        <f>BZ114*C114*E114*F114*M114*$CA$6</f>
        <v>0</v>
      </c>
      <c r="CB114" s="39"/>
      <c r="CC114" s="39">
        <f>CB114*C114*E114*F114*M114*$CC$6</f>
        <v>0</v>
      </c>
      <c r="CD114" s="39">
        <v>3</v>
      </c>
      <c r="CE114" s="39">
        <f>CD114*C114*E114*F114*M114*$CE$6</f>
        <v>153027.00317519999</v>
      </c>
      <c r="CF114" s="39">
        <v>2</v>
      </c>
      <c r="CG114" s="39">
        <f>CF114*C114*E114*F114*M114*$CG$6</f>
        <v>102018.00211679998</v>
      </c>
      <c r="CH114" s="39"/>
      <c r="CI114" s="39">
        <f>SUM(CH114*$CI$6*C114*E114*F114*M114)</f>
        <v>0</v>
      </c>
      <c r="CJ114" s="39">
        <v>2</v>
      </c>
      <c r="CK114" s="39">
        <f>SUM(CJ114*$CK$6*C114*E114*F114*M114)</f>
        <v>102018.00211679999</v>
      </c>
      <c r="CL114" s="39">
        <v>4</v>
      </c>
      <c r="CM114" s="39">
        <f>CL114*C114*E114*F114*M114*$CM$6</f>
        <v>204036.00423359996</v>
      </c>
      <c r="CN114" s="39">
        <v>1</v>
      </c>
      <c r="CO114" s="39">
        <f>CN114*C114*E114*F114*M114*$CO$6</f>
        <v>51009.00105839999</v>
      </c>
      <c r="CP114" s="39">
        <v>4</v>
      </c>
      <c r="CQ114" s="39">
        <f>CP114*C114*E114*F114*M114*$CQ$6</f>
        <v>204036.00423359996</v>
      </c>
      <c r="CR114" s="39"/>
      <c r="CS114" s="39">
        <f>CR114*C114*E114*F114*M114*$CS$6</f>
        <v>0</v>
      </c>
      <c r="CT114" s="39">
        <v>0</v>
      </c>
      <c r="CU114" s="39">
        <f>CT114*C114*E114*F114*M114*$CU$6</f>
        <v>0</v>
      </c>
      <c r="CV114" s="39"/>
      <c r="CW114" s="39">
        <f>SUM(CV114*$CW$6*C114*E114*F114*M114)</f>
        <v>0</v>
      </c>
      <c r="CX114" s="39"/>
      <c r="CY114" s="39">
        <f>SUM(CX114*$CY$6*C114*E114*F114*M114)</f>
        <v>0</v>
      </c>
      <c r="CZ114" s="39">
        <v>0</v>
      </c>
      <c r="DA114" s="39">
        <f>CZ114*C114*E114*F114*M114*$DA$6</f>
        <v>0</v>
      </c>
      <c r="DB114" s="39">
        <v>0</v>
      </c>
      <c r="DC114" s="39">
        <f>DB114*C114*E114*F114*M114*$DC$6</f>
        <v>0</v>
      </c>
      <c r="DD114" s="39">
        <v>5</v>
      </c>
      <c r="DE114" s="39">
        <f>DD114*C114*E114*F114*M114*$DE$6</f>
        <v>281070.005832</v>
      </c>
      <c r="DF114" s="39">
        <v>20</v>
      </c>
      <c r="DG114" s="39">
        <f>DF114*C114*E114*F114*M114*$DG$6</f>
        <v>1124280.023328</v>
      </c>
      <c r="DH114" s="40">
        <v>0</v>
      </c>
      <c r="DI114" s="40">
        <f>DH114*C114*E114*F114*M114*$DI$6</f>
        <v>0</v>
      </c>
      <c r="DJ114" s="39">
        <v>0</v>
      </c>
      <c r="DK114" s="39">
        <f>DJ114*C114*E114*F114*M114*$DK$6</f>
        <v>0</v>
      </c>
      <c r="DL114" s="39">
        <v>0</v>
      </c>
      <c r="DM114" s="39">
        <f>DL114*C114*E114*F114*M114*$DM$6</f>
        <v>0</v>
      </c>
      <c r="DN114" s="39">
        <v>0</v>
      </c>
      <c r="DO114" s="39">
        <f>DN114*C114*E114*F114*M114*$DO$6</f>
        <v>0</v>
      </c>
      <c r="DP114" s="39">
        <v>5</v>
      </c>
      <c r="DQ114" s="39">
        <f>DP114*C114*E114*F114*M114*$DQ$6</f>
        <v>281070.005832</v>
      </c>
      <c r="DR114" s="39">
        <v>0</v>
      </c>
      <c r="DS114" s="39">
        <f>DR114*C114*E114*F114*M114*$DS$6</f>
        <v>0</v>
      </c>
      <c r="DT114" s="39">
        <v>4</v>
      </c>
      <c r="DU114" s="39">
        <f>DT114*C114*E114*F114*M114*$DU$6</f>
        <v>204036.00423359996</v>
      </c>
      <c r="DV114" s="39">
        <v>0</v>
      </c>
      <c r="DW114" s="39">
        <f>DV114*C114*E114*F114*M114*$DW$6</f>
        <v>0</v>
      </c>
      <c r="DX114" s="39">
        <v>0</v>
      </c>
      <c r="DY114" s="39">
        <f>DX114*C114*E114*F114*N114*$DY$6</f>
        <v>0</v>
      </c>
      <c r="DZ114" s="39"/>
      <c r="EA114" s="39">
        <f>DZ114*C114*E114*F114*O114*$EA$6</f>
        <v>0</v>
      </c>
      <c r="EB114" s="41">
        <f t="shared" si="48"/>
        <v>413</v>
      </c>
      <c r="EC114" s="41">
        <f t="shared" si="49"/>
        <v>20754937.930649992</v>
      </c>
    </row>
    <row r="115" spans="1:257" s="53" customFormat="1" x14ac:dyDescent="0.25">
      <c r="A115" s="46">
        <v>20</v>
      </c>
      <c r="B115" s="26" t="s">
        <v>181</v>
      </c>
      <c r="C115" s="35">
        <v>19007.45</v>
      </c>
      <c r="D115" s="47">
        <f t="shared" si="45"/>
        <v>0</v>
      </c>
      <c r="E115" s="47">
        <v>0.87</v>
      </c>
      <c r="F115" s="48">
        <v>1</v>
      </c>
      <c r="G115" s="49"/>
      <c r="H115" s="50"/>
      <c r="I115" s="50"/>
      <c r="J115" s="50"/>
      <c r="K115" s="50"/>
      <c r="L115" s="35">
        <v>1.4</v>
      </c>
      <c r="M115" s="35">
        <v>1.68</v>
      </c>
      <c r="N115" s="35">
        <v>2.23</v>
      </c>
      <c r="O115" s="35">
        <v>2.39</v>
      </c>
      <c r="P115" s="32">
        <f>SUM(P116:P124)</f>
        <v>0</v>
      </c>
      <c r="Q115" s="32">
        <f t="shared" ref="Q115:CD115" si="50">SUM(Q116:Q124)</f>
        <v>0</v>
      </c>
      <c r="R115" s="32">
        <f t="shared" si="50"/>
        <v>14</v>
      </c>
      <c r="S115" s="32">
        <f t="shared" si="50"/>
        <v>397134.05731999991</v>
      </c>
      <c r="T115" s="32">
        <f t="shared" si="50"/>
        <v>0</v>
      </c>
      <c r="U115" s="32">
        <f t="shared" si="50"/>
        <v>0</v>
      </c>
      <c r="V115" s="32">
        <f t="shared" si="50"/>
        <v>0</v>
      </c>
      <c r="W115" s="32">
        <f t="shared" si="50"/>
        <v>0</v>
      </c>
      <c r="X115" s="32">
        <f t="shared" si="50"/>
        <v>0</v>
      </c>
      <c r="Y115" s="32">
        <f t="shared" si="50"/>
        <v>0</v>
      </c>
      <c r="Z115" s="32">
        <f t="shared" si="50"/>
        <v>1065</v>
      </c>
      <c r="AA115" s="32">
        <f t="shared" si="50"/>
        <v>25265964.634679999</v>
      </c>
      <c r="AB115" s="32">
        <f t="shared" si="50"/>
        <v>0</v>
      </c>
      <c r="AC115" s="32">
        <f t="shared" si="50"/>
        <v>0</v>
      </c>
      <c r="AD115" s="32">
        <f t="shared" si="50"/>
        <v>203</v>
      </c>
      <c r="AE115" s="32">
        <f t="shared" si="50"/>
        <v>6998622.92129</v>
      </c>
      <c r="AF115" s="32">
        <f t="shared" si="50"/>
        <v>0</v>
      </c>
      <c r="AG115" s="32">
        <f t="shared" si="50"/>
        <v>0</v>
      </c>
      <c r="AH115" s="32">
        <f t="shared" si="50"/>
        <v>0</v>
      </c>
      <c r="AI115" s="32">
        <f t="shared" si="50"/>
        <v>0</v>
      </c>
      <c r="AJ115" s="32">
        <f t="shared" si="50"/>
        <v>14</v>
      </c>
      <c r="AK115" s="32">
        <f t="shared" si="50"/>
        <v>244613.71673199997</v>
      </c>
      <c r="AL115" s="32">
        <f t="shared" si="50"/>
        <v>18</v>
      </c>
      <c r="AM115" s="32">
        <f t="shared" si="50"/>
        <v>362748.05967400002</v>
      </c>
      <c r="AN115" s="32">
        <f t="shared" si="50"/>
        <v>2</v>
      </c>
      <c r="AO115" s="32">
        <f t="shared" si="50"/>
        <v>34944.816676000002</v>
      </c>
      <c r="AP115" s="32">
        <f t="shared" si="50"/>
        <v>14</v>
      </c>
      <c r="AQ115" s="32">
        <f t="shared" si="50"/>
        <v>248525.44994200004</v>
      </c>
      <c r="AR115" s="32">
        <f t="shared" si="50"/>
        <v>1</v>
      </c>
      <c r="AS115" s="32">
        <f t="shared" si="50"/>
        <v>21384.141548</v>
      </c>
      <c r="AT115" s="32">
        <f t="shared" si="50"/>
        <v>2</v>
      </c>
      <c r="AU115" s="32">
        <f t="shared" si="50"/>
        <v>34944.816676000002</v>
      </c>
      <c r="AV115" s="32">
        <f t="shared" si="50"/>
        <v>1</v>
      </c>
      <c r="AW115" s="32">
        <f t="shared" si="50"/>
        <v>17472.408338000001</v>
      </c>
      <c r="AX115" s="32">
        <f t="shared" si="50"/>
        <v>5</v>
      </c>
      <c r="AY115" s="32">
        <f t="shared" si="50"/>
        <v>95185.508109999995</v>
      </c>
      <c r="AZ115" s="32">
        <f t="shared" si="50"/>
        <v>55</v>
      </c>
      <c r="BA115" s="32">
        <f t="shared" si="50"/>
        <v>1028785.8342299999</v>
      </c>
      <c r="BB115" s="32">
        <f t="shared" si="50"/>
        <v>0</v>
      </c>
      <c r="BC115" s="32">
        <f t="shared" si="50"/>
        <v>0</v>
      </c>
      <c r="BD115" s="32">
        <f t="shared" si="50"/>
        <v>2650</v>
      </c>
      <c r="BE115" s="32">
        <f t="shared" si="50"/>
        <v>67249878.695999995</v>
      </c>
      <c r="BF115" s="32">
        <f t="shared" si="50"/>
        <v>2</v>
      </c>
      <c r="BG115" s="32">
        <f t="shared" si="50"/>
        <v>47132.393616000001</v>
      </c>
      <c r="BH115" s="32">
        <f t="shared" si="50"/>
        <v>0</v>
      </c>
      <c r="BI115" s="32">
        <f t="shared" si="50"/>
        <v>0</v>
      </c>
      <c r="BJ115" s="32">
        <f t="shared" si="50"/>
        <v>0</v>
      </c>
      <c r="BK115" s="32">
        <f t="shared" si="50"/>
        <v>0</v>
      </c>
      <c r="BL115" s="32">
        <f t="shared" si="50"/>
        <v>0</v>
      </c>
      <c r="BM115" s="32">
        <f t="shared" si="50"/>
        <v>0</v>
      </c>
      <c r="BN115" s="32">
        <f t="shared" si="50"/>
        <v>0</v>
      </c>
      <c r="BO115" s="32">
        <f t="shared" si="50"/>
        <v>0</v>
      </c>
      <c r="BP115" s="32">
        <f t="shared" si="50"/>
        <v>10</v>
      </c>
      <c r="BQ115" s="32">
        <f t="shared" si="50"/>
        <v>213841.41547999997</v>
      </c>
      <c r="BR115" s="32">
        <f t="shared" si="50"/>
        <v>0</v>
      </c>
      <c r="BS115" s="32">
        <f t="shared" si="50"/>
        <v>0</v>
      </c>
      <c r="BT115" s="32">
        <f t="shared" si="50"/>
        <v>0</v>
      </c>
      <c r="BU115" s="32">
        <f t="shared" si="50"/>
        <v>0</v>
      </c>
      <c r="BV115" s="32">
        <f t="shared" si="50"/>
        <v>6</v>
      </c>
      <c r="BW115" s="32">
        <f t="shared" si="50"/>
        <v>137661.07647600002</v>
      </c>
      <c r="BX115" s="32">
        <f t="shared" si="50"/>
        <v>14</v>
      </c>
      <c r="BY115" s="32">
        <f t="shared" si="50"/>
        <v>257652.82743199999</v>
      </c>
      <c r="BZ115" s="32">
        <f t="shared" si="50"/>
        <v>7</v>
      </c>
      <c r="CA115" s="32">
        <f t="shared" si="50"/>
        <v>239014.88226000001</v>
      </c>
      <c r="CB115" s="32">
        <f t="shared" si="50"/>
        <v>6</v>
      </c>
      <c r="CC115" s="32">
        <f t="shared" si="50"/>
        <v>214107.51978000003</v>
      </c>
      <c r="CD115" s="32">
        <f t="shared" si="50"/>
        <v>60</v>
      </c>
      <c r="CE115" s="32">
        <f t="shared" ref="CE115:EC115" si="51">SUM(CE116:CE124)</f>
        <v>1320601.131696</v>
      </c>
      <c r="CF115" s="32">
        <f t="shared" si="51"/>
        <v>22</v>
      </c>
      <c r="CG115" s="32">
        <f t="shared" si="51"/>
        <v>541070.9376072</v>
      </c>
      <c r="CH115" s="32">
        <f t="shared" si="51"/>
        <v>1</v>
      </c>
      <c r="CI115" s="32">
        <f t="shared" si="51"/>
        <v>25660.969857599994</v>
      </c>
      <c r="CJ115" s="32">
        <f t="shared" si="51"/>
        <v>13</v>
      </c>
      <c r="CK115" s="32">
        <f t="shared" si="51"/>
        <v>324204.44844479999</v>
      </c>
      <c r="CL115" s="32">
        <f t="shared" si="51"/>
        <v>25</v>
      </c>
      <c r="CM115" s="32">
        <f t="shared" si="51"/>
        <v>618053.84717999992</v>
      </c>
      <c r="CN115" s="32">
        <f t="shared" si="51"/>
        <v>1</v>
      </c>
      <c r="CO115" s="32">
        <f t="shared" si="51"/>
        <v>22531.583289599999</v>
      </c>
      <c r="CP115" s="32">
        <f t="shared" si="51"/>
        <v>122</v>
      </c>
      <c r="CQ115" s="32">
        <f t="shared" si="51"/>
        <v>2587689.7530792002</v>
      </c>
      <c r="CR115" s="32">
        <f t="shared" si="51"/>
        <v>0</v>
      </c>
      <c r="CS115" s="32">
        <f t="shared" si="51"/>
        <v>0</v>
      </c>
      <c r="CT115" s="32">
        <f t="shared" si="51"/>
        <v>15</v>
      </c>
      <c r="CU115" s="32">
        <f t="shared" si="51"/>
        <v>361444.14860399999</v>
      </c>
      <c r="CV115" s="32">
        <f t="shared" si="51"/>
        <v>0</v>
      </c>
      <c r="CW115" s="32">
        <f t="shared" si="51"/>
        <v>0</v>
      </c>
      <c r="CX115" s="32">
        <f t="shared" si="51"/>
        <v>0</v>
      </c>
      <c r="CY115" s="32">
        <f t="shared" si="51"/>
        <v>0</v>
      </c>
      <c r="CZ115" s="32">
        <f t="shared" si="51"/>
        <v>0</v>
      </c>
      <c r="DA115" s="32">
        <f t="shared" si="51"/>
        <v>0</v>
      </c>
      <c r="DB115" s="32">
        <f t="shared" si="51"/>
        <v>0</v>
      </c>
      <c r="DC115" s="32">
        <f t="shared" si="51"/>
        <v>0</v>
      </c>
      <c r="DD115" s="32">
        <f t="shared" si="51"/>
        <v>0</v>
      </c>
      <c r="DE115" s="32">
        <f t="shared" si="51"/>
        <v>0</v>
      </c>
      <c r="DF115" s="32">
        <f t="shared" si="51"/>
        <v>0</v>
      </c>
      <c r="DG115" s="32">
        <f t="shared" si="51"/>
        <v>0</v>
      </c>
      <c r="DH115" s="32">
        <f t="shared" si="51"/>
        <v>1329</v>
      </c>
      <c r="DI115" s="32">
        <f t="shared" si="51"/>
        <v>36770854.186281599</v>
      </c>
      <c r="DJ115" s="32">
        <f t="shared" si="51"/>
        <v>8</v>
      </c>
      <c r="DK115" s="32">
        <f t="shared" si="51"/>
        <v>226235.48935680001</v>
      </c>
      <c r="DL115" s="32">
        <f t="shared" si="51"/>
        <v>0</v>
      </c>
      <c r="DM115" s="32">
        <f t="shared" si="51"/>
        <v>0</v>
      </c>
      <c r="DN115" s="32">
        <f t="shared" si="51"/>
        <v>0</v>
      </c>
      <c r="DO115" s="32">
        <f t="shared" si="51"/>
        <v>0</v>
      </c>
      <c r="DP115" s="32">
        <f t="shared" si="51"/>
        <v>0</v>
      </c>
      <c r="DQ115" s="32">
        <f t="shared" si="51"/>
        <v>0</v>
      </c>
      <c r="DR115" s="32">
        <f t="shared" si="51"/>
        <v>0</v>
      </c>
      <c r="DS115" s="32">
        <f t="shared" si="51"/>
        <v>0</v>
      </c>
      <c r="DT115" s="32">
        <f t="shared" si="51"/>
        <v>8</v>
      </c>
      <c r="DU115" s="32">
        <f t="shared" si="51"/>
        <v>192770.2125888</v>
      </c>
      <c r="DV115" s="32">
        <f t="shared" si="51"/>
        <v>0</v>
      </c>
      <c r="DW115" s="32">
        <f t="shared" si="51"/>
        <v>0</v>
      </c>
      <c r="DX115" s="32">
        <f t="shared" si="51"/>
        <v>1</v>
      </c>
      <c r="DY115" s="32">
        <f t="shared" si="51"/>
        <v>42598.546567500001</v>
      </c>
      <c r="DZ115" s="32">
        <f t="shared" si="51"/>
        <v>19</v>
      </c>
      <c r="EA115" s="32">
        <f t="shared" si="51"/>
        <v>990099.02087250003</v>
      </c>
      <c r="EB115" s="32">
        <f t="shared" si="51"/>
        <v>5713</v>
      </c>
      <c r="EC115" s="32">
        <f t="shared" si="51"/>
        <v>147133429.45168561</v>
      </c>
      <c r="ED115" s="51"/>
      <c r="EE115" s="51"/>
      <c r="EF115" s="51"/>
      <c r="EG115" s="51"/>
      <c r="EH115" s="51"/>
      <c r="EI115" s="51"/>
      <c r="EJ115" s="52"/>
      <c r="EK115" s="52"/>
      <c r="EL115" s="52"/>
      <c r="EM115" s="52"/>
      <c r="EN115" s="52"/>
      <c r="EO115" s="52"/>
      <c r="EP115" s="52"/>
      <c r="EQ115" s="52"/>
      <c r="ER115" s="52"/>
      <c r="ES115" s="52"/>
      <c r="ET115" s="52"/>
      <c r="EU115" s="52"/>
      <c r="EV115" s="52"/>
      <c r="EW115" s="52"/>
      <c r="EX115" s="52"/>
      <c r="EY115" s="52"/>
      <c r="EZ115" s="52"/>
      <c r="FA115" s="52"/>
      <c r="FB115" s="52"/>
      <c r="FC115" s="52"/>
      <c r="FD115" s="52"/>
      <c r="FE115" s="52"/>
      <c r="FF115" s="52"/>
      <c r="FG115" s="52"/>
      <c r="FH115" s="52"/>
      <c r="FI115" s="52"/>
      <c r="FJ115" s="52"/>
      <c r="FK115" s="52"/>
      <c r="FL115" s="52"/>
      <c r="FM115" s="52"/>
      <c r="FN115" s="52"/>
      <c r="FO115" s="52"/>
      <c r="FP115" s="52"/>
      <c r="FQ115" s="52"/>
      <c r="FR115" s="52"/>
      <c r="FS115" s="52"/>
      <c r="FT115" s="52"/>
      <c r="FU115" s="52"/>
      <c r="FV115" s="52"/>
      <c r="FW115" s="52"/>
      <c r="FX115" s="52"/>
      <c r="FY115" s="52"/>
      <c r="FZ115" s="52"/>
      <c r="GA115" s="52"/>
      <c r="GB115" s="52"/>
      <c r="GC115" s="52"/>
      <c r="GD115" s="52"/>
      <c r="GE115" s="52"/>
      <c r="GF115" s="52"/>
      <c r="GG115" s="52"/>
      <c r="GH115" s="52"/>
      <c r="GI115" s="52"/>
      <c r="GJ115" s="52"/>
      <c r="GK115" s="52"/>
      <c r="GL115" s="52"/>
      <c r="GM115" s="52"/>
      <c r="GN115" s="52"/>
      <c r="GO115" s="52"/>
      <c r="GP115" s="52"/>
      <c r="GQ115" s="52"/>
      <c r="GR115" s="52"/>
      <c r="GS115" s="52"/>
      <c r="GT115" s="52"/>
      <c r="GU115" s="52"/>
      <c r="GV115" s="52"/>
      <c r="GW115" s="52"/>
      <c r="GX115" s="52"/>
      <c r="GY115" s="52"/>
      <c r="GZ115" s="52"/>
      <c r="HA115" s="52"/>
      <c r="HB115" s="52"/>
      <c r="HC115" s="52"/>
      <c r="HD115" s="52"/>
      <c r="HE115" s="52"/>
      <c r="HF115" s="52"/>
      <c r="HG115" s="52"/>
      <c r="HH115" s="52"/>
      <c r="HI115" s="52"/>
      <c r="HJ115" s="52"/>
      <c r="HK115" s="52"/>
      <c r="HL115" s="52"/>
      <c r="HM115" s="52"/>
      <c r="HN115" s="52"/>
      <c r="HO115" s="52"/>
      <c r="HP115" s="52"/>
      <c r="HQ115" s="52"/>
      <c r="HR115" s="52"/>
      <c r="HS115" s="52"/>
      <c r="HT115" s="52"/>
      <c r="HU115" s="52"/>
      <c r="HV115" s="52"/>
      <c r="HW115" s="52"/>
      <c r="HX115" s="52"/>
      <c r="HY115" s="52"/>
      <c r="HZ115" s="52"/>
      <c r="IA115" s="52"/>
      <c r="IB115" s="52"/>
      <c r="IC115" s="52"/>
      <c r="ID115" s="52"/>
      <c r="IE115" s="52"/>
      <c r="IF115" s="52"/>
      <c r="IG115" s="52"/>
      <c r="IH115" s="52"/>
      <c r="II115" s="52"/>
      <c r="IJ115" s="52"/>
      <c r="IK115" s="52"/>
      <c r="IL115" s="52"/>
      <c r="IM115" s="52"/>
      <c r="IN115" s="52"/>
      <c r="IO115" s="52"/>
      <c r="IP115" s="52"/>
      <c r="IQ115" s="52"/>
      <c r="IR115" s="52"/>
      <c r="IS115" s="52"/>
      <c r="IT115" s="52"/>
      <c r="IU115" s="52"/>
      <c r="IV115" s="52"/>
      <c r="IW115" s="52"/>
    </row>
    <row r="116" spans="1:257" ht="30" x14ac:dyDescent="0.25">
      <c r="A116" s="56">
        <v>130</v>
      </c>
      <c r="B116" s="34" t="s">
        <v>182</v>
      </c>
      <c r="C116" s="35">
        <v>19007.45</v>
      </c>
      <c r="D116" s="35">
        <f t="shared" si="45"/>
        <v>15776.183500000003</v>
      </c>
      <c r="E116" s="112">
        <v>0.66</v>
      </c>
      <c r="F116" s="36">
        <v>1</v>
      </c>
      <c r="G116" s="37"/>
      <c r="H116" s="38">
        <v>0.68</v>
      </c>
      <c r="I116" s="38">
        <v>0.11</v>
      </c>
      <c r="J116" s="38">
        <v>0.04</v>
      </c>
      <c r="K116" s="38">
        <v>0.17</v>
      </c>
      <c r="L116" s="35">
        <v>1.4</v>
      </c>
      <c r="M116" s="35">
        <v>1.68</v>
      </c>
      <c r="N116" s="35">
        <v>2.23</v>
      </c>
      <c r="O116" s="35">
        <v>2.39</v>
      </c>
      <c r="P116" s="39"/>
      <c r="Q116" s="39">
        <f>P116*C116*E116*F116*L116*$Q$6</f>
        <v>0</v>
      </c>
      <c r="R116" s="39">
        <v>0</v>
      </c>
      <c r="S116" s="39">
        <f>R116*C116*E116*F116*L116*$S$6</f>
        <v>0</v>
      </c>
      <c r="T116" s="39">
        <v>0</v>
      </c>
      <c r="U116" s="39">
        <f>T116*C116*E116*F116*L116*$U$6</f>
        <v>0</v>
      </c>
      <c r="V116" s="39">
        <v>0</v>
      </c>
      <c r="W116" s="39">
        <f>V116*C116*E116*F116*L116*$W$6</f>
        <v>0</v>
      </c>
      <c r="X116" s="39">
        <v>0</v>
      </c>
      <c r="Y116" s="39">
        <f>X116*C116*E116*F116*L116*$Y$6</f>
        <v>0</v>
      </c>
      <c r="Z116" s="39">
        <v>7</v>
      </c>
      <c r="AA116" s="39">
        <f>Z116*C116*E116*F116*L116*$AA$6</f>
        <v>135234.20525999999</v>
      </c>
      <c r="AB116" s="39">
        <v>0</v>
      </c>
      <c r="AC116" s="39">
        <f>AB116*C116*E116*F116*L116*$AC$6</f>
        <v>0</v>
      </c>
      <c r="AD116" s="39">
        <v>9</v>
      </c>
      <c r="AE116" s="39">
        <f>AD116*C116*E116*F116*L116*$AE$6</f>
        <v>205485.74046000003</v>
      </c>
      <c r="AF116" s="39">
        <v>0</v>
      </c>
      <c r="AG116" s="39">
        <f>AF116*C116*E116*F116*L116*$AG$6</f>
        <v>0</v>
      </c>
      <c r="AH116" s="39">
        <v>0</v>
      </c>
      <c r="AI116" s="39">
        <f>AH116*C116*E116*F116*L116*$AI$6</f>
        <v>0</v>
      </c>
      <c r="AJ116" s="39">
        <v>0</v>
      </c>
      <c r="AK116" s="39">
        <f>AJ116*C116*E116*F116*L116*$AK$6</f>
        <v>0</v>
      </c>
      <c r="AL116" s="39">
        <v>0</v>
      </c>
      <c r="AM116" s="39">
        <f>AL116*C116*E116*F116*L116*$AM$6</f>
        <v>0</v>
      </c>
      <c r="AN116" s="39"/>
      <c r="AO116" s="39">
        <f>SUM($AO$6*AN116*C116*E116*F116*L116)</f>
        <v>0</v>
      </c>
      <c r="AP116" s="39">
        <v>0</v>
      </c>
      <c r="AQ116" s="39">
        <f>AP116*C116*E116*F116*L116*$AQ$6</f>
        <v>0</v>
      </c>
      <c r="AR116" s="39">
        <v>0</v>
      </c>
      <c r="AS116" s="39">
        <f>AR116*C116*E116*F116*L116*$AS$6</f>
        <v>0</v>
      </c>
      <c r="AT116" s="39">
        <v>0</v>
      </c>
      <c r="AU116" s="39">
        <f>AT116*C116*E116*F116*L116*$AU$6</f>
        <v>0</v>
      </c>
      <c r="AV116" s="39">
        <v>0</v>
      </c>
      <c r="AW116" s="39">
        <f>AV116*C116*E116*F116*L116*$AW$6</f>
        <v>0</v>
      </c>
      <c r="AX116" s="39"/>
      <c r="AY116" s="39">
        <f>SUM(AX116*$AY$6*C116*E116*F116*L116)</f>
        <v>0</v>
      </c>
      <c r="AZ116" s="39"/>
      <c r="BA116" s="39">
        <f>SUM(AZ116*$BA$6*C116*E116*F116*L116)</f>
        <v>0</v>
      </c>
      <c r="BB116" s="39">
        <v>0</v>
      </c>
      <c r="BC116" s="39">
        <f>BB116*C116*E116*F116*L116*$BC$6</f>
        <v>0</v>
      </c>
      <c r="BD116" s="39">
        <v>320</v>
      </c>
      <c r="BE116" s="39">
        <f>BD116*C116*E116*F116*L116*$BE$6</f>
        <v>6069732.641280001</v>
      </c>
      <c r="BF116" s="39">
        <v>0</v>
      </c>
      <c r="BG116" s="39">
        <f>BF116*C116*E116*F116*L116*$BG$6</f>
        <v>0</v>
      </c>
      <c r="BH116" s="39"/>
      <c r="BI116" s="39">
        <f>BH116*C116*E116*F116*L116*$BI$6</f>
        <v>0</v>
      </c>
      <c r="BJ116" s="39">
        <v>0</v>
      </c>
      <c r="BK116" s="39">
        <f>BJ116*C116*E116*F116*L116*$BK$6</f>
        <v>0</v>
      </c>
      <c r="BL116" s="39">
        <v>0</v>
      </c>
      <c r="BM116" s="39">
        <f>BL116*C116*E116*F116*L116*$BM$6</f>
        <v>0</v>
      </c>
      <c r="BN116" s="39">
        <v>0</v>
      </c>
      <c r="BO116" s="39">
        <f>BN116*C116*E116*F116*L116*$BO$6</f>
        <v>0</v>
      </c>
      <c r="BP116" s="39">
        <v>0</v>
      </c>
      <c r="BQ116" s="39">
        <f>BP116*C116*E116*F116*L116*$BQ$6</f>
        <v>0</v>
      </c>
      <c r="BR116" s="39">
        <v>0</v>
      </c>
      <c r="BS116" s="39">
        <f>BR116*C116*E116*F116*L116*$BS$6</f>
        <v>0</v>
      </c>
      <c r="BT116" s="39">
        <v>0</v>
      </c>
      <c r="BU116" s="39">
        <f>BT116*C116*E116*F116*L116*$BU$6</f>
        <v>0</v>
      </c>
      <c r="BV116" s="39">
        <v>2</v>
      </c>
      <c r="BW116" s="39">
        <f>BV116*C116*E116*F116*L116*$BW$6</f>
        <v>37935.829008000001</v>
      </c>
      <c r="BX116" s="39">
        <v>5</v>
      </c>
      <c r="BY116" s="39">
        <f>BX116*C116*E116*F116*L116*$BY$6</f>
        <v>86058.130620000011</v>
      </c>
      <c r="BZ116" s="39">
        <v>0</v>
      </c>
      <c r="CA116" s="39">
        <f>BZ116*C116*E116*F116*M116*$CA$6</f>
        <v>0</v>
      </c>
      <c r="CB116" s="39">
        <v>0</v>
      </c>
      <c r="CC116" s="39">
        <f>CB116*C116*E116*F116*M116*$CC$6</f>
        <v>0</v>
      </c>
      <c r="CD116" s="39">
        <v>0</v>
      </c>
      <c r="CE116" s="39">
        <f>CD116*C116*E116*F116*M116*$CE$6</f>
        <v>0</v>
      </c>
      <c r="CF116" s="39">
        <v>0</v>
      </c>
      <c r="CG116" s="39">
        <f>CF116*C116*E116*F116*M116*$CG$6</f>
        <v>0</v>
      </c>
      <c r="CH116" s="39"/>
      <c r="CI116" s="39">
        <f>SUM(CH116*$CI$6*C116*E116*F116*M116)</f>
        <v>0</v>
      </c>
      <c r="CJ116" s="39"/>
      <c r="CK116" s="39">
        <f>SUM(CJ116*$CK$6*C116*E116*F116*M116)</f>
        <v>0</v>
      </c>
      <c r="CL116" s="39">
        <v>0</v>
      </c>
      <c r="CM116" s="39">
        <f>CL116*C116*E116*F116*M116*$CM$6</f>
        <v>0</v>
      </c>
      <c r="CN116" s="39">
        <v>0</v>
      </c>
      <c r="CO116" s="39">
        <f>CN116*C116*E116*F116*M116*$CO$6</f>
        <v>0</v>
      </c>
      <c r="CP116" s="39"/>
      <c r="CQ116" s="39">
        <f>CP116*C116*E116*F116*M116*$CQ$6</f>
        <v>0</v>
      </c>
      <c r="CR116" s="39">
        <v>0</v>
      </c>
      <c r="CS116" s="39">
        <f>CR116*C116*E116*F116*M116*$CS$6</f>
        <v>0</v>
      </c>
      <c r="CT116" s="39">
        <v>0</v>
      </c>
      <c r="CU116" s="39">
        <f>CT116*C116*E116*F116*M116*$CU$6</f>
        <v>0</v>
      </c>
      <c r="CV116" s="39"/>
      <c r="CW116" s="39">
        <f>SUM(CV116*$CW$6*C116*E116*F116*M116)</f>
        <v>0</v>
      </c>
      <c r="CX116" s="39"/>
      <c r="CY116" s="39">
        <f>SUM(CX116*$CY$6*C116*E116*F116*M116)</f>
        <v>0</v>
      </c>
      <c r="CZ116" s="39">
        <v>0</v>
      </c>
      <c r="DA116" s="39">
        <f>CZ116*C116*E116*F116*M116*$DA$6</f>
        <v>0</v>
      </c>
      <c r="DB116" s="39">
        <v>0</v>
      </c>
      <c r="DC116" s="39">
        <f>DB116*C116*E116*F116*M116*$DC$6</f>
        <v>0</v>
      </c>
      <c r="DD116" s="39">
        <v>0</v>
      </c>
      <c r="DE116" s="39">
        <f>DD116*C116*E116*F116*M116*$DE$6</f>
        <v>0</v>
      </c>
      <c r="DF116" s="39">
        <v>0</v>
      </c>
      <c r="DG116" s="39">
        <f>DF116*C116*E116*F116*M116*$DG$6</f>
        <v>0</v>
      </c>
      <c r="DH116" s="40">
        <v>5</v>
      </c>
      <c r="DI116" s="40">
        <f>DH116*C116*E116*F116*M116*$DI$6</f>
        <v>113807.48702400002</v>
      </c>
      <c r="DJ116" s="39"/>
      <c r="DK116" s="39">
        <f>DJ116*C116*E116*F116*M116*$DK$6</f>
        <v>0</v>
      </c>
      <c r="DL116" s="39">
        <v>0</v>
      </c>
      <c r="DM116" s="39">
        <f>DL116*C116*E116*F116*M116*$DM$6</f>
        <v>0</v>
      </c>
      <c r="DN116" s="39">
        <v>0</v>
      </c>
      <c r="DO116" s="39">
        <f>DN116*C116*E116*F116*M116*$DO$6</f>
        <v>0</v>
      </c>
      <c r="DP116" s="39">
        <v>0</v>
      </c>
      <c r="DQ116" s="39">
        <f>DP116*C116*E116*F116*M116*$DQ$6</f>
        <v>0</v>
      </c>
      <c r="DR116" s="39">
        <v>0</v>
      </c>
      <c r="DS116" s="39">
        <f>DR116*C116*E116*F116*M116*$DS$6</f>
        <v>0</v>
      </c>
      <c r="DT116" s="39">
        <v>0</v>
      </c>
      <c r="DU116" s="39">
        <f>DT116*C116*E116*F116*M116*$DU$6</f>
        <v>0</v>
      </c>
      <c r="DV116" s="39">
        <v>0</v>
      </c>
      <c r="DW116" s="39">
        <f>DV116*C116*E116*F116*M116*$DW$6</f>
        <v>0</v>
      </c>
      <c r="DX116" s="39">
        <v>0</v>
      </c>
      <c r="DY116" s="39">
        <f>DX116*C116*E116*F116*N116*$DY$6</f>
        <v>0</v>
      </c>
      <c r="DZ116" s="39">
        <v>0</v>
      </c>
      <c r="EA116" s="39">
        <f>DZ116*C116*E116*F116*O116*$EA$6</f>
        <v>0</v>
      </c>
      <c r="EB116" s="41">
        <f t="shared" ref="EB116:EB124" si="52">SUM(P116,R116,T116,V116,X116,Z116,AB116,AD116,AF116,AH116,AJ116,AL116,AP116,AR116,AT116,AV116,AX116,AZ116,BB116,BD116,BF116,BH116,BJ116,BL116,BN116,BP116,BR116,BT116,BV116,BX116,BZ116,CB116,CD116,CF116,CH116,CJ116,CL116,CN116,CP116,CR116,CT116,CV116,CX116,CZ116,DB116,DD116,DF116,DH116,DJ116,DL116,DN116,DP116,DR116,DT116,DV116,DX116,DZ116,AN116)</f>
        <v>348</v>
      </c>
      <c r="EC116" s="41">
        <f t="shared" ref="EC116:EC124" si="53">SUM(Q116,S116,U116,W116,Y116,AA116,AC116,AE116,AG116,AI116,AK116,AM116,AQ116,AS116,AU116,AW116,AY116,BA116,BC116,BE116,BG116,BI116,BK116,BM116,BO116,BQ116,BS116,BU116,BW116,BY116,CA116,CC116,CE116,CG116,CI116,CK116,CM116,CO116,CQ116,CS116,CU116,CW116,CY116,DA116,DC116,DE116,DG116,DI116,DK116,DM116,DO116,DQ116,DS116,DU116,DW116,DY116,EA116,AO116)</f>
        <v>6648254.0336520011</v>
      </c>
    </row>
    <row r="117" spans="1:257" ht="30" x14ac:dyDescent="0.25">
      <c r="A117" s="56">
        <v>131</v>
      </c>
      <c r="B117" s="34" t="s">
        <v>183</v>
      </c>
      <c r="C117" s="35">
        <v>19007.45</v>
      </c>
      <c r="D117" s="35">
        <f t="shared" si="45"/>
        <v>15205.960000000001</v>
      </c>
      <c r="E117" s="112">
        <v>0.67</v>
      </c>
      <c r="F117" s="36">
        <v>1</v>
      </c>
      <c r="G117" s="37"/>
      <c r="H117" s="38">
        <v>0.6</v>
      </c>
      <c r="I117" s="38">
        <v>0.15</v>
      </c>
      <c r="J117" s="38">
        <v>0.05</v>
      </c>
      <c r="K117" s="38">
        <v>0.2</v>
      </c>
      <c r="L117" s="35">
        <v>1.4</v>
      </c>
      <c r="M117" s="35">
        <v>1.68</v>
      </c>
      <c r="N117" s="35">
        <v>2.23</v>
      </c>
      <c r="O117" s="35">
        <v>2.39</v>
      </c>
      <c r="P117" s="39"/>
      <c r="Q117" s="39">
        <f>P117*C117*E117*F117*L117*$Q$6</f>
        <v>0</v>
      </c>
      <c r="R117" s="39">
        <v>0</v>
      </c>
      <c r="S117" s="39">
        <f>R117*C117*E117*F117*L117*$S$6</f>
        <v>0</v>
      </c>
      <c r="T117" s="39">
        <v>0</v>
      </c>
      <c r="U117" s="39">
        <f>T117*C117*E117*F117*L117*$U$6</f>
        <v>0</v>
      </c>
      <c r="V117" s="39">
        <v>0</v>
      </c>
      <c r="W117" s="39">
        <f>V117*C117*E117*F117*L117*$W$6</f>
        <v>0</v>
      </c>
      <c r="X117" s="39">
        <v>0</v>
      </c>
      <c r="Y117" s="39">
        <f>X117*C117*E117*F117*L117*$Y$6</f>
        <v>0</v>
      </c>
      <c r="Z117" s="39">
        <v>277</v>
      </c>
      <c r="AA117" s="39">
        <f>Z117*C117*E117*F117*L117*$AA$6</f>
        <v>5432492.6740700006</v>
      </c>
      <c r="AB117" s="39">
        <v>0</v>
      </c>
      <c r="AC117" s="39">
        <f>AB117*C117*E117*F117*L117*$AC$6</f>
        <v>0</v>
      </c>
      <c r="AD117" s="39">
        <v>17</v>
      </c>
      <c r="AE117" s="39">
        <f>AD117*C117*E117*F117*L117*$AE$6</f>
        <v>394020.63701000006</v>
      </c>
      <c r="AF117" s="39">
        <v>0</v>
      </c>
      <c r="AG117" s="39">
        <f>AF117*C117*E117*F117*L117*$AG$6</f>
        <v>0</v>
      </c>
      <c r="AH117" s="39">
        <v>0</v>
      </c>
      <c r="AI117" s="39">
        <f>AH117*C117*E117*F117*L117*$AI$6</f>
        <v>0</v>
      </c>
      <c r="AJ117" s="39">
        <v>14</v>
      </c>
      <c r="AK117" s="39">
        <f>AJ117*C117*E117*F117*L117*$AK$6</f>
        <v>244613.71673199997</v>
      </c>
      <c r="AL117" s="39">
        <v>5</v>
      </c>
      <c r="AM117" s="39">
        <f>AL117*C117*E117*F117*L117*$AM$6</f>
        <v>87362.041689999998</v>
      </c>
      <c r="AN117" s="39">
        <v>2</v>
      </c>
      <c r="AO117" s="39">
        <f>SUM($AO$6*AN117*C117*E117*F117*L117)</f>
        <v>34944.816676000002</v>
      </c>
      <c r="AP117" s="39">
        <v>13</v>
      </c>
      <c r="AQ117" s="39">
        <f>AP117*C117*E117*F117*L117*$AQ$6</f>
        <v>227141.30839400002</v>
      </c>
      <c r="AR117" s="39">
        <v>0</v>
      </c>
      <c r="AS117" s="39">
        <f>AR117*C117*E117*F117*L117*$AS$6</f>
        <v>0</v>
      </c>
      <c r="AT117" s="39">
        <v>2</v>
      </c>
      <c r="AU117" s="39">
        <f>AT117*C117*E117*F117*L117*$AU$6</f>
        <v>34944.816676000002</v>
      </c>
      <c r="AV117" s="39">
        <v>1</v>
      </c>
      <c r="AW117" s="39">
        <f>AV117*C117*E117*F117*L117*$AW$6</f>
        <v>17472.408338000001</v>
      </c>
      <c r="AX117" s="39">
        <v>3</v>
      </c>
      <c r="AY117" s="39">
        <f>SUM(AX117*$AY$6*C117*E117*F117*L117)</f>
        <v>52417.225014000003</v>
      </c>
      <c r="AZ117" s="39">
        <v>37</v>
      </c>
      <c r="BA117" s="39">
        <f>SUM(AZ117*$BA$6*C117*E117*F117*L117)</f>
        <v>646479.10850600002</v>
      </c>
      <c r="BB117" s="39">
        <v>0</v>
      </c>
      <c r="BC117" s="39">
        <f>BB117*C117*E117*F117*L117*$BC$6</f>
        <v>0</v>
      </c>
      <c r="BD117" s="39">
        <v>450</v>
      </c>
      <c r="BE117" s="39">
        <f>BD117*C117*E117*F117*L117*$BE$6</f>
        <v>8664888.2166000009</v>
      </c>
      <c r="BF117" s="39">
        <v>0</v>
      </c>
      <c r="BG117" s="39">
        <f>BF117*C117*E117*F117*L117*$BG$6</f>
        <v>0</v>
      </c>
      <c r="BH117" s="39"/>
      <c r="BI117" s="39">
        <f>BH117*C117*E117*F117*L117*$BI$6</f>
        <v>0</v>
      </c>
      <c r="BJ117" s="39">
        <v>0</v>
      </c>
      <c r="BK117" s="39">
        <f>BJ117*C117*E117*F117*L117*$BK$6</f>
        <v>0</v>
      </c>
      <c r="BL117" s="39">
        <v>0</v>
      </c>
      <c r="BM117" s="39">
        <f>BL117*C117*E117*F117*L117*$BM$6</f>
        <v>0</v>
      </c>
      <c r="BN117" s="39">
        <v>0</v>
      </c>
      <c r="BO117" s="39">
        <f>BN117*C117*E117*F117*L117*$BO$6</f>
        <v>0</v>
      </c>
      <c r="BP117" s="39">
        <v>0</v>
      </c>
      <c r="BQ117" s="39">
        <f>BP117*C117*E117*F117*L117*$BQ$6</f>
        <v>0</v>
      </c>
      <c r="BR117" s="39">
        <v>0</v>
      </c>
      <c r="BS117" s="39">
        <f>BR117*C117*E117*F117*L117*$BS$6</f>
        <v>0</v>
      </c>
      <c r="BT117" s="39">
        <v>0</v>
      </c>
      <c r="BU117" s="39">
        <f>BT117*C117*E117*F117*L117*$BU$6</f>
        <v>0</v>
      </c>
      <c r="BV117" s="39">
        <v>1</v>
      </c>
      <c r="BW117" s="39">
        <f>BV117*C117*E117*F117*L117*$BW$6</f>
        <v>19255.307148000004</v>
      </c>
      <c r="BX117" s="39">
        <v>2</v>
      </c>
      <c r="BY117" s="39">
        <f>BX117*C117*E117*F117*L117*$BY$6</f>
        <v>34944.816676000002</v>
      </c>
      <c r="BZ117" s="39">
        <v>5</v>
      </c>
      <c r="CA117" s="39">
        <f>BZ117*C117*E117*F117*M117*$CA$6</f>
        <v>160460.89290000001</v>
      </c>
      <c r="CB117" s="39">
        <v>3</v>
      </c>
      <c r="CC117" s="39">
        <f>CB117*C117*E117*F117*M117*$CC$6</f>
        <v>96276.535740000007</v>
      </c>
      <c r="CD117" s="39">
        <v>40</v>
      </c>
      <c r="CE117" s="39">
        <f>CD117*C117*E117*F117*M117*$CE$6</f>
        <v>838675.60022399994</v>
      </c>
      <c r="CF117" s="39">
        <v>5</v>
      </c>
      <c r="CG117" s="39">
        <f>CF117*C117*E117*F117*M117*$CG$6</f>
        <v>104834.45002799999</v>
      </c>
      <c r="CH117" s="39"/>
      <c r="CI117" s="39">
        <f>SUM(CH117*$CI$6*C117*E117*F117*M117)</f>
        <v>0</v>
      </c>
      <c r="CJ117" s="39">
        <v>2</v>
      </c>
      <c r="CK117" s="39">
        <f>SUM(CJ117*$CK$6*C117*E117*F117*M117)</f>
        <v>41933.780011199997</v>
      </c>
      <c r="CL117" s="39">
        <v>5</v>
      </c>
      <c r="CM117" s="39">
        <f>CL117*C117*E117*F117*M117*$CM$6</f>
        <v>104834.45002799999</v>
      </c>
      <c r="CN117" s="39">
        <v>0</v>
      </c>
      <c r="CO117" s="39">
        <f>CN117*C117*E117*F117*M117*$CO$6</f>
        <v>0</v>
      </c>
      <c r="CP117" s="39">
        <v>103</v>
      </c>
      <c r="CQ117" s="39">
        <f>CP117*C117*E117*F117*M117*$CQ$6</f>
        <v>2159589.6705768001</v>
      </c>
      <c r="CR117" s="39">
        <v>0</v>
      </c>
      <c r="CS117" s="39">
        <f>CR117*C117*E117*F117*M117*$CS$6</f>
        <v>0</v>
      </c>
      <c r="CT117" s="39">
        <v>5</v>
      </c>
      <c r="CU117" s="39">
        <f>CT117*C117*E117*F117*M117*$CU$6</f>
        <v>104834.45002799999</v>
      </c>
      <c r="CV117" s="39"/>
      <c r="CW117" s="39">
        <f>SUM(CV117*$CW$6*C117*E117*F117*M117)</f>
        <v>0</v>
      </c>
      <c r="CX117" s="39"/>
      <c r="CY117" s="39">
        <f>SUM(CX117*$CY$6*C117*E117*F117*M117)</f>
        <v>0</v>
      </c>
      <c r="CZ117" s="39"/>
      <c r="DA117" s="39">
        <f>CZ117*C117*E117*F117*M117*$DA$6</f>
        <v>0</v>
      </c>
      <c r="DB117" s="39">
        <v>0</v>
      </c>
      <c r="DC117" s="39">
        <f>DB117*C117*E117*F117*M117*$DC$6</f>
        <v>0</v>
      </c>
      <c r="DD117" s="39">
        <v>0</v>
      </c>
      <c r="DE117" s="39">
        <f>DD117*C117*E117*F117*M117*$DE$6</f>
        <v>0</v>
      </c>
      <c r="DF117" s="39">
        <v>0</v>
      </c>
      <c r="DG117" s="39">
        <f>DF117*C117*E117*F117*M117*$DG$6</f>
        <v>0</v>
      </c>
      <c r="DH117" s="40">
        <v>230</v>
      </c>
      <c r="DI117" s="40">
        <f>DH117*C117*E117*F117*M117*$DI$6</f>
        <v>5314464.7728480007</v>
      </c>
      <c r="DJ117" s="39"/>
      <c r="DK117" s="39">
        <f>DJ117*C117*E117*F117*M117*$DK$6</f>
        <v>0</v>
      </c>
      <c r="DL117" s="39">
        <v>0</v>
      </c>
      <c r="DM117" s="39">
        <f>DL117*C117*E117*F117*M117*$DM$6</f>
        <v>0</v>
      </c>
      <c r="DN117" s="39">
        <v>0</v>
      </c>
      <c r="DO117" s="39">
        <f>DN117*C117*E117*F117*M117*$DO$6</f>
        <v>0</v>
      </c>
      <c r="DP117" s="39">
        <v>0</v>
      </c>
      <c r="DQ117" s="39">
        <f>DP117*C117*E117*F117*M117*$DQ$6</f>
        <v>0</v>
      </c>
      <c r="DR117" s="39">
        <v>0</v>
      </c>
      <c r="DS117" s="39">
        <f>DR117*C117*E117*F117*M117*$DS$6</f>
        <v>0</v>
      </c>
      <c r="DT117" s="39"/>
      <c r="DU117" s="39">
        <f>DT117*C117*E117*F117*M117*$DU$6</f>
        <v>0</v>
      </c>
      <c r="DV117" s="39">
        <v>0</v>
      </c>
      <c r="DW117" s="39">
        <f>DV117*C117*E117*F117*M117*$DW$6</f>
        <v>0</v>
      </c>
      <c r="DX117" s="39">
        <v>1</v>
      </c>
      <c r="DY117" s="39">
        <f>DX117*C117*E117*F117*N117*$DY$6</f>
        <v>42598.546567500001</v>
      </c>
      <c r="DZ117" s="39">
        <v>7</v>
      </c>
      <c r="EA117" s="39">
        <f>DZ117*C117*E117*F117*O117*$EA$6</f>
        <v>319584.61169250001</v>
      </c>
      <c r="EB117" s="41">
        <f t="shared" si="52"/>
        <v>1230</v>
      </c>
      <c r="EC117" s="41">
        <f t="shared" si="53"/>
        <v>25179064.854173992</v>
      </c>
    </row>
    <row r="118" spans="1:257" x14ac:dyDescent="0.25">
      <c r="A118" s="56">
        <v>132</v>
      </c>
      <c r="B118" s="34" t="s">
        <v>184</v>
      </c>
      <c r="C118" s="35">
        <v>19007.45</v>
      </c>
      <c r="D118" s="35">
        <f t="shared" si="45"/>
        <v>15586.109000000002</v>
      </c>
      <c r="E118" s="112">
        <v>0.72</v>
      </c>
      <c r="F118" s="36">
        <v>1</v>
      </c>
      <c r="G118" s="37"/>
      <c r="H118" s="38">
        <v>0.63</v>
      </c>
      <c r="I118" s="38">
        <v>0.15</v>
      </c>
      <c r="J118" s="38">
        <v>0.04</v>
      </c>
      <c r="K118" s="38">
        <v>0.18</v>
      </c>
      <c r="L118" s="35">
        <v>1.4</v>
      </c>
      <c r="M118" s="35">
        <v>1.68</v>
      </c>
      <c r="N118" s="35">
        <v>2.23</v>
      </c>
      <c r="O118" s="35">
        <v>2.39</v>
      </c>
      <c r="P118" s="39"/>
      <c r="Q118" s="39">
        <f>P118*C118*E118*F118*L118*$Q$6</f>
        <v>0</v>
      </c>
      <c r="R118" s="39">
        <v>0</v>
      </c>
      <c r="S118" s="39">
        <f>R118*C118*E118*F118*L118*$S$6</f>
        <v>0</v>
      </c>
      <c r="T118" s="39">
        <v>0</v>
      </c>
      <c r="U118" s="39">
        <f>T118*C118*E118*F118*L118*$U$6</f>
        <v>0</v>
      </c>
      <c r="V118" s="39">
        <v>0</v>
      </c>
      <c r="W118" s="39">
        <f>V118*C118*E118*F118*L118*$W$6</f>
        <v>0</v>
      </c>
      <c r="X118" s="39">
        <v>0</v>
      </c>
      <c r="Y118" s="39">
        <f>X118*C118*E118*F118*L118*$Y$6</f>
        <v>0</v>
      </c>
      <c r="Z118" s="39">
        <v>33</v>
      </c>
      <c r="AA118" s="39">
        <f>Z118*C118*E118*F118*L118*$AA$6</f>
        <v>695490.1984799999</v>
      </c>
      <c r="AB118" s="39">
        <v>0</v>
      </c>
      <c r="AC118" s="39">
        <f>AB118*C118*E118*F118*L118*$AC$6</f>
        <v>0</v>
      </c>
      <c r="AD118" s="39">
        <v>5</v>
      </c>
      <c r="AE118" s="39">
        <f>AD118*C118*E118*F118*L118*$AE$6</f>
        <v>124536.81239999998</v>
      </c>
      <c r="AF118" s="39">
        <v>0</v>
      </c>
      <c r="AG118" s="39">
        <f>AF118*C118*E118*F118*L118*$AG$6</f>
        <v>0</v>
      </c>
      <c r="AH118" s="39">
        <v>0</v>
      </c>
      <c r="AI118" s="39">
        <f>AH118*C118*E118*F118*L118*$AI$6</f>
        <v>0</v>
      </c>
      <c r="AJ118" s="39">
        <v>0</v>
      </c>
      <c r="AK118" s="39">
        <f>AJ118*C118*E118*F118*L118*$AK$6</f>
        <v>0</v>
      </c>
      <c r="AL118" s="39">
        <v>1</v>
      </c>
      <c r="AM118" s="39">
        <f>AL118*C118*E118*F118*L118*$AM$6</f>
        <v>18776.319407999996</v>
      </c>
      <c r="AN118" s="39"/>
      <c r="AO118" s="39">
        <f>SUM($AO$6*AN118*C118*E118*F118*L118)</f>
        <v>0</v>
      </c>
      <c r="AP118" s="39"/>
      <c r="AQ118" s="39">
        <f>AP118*C118*E118*F118*L118*$AQ$6</f>
        <v>0</v>
      </c>
      <c r="AR118" s="39">
        <v>0</v>
      </c>
      <c r="AS118" s="39">
        <f>AR118*C118*E118*F118*L118*$AS$6</f>
        <v>0</v>
      </c>
      <c r="AT118" s="39">
        <v>0</v>
      </c>
      <c r="AU118" s="39">
        <f>AT118*C118*E118*F118*L118*$AU$6</f>
        <v>0</v>
      </c>
      <c r="AV118" s="39">
        <v>0</v>
      </c>
      <c r="AW118" s="39">
        <f>AV118*C118*E118*F118*L118*$AW$6</f>
        <v>0</v>
      </c>
      <c r="AX118" s="32"/>
      <c r="AY118" s="39">
        <f>SUM(AX118*$AY$6*C118*E118*F118*L118)</f>
        <v>0</v>
      </c>
      <c r="AZ118" s="32">
        <v>1</v>
      </c>
      <c r="BA118" s="39">
        <f>SUM(AZ118*$BA$6*C118*E118*F118*L118)</f>
        <v>18776.319407999996</v>
      </c>
      <c r="BB118" s="39">
        <v>0</v>
      </c>
      <c r="BC118" s="39">
        <f>BB118*C118*E118*F118*L118*$BC$6</f>
        <v>0</v>
      </c>
      <c r="BD118" s="39">
        <v>340</v>
      </c>
      <c r="BE118" s="39">
        <f>BD118*C118*E118*F118*L118*$BE$6</f>
        <v>7035371.9251199998</v>
      </c>
      <c r="BF118" s="39">
        <v>0</v>
      </c>
      <c r="BG118" s="39">
        <f>BF118*C118*E118*F118*L118*$BG$6</f>
        <v>0</v>
      </c>
      <c r="BH118" s="39"/>
      <c r="BI118" s="39">
        <f>BH118*C118*E118*F118*L118*$BI$6</f>
        <v>0</v>
      </c>
      <c r="BJ118" s="39">
        <v>0</v>
      </c>
      <c r="BK118" s="39">
        <f>BJ118*C118*E118*F118*L118*$BK$6</f>
        <v>0</v>
      </c>
      <c r="BL118" s="39">
        <v>0</v>
      </c>
      <c r="BM118" s="39">
        <f>BL118*C118*E118*F118*L118*$BM$6</f>
        <v>0</v>
      </c>
      <c r="BN118" s="39">
        <v>0</v>
      </c>
      <c r="BO118" s="39">
        <f>BN118*C118*E118*F118*L118*$BO$6</f>
        <v>0</v>
      </c>
      <c r="BP118" s="39">
        <v>0</v>
      </c>
      <c r="BQ118" s="39">
        <f>BP118*C118*E118*F118*L118*$BQ$6</f>
        <v>0</v>
      </c>
      <c r="BR118" s="39">
        <v>0</v>
      </c>
      <c r="BS118" s="39">
        <f>BR118*C118*E118*F118*L118*$BS$6</f>
        <v>0</v>
      </c>
      <c r="BT118" s="39">
        <v>0</v>
      </c>
      <c r="BU118" s="39">
        <f>BT118*C118*E118*F118*L118*$BU$6</f>
        <v>0</v>
      </c>
      <c r="BV118" s="39">
        <v>1</v>
      </c>
      <c r="BW118" s="39">
        <f>BV118*C118*E118*F118*L118*$BW$6</f>
        <v>20692.270367999998</v>
      </c>
      <c r="BX118" s="39">
        <v>5</v>
      </c>
      <c r="BY118" s="39">
        <f>BX118*C118*E118*F118*L118*$BY$6</f>
        <v>93881.597039999979</v>
      </c>
      <c r="BZ118" s="39"/>
      <c r="CA118" s="39">
        <f>BZ118*C118*E118*F118*M118*$CA$6</f>
        <v>0</v>
      </c>
      <c r="CB118" s="39">
        <v>0</v>
      </c>
      <c r="CC118" s="39">
        <f>CB118*C118*E118*F118*M118*$CC$6</f>
        <v>0</v>
      </c>
      <c r="CD118" s="39">
        <v>10</v>
      </c>
      <c r="CE118" s="39">
        <f>CD118*C118*E118*F118*M118*$CE$6</f>
        <v>225315.83289599998</v>
      </c>
      <c r="CF118" s="39">
        <v>0</v>
      </c>
      <c r="CG118" s="39">
        <f>CF118*C118*E118*F118*M118*$CG$6</f>
        <v>0</v>
      </c>
      <c r="CH118" s="32"/>
      <c r="CI118" s="39">
        <f>SUM(CH118*$CI$6*C118*E118*F118*M118)</f>
        <v>0</v>
      </c>
      <c r="CJ118" s="32"/>
      <c r="CK118" s="39">
        <f>SUM(CJ118*$CK$6*C118*E118*F118*M118)</f>
        <v>0</v>
      </c>
      <c r="CL118" s="39">
        <v>0</v>
      </c>
      <c r="CM118" s="39">
        <f>CL118*C118*E118*F118*M118*$CM$6</f>
        <v>0</v>
      </c>
      <c r="CN118" s="39">
        <v>1</v>
      </c>
      <c r="CO118" s="39">
        <f>CN118*C118*E118*F118*M118*$CO$6</f>
        <v>22531.583289599999</v>
      </c>
      <c r="CP118" s="39">
        <v>19</v>
      </c>
      <c r="CQ118" s="39">
        <f>CP118*C118*E118*F118*M118*$CQ$6</f>
        <v>428100.08250239992</v>
      </c>
      <c r="CR118" s="39">
        <v>0</v>
      </c>
      <c r="CS118" s="39">
        <f>CR118*C118*E118*F118*M118*$CS$6</f>
        <v>0</v>
      </c>
      <c r="CT118" s="39"/>
      <c r="CU118" s="39">
        <f>CT118*C118*E118*F118*M118*$CU$6</f>
        <v>0</v>
      </c>
      <c r="CV118" s="39"/>
      <c r="CW118" s="39">
        <f>SUM(CV118*$CW$6*C118*E118*F118*M118)</f>
        <v>0</v>
      </c>
      <c r="CX118" s="39"/>
      <c r="CY118" s="39">
        <f>SUM(CX118*$CY$6*C118*E118*F118*M118)</f>
        <v>0</v>
      </c>
      <c r="CZ118" s="39">
        <v>0</v>
      </c>
      <c r="DA118" s="39">
        <f>CZ118*C118*E118*F118*M118*$DA$6</f>
        <v>0</v>
      </c>
      <c r="DB118" s="39">
        <v>0</v>
      </c>
      <c r="DC118" s="39">
        <f>DB118*C118*E118*F118*M118*$DC$6</f>
        <v>0</v>
      </c>
      <c r="DD118" s="39">
        <v>0</v>
      </c>
      <c r="DE118" s="39">
        <f>DD118*C118*E118*F118*M118*$DE$6</f>
        <v>0</v>
      </c>
      <c r="DF118" s="39">
        <v>0</v>
      </c>
      <c r="DG118" s="39">
        <f>DF118*C118*E118*F118*M118*$DG$6</f>
        <v>0</v>
      </c>
      <c r="DH118" s="40">
        <v>69</v>
      </c>
      <c r="DI118" s="40">
        <f>DH118*C118*E118*F118*M118*$DI$6</f>
        <v>1713319.9864704001</v>
      </c>
      <c r="DJ118" s="39"/>
      <c r="DK118" s="39">
        <f>DJ118*C118*E118*F118*M118*$DK$6</f>
        <v>0</v>
      </c>
      <c r="DL118" s="39">
        <v>0</v>
      </c>
      <c r="DM118" s="39">
        <f>DL118*C118*E118*F118*M118*$DM$6</f>
        <v>0</v>
      </c>
      <c r="DN118" s="39">
        <v>0</v>
      </c>
      <c r="DO118" s="39">
        <f>DN118*C118*E118*F118*M118*$DO$6</f>
        <v>0</v>
      </c>
      <c r="DP118" s="39">
        <v>0</v>
      </c>
      <c r="DQ118" s="39">
        <f>DP118*C118*E118*F118*M118*$DQ$6</f>
        <v>0</v>
      </c>
      <c r="DR118" s="39">
        <v>0</v>
      </c>
      <c r="DS118" s="39">
        <f>DR118*C118*E118*F118*M118*$DS$6</f>
        <v>0</v>
      </c>
      <c r="DT118" s="39">
        <v>4</v>
      </c>
      <c r="DU118" s="39">
        <f>DT118*C118*E118*F118*M118*$DU$6</f>
        <v>90126.333158399997</v>
      </c>
      <c r="DV118" s="39">
        <v>0</v>
      </c>
      <c r="DW118" s="39">
        <f>DV118*C118*E118*F118*M118*$DW$6</f>
        <v>0</v>
      </c>
      <c r="DX118" s="39">
        <v>0</v>
      </c>
      <c r="DY118" s="39">
        <f>DX118*C118*E118*F118*N118*$DY$6</f>
        <v>0</v>
      </c>
      <c r="DZ118" s="39"/>
      <c r="EA118" s="39">
        <f>DZ118*C118*E118*F118*O118*$EA$6</f>
        <v>0</v>
      </c>
      <c r="EB118" s="41">
        <f t="shared" si="52"/>
        <v>489</v>
      </c>
      <c r="EC118" s="41">
        <f t="shared" si="53"/>
        <v>10486919.260540798</v>
      </c>
    </row>
    <row r="119" spans="1:257" ht="45" x14ac:dyDescent="0.25">
      <c r="A119" s="56">
        <v>133</v>
      </c>
      <c r="B119" s="34" t="s">
        <v>185</v>
      </c>
      <c r="C119" s="35">
        <v>19007.45</v>
      </c>
      <c r="D119" s="35">
        <f t="shared" si="45"/>
        <v>14255.587500000001</v>
      </c>
      <c r="E119" s="112">
        <v>0.82</v>
      </c>
      <c r="F119" s="36">
        <v>1</v>
      </c>
      <c r="G119" s="37"/>
      <c r="H119" s="38">
        <v>0.59</v>
      </c>
      <c r="I119" s="38">
        <v>0.11</v>
      </c>
      <c r="J119" s="38">
        <v>0.05</v>
      </c>
      <c r="K119" s="38">
        <v>0.25</v>
      </c>
      <c r="L119" s="35">
        <v>1.4</v>
      </c>
      <c r="M119" s="35">
        <v>1.68</v>
      </c>
      <c r="N119" s="35">
        <v>2.23</v>
      </c>
      <c r="O119" s="35">
        <v>2.39</v>
      </c>
      <c r="P119" s="39"/>
      <c r="Q119" s="39">
        <f>P119*C119*E119*F119*L119*$Q$6</f>
        <v>0</v>
      </c>
      <c r="R119" s="39">
        <v>14</v>
      </c>
      <c r="S119" s="39">
        <f>R119*C119*E119*F119*L119*$S$6</f>
        <v>397134.05731999991</v>
      </c>
      <c r="T119" s="39"/>
      <c r="U119" s="39">
        <f>T119*C119*E119*F119*L119*$U$6</f>
        <v>0</v>
      </c>
      <c r="V119" s="39">
        <v>0</v>
      </c>
      <c r="W119" s="39">
        <f>V119*C119*E119*F119*L119*$W$6</f>
        <v>0</v>
      </c>
      <c r="X119" s="39">
        <v>0</v>
      </c>
      <c r="Y119" s="39">
        <f>X119*C119*E119*F119*L119*$Y$6</f>
        <v>0</v>
      </c>
      <c r="Z119" s="39">
        <v>682</v>
      </c>
      <c r="AA119" s="39">
        <f>Z119*C119*E119*F119*L119*$AA$6</f>
        <v>16369778.560519999</v>
      </c>
      <c r="AB119" s="39">
        <v>0</v>
      </c>
      <c r="AC119" s="39">
        <f>AB119*C119*E119*F119*L119*$AC$6</f>
        <v>0</v>
      </c>
      <c r="AD119" s="39">
        <v>80</v>
      </c>
      <c r="AE119" s="39">
        <f>AD119*C119*E119*F119*L119*$AE$6</f>
        <v>2269337.4704</v>
      </c>
      <c r="AF119" s="39">
        <v>0</v>
      </c>
      <c r="AG119" s="39">
        <f>AF119*C119*E119*F119*L119*$AG$6</f>
        <v>0</v>
      </c>
      <c r="AH119" s="39">
        <v>0</v>
      </c>
      <c r="AI119" s="39">
        <f>AH119*C119*E119*F119*L119*$AI$6</f>
        <v>0</v>
      </c>
      <c r="AJ119" s="39"/>
      <c r="AK119" s="39">
        <f>AJ119*C119*E119*F119*L119*$AK$6</f>
        <v>0</v>
      </c>
      <c r="AL119" s="39">
        <v>12</v>
      </c>
      <c r="AM119" s="39">
        <f>AL119*C119*E119*F119*L119*$AM$6</f>
        <v>256609.698576</v>
      </c>
      <c r="AN119" s="39"/>
      <c r="AO119" s="39">
        <f>SUM($AO$6*AN119*C119*E119*F119*L119)</f>
        <v>0</v>
      </c>
      <c r="AP119" s="39">
        <v>1</v>
      </c>
      <c r="AQ119" s="39">
        <f>AP119*C119*E119*F119*L119*$AQ$6</f>
        <v>21384.141548</v>
      </c>
      <c r="AR119" s="39">
        <v>1</v>
      </c>
      <c r="AS119" s="39">
        <f>AR119*C119*E119*F119*L119*$AS$6</f>
        <v>21384.141548</v>
      </c>
      <c r="AT119" s="39"/>
      <c r="AU119" s="39">
        <f>AT119*C119*E119*F119*L119*$AU$6</f>
        <v>0</v>
      </c>
      <c r="AV119" s="39"/>
      <c r="AW119" s="39">
        <f>AV119*C119*E119*F119*L119*$AW$6</f>
        <v>0</v>
      </c>
      <c r="AX119" s="39">
        <v>2</v>
      </c>
      <c r="AY119" s="39">
        <f>SUM(AX119*$AY$6*C119*E119*F119*L119)</f>
        <v>42768.283095999992</v>
      </c>
      <c r="AZ119" s="39">
        <v>17</v>
      </c>
      <c r="BA119" s="39">
        <f>SUM(AZ119*$BA$6*C119*E119*F119*L119)</f>
        <v>363530.40631599998</v>
      </c>
      <c r="BB119" s="39">
        <v>0</v>
      </c>
      <c r="BC119" s="39">
        <f>BB119*C119*E119*F119*L119*$BC$6</f>
        <v>0</v>
      </c>
      <c r="BD119" s="39">
        <v>510</v>
      </c>
      <c r="BE119" s="39">
        <f>BD119*C119*E119*F119*L119*$BE$6</f>
        <v>12018760.37208</v>
      </c>
      <c r="BF119" s="39">
        <v>2</v>
      </c>
      <c r="BG119" s="39">
        <f>BF119*C119*E119*F119*L119*$BG$6</f>
        <v>47132.393616000001</v>
      </c>
      <c r="BH119" s="39"/>
      <c r="BI119" s="39">
        <f>BH119*C119*E119*F119*L119*$BI$6</f>
        <v>0</v>
      </c>
      <c r="BJ119" s="39">
        <v>0</v>
      </c>
      <c r="BK119" s="39">
        <f>BJ119*C119*E119*F119*L119*$BK$6</f>
        <v>0</v>
      </c>
      <c r="BL119" s="39">
        <v>0</v>
      </c>
      <c r="BM119" s="39">
        <f>BL119*C119*E119*F119*L119*$BM$6</f>
        <v>0</v>
      </c>
      <c r="BN119" s="39">
        <v>0</v>
      </c>
      <c r="BO119" s="39">
        <f>BN119*C119*E119*F119*L119*$BO$6</f>
        <v>0</v>
      </c>
      <c r="BP119" s="39">
        <v>10</v>
      </c>
      <c r="BQ119" s="39">
        <f>BP119*C119*E119*F119*L119*$BQ$6</f>
        <v>213841.41547999997</v>
      </c>
      <c r="BR119" s="39">
        <v>0</v>
      </c>
      <c r="BS119" s="39">
        <f>BR119*C119*E119*F119*L119*$BS$6</f>
        <v>0</v>
      </c>
      <c r="BT119" s="39">
        <v>0</v>
      </c>
      <c r="BU119" s="39">
        <f>BT119*C119*E119*F119*L119*$BU$6</f>
        <v>0</v>
      </c>
      <c r="BV119" s="39"/>
      <c r="BW119" s="39">
        <f>BV119*C119*E119*F119*L119*$BW$6</f>
        <v>0</v>
      </c>
      <c r="BX119" s="39">
        <v>2</v>
      </c>
      <c r="BY119" s="39">
        <f>BX119*C119*E119*F119*L119*$BY$6</f>
        <v>42768.283095999999</v>
      </c>
      <c r="BZ119" s="39">
        <v>2</v>
      </c>
      <c r="CA119" s="39">
        <f>BZ119*C119*E119*F119*M119*$CA$6</f>
        <v>78553.989360000007</v>
      </c>
      <c r="CB119" s="39">
        <v>3</v>
      </c>
      <c r="CC119" s="39">
        <f>CB119*C119*E119*F119*M119*$CC$6</f>
        <v>117830.98404000001</v>
      </c>
      <c r="CD119" s="39">
        <v>10</v>
      </c>
      <c r="CE119" s="39">
        <f>CD119*C119*E119*F119*M119*$CE$6</f>
        <v>256609.69857599997</v>
      </c>
      <c r="CF119" s="39">
        <v>17</v>
      </c>
      <c r="CG119" s="39">
        <f>CF119*C119*E119*F119*M119*$CG$6</f>
        <v>436236.48757920001</v>
      </c>
      <c r="CH119" s="39">
        <v>1</v>
      </c>
      <c r="CI119" s="39">
        <f>SUM(CH119*$CI$6*C119*E119*F119*M119)</f>
        <v>25660.969857599994</v>
      </c>
      <c r="CJ119" s="39">
        <v>11</v>
      </c>
      <c r="CK119" s="39">
        <f>SUM(CJ119*$CK$6*C119*E119*F119*M119)</f>
        <v>282270.66843359999</v>
      </c>
      <c r="CL119" s="39">
        <v>20</v>
      </c>
      <c r="CM119" s="39">
        <f>CL119*C119*E119*F119*M119*$CM$6</f>
        <v>513219.39715199993</v>
      </c>
      <c r="CN119" s="39"/>
      <c r="CO119" s="39">
        <f>CN119*C119*E119*F119*M119*$CO$6</f>
        <v>0</v>
      </c>
      <c r="CP119" s="39"/>
      <c r="CQ119" s="39">
        <f>CP119*C119*E119*F119*M119*$CQ$6</f>
        <v>0</v>
      </c>
      <c r="CR119" s="39">
        <v>0</v>
      </c>
      <c r="CS119" s="39">
        <f>CR119*C119*E119*F119*M119*$CS$6</f>
        <v>0</v>
      </c>
      <c r="CT119" s="39">
        <v>10</v>
      </c>
      <c r="CU119" s="39">
        <f>CT119*C119*E119*F119*M119*$CU$6</f>
        <v>256609.69857599997</v>
      </c>
      <c r="CV119" s="39"/>
      <c r="CW119" s="39">
        <f>SUM(CV119*$CW$6*C119*E119*F119*M119)</f>
        <v>0</v>
      </c>
      <c r="CX119" s="39"/>
      <c r="CY119" s="39">
        <f>SUM(CX119*$CY$6*C119*E119*F119*M119)</f>
        <v>0</v>
      </c>
      <c r="CZ119" s="39">
        <v>0</v>
      </c>
      <c r="DA119" s="39">
        <f>CZ119*C119*E119*F119*M119*$DA$6</f>
        <v>0</v>
      </c>
      <c r="DB119" s="39">
        <v>0</v>
      </c>
      <c r="DC119" s="39">
        <f>DB119*C119*E119*F119*M119*$DC$6</f>
        <v>0</v>
      </c>
      <c r="DD119" s="39"/>
      <c r="DE119" s="39">
        <f>DD119*C119*E119*F119*M119*$DE$6</f>
        <v>0</v>
      </c>
      <c r="DF119" s="39">
        <v>0</v>
      </c>
      <c r="DG119" s="39">
        <f>DF119*C119*E119*F119*M119*$DG$6</f>
        <v>0</v>
      </c>
      <c r="DH119" s="40">
        <v>978</v>
      </c>
      <c r="DI119" s="40">
        <f>DH119*C119*E119*F119*M119*$DI$6</f>
        <v>27657288.573868804</v>
      </c>
      <c r="DJ119" s="39">
        <v>8</v>
      </c>
      <c r="DK119" s="39">
        <f>DJ119*C119*E119*F119*M119*$DK$6</f>
        <v>226235.48935680001</v>
      </c>
      <c r="DL119" s="39">
        <v>0</v>
      </c>
      <c r="DM119" s="39">
        <f>DL119*C119*E119*F119*M119*$DM$6</f>
        <v>0</v>
      </c>
      <c r="DN119" s="39">
        <v>0</v>
      </c>
      <c r="DO119" s="39">
        <f>DN119*C119*E119*F119*M119*$DO$6</f>
        <v>0</v>
      </c>
      <c r="DP119" s="39">
        <v>0</v>
      </c>
      <c r="DQ119" s="39">
        <f>DP119*C119*E119*F119*M119*$DQ$6</f>
        <v>0</v>
      </c>
      <c r="DR119" s="39"/>
      <c r="DS119" s="39">
        <f>DR119*C119*E119*F119*M119*$DS$6</f>
        <v>0</v>
      </c>
      <c r="DT119" s="39">
        <v>4</v>
      </c>
      <c r="DU119" s="39">
        <f>DT119*C119*E119*F119*M119*$DU$6</f>
        <v>102643.8794304</v>
      </c>
      <c r="DV119" s="39"/>
      <c r="DW119" s="39">
        <f>DV119*C119*E119*F119*M119*$DW$6</f>
        <v>0</v>
      </c>
      <c r="DX119" s="39">
        <v>0</v>
      </c>
      <c r="DY119" s="39">
        <f>DX119*C119*E119*F119*N119*$DY$6</f>
        <v>0</v>
      </c>
      <c r="DZ119" s="39">
        <v>12</v>
      </c>
      <c r="EA119" s="39">
        <f>DZ119*C119*E119*F119*O119*$EA$6</f>
        <v>670514.40918000008</v>
      </c>
      <c r="EB119" s="41">
        <f t="shared" si="52"/>
        <v>2409</v>
      </c>
      <c r="EC119" s="41">
        <f t="shared" si="53"/>
        <v>62688103.469006404</v>
      </c>
    </row>
    <row r="120" spans="1:257" s="43" customFormat="1" ht="45" x14ac:dyDescent="0.25">
      <c r="A120" s="56">
        <v>125</v>
      </c>
      <c r="B120" s="34" t="s">
        <v>186</v>
      </c>
      <c r="C120" s="35">
        <v>19007.45</v>
      </c>
      <c r="D120" s="35"/>
      <c r="E120" s="112">
        <v>1.91</v>
      </c>
      <c r="F120" s="36">
        <v>1</v>
      </c>
      <c r="G120" s="37"/>
      <c r="H120" s="38">
        <v>0.7</v>
      </c>
      <c r="I120" s="38">
        <v>0.08</v>
      </c>
      <c r="J120" s="38">
        <v>0.04</v>
      </c>
      <c r="K120" s="38">
        <v>0.18</v>
      </c>
      <c r="L120" s="35">
        <v>1.4</v>
      </c>
      <c r="M120" s="35">
        <v>1.68</v>
      </c>
      <c r="N120" s="35">
        <v>2.23</v>
      </c>
      <c r="O120" s="35">
        <v>2.39</v>
      </c>
      <c r="P120" s="39"/>
      <c r="Q120" s="39">
        <f>P120*C120*E120*F120*L120*$Q$6</f>
        <v>0</v>
      </c>
      <c r="R120" s="39"/>
      <c r="S120" s="39">
        <f>R120*C120*E120*F120*L120*$S$6</f>
        <v>0</v>
      </c>
      <c r="T120" s="39"/>
      <c r="U120" s="39">
        <f>T120*C120*E120*F120*L120*$U$6</f>
        <v>0</v>
      </c>
      <c r="V120" s="39"/>
      <c r="W120" s="39">
        <f>V120*C120*E120*F120*L120*$W$6</f>
        <v>0</v>
      </c>
      <c r="X120" s="39"/>
      <c r="Y120" s="39">
        <f>X120*C120*E120*F120*L120*$Y$6</f>
        <v>0</v>
      </c>
      <c r="Z120" s="39">
        <v>10</v>
      </c>
      <c r="AA120" s="39">
        <f>Z120*C120*E120*F120*L120*$AA$6</f>
        <v>559085.13429999992</v>
      </c>
      <c r="AB120" s="39"/>
      <c r="AC120" s="39">
        <f>AB120*C120*E120*F120*L120*$AC$6</f>
        <v>0</v>
      </c>
      <c r="AD120" s="39"/>
      <c r="AE120" s="39">
        <f>AD120*C120*E120*F120*L120*$AE$6</f>
        <v>0</v>
      </c>
      <c r="AF120" s="39"/>
      <c r="AG120" s="39">
        <f>AF120*C120*E120*F120*L120*$AG$6</f>
        <v>0</v>
      </c>
      <c r="AH120" s="39"/>
      <c r="AI120" s="39">
        <f>AH120*C120*E120*F120*L120*$AI$6</f>
        <v>0</v>
      </c>
      <c r="AJ120" s="39"/>
      <c r="AK120" s="39">
        <f>AJ120*C120*E120*F120*L120*$AK$6</f>
        <v>0</v>
      </c>
      <c r="AL120" s="39"/>
      <c r="AM120" s="39">
        <f>AL120*C120*E120*F120*L120*$AM$6</f>
        <v>0</v>
      </c>
      <c r="AN120" s="39"/>
      <c r="AO120" s="39">
        <f>SUM($AO$6*AN120*C120*E120*F120*L120)</f>
        <v>0</v>
      </c>
      <c r="AP120" s="39"/>
      <c r="AQ120" s="39">
        <f>AP120*C120*E120*F120*L120*$AQ$6</f>
        <v>0</v>
      </c>
      <c r="AR120" s="39"/>
      <c r="AS120" s="39">
        <f>AR120*C120*E120*F120*L120*$AS$6</f>
        <v>0</v>
      </c>
      <c r="AT120" s="39"/>
      <c r="AU120" s="39">
        <f>AT120*C120*E120*F120*L120*$AU$6</f>
        <v>0</v>
      </c>
      <c r="AV120" s="39"/>
      <c r="AW120" s="39">
        <f>AV120*C120*E120*F120*L120*$AW$6</f>
        <v>0</v>
      </c>
      <c r="AX120" s="39"/>
      <c r="AY120" s="39">
        <f>SUM(AX120*$AY$6*C120*E120*F120*L120)</f>
        <v>0</v>
      </c>
      <c r="AZ120" s="39"/>
      <c r="BA120" s="39">
        <f>SUM(AZ120*$BA$6*C120*E120*F120*L120)</f>
        <v>0</v>
      </c>
      <c r="BB120" s="39"/>
      <c r="BC120" s="39">
        <f>BB120*C120*E120*F120*L120*$BC$6</f>
        <v>0</v>
      </c>
      <c r="BD120" s="39">
        <v>50</v>
      </c>
      <c r="BE120" s="39">
        <f>BD120*C120*E120*F120*L120*$BE$6</f>
        <v>2744599.7501999997</v>
      </c>
      <c r="BF120" s="39"/>
      <c r="BG120" s="39">
        <f>BF120*C120*E120*F120*L120*$BG$6</f>
        <v>0</v>
      </c>
      <c r="BH120" s="39"/>
      <c r="BI120" s="39">
        <f>BH120*C120*E120*F120*L120*$BI$6</f>
        <v>0</v>
      </c>
      <c r="BJ120" s="39"/>
      <c r="BK120" s="39">
        <f>BJ120*C120*E120*F120*L120*$BK$6</f>
        <v>0</v>
      </c>
      <c r="BL120" s="39"/>
      <c r="BM120" s="39">
        <f>BL120*C120*E120*F120*L120*$BM$6</f>
        <v>0</v>
      </c>
      <c r="BN120" s="39"/>
      <c r="BO120" s="39">
        <f>BN120*C120*E120*F120*L120*$BO$6</f>
        <v>0</v>
      </c>
      <c r="BP120" s="39"/>
      <c r="BQ120" s="39">
        <f>BP120*C120*E120*F120*L120*$BQ$6</f>
        <v>0</v>
      </c>
      <c r="BR120" s="39"/>
      <c r="BS120" s="39">
        <f>BR120*C120*E120*F120*L120*$BS$6</f>
        <v>0</v>
      </c>
      <c r="BT120" s="39"/>
      <c r="BU120" s="39">
        <f>BT120*C120*E120*F120*L120*$BU$6</f>
        <v>0</v>
      </c>
      <c r="BV120" s="39"/>
      <c r="BW120" s="39">
        <f>BV120*C120*E120*F120*L120*$BW$6</f>
        <v>0</v>
      </c>
      <c r="BX120" s="39"/>
      <c r="BY120" s="39">
        <f>BX120*C120*E120*F120*L120*$BY$6</f>
        <v>0</v>
      </c>
      <c r="BZ120" s="39"/>
      <c r="CA120" s="39">
        <f>BZ120*C120*E120*F120*M120*$CA$6</f>
        <v>0</v>
      </c>
      <c r="CB120" s="39"/>
      <c r="CC120" s="39">
        <f>CB120*C120*E120*F120*M120*$CC$6</f>
        <v>0</v>
      </c>
      <c r="CD120" s="39"/>
      <c r="CE120" s="39">
        <f>CD120*C120*E120*F120*M120*$CE$6</f>
        <v>0</v>
      </c>
      <c r="CF120" s="39"/>
      <c r="CG120" s="39">
        <f>CF120*C120*E120*F120*M120*$CG$6</f>
        <v>0</v>
      </c>
      <c r="CH120" s="39"/>
      <c r="CI120" s="39">
        <f>SUM(CH120*$CI$6*C120*E120*F120*M120)</f>
        <v>0</v>
      </c>
      <c r="CJ120" s="39"/>
      <c r="CK120" s="39">
        <f>SUM(CJ120*$CK$6*C120*E120*F120*M120)</f>
        <v>0</v>
      </c>
      <c r="CL120" s="39"/>
      <c r="CM120" s="39">
        <f>CL120*C120*E120*F120*M120*$CM$6</f>
        <v>0</v>
      </c>
      <c r="CN120" s="39"/>
      <c r="CO120" s="39">
        <f>CN120*C120*E120*F120*M120*$CO$6</f>
        <v>0</v>
      </c>
      <c r="CP120" s="39"/>
      <c r="CQ120" s="39">
        <f>CP120*C120*E120*F120*M120*$CQ$6</f>
        <v>0</v>
      </c>
      <c r="CR120" s="39"/>
      <c r="CS120" s="39">
        <f>CR120*C120*E120*F120*M120*$CS$6</f>
        <v>0</v>
      </c>
      <c r="CT120" s="39"/>
      <c r="CU120" s="39">
        <f>CT120*C120*E120*F120*M120*$CU$6</f>
        <v>0</v>
      </c>
      <c r="CV120" s="39"/>
      <c r="CW120" s="39">
        <f>SUM(CV120*$CW$6*C120*E120*F120*M120)</f>
        <v>0</v>
      </c>
      <c r="CX120" s="39"/>
      <c r="CY120" s="39">
        <f>SUM(CX120*$CY$6*C120*E120*F120*M120)</f>
        <v>0</v>
      </c>
      <c r="CZ120" s="39"/>
      <c r="DA120" s="39">
        <f>CZ120*C120*E120*F120*M120*$DA$6</f>
        <v>0</v>
      </c>
      <c r="DB120" s="39"/>
      <c r="DC120" s="39">
        <f>DB120*C120*E120*F120*M120*$DC$6</f>
        <v>0</v>
      </c>
      <c r="DD120" s="39"/>
      <c r="DE120" s="39">
        <f>DD120*C120*E120*F120*M120*$DE$6</f>
        <v>0</v>
      </c>
      <c r="DF120" s="39"/>
      <c r="DG120" s="39">
        <f>DF120*C120*E120*F120*M120*$DG$6</f>
        <v>0</v>
      </c>
      <c r="DH120" s="40"/>
      <c r="DI120" s="40">
        <f>DH120*C120*E120*F120*M120*$DI$6</f>
        <v>0</v>
      </c>
      <c r="DJ120" s="39"/>
      <c r="DK120" s="39">
        <f>DJ120*C120*E120*F120*M120*$DK$6</f>
        <v>0</v>
      </c>
      <c r="DL120" s="39"/>
      <c r="DM120" s="39">
        <f>DL120*C120*E120*F120*M120*$DM$6</f>
        <v>0</v>
      </c>
      <c r="DN120" s="39"/>
      <c r="DO120" s="39">
        <f>DN120*C120*E120*F120*M120*$DO$6</f>
        <v>0</v>
      </c>
      <c r="DP120" s="39"/>
      <c r="DQ120" s="39">
        <f>DP120*C120*E120*F120*M120*$DQ$6</f>
        <v>0</v>
      </c>
      <c r="DR120" s="39"/>
      <c r="DS120" s="39">
        <f>DR120*C120*E120*F120*M120*$DS$6</f>
        <v>0</v>
      </c>
      <c r="DT120" s="39"/>
      <c r="DU120" s="39">
        <f>DT120*C120*E120*F120*M120*$DU$6</f>
        <v>0</v>
      </c>
      <c r="DV120" s="39"/>
      <c r="DW120" s="39">
        <f>DV120*C120*E120*F120*M120*$DW$6</f>
        <v>0</v>
      </c>
      <c r="DX120" s="39"/>
      <c r="DY120" s="39">
        <f>DX120*C120*E120*F120*N120*$DY$6</f>
        <v>0</v>
      </c>
      <c r="DZ120" s="39"/>
      <c r="EA120" s="39">
        <f>DZ120*C120*E120*F120*O120*$EA$6</f>
        <v>0</v>
      </c>
      <c r="EB120" s="41">
        <f t="shared" si="52"/>
        <v>60</v>
      </c>
      <c r="EC120" s="41">
        <f t="shared" si="53"/>
        <v>3303684.8844999997</v>
      </c>
      <c r="ED120" s="2"/>
      <c r="EE120" s="2"/>
      <c r="EF120" s="2"/>
      <c r="EG120" s="2"/>
      <c r="EH120" s="2"/>
      <c r="EI120" s="2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ht="30" x14ac:dyDescent="0.25">
      <c r="A121" s="56">
        <v>134</v>
      </c>
      <c r="B121" s="34" t="s">
        <v>187</v>
      </c>
      <c r="C121" s="35">
        <v>19007.45</v>
      </c>
      <c r="D121" s="35">
        <f t="shared" ref="D121:D141" si="54">C121*(H121+I121+J121)</f>
        <v>15586.109</v>
      </c>
      <c r="E121" s="112">
        <v>0.84</v>
      </c>
      <c r="F121" s="36">
        <v>1</v>
      </c>
      <c r="G121" s="37"/>
      <c r="H121" s="38">
        <v>0.7</v>
      </c>
      <c r="I121" s="38">
        <v>0.08</v>
      </c>
      <c r="J121" s="38">
        <v>0.04</v>
      </c>
      <c r="K121" s="38">
        <v>0.18</v>
      </c>
      <c r="L121" s="35">
        <v>1.4</v>
      </c>
      <c r="M121" s="35">
        <v>1.68</v>
      </c>
      <c r="N121" s="35">
        <v>2.23</v>
      </c>
      <c r="O121" s="35">
        <v>2.39</v>
      </c>
      <c r="P121" s="39"/>
      <c r="Q121" s="39">
        <f>P121*C121*E121*F121*L121*$Q$6</f>
        <v>0</v>
      </c>
      <c r="R121" s="39">
        <v>0</v>
      </c>
      <c r="S121" s="39">
        <f>R121*C121*E121*F121*L121*$S$6</f>
        <v>0</v>
      </c>
      <c r="T121" s="39">
        <v>0</v>
      </c>
      <c r="U121" s="39">
        <f>T121*C121*E121*F121*L121*$U$6</f>
        <v>0</v>
      </c>
      <c r="V121" s="39">
        <v>0</v>
      </c>
      <c r="W121" s="39">
        <f>V121*C121*E121*F121*L121*$W$6</f>
        <v>0</v>
      </c>
      <c r="X121" s="39">
        <v>0</v>
      </c>
      <c r="Y121" s="39">
        <f>X121*C121*E121*F121*L121*$Y$6</f>
        <v>0</v>
      </c>
      <c r="Z121" s="39">
        <v>0</v>
      </c>
      <c r="AA121" s="39">
        <f>Z121*C121*E121*F121*L121*$AA$6</f>
        <v>0</v>
      </c>
      <c r="AB121" s="39">
        <v>0</v>
      </c>
      <c r="AC121" s="39">
        <f>AB121*C121*E121*F121*L121*$AC$6</f>
        <v>0</v>
      </c>
      <c r="AD121" s="39"/>
      <c r="AE121" s="39">
        <f>AD121*C121*E121*F121*L121*$AE$6</f>
        <v>0</v>
      </c>
      <c r="AF121" s="39">
        <v>0</v>
      </c>
      <c r="AG121" s="39">
        <f>AF121*C121*E121*F121*L121*$AG$6</f>
        <v>0</v>
      </c>
      <c r="AH121" s="39">
        <v>0</v>
      </c>
      <c r="AI121" s="39">
        <f>AH121*C121*E121*F121*L121*$AI$6</f>
        <v>0</v>
      </c>
      <c r="AJ121" s="39">
        <v>0</v>
      </c>
      <c r="AK121" s="39">
        <f>AJ121*C121*E121*F121*L121*$AK$6</f>
        <v>0</v>
      </c>
      <c r="AL121" s="39">
        <v>0</v>
      </c>
      <c r="AM121" s="39">
        <f>AL121*C121*E121*F121*L121*$AM$6</f>
        <v>0</v>
      </c>
      <c r="AN121" s="39"/>
      <c r="AO121" s="39">
        <f>SUM($AO$6*AN121*C121*E121*F121*L121)</f>
        <v>0</v>
      </c>
      <c r="AP121" s="39">
        <v>0</v>
      </c>
      <c r="AQ121" s="39">
        <f>AP121*C121*E121*F121*L121*$AQ$6</f>
        <v>0</v>
      </c>
      <c r="AR121" s="39">
        <v>0</v>
      </c>
      <c r="AS121" s="39">
        <f>AR121*C121*E121*F121*L121*$AS$6</f>
        <v>0</v>
      </c>
      <c r="AT121" s="39">
        <v>0</v>
      </c>
      <c r="AU121" s="39">
        <f>AT121*C121*E121*F121*L121*$AU$6</f>
        <v>0</v>
      </c>
      <c r="AV121" s="39">
        <v>0</v>
      </c>
      <c r="AW121" s="39">
        <f>AV121*C121*E121*F121*L121*$AW$6</f>
        <v>0</v>
      </c>
      <c r="AX121" s="39"/>
      <c r="AY121" s="39">
        <f>SUM(AX121*$AY$6*C121*E121*F121*L121)</f>
        <v>0</v>
      </c>
      <c r="AZ121" s="39"/>
      <c r="BA121" s="39">
        <f>SUM(AZ121*$BA$6*C121*E121*F121*L121)</f>
        <v>0</v>
      </c>
      <c r="BB121" s="39">
        <v>0</v>
      </c>
      <c r="BC121" s="39">
        <f>BB121*C121*E121*F121*L121*$BC$6</f>
        <v>0</v>
      </c>
      <c r="BD121" s="39">
        <v>20</v>
      </c>
      <c r="BE121" s="39">
        <f>BD121*C121*E121*F121*L121*$BE$6</f>
        <v>482819.64191999997</v>
      </c>
      <c r="BF121" s="39">
        <v>0</v>
      </c>
      <c r="BG121" s="39">
        <f>BF121*C121*E121*F121*L121*$BG$6</f>
        <v>0</v>
      </c>
      <c r="BH121" s="39"/>
      <c r="BI121" s="39">
        <f>BH121*C121*E121*F121*L121*$BI$6</f>
        <v>0</v>
      </c>
      <c r="BJ121" s="39">
        <v>0</v>
      </c>
      <c r="BK121" s="39">
        <f>BJ121*C121*E121*F121*L121*$BK$6</f>
        <v>0</v>
      </c>
      <c r="BL121" s="39">
        <v>0</v>
      </c>
      <c r="BM121" s="39">
        <f>BL121*C121*E121*F121*L121*$BM$6</f>
        <v>0</v>
      </c>
      <c r="BN121" s="39">
        <v>0</v>
      </c>
      <c r="BO121" s="39">
        <f>BN121*C121*E121*F121*L121*$BO$6</f>
        <v>0</v>
      </c>
      <c r="BP121" s="39">
        <v>0</v>
      </c>
      <c r="BQ121" s="39">
        <f>BP121*C121*E121*F121*L121*$BQ$6</f>
        <v>0</v>
      </c>
      <c r="BR121" s="39">
        <v>0</v>
      </c>
      <c r="BS121" s="39">
        <f>BR121*C121*E121*F121*L121*$BS$6</f>
        <v>0</v>
      </c>
      <c r="BT121" s="39">
        <v>0</v>
      </c>
      <c r="BU121" s="39">
        <f>BT121*C121*E121*F121*L121*$BU$6</f>
        <v>0</v>
      </c>
      <c r="BV121" s="39"/>
      <c r="BW121" s="39">
        <f>BV121*C121*E121*F121*L121*$BW$6</f>
        <v>0</v>
      </c>
      <c r="BX121" s="39">
        <v>0</v>
      </c>
      <c r="BY121" s="39">
        <f>BX121*C121*E121*F121*L121*$BY$6</f>
        <v>0</v>
      </c>
      <c r="BZ121" s="39">
        <v>0</v>
      </c>
      <c r="CA121" s="39">
        <f>BZ121*C121*E121*F121*M121*$CA$6</f>
        <v>0</v>
      </c>
      <c r="CB121" s="39">
        <v>0</v>
      </c>
      <c r="CC121" s="39">
        <f>CB121*C121*E121*F121*M121*$CC$6</f>
        <v>0</v>
      </c>
      <c r="CD121" s="39"/>
      <c r="CE121" s="39">
        <f>CD121*C121*E121*F121*M121*$CE$6</f>
        <v>0</v>
      </c>
      <c r="CF121" s="39">
        <v>0</v>
      </c>
      <c r="CG121" s="39">
        <f>CF121*C121*E121*F121*M121*$CG$6</f>
        <v>0</v>
      </c>
      <c r="CH121" s="39"/>
      <c r="CI121" s="39">
        <f>SUM(CH121*$CI$6*C121*E121*F121*M121)</f>
        <v>0</v>
      </c>
      <c r="CJ121" s="39"/>
      <c r="CK121" s="39">
        <f>SUM(CJ121*$CK$6*C121*E121*F121*M121)</f>
        <v>0</v>
      </c>
      <c r="CL121" s="39">
        <v>0</v>
      </c>
      <c r="CM121" s="39">
        <f>CL121*C121*E121*F121*M121*$CM$6</f>
        <v>0</v>
      </c>
      <c r="CN121" s="39">
        <v>0</v>
      </c>
      <c r="CO121" s="39">
        <f>CN121*C121*E121*F121*M121*$CO$6</f>
        <v>0</v>
      </c>
      <c r="CP121" s="39"/>
      <c r="CQ121" s="39">
        <f>CP121*C121*E121*F121*M121*$CQ$6</f>
        <v>0</v>
      </c>
      <c r="CR121" s="39">
        <v>0</v>
      </c>
      <c r="CS121" s="39">
        <f>CR121*C121*E121*F121*M121*$CS$6</f>
        <v>0</v>
      </c>
      <c r="CT121" s="39">
        <v>0</v>
      </c>
      <c r="CU121" s="39">
        <f>CT121*C121*E121*F121*M121*$CU$6</f>
        <v>0</v>
      </c>
      <c r="CV121" s="39"/>
      <c r="CW121" s="39">
        <f>SUM(CV121*$CW$6*C121*E121*F121*M121)</f>
        <v>0</v>
      </c>
      <c r="CX121" s="39"/>
      <c r="CY121" s="39">
        <f>SUM(CX121*$CY$6*C121*E121*F121*M121)</f>
        <v>0</v>
      </c>
      <c r="CZ121" s="39">
        <v>0</v>
      </c>
      <c r="DA121" s="39">
        <f>CZ121*C121*E121*F121*M121*$DA$6</f>
        <v>0</v>
      </c>
      <c r="DB121" s="39">
        <v>0</v>
      </c>
      <c r="DC121" s="39">
        <f>DB121*C121*E121*F121*M121*$DC$6</f>
        <v>0</v>
      </c>
      <c r="DD121" s="39">
        <v>0</v>
      </c>
      <c r="DE121" s="39">
        <f>DD121*C121*E121*F121*M121*$DE$6</f>
        <v>0</v>
      </c>
      <c r="DF121" s="39">
        <v>0</v>
      </c>
      <c r="DG121" s="39">
        <f>DF121*C121*E121*F121*M121*$DG$6</f>
        <v>0</v>
      </c>
      <c r="DH121" s="40">
        <v>2</v>
      </c>
      <c r="DI121" s="40">
        <f>DH121*C121*E121*F121*M121*$DI$6</f>
        <v>57938.357030400002</v>
      </c>
      <c r="DJ121" s="39"/>
      <c r="DK121" s="39">
        <f>DJ121*C121*E121*F121*M121*$DK$6</f>
        <v>0</v>
      </c>
      <c r="DL121" s="39">
        <v>0</v>
      </c>
      <c r="DM121" s="39">
        <f>DL121*C121*E121*F121*M121*$DM$6</f>
        <v>0</v>
      </c>
      <c r="DN121" s="39">
        <v>0</v>
      </c>
      <c r="DO121" s="39">
        <f>DN121*C121*E121*F121*M121*$DO$6</f>
        <v>0</v>
      </c>
      <c r="DP121" s="39">
        <v>0</v>
      </c>
      <c r="DQ121" s="39">
        <f>DP121*C121*E121*F121*M121*$DQ$6</f>
        <v>0</v>
      </c>
      <c r="DR121" s="39">
        <v>0</v>
      </c>
      <c r="DS121" s="39">
        <f>DR121*C121*E121*F121*M121*$DS$6</f>
        <v>0</v>
      </c>
      <c r="DT121" s="39">
        <v>0</v>
      </c>
      <c r="DU121" s="39">
        <f>DT121*C121*E121*F121*M121*$DU$6</f>
        <v>0</v>
      </c>
      <c r="DV121" s="39">
        <v>0</v>
      </c>
      <c r="DW121" s="39">
        <f>DV121*C121*E121*F121*M121*$DW$6</f>
        <v>0</v>
      </c>
      <c r="DX121" s="39">
        <v>0</v>
      </c>
      <c r="DY121" s="39">
        <f>DX121*C121*E121*F121*N121*$DY$6</f>
        <v>0</v>
      </c>
      <c r="DZ121" s="39">
        <v>0</v>
      </c>
      <c r="EA121" s="39">
        <f>DZ121*C121*E121*F121*O121*$EA$6</f>
        <v>0</v>
      </c>
      <c r="EB121" s="41">
        <f t="shared" si="52"/>
        <v>22</v>
      </c>
      <c r="EC121" s="41">
        <f t="shared" si="53"/>
        <v>540757.99895039992</v>
      </c>
    </row>
    <row r="122" spans="1:257" ht="30" x14ac:dyDescent="0.25">
      <c r="A122" s="56">
        <v>135</v>
      </c>
      <c r="B122" s="34" t="s">
        <v>188</v>
      </c>
      <c r="C122" s="35">
        <v>19007.45</v>
      </c>
      <c r="D122" s="35">
        <f t="shared" si="54"/>
        <v>15966.258</v>
      </c>
      <c r="E122" s="112">
        <v>0.98</v>
      </c>
      <c r="F122" s="36">
        <v>1</v>
      </c>
      <c r="G122" s="37"/>
      <c r="H122" s="38">
        <v>0.69</v>
      </c>
      <c r="I122" s="38">
        <v>0.11</v>
      </c>
      <c r="J122" s="38">
        <v>0.04</v>
      </c>
      <c r="K122" s="38">
        <v>0.16</v>
      </c>
      <c r="L122" s="35">
        <v>1.4</v>
      </c>
      <c r="M122" s="35">
        <v>1.68</v>
      </c>
      <c r="N122" s="35">
        <v>2.23</v>
      </c>
      <c r="O122" s="35">
        <v>2.39</v>
      </c>
      <c r="P122" s="39"/>
      <c r="Q122" s="39">
        <f>P122*C122*E122*F122*L122*$Q$6</f>
        <v>0</v>
      </c>
      <c r="R122" s="39">
        <v>0</v>
      </c>
      <c r="S122" s="39">
        <f>R122*C122*E122*F122*L122*$S$6</f>
        <v>0</v>
      </c>
      <c r="T122" s="39">
        <v>0</v>
      </c>
      <c r="U122" s="39">
        <f>T122*C122*E122*F122*L122*$U$6</f>
        <v>0</v>
      </c>
      <c r="V122" s="39">
        <v>0</v>
      </c>
      <c r="W122" s="39">
        <f>V122*C122*E122*F122*L122*$W$6</f>
        <v>0</v>
      </c>
      <c r="X122" s="39">
        <v>0</v>
      </c>
      <c r="Y122" s="39">
        <f>X122*C122*E122*F122*L122*$Y$6</f>
        <v>0</v>
      </c>
      <c r="Z122" s="39">
        <v>0</v>
      </c>
      <c r="AA122" s="39">
        <f>Z122*C122*E122*F122*L122*$AA$6</f>
        <v>0</v>
      </c>
      <c r="AB122" s="39">
        <v>0</v>
      </c>
      <c r="AC122" s="39">
        <f>AB122*C122*E122*F122*L122*$AC$6</f>
        <v>0</v>
      </c>
      <c r="AD122" s="39">
        <v>16</v>
      </c>
      <c r="AE122" s="39">
        <f>AD122*C122*E122*F122*L122*$AE$6</f>
        <v>542427.00511999999</v>
      </c>
      <c r="AF122" s="39">
        <v>0</v>
      </c>
      <c r="AG122" s="39">
        <f>AF122*C122*E122*F122*L122*$AG$6</f>
        <v>0</v>
      </c>
      <c r="AH122" s="39">
        <v>0</v>
      </c>
      <c r="AI122" s="39">
        <f>AH122*C122*E122*F122*L122*$AI$6</f>
        <v>0</v>
      </c>
      <c r="AJ122" s="39">
        <v>0</v>
      </c>
      <c r="AK122" s="39">
        <f>AJ122*C122*E122*F122*L122*$AK$6</f>
        <v>0</v>
      </c>
      <c r="AL122" s="39">
        <v>0</v>
      </c>
      <c r="AM122" s="39">
        <f>AL122*C122*E122*F122*L122*$AM$6</f>
        <v>0</v>
      </c>
      <c r="AN122" s="39"/>
      <c r="AO122" s="39">
        <f>SUM($AO$6*AN122*C122*E122*F122*L122)</f>
        <v>0</v>
      </c>
      <c r="AP122" s="39">
        <v>0</v>
      </c>
      <c r="AQ122" s="39">
        <f>AP122*C122*E122*F122*L122*$AQ$6</f>
        <v>0</v>
      </c>
      <c r="AR122" s="39">
        <v>0</v>
      </c>
      <c r="AS122" s="39">
        <f>AR122*C122*E122*F122*L122*$AS$6</f>
        <v>0</v>
      </c>
      <c r="AT122" s="39">
        <v>0</v>
      </c>
      <c r="AU122" s="39">
        <f>AT122*C122*E122*F122*L122*$AU$6</f>
        <v>0</v>
      </c>
      <c r="AV122" s="39">
        <v>0</v>
      </c>
      <c r="AW122" s="39">
        <f>AV122*C122*E122*F122*L122*$AW$6</f>
        <v>0</v>
      </c>
      <c r="AX122" s="39"/>
      <c r="AY122" s="39">
        <f>SUM(AX122*$AY$6*C122*E122*F122*L122)</f>
        <v>0</v>
      </c>
      <c r="AZ122" s="39"/>
      <c r="BA122" s="39">
        <f>SUM(AZ122*$BA$6*C122*E122*F122*L122)</f>
        <v>0</v>
      </c>
      <c r="BB122" s="39"/>
      <c r="BC122" s="39">
        <f>BB122*C122*E122*F122*L122*$BC$6</f>
        <v>0</v>
      </c>
      <c r="BD122" s="39">
        <v>200</v>
      </c>
      <c r="BE122" s="39">
        <f>BD122*C122*E122*F122*L122*$BE$6</f>
        <v>5632895.8223999999</v>
      </c>
      <c r="BF122" s="39">
        <v>0</v>
      </c>
      <c r="BG122" s="39">
        <f>BF122*C122*E122*F122*L122*$BG$6</f>
        <v>0</v>
      </c>
      <c r="BH122" s="39">
        <v>0</v>
      </c>
      <c r="BI122" s="39">
        <f>BH122*C122*E122*F122*L122*$BI$6</f>
        <v>0</v>
      </c>
      <c r="BJ122" s="39">
        <v>0</v>
      </c>
      <c r="BK122" s="39">
        <f>BJ122*C122*E122*F122*L122*$BK$6</f>
        <v>0</v>
      </c>
      <c r="BL122" s="39">
        <v>0</v>
      </c>
      <c r="BM122" s="39">
        <f>BL122*C122*E122*F122*L122*$BM$6</f>
        <v>0</v>
      </c>
      <c r="BN122" s="39">
        <v>0</v>
      </c>
      <c r="BO122" s="39">
        <f>BN122*C122*E122*F122*L122*$BO$6</f>
        <v>0</v>
      </c>
      <c r="BP122" s="39">
        <v>0</v>
      </c>
      <c r="BQ122" s="39">
        <f>BP122*C122*E122*F122*L122*$BQ$6</f>
        <v>0</v>
      </c>
      <c r="BR122" s="39">
        <v>0</v>
      </c>
      <c r="BS122" s="39">
        <f>BR122*C122*E122*F122*L122*$BS$6</f>
        <v>0</v>
      </c>
      <c r="BT122" s="39">
        <v>0</v>
      </c>
      <c r="BU122" s="39">
        <f>BT122*C122*E122*F122*L122*$BU$6</f>
        <v>0</v>
      </c>
      <c r="BV122" s="39">
        <v>1</v>
      </c>
      <c r="BW122" s="39">
        <f>BV122*C122*E122*F122*L122*$BW$6</f>
        <v>28164.479112000001</v>
      </c>
      <c r="BX122" s="39">
        <v>0</v>
      </c>
      <c r="BY122" s="39">
        <f>BX122*C122*E122*F122*L122*$BY$6</f>
        <v>0</v>
      </c>
      <c r="BZ122" s="39">
        <v>0</v>
      </c>
      <c r="CA122" s="39">
        <f>BZ122*C122*E122*F122*M122*$CA$6</f>
        <v>0</v>
      </c>
      <c r="CB122" s="39">
        <v>0</v>
      </c>
      <c r="CC122" s="39">
        <f>CB122*C122*E122*F122*M122*$CC$6</f>
        <v>0</v>
      </c>
      <c r="CD122" s="39">
        <v>0</v>
      </c>
      <c r="CE122" s="39">
        <f>CD122*C122*E122*F122*M122*$CE$6</f>
        <v>0</v>
      </c>
      <c r="CF122" s="39"/>
      <c r="CG122" s="39">
        <f>CF122*C122*E122*F122*M122*$CG$6</f>
        <v>0</v>
      </c>
      <c r="CH122" s="39"/>
      <c r="CI122" s="39">
        <f>SUM(CH122*$CI$6*C122*E122*F122*M122)</f>
        <v>0</v>
      </c>
      <c r="CJ122" s="39"/>
      <c r="CK122" s="39">
        <f>SUM(CJ122*$CK$6*C122*E122*F122*M122)</f>
        <v>0</v>
      </c>
      <c r="CL122" s="39">
        <v>0</v>
      </c>
      <c r="CM122" s="39">
        <f>CL122*C122*E122*F122*M122*$CM$6</f>
        <v>0</v>
      </c>
      <c r="CN122" s="39">
        <v>0</v>
      </c>
      <c r="CO122" s="39">
        <f>CN122*C122*E122*F122*M122*$CO$6</f>
        <v>0</v>
      </c>
      <c r="CP122" s="39"/>
      <c r="CQ122" s="39">
        <f>CP122*C122*E122*F122*M122*$CQ$6</f>
        <v>0</v>
      </c>
      <c r="CR122" s="39">
        <v>0</v>
      </c>
      <c r="CS122" s="39">
        <f>CR122*C122*E122*F122*M122*$CS$6</f>
        <v>0</v>
      </c>
      <c r="CT122" s="39">
        <v>0</v>
      </c>
      <c r="CU122" s="39">
        <f>CT122*C122*E122*F122*M122*$CU$6</f>
        <v>0</v>
      </c>
      <c r="CV122" s="39"/>
      <c r="CW122" s="39">
        <f>SUM(CV122*$CW$6*C122*E122*F122*M122)</f>
        <v>0</v>
      </c>
      <c r="CX122" s="39"/>
      <c r="CY122" s="39">
        <f>SUM(CX122*$CY$6*C122*E122*F122*M122)</f>
        <v>0</v>
      </c>
      <c r="CZ122" s="39"/>
      <c r="DA122" s="39">
        <f>CZ122*C122*E122*F122*M122*$DA$6</f>
        <v>0</v>
      </c>
      <c r="DB122" s="39">
        <v>0</v>
      </c>
      <c r="DC122" s="39">
        <f>DB122*C122*E122*F122*M122*$DC$6</f>
        <v>0</v>
      </c>
      <c r="DD122" s="39">
        <v>0</v>
      </c>
      <c r="DE122" s="39">
        <f>DD122*C122*E122*F122*M122*$DE$6</f>
        <v>0</v>
      </c>
      <c r="DF122" s="39">
        <v>0</v>
      </c>
      <c r="DG122" s="39">
        <f>DF122*C122*E122*F122*M122*$DG$6</f>
        <v>0</v>
      </c>
      <c r="DH122" s="40"/>
      <c r="DI122" s="40">
        <f>DH122*C122*E122*F122*M122*$DI$6</f>
        <v>0</v>
      </c>
      <c r="DJ122" s="39"/>
      <c r="DK122" s="39">
        <f>DJ122*C122*E122*F122*M122*$DK$6</f>
        <v>0</v>
      </c>
      <c r="DL122" s="39">
        <v>0</v>
      </c>
      <c r="DM122" s="39">
        <f>DL122*C122*E122*F122*M122*$DM$6</f>
        <v>0</v>
      </c>
      <c r="DN122" s="39">
        <v>0</v>
      </c>
      <c r="DO122" s="39">
        <f>DN122*C122*E122*F122*M122*$DO$6</f>
        <v>0</v>
      </c>
      <c r="DP122" s="39">
        <v>0</v>
      </c>
      <c r="DQ122" s="39">
        <f>DP122*C122*E122*F122*M122*$DQ$6</f>
        <v>0</v>
      </c>
      <c r="DR122" s="39">
        <v>0</v>
      </c>
      <c r="DS122" s="39">
        <f>DR122*C122*E122*F122*M122*$DS$6</f>
        <v>0</v>
      </c>
      <c r="DT122" s="39">
        <v>0</v>
      </c>
      <c r="DU122" s="39">
        <f>DT122*C122*E122*F122*M122*$DU$6</f>
        <v>0</v>
      </c>
      <c r="DV122" s="39">
        <v>0</v>
      </c>
      <c r="DW122" s="39">
        <f>DV122*C122*E122*F122*M122*$DW$6</f>
        <v>0</v>
      </c>
      <c r="DX122" s="39">
        <v>0</v>
      </c>
      <c r="DY122" s="39">
        <f>DX122*C122*E122*F122*N122*$DY$6</f>
        <v>0</v>
      </c>
      <c r="DZ122" s="39">
        <v>0</v>
      </c>
      <c r="EA122" s="39">
        <f>DZ122*C122*E122*F122*O122*$EA$6</f>
        <v>0</v>
      </c>
      <c r="EB122" s="41">
        <f t="shared" si="52"/>
        <v>217</v>
      </c>
      <c r="EC122" s="41">
        <f t="shared" si="53"/>
        <v>6203487.306632</v>
      </c>
    </row>
    <row r="123" spans="1:257" ht="30" x14ac:dyDescent="0.25">
      <c r="A123" s="56">
        <v>136</v>
      </c>
      <c r="B123" s="34" t="s">
        <v>189</v>
      </c>
      <c r="C123" s="35">
        <v>19007.45</v>
      </c>
      <c r="D123" s="35">
        <f t="shared" si="54"/>
        <v>15966.258000000002</v>
      </c>
      <c r="E123" s="112">
        <v>1.1000000000000001</v>
      </c>
      <c r="F123" s="36">
        <v>1</v>
      </c>
      <c r="G123" s="37"/>
      <c r="H123" s="38">
        <v>0.66</v>
      </c>
      <c r="I123" s="38">
        <v>0.14000000000000001</v>
      </c>
      <c r="J123" s="38">
        <v>0.04</v>
      </c>
      <c r="K123" s="38">
        <v>0.16</v>
      </c>
      <c r="L123" s="35">
        <v>1.4</v>
      </c>
      <c r="M123" s="35">
        <v>1.68</v>
      </c>
      <c r="N123" s="35">
        <v>2.23</v>
      </c>
      <c r="O123" s="35">
        <v>2.39</v>
      </c>
      <c r="P123" s="39"/>
      <c r="Q123" s="39">
        <f>P123*C123*E123*F123*L123*$Q$6</f>
        <v>0</v>
      </c>
      <c r="R123" s="39">
        <v>0</v>
      </c>
      <c r="S123" s="39">
        <f>R123*C123*E123*F123*L123*$S$6</f>
        <v>0</v>
      </c>
      <c r="T123" s="39">
        <v>0</v>
      </c>
      <c r="U123" s="39">
        <f>T123*C123*E123*F123*L123*$U$6</f>
        <v>0</v>
      </c>
      <c r="V123" s="39">
        <v>0</v>
      </c>
      <c r="W123" s="39">
        <f>V123*C123*E123*F123*L123*$W$6</f>
        <v>0</v>
      </c>
      <c r="X123" s="39">
        <v>0</v>
      </c>
      <c r="Y123" s="39">
        <f>X123*C123*E123*F123*L123*$Y$6</f>
        <v>0</v>
      </c>
      <c r="Z123" s="39">
        <v>19</v>
      </c>
      <c r="AA123" s="39">
        <f>Z123*C123*E123*F123*L123*$AA$6</f>
        <v>611773.78570000001</v>
      </c>
      <c r="AB123" s="39">
        <v>0</v>
      </c>
      <c r="AC123" s="39">
        <f>AB123*C123*E123*F123*L123*$AC$6</f>
        <v>0</v>
      </c>
      <c r="AD123" s="39">
        <v>10</v>
      </c>
      <c r="AE123" s="39">
        <f>AD123*C123*E123*F123*L123*$AE$6</f>
        <v>380529.14899999998</v>
      </c>
      <c r="AF123" s="39">
        <v>0</v>
      </c>
      <c r="AG123" s="39">
        <f>AF123*C123*E123*F123*L123*$AG$6</f>
        <v>0</v>
      </c>
      <c r="AH123" s="39">
        <v>0</v>
      </c>
      <c r="AI123" s="39">
        <f>AH123*C123*E123*F123*L123*$AI$6</f>
        <v>0</v>
      </c>
      <c r="AJ123" s="39">
        <v>0</v>
      </c>
      <c r="AK123" s="39">
        <f>AJ123*C123*E123*F123*L123*$AK$6</f>
        <v>0</v>
      </c>
      <c r="AL123" s="39">
        <v>0</v>
      </c>
      <c r="AM123" s="39">
        <f>AL123*C123*E123*F123*L123*$AM$6</f>
        <v>0</v>
      </c>
      <c r="AN123" s="39"/>
      <c r="AO123" s="39">
        <f>SUM($AO$6*AN123*C123*E123*F123*L123)</f>
        <v>0</v>
      </c>
      <c r="AP123" s="39">
        <v>0</v>
      </c>
      <c r="AQ123" s="39">
        <f>AP123*C123*E123*F123*L123*$AQ$6</f>
        <v>0</v>
      </c>
      <c r="AR123" s="39">
        <v>0</v>
      </c>
      <c r="AS123" s="39">
        <f>AR123*C123*E123*F123*L123*$AS$6</f>
        <v>0</v>
      </c>
      <c r="AT123" s="39">
        <v>0</v>
      </c>
      <c r="AU123" s="39">
        <f>AT123*C123*E123*F123*L123*$AU$6</f>
        <v>0</v>
      </c>
      <c r="AV123" s="39">
        <v>0</v>
      </c>
      <c r="AW123" s="39">
        <f>AV123*C123*E123*F123*L123*$AW$6</f>
        <v>0</v>
      </c>
      <c r="AX123" s="39"/>
      <c r="AY123" s="39">
        <f>SUM(AX123*$AY$6*C123*E123*F123*L123)</f>
        <v>0</v>
      </c>
      <c r="AZ123" s="39"/>
      <c r="BA123" s="39">
        <f>SUM(AZ123*$BA$6*C123*E123*F123*L123)</f>
        <v>0</v>
      </c>
      <c r="BB123" s="39">
        <v>0</v>
      </c>
      <c r="BC123" s="39">
        <f>BB123*C123*E123*F123*L123*$BC$6</f>
        <v>0</v>
      </c>
      <c r="BD123" s="39">
        <v>680</v>
      </c>
      <c r="BE123" s="39">
        <f>BD123*C123*E123*F123*L123*$BE$6</f>
        <v>21496969.771200001</v>
      </c>
      <c r="BF123" s="39">
        <v>0</v>
      </c>
      <c r="BG123" s="39">
        <f>BF123*C123*E123*F123*L123*$BG$6</f>
        <v>0</v>
      </c>
      <c r="BH123" s="39">
        <v>0</v>
      </c>
      <c r="BI123" s="39">
        <f>BH123*C123*E123*F123*L123*$BI$6</f>
        <v>0</v>
      </c>
      <c r="BJ123" s="39">
        <v>0</v>
      </c>
      <c r="BK123" s="39">
        <f>BJ123*C123*E123*F123*L123*$BK$6</f>
        <v>0</v>
      </c>
      <c r="BL123" s="39">
        <v>0</v>
      </c>
      <c r="BM123" s="39">
        <f>BL123*C123*E123*F123*L123*$BM$6</f>
        <v>0</v>
      </c>
      <c r="BN123" s="39">
        <v>0</v>
      </c>
      <c r="BO123" s="39">
        <f>BN123*C123*E123*F123*L123*$BO$6</f>
        <v>0</v>
      </c>
      <c r="BP123" s="39">
        <v>0</v>
      </c>
      <c r="BQ123" s="39">
        <f>BP123*C123*E123*F123*L123*$BQ$6</f>
        <v>0</v>
      </c>
      <c r="BR123" s="39">
        <v>0</v>
      </c>
      <c r="BS123" s="39">
        <f>BR123*C123*E123*F123*L123*$BS$6</f>
        <v>0</v>
      </c>
      <c r="BT123" s="39">
        <v>0</v>
      </c>
      <c r="BU123" s="39">
        <f>BT123*C123*E123*F123*L123*$BU$6</f>
        <v>0</v>
      </c>
      <c r="BV123" s="39">
        <v>1</v>
      </c>
      <c r="BW123" s="39">
        <f>BV123*C123*E123*F123*L123*$BW$6</f>
        <v>31613.190840000003</v>
      </c>
      <c r="BX123" s="39">
        <v>0</v>
      </c>
      <c r="BY123" s="39">
        <f>BX123*C123*E123*F123*L123*$BY$6</f>
        <v>0</v>
      </c>
      <c r="BZ123" s="39">
        <v>0</v>
      </c>
      <c r="CA123" s="39">
        <f>BZ123*C123*E123*F123*M123*$CA$6</f>
        <v>0</v>
      </c>
      <c r="CB123" s="39">
        <v>0</v>
      </c>
      <c r="CC123" s="39">
        <f>CB123*C123*E123*F123*M123*$CC$6</f>
        <v>0</v>
      </c>
      <c r="CD123" s="39">
        <v>0</v>
      </c>
      <c r="CE123" s="39">
        <f>CD123*C123*E123*F123*M123*$CE$6</f>
        <v>0</v>
      </c>
      <c r="CF123" s="39"/>
      <c r="CG123" s="39">
        <f>CF123*C123*E123*F123*M123*$CG$6</f>
        <v>0</v>
      </c>
      <c r="CH123" s="39"/>
      <c r="CI123" s="39">
        <f>SUM(CH123*$CI$6*C123*E123*F123*M123)</f>
        <v>0</v>
      </c>
      <c r="CJ123" s="39"/>
      <c r="CK123" s="39">
        <f>SUM(CJ123*$CK$6*C123*E123*F123*M123)</f>
        <v>0</v>
      </c>
      <c r="CL123" s="39">
        <v>0</v>
      </c>
      <c r="CM123" s="39">
        <f>CL123*C123*E123*F123*M123*$CM$6</f>
        <v>0</v>
      </c>
      <c r="CN123" s="39">
        <v>0</v>
      </c>
      <c r="CO123" s="39">
        <f>CN123*C123*E123*F123*M123*$CO$6</f>
        <v>0</v>
      </c>
      <c r="CP123" s="39"/>
      <c r="CQ123" s="39">
        <f>CP123*C123*E123*F123*M123*$CQ$6</f>
        <v>0</v>
      </c>
      <c r="CR123" s="39">
        <v>0</v>
      </c>
      <c r="CS123" s="39">
        <f>CR123*C123*E123*F123*M123*$CS$6</f>
        <v>0</v>
      </c>
      <c r="CT123" s="39">
        <v>0</v>
      </c>
      <c r="CU123" s="39">
        <f>CT123*C123*E123*F123*M123*$CU$6</f>
        <v>0</v>
      </c>
      <c r="CV123" s="39"/>
      <c r="CW123" s="39">
        <f>SUM(CV123*$CW$6*C123*E123*F123*M123)</f>
        <v>0</v>
      </c>
      <c r="CX123" s="39"/>
      <c r="CY123" s="39">
        <f>SUM(CX123*$CY$6*C123*E123*F123*M123)</f>
        <v>0</v>
      </c>
      <c r="CZ123" s="39"/>
      <c r="DA123" s="39">
        <f>CZ123*C123*E123*F123*M123*$DA$6</f>
        <v>0</v>
      </c>
      <c r="DB123" s="39">
        <v>0</v>
      </c>
      <c r="DC123" s="39">
        <f>DB123*C123*E123*F123*M123*$DC$6</f>
        <v>0</v>
      </c>
      <c r="DD123" s="39"/>
      <c r="DE123" s="39">
        <f>DD123*C123*E123*F123*M123*$DE$6</f>
        <v>0</v>
      </c>
      <c r="DF123" s="39">
        <v>0</v>
      </c>
      <c r="DG123" s="39">
        <f>DF123*C123*E123*F123*M123*$DG$6</f>
        <v>0</v>
      </c>
      <c r="DH123" s="40">
        <v>21</v>
      </c>
      <c r="DI123" s="40">
        <f>DH123*C123*E123*F123*M123*$DI$6</f>
        <v>796652.40916799998</v>
      </c>
      <c r="DJ123" s="39"/>
      <c r="DK123" s="39">
        <f>DJ123*C123*E123*F123*M123*$DK$6</f>
        <v>0</v>
      </c>
      <c r="DL123" s="39">
        <v>0</v>
      </c>
      <c r="DM123" s="39">
        <f>DL123*C123*E123*F123*M123*$DM$6</f>
        <v>0</v>
      </c>
      <c r="DN123" s="39">
        <v>0</v>
      </c>
      <c r="DO123" s="39">
        <f>DN123*C123*E123*F123*M123*$DO$6</f>
        <v>0</v>
      </c>
      <c r="DP123" s="39">
        <v>0</v>
      </c>
      <c r="DQ123" s="39">
        <f>DP123*C123*E123*F123*M123*$DQ$6</f>
        <v>0</v>
      </c>
      <c r="DR123" s="39">
        <v>0</v>
      </c>
      <c r="DS123" s="39">
        <f>DR123*C123*E123*F123*M123*$DS$6</f>
        <v>0</v>
      </c>
      <c r="DT123" s="39">
        <v>0</v>
      </c>
      <c r="DU123" s="39">
        <f>DT123*C123*E123*F123*M123*$DU$6</f>
        <v>0</v>
      </c>
      <c r="DV123" s="39">
        <v>0</v>
      </c>
      <c r="DW123" s="39">
        <f>DV123*C123*E123*F123*M123*$DW$6</f>
        <v>0</v>
      </c>
      <c r="DX123" s="39">
        <v>0</v>
      </c>
      <c r="DY123" s="39">
        <f>DX123*C123*E123*F123*N123*$DY$6</f>
        <v>0</v>
      </c>
      <c r="DZ123" s="39">
        <v>0</v>
      </c>
      <c r="EA123" s="39">
        <f>DZ123*C123*E123*F123*O123*$EA$6</f>
        <v>0</v>
      </c>
      <c r="EB123" s="41">
        <f t="shared" si="52"/>
        <v>731</v>
      </c>
      <c r="EC123" s="41">
        <f t="shared" si="53"/>
        <v>23317538.305908002</v>
      </c>
    </row>
    <row r="124" spans="1:257" ht="30" x14ac:dyDescent="0.25">
      <c r="A124" s="56">
        <v>137</v>
      </c>
      <c r="B124" s="34" t="s">
        <v>190</v>
      </c>
      <c r="C124" s="35">
        <v>19007.45</v>
      </c>
      <c r="D124" s="35">
        <f t="shared" si="54"/>
        <v>15966.258000000002</v>
      </c>
      <c r="E124" s="112">
        <v>1.35</v>
      </c>
      <c r="F124" s="36">
        <v>1</v>
      </c>
      <c r="G124" s="37"/>
      <c r="H124" s="38">
        <v>0.65</v>
      </c>
      <c r="I124" s="38">
        <v>0.15</v>
      </c>
      <c r="J124" s="38">
        <v>0.04</v>
      </c>
      <c r="K124" s="38">
        <v>0.16</v>
      </c>
      <c r="L124" s="35">
        <v>1.4</v>
      </c>
      <c r="M124" s="35">
        <v>1.68</v>
      </c>
      <c r="N124" s="35">
        <v>2.23</v>
      </c>
      <c r="O124" s="35">
        <v>2.39</v>
      </c>
      <c r="P124" s="39"/>
      <c r="Q124" s="39">
        <f>P124*C124*E124*F124*L124*$Q$6</f>
        <v>0</v>
      </c>
      <c r="R124" s="39">
        <v>0</v>
      </c>
      <c r="S124" s="39">
        <f>R124*C124*E124*F124*L124*$S$6</f>
        <v>0</v>
      </c>
      <c r="T124" s="39">
        <v>0</v>
      </c>
      <c r="U124" s="39">
        <f>T124*C124*E124*F124*L124*$U$6</f>
        <v>0</v>
      </c>
      <c r="V124" s="39">
        <v>0</v>
      </c>
      <c r="W124" s="39">
        <f>V124*C124*E124*F124*L124*$W$6</f>
        <v>0</v>
      </c>
      <c r="X124" s="39">
        <v>0</v>
      </c>
      <c r="Y124" s="39">
        <f>X124*C124*E124*F124*L124*$Y$6</f>
        <v>0</v>
      </c>
      <c r="Z124" s="39">
        <v>37</v>
      </c>
      <c r="AA124" s="39">
        <f>Z124*C124*E124*F124*L124*$AA$6</f>
        <v>1462110.07635</v>
      </c>
      <c r="AB124" s="39">
        <v>0</v>
      </c>
      <c r="AC124" s="39">
        <f>AB124*C124*E124*F124*L124*$AC$6</f>
        <v>0</v>
      </c>
      <c r="AD124" s="39">
        <v>66</v>
      </c>
      <c r="AE124" s="39">
        <f>AD124*C124*E124*F124*L124*$AE$6</f>
        <v>3082286.1069</v>
      </c>
      <c r="AF124" s="39">
        <v>0</v>
      </c>
      <c r="AG124" s="39">
        <f>AF124*C124*E124*F124*L124*$AG$6</f>
        <v>0</v>
      </c>
      <c r="AH124" s="39">
        <v>0</v>
      </c>
      <c r="AI124" s="39">
        <f>AH124*C124*E124*F124*L124*$AI$6</f>
        <v>0</v>
      </c>
      <c r="AJ124" s="39">
        <v>0</v>
      </c>
      <c r="AK124" s="39">
        <f>AJ124*C124*E124*F124*L124*$AK$6</f>
        <v>0</v>
      </c>
      <c r="AL124" s="39">
        <v>0</v>
      </c>
      <c r="AM124" s="39">
        <f>AL124*C124*E124*F124*L124*$AM$6</f>
        <v>0</v>
      </c>
      <c r="AN124" s="39"/>
      <c r="AO124" s="39">
        <f>SUM($AO$6*AN124*C124*E124*F124*L124)</f>
        <v>0</v>
      </c>
      <c r="AP124" s="39">
        <v>0</v>
      </c>
      <c r="AQ124" s="39">
        <f>AP124*C124*E124*F124*L124*$AQ$6</f>
        <v>0</v>
      </c>
      <c r="AR124" s="39">
        <v>0</v>
      </c>
      <c r="AS124" s="39">
        <f>AR124*C124*E124*F124*L124*$AS$6</f>
        <v>0</v>
      </c>
      <c r="AT124" s="39">
        <v>0</v>
      </c>
      <c r="AU124" s="39">
        <f>AT124*C124*E124*F124*L124*$AU$6</f>
        <v>0</v>
      </c>
      <c r="AV124" s="39">
        <v>0</v>
      </c>
      <c r="AW124" s="39">
        <f>AV124*C124*E124*F124*L124*$AW$6</f>
        <v>0</v>
      </c>
      <c r="AX124" s="39"/>
      <c r="AY124" s="39">
        <f>SUM(AX124*$AY$6*C124*E124*F124*L124)</f>
        <v>0</v>
      </c>
      <c r="AZ124" s="39"/>
      <c r="BA124" s="39">
        <f>SUM(AZ124*$BA$6*C124*E124*F124*L124)</f>
        <v>0</v>
      </c>
      <c r="BB124" s="39">
        <v>0</v>
      </c>
      <c r="BC124" s="39">
        <f>BB124*C124*E124*F124*L124*$BC$6</f>
        <v>0</v>
      </c>
      <c r="BD124" s="39">
        <v>80</v>
      </c>
      <c r="BE124" s="39">
        <f>BD124*C124*E124*F124*L124*$BE$6</f>
        <v>3103840.5552000003</v>
      </c>
      <c r="BF124" s="39">
        <v>0</v>
      </c>
      <c r="BG124" s="39">
        <f>BF124*C124*E124*F124*L124*$BG$6</f>
        <v>0</v>
      </c>
      <c r="BH124" s="39">
        <v>0</v>
      </c>
      <c r="BI124" s="39">
        <f>BH124*C124*E124*F124*L124*$BI$6</f>
        <v>0</v>
      </c>
      <c r="BJ124" s="39">
        <v>0</v>
      </c>
      <c r="BK124" s="39">
        <f>BJ124*C124*E124*F124*L124*$BK$6</f>
        <v>0</v>
      </c>
      <c r="BL124" s="39">
        <v>0</v>
      </c>
      <c r="BM124" s="39">
        <f>BL124*C124*E124*F124*L124*$BM$6</f>
        <v>0</v>
      </c>
      <c r="BN124" s="39">
        <v>0</v>
      </c>
      <c r="BO124" s="39">
        <f>BN124*C124*E124*F124*L124*$BO$6</f>
        <v>0</v>
      </c>
      <c r="BP124" s="39">
        <v>0</v>
      </c>
      <c r="BQ124" s="39">
        <f>BP124*C124*E124*F124*L124*$BQ$6</f>
        <v>0</v>
      </c>
      <c r="BR124" s="39">
        <v>0</v>
      </c>
      <c r="BS124" s="39">
        <f>BR124*C124*E124*F124*L124*$BS$6</f>
        <v>0</v>
      </c>
      <c r="BT124" s="39">
        <v>0</v>
      </c>
      <c r="BU124" s="39">
        <f>BT124*C124*E124*F124*L124*$BU$6</f>
        <v>0</v>
      </c>
      <c r="BV124" s="39">
        <v>0</v>
      </c>
      <c r="BW124" s="39">
        <f>BV124*C124*E124*F124*L124*$BW$6</f>
        <v>0</v>
      </c>
      <c r="BX124" s="39">
        <v>0</v>
      </c>
      <c r="BY124" s="39">
        <f>BX124*C124*E124*F124*L124*$BY$6</f>
        <v>0</v>
      </c>
      <c r="BZ124" s="39">
        <v>0</v>
      </c>
      <c r="CA124" s="39">
        <f>BZ124*C124*E124*F124*M124*$CA$6</f>
        <v>0</v>
      </c>
      <c r="CB124" s="39">
        <v>0</v>
      </c>
      <c r="CC124" s="39">
        <f>CB124*C124*E124*F124*M124*$CC$6</f>
        <v>0</v>
      </c>
      <c r="CD124" s="39">
        <v>0</v>
      </c>
      <c r="CE124" s="39">
        <f>CD124*C124*E124*F124*M124*$CE$6</f>
        <v>0</v>
      </c>
      <c r="CF124" s="39"/>
      <c r="CG124" s="39">
        <f>CF124*C124*E124*F124*M124*$CG$6</f>
        <v>0</v>
      </c>
      <c r="CH124" s="39"/>
      <c r="CI124" s="39">
        <f>SUM(CH124*$CI$6*C124*E124*F124*M124)</f>
        <v>0</v>
      </c>
      <c r="CJ124" s="39"/>
      <c r="CK124" s="39">
        <f>SUM(CJ124*$CK$6*C124*E124*F124*M124)</f>
        <v>0</v>
      </c>
      <c r="CL124" s="39">
        <v>0</v>
      </c>
      <c r="CM124" s="39">
        <f>CL124*C124*E124*F124*M124*$CM$6</f>
        <v>0</v>
      </c>
      <c r="CN124" s="39">
        <v>0</v>
      </c>
      <c r="CO124" s="39">
        <f>CN124*C124*E124*F124*M124*$CO$6</f>
        <v>0</v>
      </c>
      <c r="CP124" s="39">
        <v>0</v>
      </c>
      <c r="CQ124" s="39">
        <f>CP124*C124*E124*F124*M124*$CQ$6</f>
        <v>0</v>
      </c>
      <c r="CR124" s="39">
        <v>0</v>
      </c>
      <c r="CS124" s="39">
        <f>CR124*C124*E124*F124*M124*$CS$6</f>
        <v>0</v>
      </c>
      <c r="CT124" s="39">
        <v>0</v>
      </c>
      <c r="CU124" s="39">
        <f>CT124*C124*E124*F124*M124*$CU$6</f>
        <v>0</v>
      </c>
      <c r="CV124" s="39"/>
      <c r="CW124" s="39">
        <f>SUM(CV124*$CW$6*C124*E124*F124*M124)</f>
        <v>0</v>
      </c>
      <c r="CX124" s="39"/>
      <c r="CY124" s="39">
        <f>SUM(CX124*$CY$6*C124*E124*F124*M124)</f>
        <v>0</v>
      </c>
      <c r="CZ124" s="39">
        <v>0</v>
      </c>
      <c r="DA124" s="39">
        <f>CZ124*C124*E124*F124*M124*$DA$6</f>
        <v>0</v>
      </c>
      <c r="DB124" s="39">
        <v>0</v>
      </c>
      <c r="DC124" s="39">
        <f>DB124*C124*E124*F124*M124*$DC$6</f>
        <v>0</v>
      </c>
      <c r="DD124" s="39">
        <v>0</v>
      </c>
      <c r="DE124" s="39">
        <f>DD124*C124*E124*F124*M124*$DE$6</f>
        <v>0</v>
      </c>
      <c r="DF124" s="39">
        <v>0</v>
      </c>
      <c r="DG124" s="39">
        <f>DF124*C124*E124*F124*M124*$DG$6</f>
        <v>0</v>
      </c>
      <c r="DH124" s="40">
        <v>24</v>
      </c>
      <c r="DI124" s="40">
        <f>DH124*C124*E124*F124*M124*$DI$6</f>
        <v>1117382.5998720003</v>
      </c>
      <c r="DJ124" s="39">
        <v>0</v>
      </c>
      <c r="DK124" s="39">
        <f>DJ124*C124*E124*F124*M124*$DK$6</f>
        <v>0</v>
      </c>
      <c r="DL124" s="39">
        <v>0</v>
      </c>
      <c r="DM124" s="39">
        <f>DL124*C124*E124*F124*M124*$DM$6</f>
        <v>0</v>
      </c>
      <c r="DN124" s="39">
        <v>0</v>
      </c>
      <c r="DO124" s="39">
        <f>DN124*C124*E124*F124*M124*$DO$6</f>
        <v>0</v>
      </c>
      <c r="DP124" s="39">
        <v>0</v>
      </c>
      <c r="DQ124" s="39">
        <f>DP124*C124*E124*F124*M124*$DQ$6</f>
        <v>0</v>
      </c>
      <c r="DR124" s="39">
        <v>0</v>
      </c>
      <c r="DS124" s="39">
        <f>DR124*C124*E124*F124*M124*$DS$6</f>
        <v>0</v>
      </c>
      <c r="DT124" s="39">
        <v>0</v>
      </c>
      <c r="DU124" s="39">
        <f>DT124*C124*E124*F124*M124*$DU$6</f>
        <v>0</v>
      </c>
      <c r="DV124" s="39">
        <v>0</v>
      </c>
      <c r="DW124" s="39">
        <f>DV124*C124*E124*F124*M124*$DW$6</f>
        <v>0</v>
      </c>
      <c r="DX124" s="39">
        <v>0</v>
      </c>
      <c r="DY124" s="39">
        <f>DX124*C124*E124*F124*N124*$DY$6</f>
        <v>0</v>
      </c>
      <c r="DZ124" s="39">
        <v>0</v>
      </c>
      <c r="EA124" s="39">
        <f>DZ124*C124*E124*F124*O124*$EA$6</f>
        <v>0</v>
      </c>
      <c r="EB124" s="41">
        <f t="shared" si="52"/>
        <v>207</v>
      </c>
      <c r="EC124" s="41">
        <f t="shared" si="53"/>
        <v>8765619.3383220006</v>
      </c>
    </row>
    <row r="125" spans="1:257" s="53" customFormat="1" x14ac:dyDescent="0.25">
      <c r="A125" s="46">
        <v>21</v>
      </c>
      <c r="B125" s="26" t="s">
        <v>191</v>
      </c>
      <c r="C125" s="35">
        <v>19007.45</v>
      </c>
      <c r="D125" s="47">
        <f t="shared" si="54"/>
        <v>0</v>
      </c>
      <c r="E125" s="47">
        <v>0.92</v>
      </c>
      <c r="F125" s="48">
        <v>1</v>
      </c>
      <c r="G125" s="49"/>
      <c r="H125" s="50"/>
      <c r="I125" s="50"/>
      <c r="J125" s="50"/>
      <c r="K125" s="50"/>
      <c r="L125" s="35">
        <v>1.4</v>
      </c>
      <c r="M125" s="35">
        <v>1.68</v>
      </c>
      <c r="N125" s="35">
        <v>2.23</v>
      </c>
      <c r="O125" s="35">
        <v>2.39</v>
      </c>
      <c r="P125" s="32">
        <f>SUM(P126:P132)</f>
        <v>0</v>
      </c>
      <c r="Q125" s="32">
        <f t="shared" ref="Q125:CD125" si="55">SUM(Q126:Q132)</f>
        <v>0</v>
      </c>
      <c r="R125" s="32">
        <f t="shared" si="55"/>
        <v>0</v>
      </c>
      <c r="S125" s="32">
        <f t="shared" si="55"/>
        <v>0</v>
      </c>
      <c r="T125" s="32">
        <f t="shared" si="55"/>
        <v>0</v>
      </c>
      <c r="U125" s="32">
        <f t="shared" si="55"/>
        <v>0</v>
      </c>
      <c r="V125" s="32">
        <f t="shared" si="55"/>
        <v>0</v>
      </c>
      <c r="W125" s="32">
        <f t="shared" si="55"/>
        <v>0</v>
      </c>
      <c r="X125" s="32">
        <f t="shared" si="55"/>
        <v>0</v>
      </c>
      <c r="Y125" s="32">
        <f t="shared" si="55"/>
        <v>0</v>
      </c>
      <c r="Z125" s="32">
        <f t="shared" si="55"/>
        <v>3</v>
      </c>
      <c r="AA125" s="32">
        <f t="shared" si="55"/>
        <v>73764.111960000024</v>
      </c>
      <c r="AB125" s="32">
        <f t="shared" si="55"/>
        <v>0</v>
      </c>
      <c r="AC125" s="32">
        <f t="shared" si="55"/>
        <v>0</v>
      </c>
      <c r="AD125" s="32">
        <f t="shared" si="55"/>
        <v>0</v>
      </c>
      <c r="AE125" s="32">
        <f t="shared" si="55"/>
        <v>0</v>
      </c>
      <c r="AF125" s="32">
        <f t="shared" si="55"/>
        <v>7447</v>
      </c>
      <c r="AG125" s="32">
        <f t="shared" si="55"/>
        <v>272365329.70046395</v>
      </c>
      <c r="AH125" s="32">
        <f t="shared" si="55"/>
        <v>0</v>
      </c>
      <c r="AI125" s="32">
        <f t="shared" si="55"/>
        <v>0</v>
      </c>
      <c r="AJ125" s="32">
        <f t="shared" si="55"/>
        <v>0</v>
      </c>
      <c r="AK125" s="32">
        <f t="shared" si="55"/>
        <v>0</v>
      </c>
      <c r="AL125" s="32">
        <f t="shared" si="55"/>
        <v>0</v>
      </c>
      <c r="AM125" s="32">
        <f t="shared" si="55"/>
        <v>0</v>
      </c>
      <c r="AN125" s="32"/>
      <c r="AO125" s="39">
        <f>SUM($AO$6*AN125*C125*E125*F125*L125)</f>
        <v>0</v>
      </c>
      <c r="AP125" s="32">
        <f t="shared" si="55"/>
        <v>0</v>
      </c>
      <c r="AQ125" s="32">
        <f t="shared" si="55"/>
        <v>0</v>
      </c>
      <c r="AR125" s="32">
        <f t="shared" si="55"/>
        <v>0</v>
      </c>
      <c r="AS125" s="32">
        <f t="shared" si="55"/>
        <v>0</v>
      </c>
      <c r="AT125" s="32">
        <f t="shared" si="55"/>
        <v>0</v>
      </c>
      <c r="AU125" s="32">
        <f t="shared" si="55"/>
        <v>0</v>
      </c>
      <c r="AV125" s="32">
        <f t="shared" si="55"/>
        <v>0</v>
      </c>
      <c r="AW125" s="32">
        <f t="shared" si="55"/>
        <v>0</v>
      </c>
      <c r="AX125" s="32">
        <f t="shared" si="55"/>
        <v>0</v>
      </c>
      <c r="AY125" s="32">
        <f t="shared" si="55"/>
        <v>0</v>
      </c>
      <c r="AZ125" s="32">
        <f t="shared" si="55"/>
        <v>0</v>
      </c>
      <c r="BA125" s="32">
        <f t="shared" si="55"/>
        <v>0</v>
      </c>
      <c r="BB125" s="32">
        <f t="shared" si="55"/>
        <v>0</v>
      </c>
      <c r="BC125" s="32">
        <f t="shared" si="55"/>
        <v>0</v>
      </c>
      <c r="BD125" s="32">
        <f t="shared" si="55"/>
        <v>0</v>
      </c>
      <c r="BE125" s="32">
        <f t="shared" si="55"/>
        <v>0</v>
      </c>
      <c r="BF125" s="32">
        <f t="shared" si="55"/>
        <v>2515</v>
      </c>
      <c r="BG125" s="32">
        <f t="shared" si="55"/>
        <v>42844854.608325005</v>
      </c>
      <c r="BH125" s="32">
        <f t="shared" si="55"/>
        <v>0</v>
      </c>
      <c r="BI125" s="32">
        <f t="shared" si="55"/>
        <v>0</v>
      </c>
      <c r="BJ125" s="32">
        <f t="shared" si="55"/>
        <v>0</v>
      </c>
      <c r="BK125" s="32">
        <f t="shared" si="55"/>
        <v>0</v>
      </c>
      <c r="BL125" s="32">
        <f t="shared" si="55"/>
        <v>0</v>
      </c>
      <c r="BM125" s="32">
        <f t="shared" si="55"/>
        <v>0</v>
      </c>
      <c r="BN125" s="32">
        <f t="shared" si="55"/>
        <v>0</v>
      </c>
      <c r="BO125" s="32">
        <f t="shared" si="55"/>
        <v>0</v>
      </c>
      <c r="BP125" s="32">
        <f t="shared" si="55"/>
        <v>0</v>
      </c>
      <c r="BQ125" s="32">
        <f t="shared" si="55"/>
        <v>0</v>
      </c>
      <c r="BR125" s="32">
        <f t="shared" si="55"/>
        <v>0</v>
      </c>
      <c r="BS125" s="32">
        <f t="shared" si="55"/>
        <v>0</v>
      </c>
      <c r="BT125" s="32">
        <f t="shared" si="55"/>
        <v>0</v>
      </c>
      <c r="BU125" s="32">
        <f t="shared" si="55"/>
        <v>0</v>
      </c>
      <c r="BV125" s="32">
        <f t="shared" si="55"/>
        <v>5</v>
      </c>
      <c r="BW125" s="32">
        <f t="shared" si="55"/>
        <v>146699.57512980001</v>
      </c>
      <c r="BX125" s="32">
        <f t="shared" si="55"/>
        <v>0</v>
      </c>
      <c r="BY125" s="32">
        <f t="shared" si="55"/>
        <v>0</v>
      </c>
      <c r="BZ125" s="32">
        <f t="shared" si="55"/>
        <v>0</v>
      </c>
      <c r="CA125" s="32">
        <f t="shared" si="55"/>
        <v>0</v>
      </c>
      <c r="CB125" s="32">
        <f t="shared" si="55"/>
        <v>3</v>
      </c>
      <c r="CC125" s="32">
        <f t="shared" si="55"/>
        <v>96755.523480000003</v>
      </c>
      <c r="CD125" s="32">
        <f t="shared" si="55"/>
        <v>0</v>
      </c>
      <c r="CE125" s="32">
        <f t="shared" ref="CE125:EC125" si="56">SUM(CE126:CE132)</f>
        <v>0</v>
      </c>
      <c r="CF125" s="32">
        <f t="shared" si="56"/>
        <v>3</v>
      </c>
      <c r="CG125" s="32">
        <f t="shared" si="56"/>
        <v>63213.6086736</v>
      </c>
      <c r="CH125" s="32">
        <f t="shared" si="56"/>
        <v>3</v>
      </c>
      <c r="CI125" s="32">
        <f t="shared" si="56"/>
        <v>55390.142253599995</v>
      </c>
      <c r="CJ125" s="32">
        <f t="shared" si="56"/>
        <v>33</v>
      </c>
      <c r="CK125" s="32">
        <f t="shared" si="56"/>
        <v>624938.49762959988</v>
      </c>
      <c r="CL125" s="32">
        <f t="shared" si="56"/>
        <v>5</v>
      </c>
      <c r="CM125" s="32">
        <f t="shared" si="56"/>
        <v>100140.37017600001</v>
      </c>
      <c r="CN125" s="32">
        <f t="shared" si="56"/>
        <v>0</v>
      </c>
      <c r="CO125" s="32">
        <f t="shared" si="56"/>
        <v>0</v>
      </c>
      <c r="CP125" s="32">
        <f t="shared" si="56"/>
        <v>0</v>
      </c>
      <c r="CQ125" s="32">
        <f t="shared" si="56"/>
        <v>0</v>
      </c>
      <c r="CR125" s="32">
        <f t="shared" si="56"/>
        <v>0</v>
      </c>
      <c r="CS125" s="32">
        <f t="shared" si="56"/>
        <v>0</v>
      </c>
      <c r="CT125" s="32">
        <f t="shared" si="56"/>
        <v>0</v>
      </c>
      <c r="CU125" s="32">
        <f t="shared" si="56"/>
        <v>0</v>
      </c>
      <c r="CV125" s="32">
        <f t="shared" si="56"/>
        <v>0</v>
      </c>
      <c r="CW125" s="32">
        <f t="shared" si="56"/>
        <v>0</v>
      </c>
      <c r="CX125" s="32">
        <f t="shared" si="56"/>
        <v>0</v>
      </c>
      <c r="CY125" s="32">
        <f t="shared" si="56"/>
        <v>0</v>
      </c>
      <c r="CZ125" s="32">
        <f t="shared" si="56"/>
        <v>0</v>
      </c>
      <c r="DA125" s="32">
        <f t="shared" si="56"/>
        <v>0</v>
      </c>
      <c r="DB125" s="32">
        <f t="shared" si="56"/>
        <v>0</v>
      </c>
      <c r="DC125" s="32">
        <f t="shared" si="56"/>
        <v>0</v>
      </c>
      <c r="DD125" s="32">
        <f t="shared" si="56"/>
        <v>0</v>
      </c>
      <c r="DE125" s="32">
        <f t="shared" si="56"/>
        <v>0</v>
      </c>
      <c r="DF125" s="32">
        <f t="shared" si="56"/>
        <v>0</v>
      </c>
      <c r="DG125" s="32">
        <f t="shared" si="56"/>
        <v>0</v>
      </c>
      <c r="DH125" s="32">
        <f t="shared" si="56"/>
        <v>1190</v>
      </c>
      <c r="DI125" s="32">
        <f t="shared" si="56"/>
        <v>33300519.035747044</v>
      </c>
      <c r="DJ125" s="32">
        <f t="shared" si="56"/>
        <v>5</v>
      </c>
      <c r="DK125" s="32">
        <f t="shared" si="56"/>
        <v>118980.55461600001</v>
      </c>
      <c r="DL125" s="32">
        <f t="shared" si="56"/>
        <v>0</v>
      </c>
      <c r="DM125" s="32">
        <f t="shared" si="56"/>
        <v>0</v>
      </c>
      <c r="DN125" s="32">
        <f t="shared" si="56"/>
        <v>0</v>
      </c>
      <c r="DO125" s="32">
        <f t="shared" si="56"/>
        <v>0</v>
      </c>
      <c r="DP125" s="32">
        <f t="shared" si="56"/>
        <v>0</v>
      </c>
      <c r="DQ125" s="32">
        <f t="shared" si="56"/>
        <v>0</v>
      </c>
      <c r="DR125" s="32">
        <f t="shared" si="56"/>
        <v>0</v>
      </c>
      <c r="DS125" s="32">
        <f t="shared" si="56"/>
        <v>0</v>
      </c>
      <c r="DT125" s="32">
        <f t="shared" si="56"/>
        <v>0</v>
      </c>
      <c r="DU125" s="32">
        <f t="shared" si="56"/>
        <v>0</v>
      </c>
      <c r="DV125" s="32">
        <f t="shared" si="56"/>
        <v>0</v>
      </c>
      <c r="DW125" s="32">
        <f t="shared" si="56"/>
        <v>0</v>
      </c>
      <c r="DX125" s="32">
        <f t="shared" si="56"/>
        <v>0</v>
      </c>
      <c r="DY125" s="32">
        <f t="shared" si="56"/>
        <v>0</v>
      </c>
      <c r="DZ125" s="32">
        <f t="shared" si="56"/>
        <v>0</v>
      </c>
      <c r="EA125" s="32">
        <f t="shared" si="56"/>
        <v>0</v>
      </c>
      <c r="EB125" s="32">
        <f t="shared" si="56"/>
        <v>11212</v>
      </c>
      <c r="EC125" s="32">
        <f t="shared" si="56"/>
        <v>349790585.72845465</v>
      </c>
      <c r="ED125" s="51"/>
      <c r="EE125" s="51"/>
      <c r="EF125" s="51"/>
      <c r="EG125" s="51"/>
      <c r="EH125" s="51"/>
      <c r="EI125" s="51"/>
      <c r="EJ125" s="52"/>
      <c r="EK125" s="52"/>
      <c r="EL125" s="52"/>
      <c r="EM125" s="52"/>
      <c r="EN125" s="52"/>
      <c r="EO125" s="52"/>
      <c r="EP125" s="52"/>
      <c r="EQ125" s="52"/>
      <c r="ER125" s="52"/>
      <c r="ES125" s="52"/>
      <c r="ET125" s="52"/>
      <c r="EU125" s="52"/>
      <c r="EV125" s="52"/>
      <c r="EW125" s="52"/>
      <c r="EX125" s="52"/>
      <c r="EY125" s="52"/>
      <c r="EZ125" s="52"/>
      <c r="FA125" s="52"/>
      <c r="FB125" s="52"/>
      <c r="FC125" s="52"/>
      <c r="FD125" s="52"/>
      <c r="FE125" s="52"/>
      <c r="FF125" s="52"/>
      <c r="FG125" s="52"/>
      <c r="FH125" s="52"/>
      <c r="FI125" s="52"/>
      <c r="FJ125" s="52"/>
      <c r="FK125" s="52"/>
      <c r="FL125" s="52"/>
      <c r="FM125" s="52"/>
      <c r="FN125" s="52"/>
      <c r="FO125" s="52"/>
      <c r="FP125" s="52"/>
      <c r="FQ125" s="52"/>
      <c r="FR125" s="52"/>
      <c r="FS125" s="52"/>
      <c r="FT125" s="52"/>
      <c r="FU125" s="52"/>
      <c r="FV125" s="52"/>
      <c r="FW125" s="52"/>
      <c r="FX125" s="52"/>
      <c r="FY125" s="52"/>
      <c r="FZ125" s="52"/>
      <c r="GA125" s="52"/>
      <c r="GB125" s="52"/>
      <c r="GC125" s="52"/>
      <c r="GD125" s="52"/>
      <c r="GE125" s="52"/>
      <c r="GF125" s="52"/>
      <c r="GG125" s="52"/>
      <c r="GH125" s="52"/>
      <c r="GI125" s="52"/>
      <c r="GJ125" s="52"/>
      <c r="GK125" s="52"/>
      <c r="GL125" s="52"/>
      <c r="GM125" s="52"/>
      <c r="GN125" s="52"/>
      <c r="GO125" s="52"/>
      <c r="GP125" s="52"/>
      <c r="GQ125" s="52"/>
      <c r="GR125" s="52"/>
      <c r="GS125" s="52"/>
      <c r="GT125" s="52"/>
      <c r="GU125" s="52"/>
      <c r="GV125" s="52"/>
      <c r="GW125" s="52"/>
      <c r="GX125" s="52"/>
      <c r="GY125" s="52"/>
      <c r="GZ125" s="52"/>
      <c r="HA125" s="52"/>
      <c r="HB125" s="52"/>
      <c r="HC125" s="52"/>
      <c r="HD125" s="52"/>
      <c r="HE125" s="52"/>
      <c r="HF125" s="52"/>
      <c r="HG125" s="52"/>
      <c r="HH125" s="52"/>
      <c r="HI125" s="52"/>
      <c r="HJ125" s="52"/>
      <c r="HK125" s="52"/>
      <c r="HL125" s="52"/>
      <c r="HM125" s="52"/>
      <c r="HN125" s="52"/>
      <c r="HO125" s="52"/>
      <c r="HP125" s="52"/>
      <c r="HQ125" s="52"/>
      <c r="HR125" s="52"/>
      <c r="HS125" s="52"/>
      <c r="HT125" s="52"/>
      <c r="HU125" s="52"/>
      <c r="HV125" s="52"/>
      <c r="HW125" s="52"/>
      <c r="HX125" s="52"/>
      <c r="HY125" s="52"/>
      <c r="HZ125" s="52"/>
      <c r="IA125" s="52"/>
      <c r="IB125" s="52"/>
      <c r="IC125" s="52"/>
      <c r="ID125" s="52"/>
      <c r="IE125" s="52"/>
      <c r="IF125" s="52"/>
      <c r="IG125" s="52"/>
      <c r="IH125" s="52"/>
      <c r="II125" s="52"/>
      <c r="IJ125" s="52"/>
      <c r="IK125" s="52"/>
      <c r="IL125" s="52"/>
      <c r="IM125" s="52"/>
      <c r="IN125" s="52"/>
      <c r="IO125" s="52"/>
      <c r="IP125" s="52"/>
      <c r="IQ125" s="52"/>
      <c r="IR125" s="52"/>
      <c r="IS125" s="52"/>
      <c r="IT125" s="52"/>
      <c r="IU125" s="52"/>
      <c r="IV125" s="52"/>
      <c r="IW125" s="52"/>
    </row>
    <row r="126" spans="1:257" ht="25.5" customHeight="1" x14ac:dyDescent="0.25">
      <c r="A126" s="56">
        <v>138</v>
      </c>
      <c r="B126" s="34" t="s">
        <v>192</v>
      </c>
      <c r="C126" s="35">
        <v>19007.45</v>
      </c>
      <c r="D126" s="35">
        <f t="shared" si="54"/>
        <v>16156.3325</v>
      </c>
      <c r="E126" s="112">
        <v>0.53</v>
      </c>
      <c r="F126" s="36">
        <v>0.65</v>
      </c>
      <c r="G126" s="101"/>
      <c r="H126" s="102">
        <v>0.72</v>
      </c>
      <c r="I126" s="102">
        <v>0.09</v>
      </c>
      <c r="J126" s="102">
        <v>0.04</v>
      </c>
      <c r="K126" s="102">
        <v>0.15</v>
      </c>
      <c r="L126" s="35">
        <v>1.4</v>
      </c>
      <c r="M126" s="35">
        <v>1.68</v>
      </c>
      <c r="N126" s="35">
        <v>2.23</v>
      </c>
      <c r="O126" s="35">
        <v>2.39</v>
      </c>
      <c r="P126" s="39"/>
      <c r="Q126" s="39">
        <f>P126*C126*E126*F126*L126*$Q$6</f>
        <v>0</v>
      </c>
      <c r="R126" s="39">
        <v>0</v>
      </c>
      <c r="S126" s="39">
        <f>R126*C126*E126*F126*L126*$S$6</f>
        <v>0</v>
      </c>
      <c r="T126" s="39">
        <v>0</v>
      </c>
      <c r="U126" s="39">
        <f>T126*C126*E126*F126*L126*$U$6</f>
        <v>0</v>
      </c>
      <c r="V126" s="39">
        <v>0</v>
      </c>
      <c r="W126" s="39">
        <f>V126*C126*E126*F126*L126*$W$6</f>
        <v>0</v>
      </c>
      <c r="X126" s="39">
        <v>0</v>
      </c>
      <c r="Y126" s="39">
        <f>X126*C126*E126*F126*L126*$Y$6</f>
        <v>0</v>
      </c>
      <c r="Z126" s="39">
        <v>0</v>
      </c>
      <c r="AA126" s="39">
        <f>Z126*C126*E126*F126*L126*$AA$6</f>
        <v>0</v>
      </c>
      <c r="AB126" s="39">
        <v>0</v>
      </c>
      <c r="AC126" s="39">
        <f>AB126*C126*E126*F126*L126*$AC$6</f>
        <v>0</v>
      </c>
      <c r="AD126" s="39">
        <v>0</v>
      </c>
      <c r="AE126" s="39">
        <f>AD126*C126*E126*F126*L126*$AE$6</f>
        <v>0</v>
      </c>
      <c r="AF126" s="39">
        <v>8</v>
      </c>
      <c r="AG126" s="39">
        <f>AF126*C126*E126*F126*L126*$AG$6</f>
        <v>95339.848603999999</v>
      </c>
      <c r="AH126" s="39">
        <v>0</v>
      </c>
      <c r="AI126" s="39">
        <f>AH126*C126*E126*F126*L126*$AI$6</f>
        <v>0</v>
      </c>
      <c r="AJ126" s="39">
        <v>0</v>
      </c>
      <c r="AK126" s="39">
        <f>AJ126*C126*E126*F126*L126*$AK$6</f>
        <v>0</v>
      </c>
      <c r="AL126" s="39">
        <v>0</v>
      </c>
      <c r="AM126" s="39">
        <f>AL126*C126*E126*F126*L126*$AM$6</f>
        <v>0</v>
      </c>
      <c r="AN126" s="39"/>
      <c r="AO126" s="39">
        <f>SUM($AO$6*AN126*C126*E126*F126*L126)</f>
        <v>0</v>
      </c>
      <c r="AP126" s="39">
        <v>0</v>
      </c>
      <c r="AQ126" s="39">
        <f>AP126*C126*E126*F126*L126*$AQ$6</f>
        <v>0</v>
      </c>
      <c r="AR126" s="39">
        <v>0</v>
      </c>
      <c r="AS126" s="39">
        <f>AR126*C126*E126*F126*L126*$AS$6</f>
        <v>0</v>
      </c>
      <c r="AT126" s="39">
        <v>0</v>
      </c>
      <c r="AU126" s="39">
        <f>AT126*C126*E126*F126*L126*$AU$6</f>
        <v>0</v>
      </c>
      <c r="AV126" s="39">
        <v>0</v>
      </c>
      <c r="AW126" s="39">
        <f>AV126*C126*E126*F126*L126*$AW$6</f>
        <v>0</v>
      </c>
      <c r="AX126" s="32"/>
      <c r="AY126" s="39">
        <f>SUM(AX126*$AY$6*C126*E126*F126*L126)</f>
        <v>0</v>
      </c>
      <c r="AZ126" s="32"/>
      <c r="BA126" s="39">
        <f>SUM(AZ126*$BA$6*C126*E126*F126*L126)</f>
        <v>0</v>
      </c>
      <c r="BB126" s="39">
        <v>0</v>
      </c>
      <c r="BC126" s="39">
        <f>BB126*C126*E126*F126*L126*$BC$6</f>
        <v>0</v>
      </c>
      <c r="BD126" s="39">
        <v>0</v>
      </c>
      <c r="BE126" s="39">
        <f>BD126*C126*E126*F126*L126*$BE$6</f>
        <v>0</v>
      </c>
      <c r="BF126" s="39">
        <v>303</v>
      </c>
      <c r="BG126" s="39">
        <f>BF126*C126*E126*F126*L126*$BG$6</f>
        <v>2999905.0054974006</v>
      </c>
      <c r="BH126" s="39">
        <v>0</v>
      </c>
      <c r="BI126" s="39">
        <f>BH126*C126*E126*F126*L126*$BI$6</f>
        <v>0</v>
      </c>
      <c r="BJ126" s="39">
        <v>0</v>
      </c>
      <c r="BK126" s="39">
        <f>BJ126*C126*E126*F126*L126*$BK$6</f>
        <v>0</v>
      </c>
      <c r="BL126" s="39">
        <v>0</v>
      </c>
      <c r="BM126" s="39">
        <f>BL126*C126*E126*F126*L126*$BM$6</f>
        <v>0</v>
      </c>
      <c r="BN126" s="39">
        <v>0</v>
      </c>
      <c r="BO126" s="39">
        <f>BN126*C126*E126*F126*L126*$BO$6</f>
        <v>0</v>
      </c>
      <c r="BP126" s="39">
        <v>0</v>
      </c>
      <c r="BQ126" s="39">
        <f>BP126*C126*E126*F126*L126*$BQ$6</f>
        <v>0</v>
      </c>
      <c r="BR126" s="39">
        <v>0</v>
      </c>
      <c r="BS126" s="39">
        <f>BR126*C126*E126*F126*L126*$BS$6</f>
        <v>0</v>
      </c>
      <c r="BT126" s="39">
        <v>0</v>
      </c>
      <c r="BU126" s="39">
        <f>BT126*C126*E126*F126*L126*$BU$6</f>
        <v>0</v>
      </c>
      <c r="BV126" s="39">
        <v>1</v>
      </c>
      <c r="BW126" s="39">
        <f>BV126*C126*E126*F126*L126*$BW$6</f>
        <v>9900.6765857999999</v>
      </c>
      <c r="BX126" s="39">
        <v>0</v>
      </c>
      <c r="BY126" s="39">
        <f>BX126*C126*E126*F126*L126*$BY$6</f>
        <v>0</v>
      </c>
      <c r="BZ126" s="39">
        <v>0</v>
      </c>
      <c r="CA126" s="39">
        <f>BZ126*C126*E126*F126*M126*$CA$6</f>
        <v>0</v>
      </c>
      <c r="CB126" s="39">
        <v>0</v>
      </c>
      <c r="CC126" s="39">
        <f>CB126*C126*E126*F126*M126*$CC$6</f>
        <v>0</v>
      </c>
      <c r="CD126" s="39">
        <v>0</v>
      </c>
      <c r="CE126" s="39">
        <f>CD126*C126*E126*F126*M126*$CE$6</f>
        <v>0</v>
      </c>
      <c r="CF126" s="39">
        <v>0</v>
      </c>
      <c r="CG126" s="39">
        <f>CF126*C126*E126*F126*M126*$CG$6</f>
        <v>0</v>
      </c>
      <c r="CH126" s="39"/>
      <c r="CI126" s="39">
        <f>SUM(CH126*$CI$6*C126*E126*F126*M126)</f>
        <v>0</v>
      </c>
      <c r="CJ126" s="39"/>
      <c r="CK126" s="39">
        <f>SUM(CJ126*$CK$6*C126*E126*F126*M126)</f>
        <v>0</v>
      </c>
      <c r="CL126" s="39">
        <v>0</v>
      </c>
      <c r="CM126" s="39">
        <f>CL126*C126*E126*F126*M126*$CM$6</f>
        <v>0</v>
      </c>
      <c r="CN126" s="39">
        <v>0</v>
      </c>
      <c r="CO126" s="39">
        <f>CN126*C126*E126*F126*M126*$CO$6</f>
        <v>0</v>
      </c>
      <c r="CP126" s="39">
        <v>0</v>
      </c>
      <c r="CQ126" s="39">
        <f>CP126*C126*E126*F126*M126*$CQ$6</f>
        <v>0</v>
      </c>
      <c r="CR126" s="39">
        <v>0</v>
      </c>
      <c r="CS126" s="39">
        <f>CR126*C126*E126*F126*M126*$CS$6</f>
        <v>0</v>
      </c>
      <c r="CT126" s="39">
        <v>0</v>
      </c>
      <c r="CU126" s="39">
        <f>CT126*C126*E126*F126*M126*$CU$6</f>
        <v>0</v>
      </c>
      <c r="CV126" s="39"/>
      <c r="CW126" s="39">
        <f>SUM(CV126*$CW$6*C126*E126*F126*M126)</f>
        <v>0</v>
      </c>
      <c r="CX126" s="39"/>
      <c r="CY126" s="39">
        <f>SUM(CX126*$CY$6*C126*E126*F126*M126)</f>
        <v>0</v>
      </c>
      <c r="CZ126" s="39">
        <v>0</v>
      </c>
      <c r="DA126" s="39">
        <f>CZ126*C126*E126*F126*M126*$DA$6</f>
        <v>0</v>
      </c>
      <c r="DB126" s="39">
        <v>0</v>
      </c>
      <c r="DC126" s="39">
        <f>DB126*C126*E126*F126*M126*$DC$6</f>
        <v>0</v>
      </c>
      <c r="DD126" s="39">
        <v>0</v>
      </c>
      <c r="DE126" s="39">
        <f>DD126*C126*E126*F126*M126*$DE$6</f>
        <v>0</v>
      </c>
      <c r="DF126" s="39">
        <v>0</v>
      </c>
      <c r="DG126" s="39">
        <f>DF126*C126*E126*F126*M126*$DG$6</f>
        <v>0</v>
      </c>
      <c r="DH126" s="40">
        <v>42</v>
      </c>
      <c r="DI126" s="40">
        <f>DH126*C126*E126*F126*M126*$DI$6</f>
        <v>498994.09992432006</v>
      </c>
      <c r="DJ126" s="39">
        <v>0</v>
      </c>
      <c r="DK126" s="39">
        <f>DJ126*C126*E126*F126*M126*$DK$6</f>
        <v>0</v>
      </c>
      <c r="DL126" s="39">
        <v>0</v>
      </c>
      <c r="DM126" s="39">
        <f>DL126*C126*E126*F126*M126*$DM$6</f>
        <v>0</v>
      </c>
      <c r="DN126" s="39">
        <v>0</v>
      </c>
      <c r="DO126" s="39">
        <f>DN126*C126*E126*F126*M126*$DO$6</f>
        <v>0</v>
      </c>
      <c r="DP126" s="39">
        <v>0</v>
      </c>
      <c r="DQ126" s="39">
        <f>DP126*C126*E126*F126*M126*$DQ$6</f>
        <v>0</v>
      </c>
      <c r="DR126" s="39">
        <v>0</v>
      </c>
      <c r="DS126" s="39">
        <f>DR126*C126*E126*F126*M126*$DS$6</f>
        <v>0</v>
      </c>
      <c r="DT126" s="39">
        <v>0</v>
      </c>
      <c r="DU126" s="39">
        <f>DT126*C126*E126*F126*M126*$DU$6</f>
        <v>0</v>
      </c>
      <c r="DV126" s="39">
        <v>0</v>
      </c>
      <c r="DW126" s="39">
        <f>DV126*C126*E126*F126*M126*$DW$6</f>
        <v>0</v>
      </c>
      <c r="DX126" s="39">
        <v>0</v>
      </c>
      <c r="DY126" s="39">
        <f>DX126*C126*E126*F126*N126*$DY$6</f>
        <v>0</v>
      </c>
      <c r="DZ126" s="39">
        <v>0</v>
      </c>
      <c r="EA126" s="39">
        <f>DZ126*C126*E126*F126*O126*$EA$6</f>
        <v>0</v>
      </c>
      <c r="EB126" s="41">
        <f t="shared" ref="EB126:EB132" si="57">SUM(P126,R126,T126,V126,X126,Z126,AB126,AD126,AF126,AH126,AJ126,AL126,AP126,AR126,AT126,AV126,AX126,AZ126,BB126,BD126,BF126,BH126,BJ126,BL126,BN126,BP126,BR126,BT126,BV126,BX126,BZ126,CB126,CD126,CF126,CH126,CJ126,CL126,CN126,CP126,CR126,CT126,CV126,CX126,CZ126,DB126,DD126,DF126,DH126,DJ126,DL126,DN126,DP126,DR126,DT126,DV126,DX126,DZ126,AN126)</f>
        <v>354</v>
      </c>
      <c r="EC126" s="41">
        <f t="shared" ref="EC126:EC132" si="58">SUM(Q126,S126,U126,W126,Y126,AA126,AC126,AE126,AG126,AI126,AK126,AM126,AQ126,AS126,AU126,AW126,AY126,BA126,BC126,BE126,BG126,BI126,BK126,BM126,BO126,BQ126,BS126,BU126,BW126,BY126,CA126,CC126,CE126,CG126,CI126,CK126,CM126,CO126,CQ126,CS126,CU126,CW126,CY126,DA126,DC126,DE126,DG126,DI126,DK126,DM126,DO126,DQ126,DS126,DU126,DW126,DY126,EA126,AO126)</f>
        <v>3604139.6306115207</v>
      </c>
    </row>
    <row r="127" spans="1:257" ht="30.75" customHeight="1" x14ac:dyDescent="0.25">
      <c r="A127" s="56">
        <v>139</v>
      </c>
      <c r="B127" s="34" t="s">
        <v>193</v>
      </c>
      <c r="C127" s="35">
        <v>19007.45</v>
      </c>
      <c r="D127" s="35">
        <f t="shared" si="54"/>
        <v>16156.332500000002</v>
      </c>
      <c r="E127" s="112">
        <v>0.79</v>
      </c>
      <c r="F127" s="36">
        <v>0.65</v>
      </c>
      <c r="G127" s="101"/>
      <c r="H127" s="102">
        <v>0.67</v>
      </c>
      <c r="I127" s="102">
        <v>0.15</v>
      </c>
      <c r="J127" s="102">
        <v>0.03</v>
      </c>
      <c r="K127" s="102">
        <v>0.15</v>
      </c>
      <c r="L127" s="35">
        <v>1.4</v>
      </c>
      <c r="M127" s="35">
        <v>1.68</v>
      </c>
      <c r="N127" s="35">
        <v>2.23</v>
      </c>
      <c r="O127" s="35">
        <v>2.39</v>
      </c>
      <c r="P127" s="39"/>
      <c r="Q127" s="39">
        <f>P127*C127*E127*F127*L127*$Q$6</f>
        <v>0</v>
      </c>
      <c r="R127" s="39">
        <v>0</v>
      </c>
      <c r="S127" s="39">
        <f>R127*C127*E127*F127*L127*$S$6</f>
        <v>0</v>
      </c>
      <c r="T127" s="39">
        <v>0</v>
      </c>
      <c r="U127" s="39">
        <f>T127*C127*E127*F127*L127*$U$6</f>
        <v>0</v>
      </c>
      <c r="V127" s="39">
        <v>0</v>
      </c>
      <c r="W127" s="39">
        <f>V127*C127*E127*F127*L127*$W$6</f>
        <v>0</v>
      </c>
      <c r="X127" s="39">
        <v>0</v>
      </c>
      <c r="Y127" s="39">
        <f>X127*C127*E127*F127*L127*$Y$6</f>
        <v>0</v>
      </c>
      <c r="Z127" s="39">
        <v>0</v>
      </c>
      <c r="AA127" s="39">
        <f>Z127*C127*E127*F127*L127*$AA$6</f>
        <v>0</v>
      </c>
      <c r="AB127" s="39">
        <v>0</v>
      </c>
      <c r="AC127" s="39">
        <f>AB127*C127*E127*F127*L127*$AC$6</f>
        <v>0</v>
      </c>
      <c r="AD127" s="39">
        <v>0</v>
      </c>
      <c r="AE127" s="39">
        <f>AD127*C127*E127*F127*L127*$AE$6</f>
        <v>0</v>
      </c>
      <c r="AF127" s="39">
        <v>800</v>
      </c>
      <c r="AG127" s="39">
        <f>AF127*C127*E127*F127*L127*$AG$6</f>
        <v>14211034.037200002</v>
      </c>
      <c r="AH127" s="39">
        <v>0</v>
      </c>
      <c r="AI127" s="39">
        <f>AH127*C127*E127*F127*L127*$AI$6</f>
        <v>0</v>
      </c>
      <c r="AJ127" s="39">
        <v>0</v>
      </c>
      <c r="AK127" s="39">
        <f>AJ127*C127*E127*F127*L127*$AK$6</f>
        <v>0</v>
      </c>
      <c r="AL127" s="39">
        <v>0</v>
      </c>
      <c r="AM127" s="39">
        <f>AL127*C127*E127*F127*L127*$AM$6</f>
        <v>0</v>
      </c>
      <c r="AN127" s="39"/>
      <c r="AO127" s="39">
        <f>SUM($AO$6*AN127*C127*E127*F127*L127)</f>
        <v>0</v>
      </c>
      <c r="AP127" s="39">
        <v>0</v>
      </c>
      <c r="AQ127" s="39">
        <f>AP127*C127*E127*F127*L127*$AQ$6</f>
        <v>0</v>
      </c>
      <c r="AR127" s="39">
        <v>0</v>
      </c>
      <c r="AS127" s="39">
        <f>AR127*C127*E127*F127*L127*$AS$6</f>
        <v>0</v>
      </c>
      <c r="AT127" s="39">
        <v>0</v>
      </c>
      <c r="AU127" s="39">
        <f>AT127*C127*E127*F127*L127*$AU$6</f>
        <v>0</v>
      </c>
      <c r="AV127" s="39">
        <v>0</v>
      </c>
      <c r="AW127" s="39">
        <f>AV127*C127*E127*F127*L127*$AW$6</f>
        <v>0</v>
      </c>
      <c r="AX127" s="39"/>
      <c r="AY127" s="39">
        <f>SUM(AX127*$AY$6*C127*E127*F127*L127)</f>
        <v>0</v>
      </c>
      <c r="AZ127" s="39"/>
      <c r="BA127" s="39">
        <f>SUM(AZ127*$BA$6*C127*E127*F127*L127)</f>
        <v>0</v>
      </c>
      <c r="BB127" s="39">
        <v>0</v>
      </c>
      <c r="BC127" s="39">
        <f>BB127*C127*E127*F127*L127*$BC$6</f>
        <v>0</v>
      </c>
      <c r="BD127" s="39">
        <v>0</v>
      </c>
      <c r="BE127" s="39">
        <f>BD127*C127*E127*F127*L127*$BE$6</f>
        <v>0</v>
      </c>
      <c r="BF127" s="39">
        <v>114</v>
      </c>
      <c r="BG127" s="39">
        <f>BF127*C127*E127*F127*L127*$BG$6</f>
        <v>1682367.7987116002</v>
      </c>
      <c r="BH127" s="39">
        <v>0</v>
      </c>
      <c r="BI127" s="39">
        <f>BH127*C127*E127*F127*L127*$BI$6</f>
        <v>0</v>
      </c>
      <c r="BJ127" s="39">
        <v>0</v>
      </c>
      <c r="BK127" s="39">
        <f>BJ127*C127*E127*F127*L127*$BK$6</f>
        <v>0</v>
      </c>
      <c r="BL127" s="39">
        <v>0</v>
      </c>
      <c r="BM127" s="39">
        <f>BL127*C127*E127*F127*L127*$BM$6</f>
        <v>0</v>
      </c>
      <c r="BN127" s="39">
        <v>0</v>
      </c>
      <c r="BO127" s="39">
        <f>BN127*C127*E127*F127*L127*$BO$6</f>
        <v>0</v>
      </c>
      <c r="BP127" s="39">
        <v>0</v>
      </c>
      <c r="BQ127" s="39">
        <f>BP127*C127*E127*F127*L127*$BQ$6</f>
        <v>0</v>
      </c>
      <c r="BR127" s="39">
        <v>0</v>
      </c>
      <c r="BS127" s="39">
        <f>BR127*C127*E127*F127*L127*$BS$6</f>
        <v>0</v>
      </c>
      <c r="BT127" s="39">
        <v>0</v>
      </c>
      <c r="BU127" s="39">
        <f>BT127*C127*E127*F127*L127*$BU$6</f>
        <v>0</v>
      </c>
      <c r="BV127" s="39">
        <v>0</v>
      </c>
      <c r="BW127" s="39">
        <f>BV127*C127*E127*F127*L127*$BW$6</f>
        <v>0</v>
      </c>
      <c r="BX127" s="39">
        <v>0</v>
      </c>
      <c r="BY127" s="39">
        <f>BX127*C127*E127*F127*L127*$BY$6</f>
        <v>0</v>
      </c>
      <c r="BZ127" s="39">
        <v>0</v>
      </c>
      <c r="CA127" s="39">
        <f>BZ127*C127*E127*F127*M127*$CA$6</f>
        <v>0</v>
      </c>
      <c r="CB127" s="39">
        <v>0</v>
      </c>
      <c r="CC127" s="39">
        <f>CB127*C127*E127*F127*M127*$CC$6</f>
        <v>0</v>
      </c>
      <c r="CD127" s="39">
        <v>0</v>
      </c>
      <c r="CE127" s="39">
        <f>CD127*C127*E127*F127*M127*$CE$6</f>
        <v>0</v>
      </c>
      <c r="CF127" s="39">
        <v>0</v>
      </c>
      <c r="CG127" s="39">
        <f>CF127*C127*E127*F127*M127*$CG$6</f>
        <v>0</v>
      </c>
      <c r="CH127" s="39"/>
      <c r="CI127" s="39">
        <f>SUM(CH127*$CI$6*C127*E127*F127*M127)</f>
        <v>0</v>
      </c>
      <c r="CJ127" s="39"/>
      <c r="CK127" s="39">
        <f>SUM(CJ127*$CK$6*C127*E127*F127*M127)</f>
        <v>0</v>
      </c>
      <c r="CL127" s="39">
        <v>0</v>
      </c>
      <c r="CM127" s="39">
        <f>CL127*C127*E127*F127*M127*$CM$6</f>
        <v>0</v>
      </c>
      <c r="CN127" s="39">
        <v>0</v>
      </c>
      <c r="CO127" s="39">
        <f>CN127*C127*E127*F127*M127*$CO$6</f>
        <v>0</v>
      </c>
      <c r="CP127" s="39">
        <v>0</v>
      </c>
      <c r="CQ127" s="39">
        <f>CP127*C127*E127*F127*M127*$CQ$6</f>
        <v>0</v>
      </c>
      <c r="CR127" s="39">
        <v>0</v>
      </c>
      <c r="CS127" s="39">
        <f>CR127*C127*E127*F127*M127*$CS$6</f>
        <v>0</v>
      </c>
      <c r="CT127" s="39">
        <v>0</v>
      </c>
      <c r="CU127" s="39">
        <f>CT127*C127*E127*F127*M127*$CU$6</f>
        <v>0</v>
      </c>
      <c r="CV127" s="39"/>
      <c r="CW127" s="39">
        <f>SUM(CV127*$CW$6*C127*E127*F127*M127)</f>
        <v>0</v>
      </c>
      <c r="CX127" s="39"/>
      <c r="CY127" s="39">
        <f>SUM(CX127*$CY$6*C127*E127*F127*M127)</f>
        <v>0</v>
      </c>
      <c r="CZ127" s="39">
        <v>0</v>
      </c>
      <c r="DA127" s="39">
        <f>CZ127*C127*E127*F127*M127*$DA$6</f>
        <v>0</v>
      </c>
      <c r="DB127" s="39">
        <v>0</v>
      </c>
      <c r="DC127" s="39">
        <f>DB127*C127*E127*F127*M127*$DC$6</f>
        <v>0</v>
      </c>
      <c r="DD127" s="39">
        <v>0</v>
      </c>
      <c r="DE127" s="39">
        <f>DD127*C127*E127*F127*M127*$DE$6</f>
        <v>0</v>
      </c>
      <c r="DF127" s="39">
        <v>0</v>
      </c>
      <c r="DG127" s="39">
        <f>DF127*C127*E127*F127*M127*$DG$6</f>
        <v>0</v>
      </c>
      <c r="DH127" s="40">
        <v>59</v>
      </c>
      <c r="DI127" s="40">
        <f>DH127*C127*E127*F127*M127*$DI$6</f>
        <v>1044838.9486735201</v>
      </c>
      <c r="DJ127" s="39">
        <v>0</v>
      </c>
      <c r="DK127" s="39">
        <f>DJ127*C127*E127*F127*M127*$DK$6</f>
        <v>0</v>
      </c>
      <c r="DL127" s="39">
        <v>0</v>
      </c>
      <c r="DM127" s="39">
        <f>DL127*C127*E127*F127*M127*$DM$6</f>
        <v>0</v>
      </c>
      <c r="DN127" s="39">
        <v>0</v>
      </c>
      <c r="DO127" s="39">
        <f>DN127*C127*E127*F127*M127*$DO$6</f>
        <v>0</v>
      </c>
      <c r="DP127" s="39">
        <v>0</v>
      </c>
      <c r="DQ127" s="39">
        <f>DP127*C127*E127*F127*M127*$DQ$6</f>
        <v>0</v>
      </c>
      <c r="DR127" s="39">
        <v>0</v>
      </c>
      <c r="DS127" s="39">
        <f>DR127*C127*E127*F127*M127*$DS$6</f>
        <v>0</v>
      </c>
      <c r="DT127" s="39">
        <v>0</v>
      </c>
      <c r="DU127" s="39">
        <f>DT127*C127*E127*F127*M127*$DU$6</f>
        <v>0</v>
      </c>
      <c r="DV127" s="39">
        <v>0</v>
      </c>
      <c r="DW127" s="39">
        <f>DV127*C127*E127*F127*M127*$DW$6</f>
        <v>0</v>
      </c>
      <c r="DX127" s="39">
        <v>0</v>
      </c>
      <c r="DY127" s="39">
        <f>DX127*C127*E127*F127*N127*$DY$6</f>
        <v>0</v>
      </c>
      <c r="DZ127" s="39">
        <v>0</v>
      </c>
      <c r="EA127" s="39">
        <f>DZ127*C127*E127*F127*O127*$EA$6</f>
        <v>0</v>
      </c>
      <c r="EB127" s="41">
        <f t="shared" si="57"/>
        <v>973</v>
      </c>
      <c r="EC127" s="41">
        <f t="shared" si="58"/>
        <v>16938240.784585122</v>
      </c>
    </row>
    <row r="128" spans="1:257" ht="30.75" customHeight="1" x14ac:dyDescent="0.25">
      <c r="A128" s="56">
        <v>140</v>
      </c>
      <c r="B128" s="34" t="s">
        <v>194</v>
      </c>
      <c r="C128" s="35">
        <v>19007.45</v>
      </c>
      <c r="D128" s="35">
        <f t="shared" si="54"/>
        <v>15966.258000000002</v>
      </c>
      <c r="E128" s="112">
        <v>1.05</v>
      </c>
      <c r="F128" s="36">
        <v>0.65</v>
      </c>
      <c r="G128" s="101"/>
      <c r="H128" s="102">
        <v>0.61</v>
      </c>
      <c r="I128" s="102">
        <v>0.2</v>
      </c>
      <c r="J128" s="102">
        <v>0.03</v>
      </c>
      <c r="K128" s="102">
        <v>0.16</v>
      </c>
      <c r="L128" s="35">
        <v>1.4</v>
      </c>
      <c r="M128" s="35">
        <v>1.68</v>
      </c>
      <c r="N128" s="35">
        <v>2.23</v>
      </c>
      <c r="O128" s="35">
        <v>2.39</v>
      </c>
      <c r="P128" s="39"/>
      <c r="Q128" s="39">
        <f>P128*C128*E128*F128*L128*$Q$6</f>
        <v>0</v>
      </c>
      <c r="R128" s="39">
        <v>0</v>
      </c>
      <c r="S128" s="39">
        <f>R128*C128*E128*F128*L128*$S$6</f>
        <v>0</v>
      </c>
      <c r="T128" s="39">
        <v>0</v>
      </c>
      <c r="U128" s="39">
        <f>T128*C128*E128*F128*L128*$U$6</f>
        <v>0</v>
      </c>
      <c r="V128" s="39">
        <v>0</v>
      </c>
      <c r="W128" s="39">
        <f>V128*C128*E128*F128*L128*$W$6</f>
        <v>0</v>
      </c>
      <c r="X128" s="39">
        <v>0</v>
      </c>
      <c r="Y128" s="39">
        <f>X128*C128*E128*F128*L128*$Y$6</f>
        <v>0</v>
      </c>
      <c r="Z128" s="39">
        <v>0</v>
      </c>
      <c r="AA128" s="39">
        <f>Z128*C128*E128*F128*L128*$AA$6</f>
        <v>0</v>
      </c>
      <c r="AB128" s="39">
        <v>0</v>
      </c>
      <c r="AC128" s="39">
        <f>AB128*C128*E128*F128*L128*$AC$6</f>
        <v>0</v>
      </c>
      <c r="AD128" s="39">
        <v>0</v>
      </c>
      <c r="AE128" s="39">
        <f>AD128*C128*E128*F128*L128*$AE$6</f>
        <v>0</v>
      </c>
      <c r="AF128" s="39">
        <v>1600</v>
      </c>
      <c r="AG128" s="39">
        <f>AF128*C128*E128*F128*L128*$AG$6</f>
        <v>37776166.428000003</v>
      </c>
      <c r="AH128" s="39">
        <v>0</v>
      </c>
      <c r="AI128" s="39">
        <f>AH128*C128*E128*F128*L128*$AI$6</f>
        <v>0</v>
      </c>
      <c r="AJ128" s="39">
        <v>0</v>
      </c>
      <c r="AK128" s="39">
        <f>AJ128*C128*E128*F128*L128*$AK$6</f>
        <v>0</v>
      </c>
      <c r="AL128" s="39">
        <v>0</v>
      </c>
      <c r="AM128" s="39">
        <f>AL128*C128*E128*F128*L128*$AM$6</f>
        <v>0</v>
      </c>
      <c r="AN128" s="39"/>
      <c r="AO128" s="39">
        <f>SUM($AO$6*AN128*C128*E128*F128*L128)</f>
        <v>0</v>
      </c>
      <c r="AP128" s="39">
        <v>0</v>
      </c>
      <c r="AQ128" s="39">
        <f>AP128*C128*E128*F128*L128*$AQ$6</f>
        <v>0</v>
      </c>
      <c r="AR128" s="39">
        <v>0</v>
      </c>
      <c r="AS128" s="39">
        <f>AR128*C128*E128*F128*L128*$AS$6</f>
        <v>0</v>
      </c>
      <c r="AT128" s="39">
        <v>0</v>
      </c>
      <c r="AU128" s="39">
        <f>AT128*C128*E128*F128*L128*$AU$6</f>
        <v>0</v>
      </c>
      <c r="AV128" s="39">
        <v>0</v>
      </c>
      <c r="AW128" s="39">
        <f>AV128*C128*E128*F128*L128*$AW$6</f>
        <v>0</v>
      </c>
      <c r="AX128" s="39"/>
      <c r="AY128" s="39">
        <f>SUM(AX128*$AY$6*C128*E128*F128*L128)</f>
        <v>0</v>
      </c>
      <c r="AZ128" s="39"/>
      <c r="BA128" s="39">
        <f>SUM(AZ128*$BA$6*C128*E128*F128*L128)</f>
        <v>0</v>
      </c>
      <c r="BB128" s="39">
        <v>0</v>
      </c>
      <c r="BC128" s="39">
        <f>BB128*C128*E128*F128*L128*$BC$6</f>
        <v>0</v>
      </c>
      <c r="BD128" s="39">
        <v>0</v>
      </c>
      <c r="BE128" s="39">
        <f>BD128*C128*E128*F128*L128*$BE$6</f>
        <v>0</v>
      </c>
      <c r="BF128" s="39">
        <v>104</v>
      </c>
      <c r="BG128" s="39">
        <f>BF128*C128*E128*F128*L128*$BG$6</f>
        <v>2039912.9871119999</v>
      </c>
      <c r="BH128" s="39">
        <v>0</v>
      </c>
      <c r="BI128" s="39">
        <f>BH128*C128*E128*F128*L128*$BI$6</f>
        <v>0</v>
      </c>
      <c r="BJ128" s="39">
        <v>0</v>
      </c>
      <c r="BK128" s="39">
        <f>BJ128*C128*E128*F128*L128*$BK$6</f>
        <v>0</v>
      </c>
      <c r="BL128" s="39">
        <v>0</v>
      </c>
      <c r="BM128" s="39">
        <f>BL128*C128*E128*F128*L128*$BM$6</f>
        <v>0</v>
      </c>
      <c r="BN128" s="39">
        <v>0</v>
      </c>
      <c r="BO128" s="39">
        <f>BN128*C128*E128*F128*L128*$BO$6</f>
        <v>0</v>
      </c>
      <c r="BP128" s="39">
        <v>0</v>
      </c>
      <c r="BQ128" s="39">
        <f>BP128*C128*E128*F128*L128*$BQ$6</f>
        <v>0</v>
      </c>
      <c r="BR128" s="39">
        <v>0</v>
      </c>
      <c r="BS128" s="39">
        <f>BR128*C128*E128*F128*L128*$BS$6</f>
        <v>0</v>
      </c>
      <c r="BT128" s="39">
        <v>0</v>
      </c>
      <c r="BU128" s="39">
        <f>BT128*C128*E128*F128*L128*$BU$6</f>
        <v>0</v>
      </c>
      <c r="BV128" s="39">
        <v>0</v>
      </c>
      <c r="BW128" s="39">
        <f>BV128*C128*E128*F128*L128*$BW$6</f>
        <v>0</v>
      </c>
      <c r="BX128" s="39">
        <v>0</v>
      </c>
      <c r="BY128" s="39">
        <f>BX128*C128*E128*F128*L128*$BY$6</f>
        <v>0</v>
      </c>
      <c r="BZ128" s="39">
        <v>0</v>
      </c>
      <c r="CA128" s="39">
        <f>BZ128*C128*E128*F128*M128*$CA$6</f>
        <v>0</v>
      </c>
      <c r="CB128" s="39">
        <v>0</v>
      </c>
      <c r="CC128" s="39">
        <f>CB128*C128*E128*F128*M128*$CC$6</f>
        <v>0</v>
      </c>
      <c r="CD128" s="39">
        <v>0</v>
      </c>
      <c r="CE128" s="39">
        <f>CD128*C128*E128*F128*M128*$CE$6</f>
        <v>0</v>
      </c>
      <c r="CF128" s="39">
        <v>0</v>
      </c>
      <c r="CG128" s="39">
        <f>CF128*C128*E128*F128*M128*$CG$6</f>
        <v>0</v>
      </c>
      <c r="CH128" s="39"/>
      <c r="CI128" s="39">
        <f>SUM(CH128*$CI$6*C128*E128*F128*M128)</f>
        <v>0</v>
      </c>
      <c r="CJ128" s="39"/>
      <c r="CK128" s="39">
        <f>SUM(CJ128*$CK$6*C128*E128*F128*M128)</f>
        <v>0</v>
      </c>
      <c r="CL128" s="39"/>
      <c r="CM128" s="39">
        <f>CL128*C128*E128*F128*M128*$CM$6</f>
        <v>0</v>
      </c>
      <c r="CN128" s="39">
        <v>0</v>
      </c>
      <c r="CO128" s="39">
        <f>CN128*C128*E128*F128*M128*$CO$6</f>
        <v>0</v>
      </c>
      <c r="CP128" s="39">
        <v>0</v>
      </c>
      <c r="CQ128" s="39">
        <f>CP128*C128*E128*F128*M128*$CQ$6</f>
        <v>0</v>
      </c>
      <c r="CR128" s="39">
        <v>0</v>
      </c>
      <c r="CS128" s="39">
        <f>CR128*C128*E128*F128*M128*$CS$6</f>
        <v>0</v>
      </c>
      <c r="CT128" s="39">
        <v>0</v>
      </c>
      <c r="CU128" s="39">
        <f>CT128*C128*E128*F128*M128*$CU$6</f>
        <v>0</v>
      </c>
      <c r="CV128" s="39"/>
      <c r="CW128" s="39">
        <f>SUM(CV128*$CW$6*C128*E128*F128*M128)</f>
        <v>0</v>
      </c>
      <c r="CX128" s="39"/>
      <c r="CY128" s="39">
        <f>SUM(CX128*$CY$6*C128*E128*F128*M128)</f>
        <v>0</v>
      </c>
      <c r="CZ128" s="39">
        <v>0</v>
      </c>
      <c r="DA128" s="39">
        <f>CZ128*C128*E128*F128*M128*$DA$6</f>
        <v>0</v>
      </c>
      <c r="DB128" s="39">
        <v>0</v>
      </c>
      <c r="DC128" s="39">
        <f>DB128*C128*E128*F128*M128*$DC$6</f>
        <v>0</v>
      </c>
      <c r="DD128" s="39">
        <v>0</v>
      </c>
      <c r="DE128" s="39">
        <f>DD128*C128*E128*F128*M128*$DE$6</f>
        <v>0</v>
      </c>
      <c r="DF128" s="39">
        <v>0</v>
      </c>
      <c r="DG128" s="39">
        <f>DF128*C128*E128*F128*M128*$DG$6</f>
        <v>0</v>
      </c>
      <c r="DH128" s="40">
        <v>11</v>
      </c>
      <c r="DI128" s="40">
        <f>DH128*C128*E128*F128*M128*$DI$6</f>
        <v>258912.03297960004</v>
      </c>
      <c r="DJ128" s="39">
        <v>0</v>
      </c>
      <c r="DK128" s="39">
        <f>DJ128*C128*E128*F128*M128*$DK$6</f>
        <v>0</v>
      </c>
      <c r="DL128" s="39">
        <v>0</v>
      </c>
      <c r="DM128" s="39">
        <f>DL128*C128*E128*F128*M128*$DM$6</f>
        <v>0</v>
      </c>
      <c r="DN128" s="39">
        <v>0</v>
      </c>
      <c r="DO128" s="39">
        <f>DN128*C128*E128*F128*M128*$DO$6</f>
        <v>0</v>
      </c>
      <c r="DP128" s="39">
        <v>0</v>
      </c>
      <c r="DQ128" s="39">
        <f>DP128*C128*E128*F128*M128*$DQ$6</f>
        <v>0</v>
      </c>
      <c r="DR128" s="39">
        <v>0</v>
      </c>
      <c r="DS128" s="39">
        <f>DR128*C128*E128*F128*M128*$DS$6</f>
        <v>0</v>
      </c>
      <c r="DT128" s="39">
        <v>0</v>
      </c>
      <c r="DU128" s="39">
        <f>DT128*C128*E128*F128*M128*$DU$6</f>
        <v>0</v>
      </c>
      <c r="DV128" s="39">
        <v>0</v>
      </c>
      <c r="DW128" s="39">
        <f>DV128*C128*E128*F128*M128*$DW$6</f>
        <v>0</v>
      </c>
      <c r="DX128" s="39">
        <v>0</v>
      </c>
      <c r="DY128" s="39">
        <f>DX128*C128*E128*F128*N128*$DY$6</f>
        <v>0</v>
      </c>
      <c r="DZ128" s="39">
        <v>0</v>
      </c>
      <c r="EA128" s="39">
        <f>DZ128*C128*E128*F128*O128*$EA$6</f>
        <v>0</v>
      </c>
      <c r="EB128" s="41">
        <f t="shared" si="57"/>
        <v>1715</v>
      </c>
      <c r="EC128" s="41">
        <f t="shared" si="58"/>
        <v>40074991.448091604</v>
      </c>
    </row>
    <row r="129" spans="1:257" ht="27" customHeight="1" x14ac:dyDescent="0.25">
      <c r="A129" s="56">
        <v>141</v>
      </c>
      <c r="B129" s="34" t="s">
        <v>195</v>
      </c>
      <c r="C129" s="35">
        <v>19007.45</v>
      </c>
      <c r="D129" s="35">
        <f t="shared" si="54"/>
        <v>16156.3325</v>
      </c>
      <c r="E129" s="112">
        <v>1.19</v>
      </c>
      <c r="F129" s="36">
        <v>1</v>
      </c>
      <c r="G129" s="37"/>
      <c r="H129" s="38">
        <v>0.59</v>
      </c>
      <c r="I129" s="38">
        <v>0.23</v>
      </c>
      <c r="J129" s="38">
        <v>0.03</v>
      </c>
      <c r="K129" s="38">
        <v>0.15</v>
      </c>
      <c r="L129" s="35">
        <v>1.4</v>
      </c>
      <c r="M129" s="35">
        <v>1.68</v>
      </c>
      <c r="N129" s="35">
        <v>2.23</v>
      </c>
      <c r="O129" s="35">
        <v>2.39</v>
      </c>
      <c r="P129" s="39"/>
      <c r="Q129" s="39">
        <f>P129*C129*E129*F129*L129*$Q$6</f>
        <v>0</v>
      </c>
      <c r="R129" s="39">
        <v>0</v>
      </c>
      <c r="S129" s="39">
        <f>R129*C129*E129*F129*L129*$S$6</f>
        <v>0</v>
      </c>
      <c r="T129" s="39">
        <v>0</v>
      </c>
      <c r="U129" s="39">
        <f>T129*C129*E129*F129*L129*$U$6</f>
        <v>0</v>
      </c>
      <c r="V129" s="39">
        <v>0</v>
      </c>
      <c r="W129" s="39">
        <f>V129*C129*E129*F129*L129*$W$6</f>
        <v>0</v>
      </c>
      <c r="X129" s="39">
        <v>0</v>
      </c>
      <c r="Y129" s="39">
        <f>X129*C129*E129*F129*L129*$Y$6</f>
        <v>0</v>
      </c>
      <c r="Z129" s="39">
        <v>0</v>
      </c>
      <c r="AA129" s="39">
        <f>Z129*C129*E129*F129*L129*$AA$6</f>
        <v>0</v>
      </c>
      <c r="AB129" s="39">
        <v>0</v>
      </c>
      <c r="AC129" s="39">
        <f>AB129*C129*E129*F129*L129*$AC$6</f>
        <v>0</v>
      </c>
      <c r="AD129" s="39">
        <v>0</v>
      </c>
      <c r="AE129" s="39">
        <f>AD129*C129*E129*F129*L129*$AE$6</f>
        <v>0</v>
      </c>
      <c r="AF129" s="39">
        <v>4178</v>
      </c>
      <c r="AG129" s="39">
        <f>AF129*C129*E129*F129*L129*$AG$6</f>
        <v>171992948.50738001</v>
      </c>
      <c r="AH129" s="39">
        <v>0</v>
      </c>
      <c r="AI129" s="39">
        <f>AH129*C129*E129*F129*L129*$AI$6</f>
        <v>0</v>
      </c>
      <c r="AJ129" s="39">
        <v>0</v>
      </c>
      <c r="AK129" s="39">
        <f>AJ129*C129*E129*F129*L129*$AK$6</f>
        <v>0</v>
      </c>
      <c r="AL129" s="39">
        <v>0</v>
      </c>
      <c r="AM129" s="39">
        <f>AL129*C129*E129*F129*L129*$AM$6</f>
        <v>0</v>
      </c>
      <c r="AN129" s="39"/>
      <c r="AO129" s="39">
        <f>SUM($AO$6*AN129*C129*E129*F129*L129)</f>
        <v>0</v>
      </c>
      <c r="AP129" s="39">
        <v>0</v>
      </c>
      <c r="AQ129" s="39">
        <f>AP129*C129*E129*F129*L129*$AQ$6</f>
        <v>0</v>
      </c>
      <c r="AR129" s="39">
        <v>0</v>
      </c>
      <c r="AS129" s="39">
        <f>AR129*C129*E129*F129*L129*$AS$6</f>
        <v>0</v>
      </c>
      <c r="AT129" s="39">
        <v>0</v>
      </c>
      <c r="AU129" s="39">
        <f>AT129*C129*E129*F129*L129*$AU$6</f>
        <v>0</v>
      </c>
      <c r="AV129" s="39">
        <v>0</v>
      </c>
      <c r="AW129" s="39">
        <f>AV129*C129*E129*F129*L129*$AW$6</f>
        <v>0</v>
      </c>
      <c r="AX129" s="39"/>
      <c r="AY129" s="39">
        <f>SUM(AX129*$AY$6*C129*E129*F129*L129)</f>
        <v>0</v>
      </c>
      <c r="AZ129" s="39"/>
      <c r="BA129" s="39">
        <f>SUM(AZ129*$BA$6*C129*E129*F129*L129)</f>
        <v>0</v>
      </c>
      <c r="BB129" s="39">
        <v>0</v>
      </c>
      <c r="BC129" s="39">
        <f>BB129*C129*E129*F129*L129*$BC$6</f>
        <v>0</v>
      </c>
      <c r="BD129" s="39">
        <v>0</v>
      </c>
      <c r="BE129" s="39">
        <f>BD129*C129*E129*F129*L129*$BE$6</f>
        <v>0</v>
      </c>
      <c r="BF129" s="39">
        <v>57</v>
      </c>
      <c r="BG129" s="39">
        <f>BF129*C129*E129*F129*L129*$BG$6</f>
        <v>1949384.3042520003</v>
      </c>
      <c r="BH129" s="39">
        <v>0</v>
      </c>
      <c r="BI129" s="39">
        <f>BH129*C129*E129*F129*L129*$BI$6</f>
        <v>0</v>
      </c>
      <c r="BJ129" s="39">
        <v>0</v>
      </c>
      <c r="BK129" s="39">
        <f>BJ129*C129*E129*F129*L129*$BK$6</f>
        <v>0</v>
      </c>
      <c r="BL129" s="39">
        <v>0</v>
      </c>
      <c r="BM129" s="39">
        <f>BL129*C129*E129*F129*L129*$BM$6</f>
        <v>0</v>
      </c>
      <c r="BN129" s="39">
        <v>0</v>
      </c>
      <c r="BO129" s="39">
        <f>BN129*C129*E129*F129*L129*$BO$6</f>
        <v>0</v>
      </c>
      <c r="BP129" s="39">
        <v>0</v>
      </c>
      <c r="BQ129" s="39">
        <f>BP129*C129*E129*F129*L129*$BQ$6</f>
        <v>0</v>
      </c>
      <c r="BR129" s="39">
        <v>0</v>
      </c>
      <c r="BS129" s="39">
        <f>BR129*C129*E129*F129*L129*$BS$6</f>
        <v>0</v>
      </c>
      <c r="BT129" s="39">
        <v>0</v>
      </c>
      <c r="BU129" s="39">
        <f>BT129*C129*E129*F129*L129*$BU$6</f>
        <v>0</v>
      </c>
      <c r="BV129" s="39">
        <v>4</v>
      </c>
      <c r="BW129" s="39">
        <f>BV129*C129*E129*F129*L129*$BW$6</f>
        <v>136798.898544</v>
      </c>
      <c r="BX129" s="39">
        <v>0</v>
      </c>
      <c r="BY129" s="39">
        <f>BX129*C129*E129*F129*L129*$BY$6</f>
        <v>0</v>
      </c>
      <c r="BZ129" s="39">
        <v>0</v>
      </c>
      <c r="CA129" s="39">
        <f>BZ129*C129*E129*F129*M129*$CA$6</f>
        <v>0</v>
      </c>
      <c r="CB129" s="39">
        <v>0</v>
      </c>
      <c r="CC129" s="39">
        <f>CB129*C129*E129*F129*M129*$CC$6</f>
        <v>0</v>
      </c>
      <c r="CD129" s="39">
        <v>0</v>
      </c>
      <c r="CE129" s="39">
        <f>CD129*C129*E129*F129*M129*$CE$6</f>
        <v>0</v>
      </c>
      <c r="CF129" s="39">
        <v>0</v>
      </c>
      <c r="CG129" s="39">
        <f>CF129*C129*E129*F129*M129*$CG$6</f>
        <v>0</v>
      </c>
      <c r="CH129" s="39"/>
      <c r="CI129" s="39">
        <f>SUM(CH129*$CI$6*C129*E129*F129*M129)</f>
        <v>0</v>
      </c>
      <c r="CJ129" s="39"/>
      <c r="CK129" s="39">
        <f>SUM(CJ129*$CK$6*C129*E129*F129*M129)</f>
        <v>0</v>
      </c>
      <c r="CL129" s="39">
        <v>0</v>
      </c>
      <c r="CM129" s="39">
        <f>CL129*C129*E129*F129*M129*$CM$6</f>
        <v>0</v>
      </c>
      <c r="CN129" s="39">
        <v>0</v>
      </c>
      <c r="CO129" s="39">
        <f>CN129*C129*E129*F129*M129*$CO$6</f>
        <v>0</v>
      </c>
      <c r="CP129" s="39">
        <v>0</v>
      </c>
      <c r="CQ129" s="39">
        <f>CP129*C129*E129*F129*M129*$CQ$6</f>
        <v>0</v>
      </c>
      <c r="CR129" s="39">
        <v>0</v>
      </c>
      <c r="CS129" s="39">
        <f>CR129*C129*E129*F129*M129*$CS$6</f>
        <v>0</v>
      </c>
      <c r="CT129" s="39">
        <v>0</v>
      </c>
      <c r="CU129" s="39">
        <f>CT129*C129*E129*F129*M129*$CU$6</f>
        <v>0</v>
      </c>
      <c r="CV129" s="39"/>
      <c r="CW129" s="39">
        <f>SUM(CV129*$CW$6*C129*E129*F129*M129)</f>
        <v>0</v>
      </c>
      <c r="CX129" s="39"/>
      <c r="CY129" s="39">
        <f>SUM(CX129*$CY$6*C129*E129*F129*M129)</f>
        <v>0</v>
      </c>
      <c r="CZ129" s="39">
        <v>0</v>
      </c>
      <c r="DA129" s="39">
        <f>CZ129*C129*E129*F129*M129*$DA$6</f>
        <v>0</v>
      </c>
      <c r="DB129" s="39">
        <v>0</v>
      </c>
      <c r="DC129" s="39">
        <f>DB129*C129*E129*F129*M129*$DC$6</f>
        <v>0</v>
      </c>
      <c r="DD129" s="39">
        <v>0</v>
      </c>
      <c r="DE129" s="39">
        <f>DD129*C129*E129*F129*M129*$DE$6</f>
        <v>0</v>
      </c>
      <c r="DF129" s="39">
        <v>0</v>
      </c>
      <c r="DG129" s="39">
        <f>DF129*C129*E129*F129*M129*$DG$6</f>
        <v>0</v>
      </c>
      <c r="DH129" s="40">
        <v>433</v>
      </c>
      <c r="DI129" s="40">
        <f>DH129*C129*E129*F129*M129*$DI$6</f>
        <v>17770176.920865603</v>
      </c>
      <c r="DJ129" s="39">
        <v>0</v>
      </c>
      <c r="DK129" s="39">
        <f>DJ129*C129*E129*F129*M129*$DK$6</f>
        <v>0</v>
      </c>
      <c r="DL129" s="39">
        <v>0</v>
      </c>
      <c r="DM129" s="39">
        <f>DL129*C129*E129*F129*M129*$DM$6</f>
        <v>0</v>
      </c>
      <c r="DN129" s="39">
        <v>0</v>
      </c>
      <c r="DO129" s="39">
        <f>DN129*C129*E129*F129*M129*$DO$6</f>
        <v>0</v>
      </c>
      <c r="DP129" s="39">
        <v>0</v>
      </c>
      <c r="DQ129" s="39">
        <f>DP129*C129*E129*F129*M129*$DQ$6</f>
        <v>0</v>
      </c>
      <c r="DR129" s="39">
        <v>0</v>
      </c>
      <c r="DS129" s="39">
        <f>DR129*C129*E129*F129*M129*$DS$6</f>
        <v>0</v>
      </c>
      <c r="DT129" s="39">
        <v>0</v>
      </c>
      <c r="DU129" s="39">
        <f>DT129*C129*E129*F129*M129*$DU$6</f>
        <v>0</v>
      </c>
      <c r="DV129" s="39">
        <v>0</v>
      </c>
      <c r="DW129" s="39">
        <f>DV129*C129*E129*F129*M129*$DW$6</f>
        <v>0</v>
      </c>
      <c r="DX129" s="39">
        <v>0</v>
      </c>
      <c r="DY129" s="39">
        <f>DX129*C129*E129*F129*N129*$DY$6</f>
        <v>0</v>
      </c>
      <c r="DZ129" s="39">
        <v>0</v>
      </c>
      <c r="EA129" s="39">
        <f>DZ129*C129*E129*F129*O129*$EA$6</f>
        <v>0</v>
      </c>
      <c r="EB129" s="41">
        <f t="shared" si="57"/>
        <v>4672</v>
      </c>
      <c r="EC129" s="41">
        <f t="shared" si="58"/>
        <v>191849308.63104162</v>
      </c>
    </row>
    <row r="130" spans="1:257" ht="27" customHeight="1" x14ac:dyDescent="0.25">
      <c r="A130" s="56">
        <v>142</v>
      </c>
      <c r="B130" s="34" t="s">
        <v>196</v>
      </c>
      <c r="C130" s="35">
        <v>19007.45</v>
      </c>
      <c r="D130" s="35">
        <f t="shared" si="54"/>
        <v>16156.3325</v>
      </c>
      <c r="E130" s="112">
        <v>2.11</v>
      </c>
      <c r="F130" s="36">
        <v>1</v>
      </c>
      <c r="G130" s="37"/>
      <c r="H130" s="38">
        <v>0.59</v>
      </c>
      <c r="I130" s="38">
        <v>0.23</v>
      </c>
      <c r="J130" s="38">
        <v>0.03</v>
      </c>
      <c r="K130" s="38">
        <v>0.15</v>
      </c>
      <c r="L130" s="35">
        <v>1.4</v>
      </c>
      <c r="M130" s="35">
        <v>1.68</v>
      </c>
      <c r="N130" s="35">
        <v>2.23</v>
      </c>
      <c r="O130" s="35">
        <v>2.39</v>
      </c>
      <c r="P130" s="39"/>
      <c r="Q130" s="39">
        <f>P130*C130*E130*F130*L130*$Q$6</f>
        <v>0</v>
      </c>
      <c r="R130" s="39">
        <v>0</v>
      </c>
      <c r="S130" s="39">
        <f>R130*C130*E130*F130*L130*$S$6</f>
        <v>0</v>
      </c>
      <c r="T130" s="39">
        <v>0</v>
      </c>
      <c r="U130" s="39">
        <f>T130*C130*E130*F130*L130*$U$6</f>
        <v>0</v>
      </c>
      <c r="V130" s="39">
        <v>0</v>
      </c>
      <c r="W130" s="39">
        <f>V130*C130*E130*F130*L130*$W$6</f>
        <v>0</v>
      </c>
      <c r="X130" s="39">
        <v>0</v>
      </c>
      <c r="Y130" s="39">
        <f>X130*C130*E130*F130*L130*$Y$6</f>
        <v>0</v>
      </c>
      <c r="Z130" s="39">
        <v>0</v>
      </c>
      <c r="AA130" s="39">
        <f>Z130*C130*E130*F130*L130*$AA$6</f>
        <v>0</v>
      </c>
      <c r="AB130" s="39">
        <v>0</v>
      </c>
      <c r="AC130" s="39">
        <f>AB130*C130*E130*F130*L130*$AC$6</f>
        <v>0</v>
      </c>
      <c r="AD130" s="39">
        <v>0</v>
      </c>
      <c r="AE130" s="39">
        <f>AD130*C130*E130*F130*L130*$AE$6</f>
        <v>0</v>
      </c>
      <c r="AF130" s="39">
        <v>584</v>
      </c>
      <c r="AG130" s="39">
        <f>AF130*C130*E130*F130*L130*$AG$6</f>
        <v>42627567.142159998</v>
      </c>
      <c r="AH130" s="39">
        <v>0</v>
      </c>
      <c r="AI130" s="39">
        <f>AH130*C130*E130*F130*L130*$AI$6</f>
        <v>0</v>
      </c>
      <c r="AJ130" s="39">
        <v>0</v>
      </c>
      <c r="AK130" s="39">
        <f>AJ130*C130*E130*F130*L130*$AK$6</f>
        <v>0</v>
      </c>
      <c r="AL130" s="39">
        <v>0</v>
      </c>
      <c r="AM130" s="39">
        <f>AL130*C130*E130*F130*L130*$AM$6</f>
        <v>0</v>
      </c>
      <c r="AN130" s="39"/>
      <c r="AO130" s="39">
        <f>SUM($AO$6*AN130*C130*E130*F130*L130)</f>
        <v>0</v>
      </c>
      <c r="AP130" s="39">
        <v>0</v>
      </c>
      <c r="AQ130" s="39">
        <f>AP130*C130*E130*F130*L130*$AQ$6</f>
        <v>0</v>
      </c>
      <c r="AR130" s="39">
        <v>0</v>
      </c>
      <c r="AS130" s="39">
        <f>AR130*C130*E130*F130*L130*$AS$6</f>
        <v>0</v>
      </c>
      <c r="AT130" s="39">
        <v>0</v>
      </c>
      <c r="AU130" s="39">
        <f>AT130*C130*E130*F130*L130*$AU$6</f>
        <v>0</v>
      </c>
      <c r="AV130" s="39">
        <v>0</v>
      </c>
      <c r="AW130" s="39">
        <f>AV130*C130*E130*F130*L130*$AW$6</f>
        <v>0</v>
      </c>
      <c r="AX130" s="39"/>
      <c r="AY130" s="39">
        <f>SUM(AX130*$AY$6*C130*E130*F130*L130)</f>
        <v>0</v>
      </c>
      <c r="AZ130" s="39"/>
      <c r="BA130" s="39">
        <f>SUM(AZ130*$BA$6*C130*E130*F130*L130)</f>
        <v>0</v>
      </c>
      <c r="BB130" s="39">
        <v>0</v>
      </c>
      <c r="BC130" s="39">
        <f>BB130*C130*E130*F130*L130*$BC$6</f>
        <v>0</v>
      </c>
      <c r="BD130" s="39">
        <v>0</v>
      </c>
      <c r="BE130" s="39">
        <f>BD130*C130*E130*F130*L130*$BE$6</f>
        <v>0</v>
      </c>
      <c r="BF130" s="39"/>
      <c r="BG130" s="39">
        <f>BF130*C130*E130*F130*L130*$BG$6</f>
        <v>0</v>
      </c>
      <c r="BH130" s="39">
        <v>0</v>
      </c>
      <c r="BI130" s="39">
        <f>BH130*C130*E130*F130*L130*$BI$6</f>
        <v>0</v>
      </c>
      <c r="BJ130" s="39">
        <v>0</v>
      </c>
      <c r="BK130" s="39">
        <f>BJ130*C130*E130*F130*L130*$BK$6</f>
        <v>0</v>
      </c>
      <c r="BL130" s="39">
        <v>0</v>
      </c>
      <c r="BM130" s="39">
        <f>BL130*C130*E130*F130*L130*$BM$6</f>
        <v>0</v>
      </c>
      <c r="BN130" s="39">
        <v>0</v>
      </c>
      <c r="BO130" s="39">
        <f>BN130*C130*E130*F130*L130*$BO$6</f>
        <v>0</v>
      </c>
      <c r="BP130" s="39">
        <v>0</v>
      </c>
      <c r="BQ130" s="39">
        <f>BP130*C130*E130*F130*L130*$BQ$6</f>
        <v>0</v>
      </c>
      <c r="BR130" s="39">
        <v>0</v>
      </c>
      <c r="BS130" s="39">
        <f>BR130*C130*E130*F130*L130*$BS$6</f>
        <v>0</v>
      </c>
      <c r="BT130" s="39">
        <v>0</v>
      </c>
      <c r="BU130" s="39">
        <f>BT130*C130*E130*F130*L130*$BU$6</f>
        <v>0</v>
      </c>
      <c r="BV130" s="39">
        <v>0</v>
      </c>
      <c r="BW130" s="39">
        <f>BV130*C130*E130*F130*L130*$BW$6</f>
        <v>0</v>
      </c>
      <c r="BX130" s="39">
        <v>0</v>
      </c>
      <c r="BY130" s="39">
        <f>BX130*C130*E130*F130*L130*$BY$6</f>
        <v>0</v>
      </c>
      <c r="BZ130" s="39">
        <v>0</v>
      </c>
      <c r="CA130" s="39">
        <f>BZ130*C130*E130*F130*M130*$CA$6</f>
        <v>0</v>
      </c>
      <c r="CB130" s="39">
        <v>0</v>
      </c>
      <c r="CC130" s="39">
        <f>CB130*C130*E130*F130*M130*$CC$6</f>
        <v>0</v>
      </c>
      <c r="CD130" s="39">
        <v>0</v>
      </c>
      <c r="CE130" s="39">
        <f>CD130*C130*E130*F130*M130*$CE$6</f>
        <v>0</v>
      </c>
      <c r="CF130" s="39">
        <v>0</v>
      </c>
      <c r="CG130" s="39">
        <f>CF130*C130*E130*F130*M130*$CG$6</f>
        <v>0</v>
      </c>
      <c r="CH130" s="39"/>
      <c r="CI130" s="39">
        <f>SUM(CH130*$CI$6*C130*E130*F130*M130)</f>
        <v>0</v>
      </c>
      <c r="CJ130" s="39"/>
      <c r="CK130" s="39">
        <f>SUM(CJ130*$CK$6*C130*E130*F130*M130)</f>
        <v>0</v>
      </c>
      <c r="CL130" s="39">
        <v>0</v>
      </c>
      <c r="CM130" s="39">
        <f>CL130*C130*E130*F130*M130*$CM$6</f>
        <v>0</v>
      </c>
      <c r="CN130" s="39">
        <v>0</v>
      </c>
      <c r="CO130" s="39">
        <f>CN130*C130*E130*F130*M130*$CO$6</f>
        <v>0</v>
      </c>
      <c r="CP130" s="39">
        <v>0</v>
      </c>
      <c r="CQ130" s="39">
        <f>CP130*C130*E130*F130*M130*$CQ$6</f>
        <v>0</v>
      </c>
      <c r="CR130" s="39">
        <v>0</v>
      </c>
      <c r="CS130" s="39">
        <f>CR130*C130*E130*F130*M130*$CS$6</f>
        <v>0</v>
      </c>
      <c r="CT130" s="39">
        <v>0</v>
      </c>
      <c r="CU130" s="39">
        <f>CT130*C130*E130*F130*M130*$CU$6</f>
        <v>0</v>
      </c>
      <c r="CV130" s="39"/>
      <c r="CW130" s="39">
        <f>SUM(CV130*$CW$6*C130*E130*F130*M130)</f>
        <v>0</v>
      </c>
      <c r="CX130" s="39"/>
      <c r="CY130" s="39">
        <f>SUM(CX130*$CY$6*C130*E130*F130*M130)</f>
        <v>0</v>
      </c>
      <c r="CZ130" s="39">
        <v>0</v>
      </c>
      <c r="DA130" s="39">
        <f>CZ130*C130*E130*F130*M130*$DA$6</f>
        <v>0</v>
      </c>
      <c r="DB130" s="39">
        <v>0</v>
      </c>
      <c r="DC130" s="39">
        <f>DB130*C130*E130*F130*M130*$DC$6</f>
        <v>0</v>
      </c>
      <c r="DD130" s="39">
        <v>0</v>
      </c>
      <c r="DE130" s="39">
        <f>DD130*C130*E130*F130*M130*$DE$6</f>
        <v>0</v>
      </c>
      <c r="DF130" s="39">
        <v>0</v>
      </c>
      <c r="DG130" s="39">
        <f>DF130*C130*E130*F130*M130*$DG$6</f>
        <v>0</v>
      </c>
      <c r="DH130" s="40">
        <v>0</v>
      </c>
      <c r="DI130" s="40">
        <f>DH130*C130*E130*F130*M130*$DI$6</f>
        <v>0</v>
      </c>
      <c r="DJ130" s="39">
        <v>0</v>
      </c>
      <c r="DK130" s="39">
        <f>DJ130*C130*E130*F130*M130*$DK$6</f>
        <v>0</v>
      </c>
      <c r="DL130" s="39">
        <v>0</v>
      </c>
      <c r="DM130" s="39">
        <f>DL130*C130*E130*F130*M130*$DM$6</f>
        <v>0</v>
      </c>
      <c r="DN130" s="39">
        <v>0</v>
      </c>
      <c r="DO130" s="39">
        <f>DN130*C130*E130*F130*M130*$DO$6</f>
        <v>0</v>
      </c>
      <c r="DP130" s="39">
        <v>0</v>
      </c>
      <c r="DQ130" s="39">
        <f>DP130*C130*E130*F130*M130*$DQ$6</f>
        <v>0</v>
      </c>
      <c r="DR130" s="39">
        <v>0</v>
      </c>
      <c r="DS130" s="39">
        <f>DR130*C130*E130*F130*M130*$DS$6</f>
        <v>0</v>
      </c>
      <c r="DT130" s="39">
        <v>0</v>
      </c>
      <c r="DU130" s="39">
        <f>DT130*C130*E130*F130*M130*$DU$6</f>
        <v>0</v>
      </c>
      <c r="DV130" s="39">
        <v>0</v>
      </c>
      <c r="DW130" s="39">
        <f>DV130*C130*E130*F130*M130*$DW$6</f>
        <v>0</v>
      </c>
      <c r="DX130" s="39">
        <v>0</v>
      </c>
      <c r="DY130" s="39">
        <f>DX130*C130*E130*F130*N130*$DY$6</f>
        <v>0</v>
      </c>
      <c r="DZ130" s="39">
        <v>0</v>
      </c>
      <c r="EA130" s="39">
        <f>DZ130*C130*E130*F130*O130*$EA$6</f>
        <v>0</v>
      </c>
      <c r="EB130" s="41">
        <f t="shared" si="57"/>
        <v>584</v>
      </c>
      <c r="EC130" s="41">
        <f t="shared" si="58"/>
        <v>42627567.142159998</v>
      </c>
    </row>
    <row r="131" spans="1:257" x14ac:dyDescent="0.25">
      <c r="A131" s="56">
        <v>143</v>
      </c>
      <c r="B131" s="34" t="s">
        <v>197</v>
      </c>
      <c r="C131" s="35">
        <v>19007.45</v>
      </c>
      <c r="D131" s="35">
        <f t="shared" si="54"/>
        <v>14255.587500000001</v>
      </c>
      <c r="E131" s="112">
        <v>0.59</v>
      </c>
      <c r="F131" s="36">
        <v>1</v>
      </c>
      <c r="G131" s="37"/>
      <c r="H131" s="38">
        <v>0.54</v>
      </c>
      <c r="I131" s="38">
        <v>0.15</v>
      </c>
      <c r="J131" s="38">
        <v>0.06</v>
      </c>
      <c r="K131" s="38">
        <v>0.25</v>
      </c>
      <c r="L131" s="35">
        <v>1.4</v>
      </c>
      <c r="M131" s="35">
        <v>1.68</v>
      </c>
      <c r="N131" s="35">
        <v>2.23</v>
      </c>
      <c r="O131" s="35">
        <v>2.39</v>
      </c>
      <c r="P131" s="39"/>
      <c r="Q131" s="39">
        <f>P131*C131*E131*F131*L131*$Q$6</f>
        <v>0</v>
      </c>
      <c r="R131" s="39">
        <v>0</v>
      </c>
      <c r="S131" s="39">
        <f>R131*C131*E131*F131*L131*$S$6</f>
        <v>0</v>
      </c>
      <c r="T131" s="39">
        <v>0</v>
      </c>
      <c r="U131" s="39">
        <f>T131*C131*E131*F131*L131*$U$6</f>
        <v>0</v>
      </c>
      <c r="V131" s="39">
        <v>0</v>
      </c>
      <c r="W131" s="39">
        <f>V131*C131*E131*F131*L131*$W$6</f>
        <v>0</v>
      </c>
      <c r="X131" s="39">
        <v>0</v>
      </c>
      <c r="Y131" s="39">
        <f>X131*C131*E131*F131*L131*$Y$6</f>
        <v>0</v>
      </c>
      <c r="Z131" s="39"/>
      <c r="AA131" s="39">
        <f>Z131*C131*E131*F131*L131*$AA$6</f>
        <v>0</v>
      </c>
      <c r="AB131" s="39">
        <v>0</v>
      </c>
      <c r="AC131" s="39">
        <f>AB131*C131*E131*F131*L131*$AC$6</f>
        <v>0</v>
      </c>
      <c r="AD131" s="39">
        <v>0</v>
      </c>
      <c r="AE131" s="39">
        <f>AD131*C131*E131*F131*L131*$AE$6</f>
        <v>0</v>
      </c>
      <c r="AF131" s="39">
        <v>276</v>
      </c>
      <c r="AG131" s="39">
        <f>AF131*C131*E131*F131*L131*$AG$6</f>
        <v>5633215.1475599995</v>
      </c>
      <c r="AH131" s="39">
        <v>0</v>
      </c>
      <c r="AI131" s="39">
        <f>AH131*C131*E131*F131*L131*$AI$6</f>
        <v>0</v>
      </c>
      <c r="AJ131" s="39">
        <v>0</v>
      </c>
      <c r="AK131" s="39">
        <f>AJ131*C131*E131*F131*L131*$AK$6</f>
        <v>0</v>
      </c>
      <c r="AL131" s="39">
        <v>0</v>
      </c>
      <c r="AM131" s="39">
        <f>AL131*C131*E131*F131*L131*$AM$6</f>
        <v>0</v>
      </c>
      <c r="AN131" s="39"/>
      <c r="AO131" s="39">
        <f>SUM($AO$6*AN131*C131*E131*F131*L131)</f>
        <v>0</v>
      </c>
      <c r="AP131" s="39">
        <v>0</v>
      </c>
      <c r="AQ131" s="39">
        <f>AP131*C131*E131*F131*L131*$AQ$6</f>
        <v>0</v>
      </c>
      <c r="AR131" s="39">
        <v>0</v>
      </c>
      <c r="AS131" s="39">
        <f>AR131*C131*E131*F131*L131*$AS$6</f>
        <v>0</v>
      </c>
      <c r="AT131" s="39">
        <v>0</v>
      </c>
      <c r="AU131" s="39">
        <f>AT131*C131*E131*F131*L131*$AU$6</f>
        <v>0</v>
      </c>
      <c r="AV131" s="39">
        <v>0</v>
      </c>
      <c r="AW131" s="39">
        <f>AV131*C131*E131*F131*L131*$AW$6</f>
        <v>0</v>
      </c>
      <c r="AX131" s="39"/>
      <c r="AY131" s="39">
        <f>SUM(AX131*$AY$6*C131*E131*F131*L131)</f>
        <v>0</v>
      </c>
      <c r="AZ131" s="39"/>
      <c r="BA131" s="39">
        <f>SUM(AZ131*$BA$6*C131*E131*F131*L131)</f>
        <v>0</v>
      </c>
      <c r="BB131" s="39">
        <v>0</v>
      </c>
      <c r="BC131" s="39">
        <f>BB131*C131*E131*F131*L131*$BC$6</f>
        <v>0</v>
      </c>
      <c r="BD131" s="39">
        <v>0</v>
      </c>
      <c r="BE131" s="39">
        <f>BD131*C131*E131*F131*L131*$BE$6</f>
        <v>0</v>
      </c>
      <c r="BF131" s="39">
        <v>1752</v>
      </c>
      <c r="BG131" s="39">
        <f>BF131*C131*E131*F131*L131*$BG$6</f>
        <v>29707202.824992001</v>
      </c>
      <c r="BH131" s="39">
        <v>0</v>
      </c>
      <c r="BI131" s="39">
        <f>BH131*C131*E131*F131*L131*$BI$6</f>
        <v>0</v>
      </c>
      <c r="BJ131" s="39">
        <v>0</v>
      </c>
      <c r="BK131" s="39">
        <f>BJ131*C131*E131*F131*L131*$BK$6</f>
        <v>0</v>
      </c>
      <c r="BL131" s="39">
        <v>0</v>
      </c>
      <c r="BM131" s="39">
        <f>BL131*C131*E131*F131*L131*$BM$6</f>
        <v>0</v>
      </c>
      <c r="BN131" s="39">
        <v>0</v>
      </c>
      <c r="BO131" s="39">
        <f>BN131*C131*E131*F131*L131*$BO$6</f>
        <v>0</v>
      </c>
      <c r="BP131" s="39">
        <v>0</v>
      </c>
      <c r="BQ131" s="39">
        <f>BP131*C131*E131*F131*L131*$BQ$6</f>
        <v>0</v>
      </c>
      <c r="BR131" s="39">
        <v>0</v>
      </c>
      <c r="BS131" s="39">
        <f>BR131*C131*E131*F131*L131*$BS$6</f>
        <v>0</v>
      </c>
      <c r="BT131" s="39">
        <v>0</v>
      </c>
      <c r="BU131" s="39">
        <f>BT131*C131*E131*F131*L131*$BU$6</f>
        <v>0</v>
      </c>
      <c r="BV131" s="39">
        <v>0</v>
      </c>
      <c r="BW131" s="39">
        <f>BV131*C131*E131*F131*L131*$BW$6</f>
        <v>0</v>
      </c>
      <c r="BX131" s="39">
        <v>0</v>
      </c>
      <c r="BY131" s="39">
        <f>BX131*C131*E131*F131*L131*$BY$6</f>
        <v>0</v>
      </c>
      <c r="BZ131" s="39">
        <v>0</v>
      </c>
      <c r="CA131" s="39">
        <f>BZ131*C131*E131*F131*M131*$CA$6</f>
        <v>0</v>
      </c>
      <c r="CB131" s="39">
        <v>2</v>
      </c>
      <c r="CC131" s="39">
        <f>CB131*C131*E131*F131*M131*$CC$6</f>
        <v>56520.553320000006</v>
      </c>
      <c r="CD131" s="39">
        <v>0</v>
      </c>
      <c r="CE131" s="39">
        <f>CD131*C131*E131*F131*M131*$CE$6</f>
        <v>0</v>
      </c>
      <c r="CF131" s="39">
        <v>2</v>
      </c>
      <c r="CG131" s="39">
        <f>CF131*C131*E131*F131*M131*$CG$6</f>
        <v>36926.761502400004</v>
      </c>
      <c r="CH131" s="39">
        <v>3</v>
      </c>
      <c r="CI131" s="39">
        <f>SUM(CH131*$CI$6*C131*E131*F131*M131)</f>
        <v>55390.142253599995</v>
      </c>
      <c r="CJ131" s="39">
        <v>31</v>
      </c>
      <c r="CK131" s="39">
        <f>SUM(CJ131*$CK$6*C131*E131*F131*M131)</f>
        <v>572364.80328719993</v>
      </c>
      <c r="CL131" s="39">
        <v>4</v>
      </c>
      <c r="CM131" s="39">
        <f>CL131*C131*E131*F131*M131*$CM$6</f>
        <v>73853.523004800008</v>
      </c>
      <c r="CN131" s="39">
        <v>0</v>
      </c>
      <c r="CO131" s="39">
        <f>CN131*C131*E131*F131*M131*$CO$6</f>
        <v>0</v>
      </c>
      <c r="CP131" s="39">
        <v>0</v>
      </c>
      <c r="CQ131" s="39">
        <f>CP131*C131*E131*F131*M131*$CQ$6</f>
        <v>0</v>
      </c>
      <c r="CR131" s="39">
        <v>0</v>
      </c>
      <c r="CS131" s="39">
        <f>CR131*C131*E131*F131*M131*$CS$6</f>
        <v>0</v>
      </c>
      <c r="CT131" s="39">
        <v>0</v>
      </c>
      <c r="CU131" s="39">
        <f>CT131*C131*E131*F131*M131*$CU$6</f>
        <v>0</v>
      </c>
      <c r="CV131" s="39"/>
      <c r="CW131" s="39">
        <f>SUM(CV131*$CW$6*C131*E131*F131*M131)</f>
        <v>0</v>
      </c>
      <c r="CX131" s="39"/>
      <c r="CY131" s="39">
        <f>SUM(CX131*$CY$6*C131*E131*F131*M131)</f>
        <v>0</v>
      </c>
      <c r="CZ131" s="39">
        <v>0</v>
      </c>
      <c r="DA131" s="39">
        <f>CZ131*C131*E131*F131*M131*$DA$6</f>
        <v>0</v>
      </c>
      <c r="DB131" s="39">
        <v>0</v>
      </c>
      <c r="DC131" s="39">
        <f>DB131*C131*E131*F131*M131*$DC$6</f>
        <v>0</v>
      </c>
      <c r="DD131" s="39">
        <v>0</v>
      </c>
      <c r="DE131" s="39">
        <f>DD131*C131*E131*F131*M131*$DE$6</f>
        <v>0</v>
      </c>
      <c r="DF131" s="39">
        <v>0</v>
      </c>
      <c r="DG131" s="39">
        <f>DF131*C131*E131*F131*M131*$DG$6</f>
        <v>0</v>
      </c>
      <c r="DH131" s="40">
        <v>575</v>
      </c>
      <c r="DI131" s="40">
        <f>DH131*C131*E131*F131*M131*$DI$6</f>
        <v>11699754.53724</v>
      </c>
      <c r="DJ131" s="39">
        <v>3</v>
      </c>
      <c r="DK131" s="39">
        <f>DJ131*C131*E131*F131*M131*$DK$6</f>
        <v>61042.197585600014</v>
      </c>
      <c r="DL131" s="39">
        <v>0</v>
      </c>
      <c r="DM131" s="39">
        <f>DL131*C131*E131*F131*M131*$DM$6</f>
        <v>0</v>
      </c>
      <c r="DN131" s="39">
        <v>0</v>
      </c>
      <c r="DO131" s="39">
        <f>DN131*C131*E131*F131*M131*$DO$6</f>
        <v>0</v>
      </c>
      <c r="DP131" s="39">
        <v>0</v>
      </c>
      <c r="DQ131" s="39">
        <f>DP131*C131*E131*F131*M131*$DQ$6</f>
        <v>0</v>
      </c>
      <c r="DR131" s="39">
        <v>0</v>
      </c>
      <c r="DS131" s="39">
        <f>DR131*C131*E131*F131*M131*$DS$6</f>
        <v>0</v>
      </c>
      <c r="DT131" s="39">
        <v>0</v>
      </c>
      <c r="DU131" s="39">
        <f>DT131*C131*E131*F131*M131*$DU$6</f>
        <v>0</v>
      </c>
      <c r="DV131" s="39">
        <v>0</v>
      </c>
      <c r="DW131" s="39">
        <f>DV131*C131*E131*F131*M131*$DW$6</f>
        <v>0</v>
      </c>
      <c r="DX131" s="39">
        <v>0</v>
      </c>
      <c r="DY131" s="39">
        <f>DX131*C131*E131*F131*N131*$DY$6</f>
        <v>0</v>
      </c>
      <c r="DZ131" s="39">
        <v>0</v>
      </c>
      <c r="EA131" s="39">
        <f>DZ131*C131*E131*F131*O131*$EA$6</f>
        <v>0</v>
      </c>
      <c r="EB131" s="41">
        <f t="shared" si="57"/>
        <v>2648</v>
      </c>
      <c r="EC131" s="41">
        <f t="shared" si="58"/>
        <v>47896270.490745597</v>
      </c>
    </row>
    <row r="132" spans="1:257" s="43" customFormat="1" x14ac:dyDescent="0.25">
      <c r="A132" s="56">
        <v>144</v>
      </c>
      <c r="B132" s="34" t="s">
        <v>198</v>
      </c>
      <c r="C132" s="35">
        <v>19007.45</v>
      </c>
      <c r="D132" s="35">
        <f t="shared" si="54"/>
        <v>14255.587500000001</v>
      </c>
      <c r="E132" s="112">
        <v>0.84</v>
      </c>
      <c r="F132" s="36">
        <v>1</v>
      </c>
      <c r="G132" s="37"/>
      <c r="H132" s="38">
        <v>0.54</v>
      </c>
      <c r="I132" s="38">
        <v>0.15</v>
      </c>
      <c r="J132" s="38">
        <v>0.06</v>
      </c>
      <c r="K132" s="38">
        <v>0.25</v>
      </c>
      <c r="L132" s="35">
        <v>1.4</v>
      </c>
      <c r="M132" s="35">
        <v>1.68</v>
      </c>
      <c r="N132" s="35">
        <v>2.23</v>
      </c>
      <c r="O132" s="35">
        <v>2.39</v>
      </c>
      <c r="P132" s="39"/>
      <c r="Q132" s="39">
        <f>P132*C132*E132*F132*L132*$Q$6</f>
        <v>0</v>
      </c>
      <c r="R132" s="39"/>
      <c r="S132" s="39">
        <f>R132*C132*E132*F132*L132*$S$6</f>
        <v>0</v>
      </c>
      <c r="T132" s="39"/>
      <c r="U132" s="39">
        <f>T132*C132*E132*F132*L132*$U$6</f>
        <v>0</v>
      </c>
      <c r="V132" s="39"/>
      <c r="W132" s="39">
        <f>V132*C132*E132*F132*L132*$W$6</f>
        <v>0</v>
      </c>
      <c r="X132" s="39"/>
      <c r="Y132" s="39">
        <f>X132*C132*E132*F132*L132*$Y$6</f>
        <v>0</v>
      </c>
      <c r="Z132" s="39">
        <v>3</v>
      </c>
      <c r="AA132" s="39">
        <f>Z132*C132*E132*F132*L132*$AA$6</f>
        <v>73764.111960000024</v>
      </c>
      <c r="AB132" s="39"/>
      <c r="AC132" s="39">
        <f>AB132*C132*E132*F132*L132*$AC$6</f>
        <v>0</v>
      </c>
      <c r="AD132" s="39"/>
      <c r="AE132" s="39">
        <f>AD132*C132*E132*F132*L132*$AE$6</f>
        <v>0</v>
      </c>
      <c r="AF132" s="39">
        <v>1</v>
      </c>
      <c r="AG132" s="39">
        <f>AF132*C132*E132*F132*L132*$AG$6</f>
        <v>29058.589559999997</v>
      </c>
      <c r="AH132" s="39"/>
      <c r="AI132" s="39">
        <f>AH132*C132*E132*F132*L132*$AI$6</f>
        <v>0</v>
      </c>
      <c r="AJ132" s="39"/>
      <c r="AK132" s="39">
        <f>AJ132*C132*E132*F132*L132*$AK$6</f>
        <v>0</v>
      </c>
      <c r="AL132" s="39"/>
      <c r="AM132" s="39">
        <f>AL132*C132*E132*F132*L132*$AM$6</f>
        <v>0</v>
      </c>
      <c r="AN132" s="39"/>
      <c r="AO132" s="39">
        <f>SUM($AO$6*AN132*C132*E132*F132*L132)</f>
        <v>0</v>
      </c>
      <c r="AP132" s="39"/>
      <c r="AQ132" s="39">
        <f>AP132*C132*E132*F132*L132*$AQ$6</f>
        <v>0</v>
      </c>
      <c r="AR132" s="39"/>
      <c r="AS132" s="39">
        <f>AR132*C132*E132*F132*L132*$AS$6</f>
        <v>0</v>
      </c>
      <c r="AT132" s="39"/>
      <c r="AU132" s="39">
        <f>AT132*C132*E132*F132*L132*$AU$6</f>
        <v>0</v>
      </c>
      <c r="AV132" s="39"/>
      <c r="AW132" s="39">
        <f>AV132*C132*E132*F132*L132*$AW$6</f>
        <v>0</v>
      </c>
      <c r="AX132" s="39"/>
      <c r="AY132" s="39">
        <f>SUM(AX132*$AY$6*C132*E132*F132*L132)</f>
        <v>0</v>
      </c>
      <c r="AZ132" s="39"/>
      <c r="BA132" s="39">
        <f>SUM(AZ132*$BA$6*C132*E132*F132*L132)</f>
        <v>0</v>
      </c>
      <c r="BB132" s="39"/>
      <c r="BC132" s="39">
        <f>BB132*C132*E132*F132*L132*$BC$6</f>
        <v>0</v>
      </c>
      <c r="BD132" s="39"/>
      <c r="BE132" s="39">
        <f>BD132*C132*E132*F132*L132*$BE$6</f>
        <v>0</v>
      </c>
      <c r="BF132" s="39">
        <v>185</v>
      </c>
      <c r="BG132" s="39">
        <f>BF132*C132*E132*F132*L132*$BG$6</f>
        <v>4466081.6877600001</v>
      </c>
      <c r="BH132" s="39"/>
      <c r="BI132" s="39">
        <f>BH132*C132*E132*F132*L132*$BI$6</f>
        <v>0</v>
      </c>
      <c r="BJ132" s="39"/>
      <c r="BK132" s="39">
        <f>BJ132*C132*E132*F132*L132*$BK$6</f>
        <v>0</v>
      </c>
      <c r="BL132" s="39"/>
      <c r="BM132" s="39">
        <f>BL132*C132*E132*F132*L132*$BM$6</f>
        <v>0</v>
      </c>
      <c r="BN132" s="39"/>
      <c r="BO132" s="39">
        <f>BN132*C132*E132*F132*L132*$BO$6</f>
        <v>0</v>
      </c>
      <c r="BP132" s="39"/>
      <c r="BQ132" s="39">
        <f>BP132*C132*E132*F132*L132*$BQ$6</f>
        <v>0</v>
      </c>
      <c r="BR132" s="39"/>
      <c r="BS132" s="39">
        <f>BR132*C132*E132*F132*L132*$BS$6</f>
        <v>0</v>
      </c>
      <c r="BT132" s="39"/>
      <c r="BU132" s="39">
        <f>BT132*C132*E132*F132*L132*$BU$6</f>
        <v>0</v>
      </c>
      <c r="BV132" s="39"/>
      <c r="BW132" s="39">
        <f>BV132*C132*E132*F132*L132*$BW$6</f>
        <v>0</v>
      </c>
      <c r="BX132" s="39"/>
      <c r="BY132" s="39">
        <f>BX132*C132*E132*F132*L132*$BY$6</f>
        <v>0</v>
      </c>
      <c r="BZ132" s="39"/>
      <c r="CA132" s="39">
        <f>BZ132*C132*E132*F132*M132*$CA$6</f>
        <v>0</v>
      </c>
      <c r="CB132" s="39">
        <v>1</v>
      </c>
      <c r="CC132" s="39">
        <f>CB132*C132*E132*F132*M132*$CC$6</f>
        <v>40234.970159999997</v>
      </c>
      <c r="CD132" s="39"/>
      <c r="CE132" s="39">
        <f>CD132*C132*E132*F132*M132*$CE$6</f>
        <v>0</v>
      </c>
      <c r="CF132" s="39">
        <v>1</v>
      </c>
      <c r="CG132" s="39">
        <f>CF132*C132*E132*F132*M132*$CG$6</f>
        <v>26286.847171199999</v>
      </c>
      <c r="CH132" s="32"/>
      <c r="CI132" s="39">
        <f>SUM(CH132*$CI$6*C132*E132*F132*M132)</f>
        <v>0</v>
      </c>
      <c r="CJ132" s="32">
        <v>2</v>
      </c>
      <c r="CK132" s="39">
        <f>SUM(CJ132*$CK$6*C132*E132*F132*M132)</f>
        <v>52573.694342399998</v>
      </c>
      <c r="CL132" s="39">
        <v>1</v>
      </c>
      <c r="CM132" s="39">
        <f>CL132*C132*E132*F132*M132*$CM$6</f>
        <v>26286.847171199999</v>
      </c>
      <c r="CN132" s="39"/>
      <c r="CO132" s="39">
        <f>CN132*C132*E132*F132*M132*$CO$6</f>
        <v>0</v>
      </c>
      <c r="CP132" s="39"/>
      <c r="CQ132" s="39">
        <f>CP132*C132*E132*F132*M132*$CQ$6</f>
        <v>0</v>
      </c>
      <c r="CR132" s="39"/>
      <c r="CS132" s="39">
        <f>CR132*C132*E132*F132*M132*$CS$6</f>
        <v>0</v>
      </c>
      <c r="CT132" s="39"/>
      <c r="CU132" s="39">
        <f>CT132*C132*E132*F132*M132*$CU$6</f>
        <v>0</v>
      </c>
      <c r="CV132" s="39"/>
      <c r="CW132" s="39">
        <f>SUM(CV132*$CW$6*C132*E132*F132*M132)</f>
        <v>0</v>
      </c>
      <c r="CX132" s="39"/>
      <c r="CY132" s="39">
        <f>SUM(CX132*$CY$6*C132*E132*F132*M132)</f>
        <v>0</v>
      </c>
      <c r="CZ132" s="39"/>
      <c r="DA132" s="39">
        <f>CZ132*C132*E132*F132*M132*$DA$6</f>
        <v>0</v>
      </c>
      <c r="DB132" s="39"/>
      <c r="DC132" s="39">
        <f>DB132*C132*E132*F132*M132*$DC$6</f>
        <v>0</v>
      </c>
      <c r="DD132" s="39"/>
      <c r="DE132" s="39">
        <f>DD132*C132*E132*F132*M132*$DE$6</f>
        <v>0</v>
      </c>
      <c r="DF132" s="39"/>
      <c r="DG132" s="39">
        <f>DF132*C132*E132*F132*M132*$DG$6</f>
        <v>0</v>
      </c>
      <c r="DH132" s="40">
        <v>70</v>
      </c>
      <c r="DI132" s="40">
        <f>DH132*C132*E132*F132*M132*$DI$6</f>
        <v>2027842.4960640001</v>
      </c>
      <c r="DJ132" s="39">
        <v>2</v>
      </c>
      <c r="DK132" s="39">
        <f>DJ132*C132*E132*F132*M132*$DK$6</f>
        <v>57938.357030400002</v>
      </c>
      <c r="DL132" s="39"/>
      <c r="DM132" s="39">
        <f>DL132*C132*E132*F132*M132*$DM$6</f>
        <v>0</v>
      </c>
      <c r="DN132" s="39"/>
      <c r="DO132" s="39">
        <f>DN132*C132*E132*F132*M132*$DO$6</f>
        <v>0</v>
      </c>
      <c r="DP132" s="39"/>
      <c r="DQ132" s="39">
        <f>DP132*C132*E132*F132*M132*$DQ$6</f>
        <v>0</v>
      </c>
      <c r="DR132" s="39"/>
      <c r="DS132" s="39">
        <f>DR132*C132*E132*F132*M132*$DS$6</f>
        <v>0</v>
      </c>
      <c r="DT132" s="39"/>
      <c r="DU132" s="39">
        <f>DT132*C132*E132*F132*M132*$DU$6</f>
        <v>0</v>
      </c>
      <c r="DV132" s="39"/>
      <c r="DW132" s="39">
        <f>DV132*C132*E132*F132*M132*$DW$6</f>
        <v>0</v>
      </c>
      <c r="DX132" s="39"/>
      <c r="DY132" s="39">
        <f>DX132*C132*E132*F132*N132*$DY$6</f>
        <v>0</v>
      </c>
      <c r="DZ132" s="39"/>
      <c r="EA132" s="39">
        <f>DZ132*C132*E132*F132*O132*$EA$6</f>
        <v>0</v>
      </c>
      <c r="EB132" s="41">
        <f t="shared" si="57"/>
        <v>266</v>
      </c>
      <c r="EC132" s="41">
        <f t="shared" si="58"/>
        <v>6800067.6012192005</v>
      </c>
      <c r="ED132" s="2"/>
      <c r="EE132" s="2"/>
      <c r="EF132" s="2"/>
      <c r="EG132" s="2"/>
      <c r="EH132" s="2"/>
      <c r="EI132" s="2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s="53" customFormat="1" x14ac:dyDescent="0.25">
      <c r="A133" s="46">
        <v>23</v>
      </c>
      <c r="B133" s="26" t="s">
        <v>199</v>
      </c>
      <c r="C133" s="35">
        <v>19007.45</v>
      </c>
      <c r="D133" s="47">
        <f t="shared" si="54"/>
        <v>0</v>
      </c>
      <c r="E133" s="47">
        <v>1.31</v>
      </c>
      <c r="F133" s="48">
        <v>1</v>
      </c>
      <c r="G133" s="49"/>
      <c r="H133" s="50"/>
      <c r="I133" s="50"/>
      <c r="J133" s="50"/>
      <c r="K133" s="50"/>
      <c r="L133" s="35">
        <v>1.4</v>
      </c>
      <c r="M133" s="35">
        <v>1.68</v>
      </c>
      <c r="N133" s="35">
        <v>2.23</v>
      </c>
      <c r="O133" s="35">
        <v>2.39</v>
      </c>
      <c r="P133" s="32">
        <f>SUM(P134:P139)</f>
        <v>200</v>
      </c>
      <c r="Q133" s="32">
        <f t="shared" ref="Q133:CD133" si="59">SUM(Q134:Q139)</f>
        <v>7664761.8154800003</v>
      </c>
      <c r="R133" s="32">
        <f t="shared" si="59"/>
        <v>257</v>
      </c>
      <c r="S133" s="32">
        <f t="shared" si="59"/>
        <v>9020270.5092500001</v>
      </c>
      <c r="T133" s="32">
        <f t="shared" si="59"/>
        <v>0</v>
      </c>
      <c r="U133" s="32">
        <f t="shared" si="59"/>
        <v>0</v>
      </c>
      <c r="V133" s="32">
        <f t="shared" si="59"/>
        <v>0</v>
      </c>
      <c r="W133" s="32">
        <f t="shared" si="59"/>
        <v>0</v>
      </c>
      <c r="X133" s="32">
        <f t="shared" si="59"/>
        <v>7</v>
      </c>
      <c r="Y133" s="32">
        <f t="shared" si="59"/>
        <v>174165.26434999995</v>
      </c>
      <c r="Z133" s="32">
        <f t="shared" si="59"/>
        <v>963</v>
      </c>
      <c r="AA133" s="32">
        <f t="shared" si="59"/>
        <v>32448013.249960005</v>
      </c>
      <c r="AB133" s="32">
        <f t="shared" si="59"/>
        <v>0</v>
      </c>
      <c r="AC133" s="32">
        <f t="shared" si="59"/>
        <v>0</v>
      </c>
      <c r="AD133" s="32">
        <f t="shared" si="59"/>
        <v>0</v>
      </c>
      <c r="AE133" s="32">
        <f t="shared" si="59"/>
        <v>0</v>
      </c>
      <c r="AF133" s="32">
        <f t="shared" si="59"/>
        <v>0</v>
      </c>
      <c r="AG133" s="32">
        <f t="shared" si="59"/>
        <v>0</v>
      </c>
      <c r="AH133" s="32">
        <f t="shared" si="59"/>
        <v>220</v>
      </c>
      <c r="AI133" s="32">
        <f t="shared" si="59"/>
        <v>5838913.7714599986</v>
      </c>
      <c r="AJ133" s="32">
        <f t="shared" si="59"/>
        <v>358</v>
      </c>
      <c r="AK133" s="32">
        <f t="shared" si="59"/>
        <v>10499091.935640002</v>
      </c>
      <c r="AL133" s="32">
        <f t="shared" si="59"/>
        <v>407</v>
      </c>
      <c r="AM133" s="32">
        <f t="shared" si="59"/>
        <v>11226674.3127</v>
      </c>
      <c r="AN133" s="32">
        <f t="shared" si="59"/>
        <v>31</v>
      </c>
      <c r="AO133" s="32">
        <f t="shared" si="59"/>
        <v>890310.47859599988</v>
      </c>
      <c r="AP133" s="32">
        <f t="shared" si="59"/>
        <v>361</v>
      </c>
      <c r="AQ133" s="32">
        <f t="shared" si="59"/>
        <v>10960154.889992002</v>
      </c>
      <c r="AR133" s="32">
        <f t="shared" si="59"/>
        <v>53</v>
      </c>
      <c r="AS133" s="32">
        <f t="shared" si="59"/>
        <v>1633279.0062819999</v>
      </c>
      <c r="AT133" s="32">
        <f t="shared" si="59"/>
        <v>9</v>
      </c>
      <c r="AU133" s="32">
        <f t="shared" si="59"/>
        <v>234703.9926</v>
      </c>
      <c r="AV133" s="32">
        <f t="shared" si="59"/>
        <v>7</v>
      </c>
      <c r="AW133" s="32">
        <f t="shared" si="59"/>
        <v>188284.758508</v>
      </c>
      <c r="AX133" s="32">
        <f t="shared" si="59"/>
        <v>59</v>
      </c>
      <c r="AY133" s="32">
        <f t="shared" si="59"/>
        <v>1571734.4037779998</v>
      </c>
      <c r="AZ133" s="32">
        <f t="shared" si="59"/>
        <v>653</v>
      </c>
      <c r="BA133" s="32">
        <f t="shared" si="59"/>
        <v>17383742.38524</v>
      </c>
      <c r="BB133" s="32">
        <f t="shared" si="59"/>
        <v>0</v>
      </c>
      <c r="BC133" s="32">
        <f t="shared" si="59"/>
        <v>0</v>
      </c>
      <c r="BD133" s="32">
        <f t="shared" si="59"/>
        <v>50</v>
      </c>
      <c r="BE133" s="32">
        <f t="shared" si="59"/>
        <v>1221418.737</v>
      </c>
      <c r="BF133" s="32">
        <f t="shared" si="59"/>
        <v>691</v>
      </c>
      <c r="BG133" s="32">
        <f t="shared" si="59"/>
        <v>21980364.198408</v>
      </c>
      <c r="BH133" s="32">
        <f t="shared" si="59"/>
        <v>505</v>
      </c>
      <c r="BI133" s="32">
        <f t="shared" si="59"/>
        <v>17350468.703568</v>
      </c>
      <c r="BJ133" s="32">
        <f t="shared" si="59"/>
        <v>0</v>
      </c>
      <c r="BK133" s="32">
        <f t="shared" si="59"/>
        <v>0</v>
      </c>
      <c r="BL133" s="32">
        <f t="shared" si="59"/>
        <v>0</v>
      </c>
      <c r="BM133" s="32">
        <f t="shared" si="59"/>
        <v>0</v>
      </c>
      <c r="BN133" s="32">
        <f t="shared" si="59"/>
        <v>0</v>
      </c>
      <c r="BO133" s="32">
        <f t="shared" si="59"/>
        <v>0</v>
      </c>
      <c r="BP133" s="32">
        <f t="shared" si="59"/>
        <v>1389</v>
      </c>
      <c r="BQ133" s="32">
        <f t="shared" si="59"/>
        <v>39012497.649971999</v>
      </c>
      <c r="BR133" s="32">
        <f t="shared" si="59"/>
        <v>1068</v>
      </c>
      <c r="BS133" s="32">
        <f t="shared" si="59"/>
        <v>30306022.653367996</v>
      </c>
      <c r="BT133" s="32">
        <f t="shared" si="59"/>
        <v>235</v>
      </c>
      <c r="BU133" s="32">
        <f t="shared" si="59"/>
        <v>8967315.7535500005</v>
      </c>
      <c r="BV133" s="32">
        <f t="shared" si="59"/>
        <v>16</v>
      </c>
      <c r="BW133" s="32">
        <f t="shared" si="59"/>
        <v>544321.66773600003</v>
      </c>
      <c r="BX133" s="32">
        <f t="shared" si="59"/>
        <v>11</v>
      </c>
      <c r="BY133" s="32">
        <f t="shared" si="59"/>
        <v>341624.70033999998</v>
      </c>
      <c r="BZ133" s="32">
        <f t="shared" si="59"/>
        <v>65</v>
      </c>
      <c r="CA133" s="32">
        <f t="shared" si="59"/>
        <v>2592281.6488799998</v>
      </c>
      <c r="CB133" s="32">
        <f t="shared" si="59"/>
        <v>68</v>
      </c>
      <c r="CC133" s="32">
        <f t="shared" si="59"/>
        <v>3841960.6625399999</v>
      </c>
      <c r="CD133" s="32">
        <f t="shared" si="59"/>
        <v>179</v>
      </c>
      <c r="CE133" s="32">
        <f t="shared" ref="CE133:EC133" si="60">SUM(CE134:CE139)</f>
        <v>6617713.7753495993</v>
      </c>
      <c r="CF133" s="32">
        <f t="shared" si="60"/>
        <v>377</v>
      </c>
      <c r="CG133" s="32">
        <f t="shared" si="60"/>
        <v>12367335.716736002</v>
      </c>
      <c r="CH133" s="32">
        <f t="shared" si="60"/>
        <v>18</v>
      </c>
      <c r="CI133" s="32">
        <f t="shared" si="60"/>
        <v>606788.05553520017</v>
      </c>
      <c r="CJ133" s="32">
        <f t="shared" si="60"/>
        <v>206</v>
      </c>
      <c r="CK133" s="32">
        <f t="shared" si="60"/>
        <v>6941605.2851376003</v>
      </c>
      <c r="CL133" s="32">
        <f t="shared" si="60"/>
        <v>445</v>
      </c>
      <c r="CM133" s="32">
        <f t="shared" si="60"/>
        <v>14976305.298477601</v>
      </c>
      <c r="CN133" s="32">
        <f t="shared" si="60"/>
        <v>560</v>
      </c>
      <c r="CO133" s="32">
        <f t="shared" si="60"/>
        <v>18822008.451892801</v>
      </c>
      <c r="CP133" s="32">
        <f t="shared" si="60"/>
        <v>1019</v>
      </c>
      <c r="CQ133" s="32">
        <f t="shared" si="60"/>
        <v>34384760.793213598</v>
      </c>
      <c r="CR133" s="32">
        <f t="shared" si="60"/>
        <v>8</v>
      </c>
      <c r="CS133" s="32">
        <f t="shared" si="60"/>
        <v>253793.25066480003</v>
      </c>
      <c r="CT133" s="32">
        <f t="shared" si="60"/>
        <v>382</v>
      </c>
      <c r="CU133" s="32">
        <f t="shared" si="60"/>
        <v>13222910.004427202</v>
      </c>
      <c r="CV133" s="32">
        <f t="shared" si="60"/>
        <v>35</v>
      </c>
      <c r="CW133" s="32">
        <f t="shared" si="60"/>
        <v>1196677.4236032001</v>
      </c>
      <c r="CX133" s="32">
        <f t="shared" si="60"/>
        <v>385</v>
      </c>
      <c r="CY133" s="32">
        <f t="shared" si="60"/>
        <v>13063624.228116</v>
      </c>
      <c r="CZ133" s="32">
        <f t="shared" si="60"/>
        <v>7</v>
      </c>
      <c r="DA133" s="32">
        <f t="shared" si="60"/>
        <v>215301.79587840004</v>
      </c>
      <c r="DB133" s="32">
        <f t="shared" si="60"/>
        <v>7</v>
      </c>
      <c r="DC133" s="32">
        <f t="shared" si="60"/>
        <v>186198.50079599998</v>
      </c>
      <c r="DD133" s="32">
        <f t="shared" si="60"/>
        <v>1198</v>
      </c>
      <c r="DE133" s="32">
        <f t="shared" si="60"/>
        <v>44164547.259940803</v>
      </c>
      <c r="DF133" s="32">
        <f t="shared" si="60"/>
        <v>193</v>
      </c>
      <c r="DG133" s="32">
        <f t="shared" si="60"/>
        <v>7532331.2851248002</v>
      </c>
      <c r="DH133" s="32">
        <f t="shared" si="60"/>
        <v>242</v>
      </c>
      <c r="DI133" s="32">
        <f t="shared" si="60"/>
        <v>9815723.3202336021</v>
      </c>
      <c r="DJ133" s="32">
        <f t="shared" si="60"/>
        <v>373</v>
      </c>
      <c r="DK133" s="32">
        <f t="shared" si="60"/>
        <v>15265032.7216464</v>
      </c>
      <c r="DL133" s="32">
        <f t="shared" si="60"/>
        <v>0</v>
      </c>
      <c r="DM133" s="32">
        <f t="shared" si="60"/>
        <v>0</v>
      </c>
      <c r="DN133" s="32">
        <f t="shared" si="60"/>
        <v>2</v>
      </c>
      <c r="DO133" s="32">
        <f t="shared" si="60"/>
        <v>58628.099375999998</v>
      </c>
      <c r="DP133" s="32">
        <f t="shared" si="60"/>
        <v>1235</v>
      </c>
      <c r="DQ133" s="32">
        <f t="shared" si="60"/>
        <v>49287263.660712011</v>
      </c>
      <c r="DR133" s="32">
        <f t="shared" si="60"/>
        <v>497</v>
      </c>
      <c r="DS133" s="32">
        <f t="shared" si="60"/>
        <v>17368402.004553605</v>
      </c>
      <c r="DT133" s="32">
        <f t="shared" si="60"/>
        <v>97</v>
      </c>
      <c r="DU133" s="32">
        <f t="shared" si="60"/>
        <v>3322469.7192455996</v>
      </c>
      <c r="DV133" s="32">
        <f t="shared" si="60"/>
        <v>22</v>
      </c>
      <c r="DW133" s="32">
        <f t="shared" si="60"/>
        <v>873411.79112880013</v>
      </c>
      <c r="DX133" s="32">
        <f t="shared" si="60"/>
        <v>80</v>
      </c>
      <c r="DY133" s="32">
        <f t="shared" si="60"/>
        <v>5710748.4368549995</v>
      </c>
      <c r="DZ133" s="32">
        <f t="shared" si="60"/>
        <v>199</v>
      </c>
      <c r="EA133" s="32">
        <f t="shared" si="60"/>
        <v>14716564.730752502</v>
      </c>
      <c r="EB133" s="32">
        <f t="shared" si="60"/>
        <v>15449</v>
      </c>
      <c r="EC133" s="32">
        <f t="shared" si="60"/>
        <v>526862522.75859517</v>
      </c>
      <c r="ED133" s="51"/>
      <c r="EE133" s="51"/>
      <c r="EF133" s="51"/>
      <c r="EG133" s="51"/>
      <c r="EH133" s="51"/>
      <c r="EI133" s="51"/>
      <c r="EJ133" s="52"/>
      <c r="EK133" s="52"/>
      <c r="EL133" s="52"/>
      <c r="EM133" s="52"/>
      <c r="EN133" s="52"/>
      <c r="EO133" s="52"/>
      <c r="EP133" s="52"/>
      <c r="EQ133" s="52"/>
      <c r="ER133" s="52"/>
      <c r="ES133" s="52"/>
      <c r="ET133" s="52"/>
      <c r="EU133" s="52"/>
      <c r="EV133" s="52"/>
      <c r="EW133" s="52"/>
      <c r="EX133" s="52"/>
      <c r="EY133" s="52"/>
      <c r="EZ133" s="52"/>
      <c r="FA133" s="52"/>
      <c r="FB133" s="52"/>
      <c r="FC133" s="52"/>
      <c r="FD133" s="52"/>
      <c r="FE133" s="52"/>
      <c r="FF133" s="52"/>
      <c r="FG133" s="52"/>
      <c r="FH133" s="52"/>
      <c r="FI133" s="52"/>
      <c r="FJ133" s="52"/>
      <c r="FK133" s="52"/>
      <c r="FL133" s="52"/>
      <c r="FM133" s="52"/>
      <c r="FN133" s="52"/>
      <c r="FO133" s="52"/>
      <c r="FP133" s="52"/>
      <c r="FQ133" s="52"/>
      <c r="FR133" s="52"/>
      <c r="FS133" s="52"/>
      <c r="FT133" s="52"/>
      <c r="FU133" s="52"/>
      <c r="FV133" s="52"/>
      <c r="FW133" s="52"/>
      <c r="FX133" s="52"/>
      <c r="FY133" s="52"/>
      <c r="FZ133" s="52"/>
      <c r="GA133" s="52"/>
      <c r="GB133" s="52"/>
      <c r="GC133" s="52"/>
      <c r="GD133" s="52"/>
      <c r="GE133" s="52"/>
      <c r="GF133" s="52"/>
      <c r="GG133" s="52"/>
      <c r="GH133" s="52"/>
      <c r="GI133" s="52"/>
      <c r="GJ133" s="52"/>
      <c r="GK133" s="52"/>
      <c r="GL133" s="52"/>
      <c r="GM133" s="52"/>
      <c r="GN133" s="52"/>
      <c r="GO133" s="52"/>
      <c r="GP133" s="52"/>
      <c r="GQ133" s="52"/>
      <c r="GR133" s="52"/>
      <c r="GS133" s="52"/>
      <c r="GT133" s="52"/>
      <c r="GU133" s="52"/>
      <c r="GV133" s="52"/>
      <c r="GW133" s="52"/>
      <c r="GX133" s="52"/>
      <c r="GY133" s="52"/>
      <c r="GZ133" s="52"/>
      <c r="HA133" s="52"/>
      <c r="HB133" s="52"/>
      <c r="HC133" s="52"/>
      <c r="HD133" s="52"/>
      <c r="HE133" s="52"/>
      <c r="HF133" s="52"/>
      <c r="HG133" s="52"/>
      <c r="HH133" s="52"/>
      <c r="HI133" s="52"/>
      <c r="HJ133" s="52"/>
      <c r="HK133" s="52"/>
      <c r="HL133" s="52"/>
      <c r="HM133" s="52"/>
      <c r="HN133" s="52"/>
      <c r="HO133" s="52"/>
      <c r="HP133" s="52"/>
      <c r="HQ133" s="52"/>
      <c r="HR133" s="52"/>
      <c r="HS133" s="52"/>
      <c r="HT133" s="52"/>
      <c r="HU133" s="52"/>
      <c r="HV133" s="52"/>
      <c r="HW133" s="52"/>
      <c r="HX133" s="52"/>
      <c r="HY133" s="52"/>
      <c r="HZ133" s="52"/>
      <c r="IA133" s="52"/>
      <c r="IB133" s="52"/>
      <c r="IC133" s="52"/>
      <c r="ID133" s="52"/>
      <c r="IE133" s="52"/>
      <c r="IF133" s="52"/>
      <c r="IG133" s="52"/>
      <c r="IH133" s="52"/>
      <c r="II133" s="52"/>
      <c r="IJ133" s="52"/>
      <c r="IK133" s="52"/>
      <c r="IL133" s="52"/>
      <c r="IM133" s="52"/>
      <c r="IN133" s="52"/>
      <c r="IO133" s="52"/>
      <c r="IP133" s="52"/>
      <c r="IQ133" s="52"/>
      <c r="IR133" s="52"/>
      <c r="IS133" s="52"/>
      <c r="IT133" s="52"/>
      <c r="IU133" s="52"/>
      <c r="IV133" s="52"/>
      <c r="IW133" s="52"/>
    </row>
    <row r="134" spans="1:257" x14ac:dyDescent="0.25">
      <c r="A134" s="56">
        <v>150</v>
      </c>
      <c r="B134" s="34" t="s">
        <v>200</v>
      </c>
      <c r="C134" s="35">
        <v>19007.45</v>
      </c>
      <c r="D134" s="35">
        <f t="shared" si="54"/>
        <v>15776.183500000003</v>
      </c>
      <c r="E134" s="112">
        <v>1.02</v>
      </c>
      <c r="F134" s="36">
        <v>1</v>
      </c>
      <c r="G134" s="37"/>
      <c r="H134" s="38">
        <v>0.59</v>
      </c>
      <c r="I134" s="38">
        <v>0.2</v>
      </c>
      <c r="J134" s="38">
        <v>0.04</v>
      </c>
      <c r="K134" s="38">
        <v>0.17</v>
      </c>
      <c r="L134" s="35">
        <v>1.4</v>
      </c>
      <c r="M134" s="35">
        <v>1.68</v>
      </c>
      <c r="N134" s="35">
        <v>2.23</v>
      </c>
      <c r="O134" s="35">
        <v>2.39</v>
      </c>
      <c r="P134" s="39"/>
      <c r="Q134" s="39">
        <f>P134*C134*E134*F134*L134*$Q$6</f>
        <v>0</v>
      </c>
      <c r="R134" s="39">
        <v>100</v>
      </c>
      <c r="S134" s="39">
        <f>R134*C134*E134*F134*L134*$S$6</f>
        <v>3528543.0180000002</v>
      </c>
      <c r="T134" s="39">
        <v>0</v>
      </c>
      <c r="U134" s="39">
        <f>T134*C134*E134*F134*L134*$U$6</f>
        <v>0</v>
      </c>
      <c r="V134" s="39">
        <v>0</v>
      </c>
      <c r="W134" s="39">
        <f>V134*C134*E134*F134*L134*$W$6</f>
        <v>0</v>
      </c>
      <c r="X134" s="39">
        <v>0</v>
      </c>
      <c r="Y134" s="39">
        <f>X134*C134*E134*F134*L134*$Y$6</f>
        <v>0</v>
      </c>
      <c r="Z134" s="39">
        <v>94</v>
      </c>
      <c r="AA134" s="39">
        <f>Z134*C134*E134*F134*L134*$AA$6</f>
        <v>2806548.8312400002</v>
      </c>
      <c r="AB134" s="39">
        <v>0</v>
      </c>
      <c r="AC134" s="39">
        <f>AB134*C134*E134*F134*L134*$AC$6</f>
        <v>0</v>
      </c>
      <c r="AD134" s="39">
        <v>0</v>
      </c>
      <c r="AE134" s="39">
        <f>AD134*C134*E134*F134*L134*$AE$6</f>
        <v>0</v>
      </c>
      <c r="AF134" s="39">
        <v>0</v>
      </c>
      <c r="AG134" s="39">
        <f>AF134*C134*E134*F134*L134*$AG$6</f>
        <v>0</v>
      </c>
      <c r="AH134" s="39">
        <v>0</v>
      </c>
      <c r="AI134" s="39">
        <f>AH134*C134*E134*F134*L134*$AI$6</f>
        <v>0</v>
      </c>
      <c r="AJ134" s="39">
        <v>2</v>
      </c>
      <c r="AK134" s="39">
        <f>AJ134*C134*E134*F134*L134*$AK$6</f>
        <v>53199.571656</v>
      </c>
      <c r="AL134" s="39">
        <v>20</v>
      </c>
      <c r="AM134" s="39">
        <f>AL134*C134*E134*F134*L134*$AM$6</f>
        <v>531995.71655999997</v>
      </c>
      <c r="AN134" s="39">
        <v>2</v>
      </c>
      <c r="AO134" s="39">
        <f>SUM($AO$6*AN134*C134*E134*F134*L134)</f>
        <v>53199.571656</v>
      </c>
      <c r="AP134" s="39"/>
      <c r="AQ134" s="39">
        <f>AP134*C134*E134*F134*L134*$AQ$6</f>
        <v>0</v>
      </c>
      <c r="AR134" s="39">
        <v>0</v>
      </c>
      <c r="AS134" s="39">
        <f>AR134*C134*E134*F134*L134*$AS$6</f>
        <v>0</v>
      </c>
      <c r="AT134" s="39">
        <v>0</v>
      </c>
      <c r="AU134" s="39">
        <f>AT134*C134*E134*F134*L134*$AU$6</f>
        <v>0</v>
      </c>
      <c r="AV134" s="39"/>
      <c r="AW134" s="39">
        <f>AV134*C134*E134*F134*L134*$AW$6</f>
        <v>0</v>
      </c>
      <c r="AX134" s="39"/>
      <c r="AY134" s="39">
        <f>SUM(AX134*$AY$6*C134*E134*F134*L134)</f>
        <v>0</v>
      </c>
      <c r="AZ134" s="39">
        <v>1</v>
      </c>
      <c r="BA134" s="39">
        <f>SUM(AZ134*$BA$6*C134*E134*F134*L134)</f>
        <v>26599.785828</v>
      </c>
      <c r="BB134" s="39">
        <v>0</v>
      </c>
      <c r="BC134" s="39">
        <f>BB134*C134*E134*F134*L134*$BC$6</f>
        <v>0</v>
      </c>
      <c r="BD134" s="39">
        <v>0</v>
      </c>
      <c r="BE134" s="39">
        <f>BD134*C134*E134*F134*L134*$BE$6</f>
        <v>0</v>
      </c>
      <c r="BF134" s="39"/>
      <c r="BG134" s="39">
        <f>BF134*C134*E134*F134*L134*$BG$6</f>
        <v>0</v>
      </c>
      <c r="BH134" s="39"/>
      <c r="BI134" s="39">
        <f>BH134*C134*E134*F134*L134*$BI$6</f>
        <v>0</v>
      </c>
      <c r="BJ134" s="39">
        <v>0</v>
      </c>
      <c r="BK134" s="39">
        <f>BJ134*C134*E134*F134*L134*$BK$6</f>
        <v>0</v>
      </c>
      <c r="BL134" s="39">
        <v>0</v>
      </c>
      <c r="BM134" s="39">
        <f>BL134*C134*E134*F134*L134*$BM$6</f>
        <v>0</v>
      </c>
      <c r="BN134" s="39">
        <v>0</v>
      </c>
      <c r="BO134" s="39">
        <f>BN134*C134*E134*F134*L134*$BO$6</f>
        <v>0</v>
      </c>
      <c r="BP134" s="39">
        <v>6</v>
      </c>
      <c r="BQ134" s="39">
        <f>BP134*C134*E134*F134*L134*$BQ$6</f>
        <v>159598.71496800001</v>
      </c>
      <c r="BR134" s="39">
        <v>0</v>
      </c>
      <c r="BS134" s="39">
        <f>BR134*C134*E134*F134*L134*$BS$6</f>
        <v>0</v>
      </c>
      <c r="BT134" s="39">
        <v>0</v>
      </c>
      <c r="BU134" s="39">
        <f>BT134*C134*E134*F134*L134*$BU$6</f>
        <v>0</v>
      </c>
      <c r="BV134" s="39">
        <v>0</v>
      </c>
      <c r="BW134" s="39">
        <f>BV134*C134*E134*F134*L134*$BW$6</f>
        <v>0</v>
      </c>
      <c r="BX134" s="39">
        <v>0</v>
      </c>
      <c r="BY134" s="39">
        <f>BX134*C134*E134*F134*L134*$BY$6</f>
        <v>0</v>
      </c>
      <c r="BZ134" s="39">
        <v>0</v>
      </c>
      <c r="CA134" s="39">
        <f>BZ134*C134*E134*F134*M134*$CA$6</f>
        <v>0</v>
      </c>
      <c r="CB134" s="39">
        <v>0</v>
      </c>
      <c r="CC134" s="39">
        <f>CB134*C134*E134*F134*M134*$CC$6</f>
        <v>0</v>
      </c>
      <c r="CD134" s="39">
        <v>2</v>
      </c>
      <c r="CE134" s="39">
        <f>CD134*C134*E134*F134*M134*$CE$6</f>
        <v>63839.485987200009</v>
      </c>
      <c r="CF134" s="39">
        <v>2</v>
      </c>
      <c r="CG134" s="39">
        <f>CF134*C134*E134*F134*M134*$CG$6</f>
        <v>63839.485987200009</v>
      </c>
      <c r="CH134" s="39">
        <v>1</v>
      </c>
      <c r="CI134" s="39">
        <f>SUM(CH134*$CI$6*C134*E134*F134*M134)</f>
        <v>31919.742993600001</v>
      </c>
      <c r="CJ134" s="39">
        <v>7</v>
      </c>
      <c r="CK134" s="39">
        <f>SUM(CJ134*$CK$6*C134*E134*F134*M134)</f>
        <v>223438.20095519998</v>
      </c>
      <c r="CL134" s="39"/>
      <c r="CM134" s="39">
        <f>CL134*C134*E134*F134*M134*$CM$6</f>
        <v>0</v>
      </c>
      <c r="CN134" s="39"/>
      <c r="CO134" s="39">
        <f>CN134*C134*E134*F134*M134*$CO$6</f>
        <v>0</v>
      </c>
      <c r="CP134" s="39"/>
      <c r="CQ134" s="39">
        <f>CP134*C134*E134*F134*M134*$CQ$6</f>
        <v>0</v>
      </c>
      <c r="CR134" s="39"/>
      <c r="CS134" s="39">
        <f>CR134*C134*E134*F134*M134*$CS$6</f>
        <v>0</v>
      </c>
      <c r="CT134" s="39">
        <v>2</v>
      </c>
      <c r="CU134" s="39">
        <f>CT134*C134*E134*F134*M134*$CU$6</f>
        <v>63839.485987200009</v>
      </c>
      <c r="CV134" s="39"/>
      <c r="CW134" s="39">
        <f>SUM(CV134*$CW$6*C134*E134*F134*M134)</f>
        <v>0</v>
      </c>
      <c r="CX134" s="39">
        <v>5</v>
      </c>
      <c r="CY134" s="39">
        <f>SUM(CX134*$CY$6*C134*E134*F134*M134)</f>
        <v>159598.71496800001</v>
      </c>
      <c r="CZ134" s="39">
        <v>1</v>
      </c>
      <c r="DA134" s="39">
        <f>CZ134*C134*E134*F134*M134*$DA$6</f>
        <v>31919.742993600004</v>
      </c>
      <c r="DB134" s="39">
        <v>0</v>
      </c>
      <c r="DC134" s="39">
        <f>DB134*C134*E134*F134*M134*$DC$6</f>
        <v>0</v>
      </c>
      <c r="DD134" s="39">
        <v>3</v>
      </c>
      <c r="DE134" s="39">
        <f>DD134*C134*E134*F134*M134*$DE$6</f>
        <v>105530.57887680002</v>
      </c>
      <c r="DF134" s="39"/>
      <c r="DG134" s="39">
        <f>DF134*C134*E134*F134*M134*$DG$6</f>
        <v>0</v>
      </c>
      <c r="DH134" s="40"/>
      <c r="DI134" s="40">
        <f>DH134*C134*E134*F134*M134*$DI$6</f>
        <v>0</v>
      </c>
      <c r="DJ134" s="39">
        <v>15</v>
      </c>
      <c r="DK134" s="39">
        <f>DJ134*C134*E134*F134*M134*$DK$6</f>
        <v>527652.89438399998</v>
      </c>
      <c r="DL134" s="39">
        <v>0</v>
      </c>
      <c r="DM134" s="39">
        <f>DL134*C134*E134*F134*M134*$DM$6</f>
        <v>0</v>
      </c>
      <c r="DN134" s="39">
        <v>0</v>
      </c>
      <c r="DO134" s="39">
        <f>DN134*C134*E134*F134*M134*$DO$6</f>
        <v>0</v>
      </c>
      <c r="DP134" s="39"/>
      <c r="DQ134" s="39">
        <f>DP134*C134*E134*F134*M134*$DQ$6</f>
        <v>0</v>
      </c>
      <c r="DR134" s="39"/>
      <c r="DS134" s="39">
        <f>DR134*C134*E134*F134*M134*$DS$6</f>
        <v>0</v>
      </c>
      <c r="DT134" s="39">
        <v>0</v>
      </c>
      <c r="DU134" s="39">
        <f>DT134*C134*E134*F134*M134*$DU$6</f>
        <v>0</v>
      </c>
      <c r="DV134" s="39">
        <v>0</v>
      </c>
      <c r="DW134" s="39">
        <f>DV134*C134*E134*F134*M134*$DW$6</f>
        <v>0</v>
      </c>
      <c r="DX134" s="39">
        <v>0</v>
      </c>
      <c r="DY134" s="39">
        <f>DX134*C134*E134*F134*N134*$DY$6</f>
        <v>0</v>
      </c>
      <c r="DZ134" s="39">
        <v>12</v>
      </c>
      <c r="EA134" s="39">
        <f>DZ134*C134*E134*F134*O134*$EA$6</f>
        <v>834054.50898000004</v>
      </c>
      <c r="EB134" s="41">
        <f t="shared" ref="EB134:EB139" si="61">SUM(P134,R134,T134,V134,X134,Z134,AB134,AD134,AF134,AH134,AJ134,AL134,AP134,AR134,AT134,AV134,AX134,AZ134,BB134,BD134,BF134,BH134,BJ134,BL134,BN134,BP134,BR134,BT134,BV134,BX134,BZ134,CB134,CD134,CF134,CH134,CJ134,CL134,CN134,CP134,CR134,CT134,CV134,CX134,CZ134,DB134,DD134,DF134,DH134,DJ134,DL134,DN134,DP134,DR134,DT134,DV134,DX134,DZ134,AN134)</f>
        <v>275</v>
      </c>
      <c r="EC134" s="41">
        <f t="shared" ref="EC134:EC139" si="62">SUM(Q134,S134,U134,W134,Y134,AA134,AC134,AE134,AG134,AI134,AK134,AM134,AQ134,AS134,AU134,AW134,AY134,BA134,BC134,BE134,BG134,BI134,BK134,BM134,BO134,BQ134,BS134,BU134,BW134,BY134,CA134,CC134,CE134,CG134,CI134,CK134,CM134,CO134,CQ134,CS134,CU134,CW134,CY134,DA134,DC134,DE134,DG134,DI134,DK134,DM134,DO134,DQ134,DS134,DU134,DW134,DY134,EA134,AO134)</f>
        <v>9265318.0520207994</v>
      </c>
    </row>
    <row r="135" spans="1:257" ht="45" x14ac:dyDescent="0.25">
      <c r="A135" s="56">
        <v>151</v>
      </c>
      <c r="B135" s="34" t="s">
        <v>201</v>
      </c>
      <c r="C135" s="35">
        <v>19007.45</v>
      </c>
      <c r="D135" s="35">
        <f t="shared" si="54"/>
        <v>15966.258000000002</v>
      </c>
      <c r="E135" s="112">
        <v>0.85</v>
      </c>
      <c r="F135" s="36">
        <v>1</v>
      </c>
      <c r="G135" s="37"/>
      <c r="H135" s="38">
        <v>0.61</v>
      </c>
      <c r="I135" s="38">
        <v>0.2</v>
      </c>
      <c r="J135" s="38">
        <v>0.03</v>
      </c>
      <c r="K135" s="38">
        <v>0.16</v>
      </c>
      <c r="L135" s="35">
        <v>1.4</v>
      </c>
      <c r="M135" s="35">
        <v>1.68</v>
      </c>
      <c r="N135" s="35">
        <v>2.23</v>
      </c>
      <c r="O135" s="35">
        <v>2.39</v>
      </c>
      <c r="P135" s="39"/>
      <c r="Q135" s="39">
        <f>P135*C135*E135*F135*L135*$Q$6</f>
        <v>0</v>
      </c>
      <c r="R135" s="39">
        <v>30</v>
      </c>
      <c r="S135" s="39">
        <f>R135*C135*E135*F135*L135*$S$6</f>
        <v>882135.75450000004</v>
      </c>
      <c r="T135" s="39">
        <v>0</v>
      </c>
      <c r="U135" s="39">
        <f>T135*C135*E135*F135*L135*$U$6</f>
        <v>0</v>
      </c>
      <c r="V135" s="39">
        <v>0</v>
      </c>
      <c r="W135" s="39">
        <f>V135*C135*E135*F135*L135*$W$6</f>
        <v>0</v>
      </c>
      <c r="X135" s="39">
        <v>7</v>
      </c>
      <c r="Y135" s="39">
        <f>X135*C135*E135*F135*L135*$Y$6</f>
        <v>174165.26434999995</v>
      </c>
      <c r="Z135" s="39">
        <v>37</v>
      </c>
      <c r="AA135" s="39">
        <f>Z135*C135*E135*F135*L135*$AA$6</f>
        <v>920587.82584999991</v>
      </c>
      <c r="AB135" s="39">
        <v>0</v>
      </c>
      <c r="AC135" s="39">
        <f>AB135*C135*E135*F135*L135*$AC$6</f>
        <v>0</v>
      </c>
      <c r="AD135" s="39">
        <v>0</v>
      </c>
      <c r="AE135" s="39">
        <f>AD135*C135*E135*F135*L135*$AE$6</f>
        <v>0</v>
      </c>
      <c r="AF135" s="39">
        <v>0</v>
      </c>
      <c r="AG135" s="39">
        <f>AF135*C135*E135*F135*L135*$AG$6</f>
        <v>0</v>
      </c>
      <c r="AH135" s="39">
        <v>0</v>
      </c>
      <c r="AI135" s="39">
        <f>AH135*C135*E135*F135*L135*$AI$6</f>
        <v>0</v>
      </c>
      <c r="AJ135" s="39">
        <v>0</v>
      </c>
      <c r="AK135" s="39">
        <f>AJ135*C135*E135*F135*L135*$AK$6</f>
        <v>0</v>
      </c>
      <c r="AL135" s="39">
        <v>12</v>
      </c>
      <c r="AM135" s="39">
        <f>AL135*C135*E135*F135*L135*$AM$6</f>
        <v>265997.85827999999</v>
      </c>
      <c r="AN135" s="39"/>
      <c r="AO135" s="39">
        <f>SUM($AO$6*AN135*C135*E135*F135*L135)</f>
        <v>0</v>
      </c>
      <c r="AP135" s="39"/>
      <c r="AQ135" s="39">
        <f>AP135*C135*E135*F135*L135*$AQ$6</f>
        <v>0</v>
      </c>
      <c r="AR135" s="39">
        <v>0</v>
      </c>
      <c r="AS135" s="39">
        <f>AR135*C135*E135*F135*L135*$AS$6</f>
        <v>0</v>
      </c>
      <c r="AT135" s="39">
        <v>0</v>
      </c>
      <c r="AU135" s="39">
        <f>AT135*C135*E135*F135*L135*$AU$6</f>
        <v>0</v>
      </c>
      <c r="AV135" s="39"/>
      <c r="AW135" s="39">
        <f>AV135*C135*E135*F135*L135*$AW$6</f>
        <v>0</v>
      </c>
      <c r="AX135" s="39"/>
      <c r="AY135" s="39">
        <f>SUM(AX135*$AY$6*C135*E135*F135*L135)</f>
        <v>0</v>
      </c>
      <c r="AZ135" s="39"/>
      <c r="BA135" s="39">
        <f>SUM(AZ135*$BA$6*C135*E135*F135*L135)</f>
        <v>0</v>
      </c>
      <c r="BB135" s="39">
        <v>0</v>
      </c>
      <c r="BC135" s="39">
        <f>BB135*C135*E135*F135*L135*$BC$6</f>
        <v>0</v>
      </c>
      <c r="BD135" s="39">
        <v>50</v>
      </c>
      <c r="BE135" s="39">
        <f>BD135*C135*E135*F135*L135*$BE$6</f>
        <v>1221418.737</v>
      </c>
      <c r="BF135" s="39">
        <v>3</v>
      </c>
      <c r="BG135" s="39">
        <f>BF135*C135*E135*F135*L135*$BG$6</f>
        <v>73285.124219999998</v>
      </c>
      <c r="BH135" s="39">
        <v>19</v>
      </c>
      <c r="BI135" s="39">
        <f>BH135*C135*E135*F135*L135*$BI$6</f>
        <v>464139.12005999999</v>
      </c>
      <c r="BJ135" s="39">
        <v>0</v>
      </c>
      <c r="BK135" s="39">
        <f>BJ135*C135*E135*F135*L135*$BK$6</f>
        <v>0</v>
      </c>
      <c r="BL135" s="39">
        <v>0</v>
      </c>
      <c r="BM135" s="39">
        <f>BL135*C135*E135*F135*L135*$BM$6</f>
        <v>0</v>
      </c>
      <c r="BN135" s="39">
        <v>0</v>
      </c>
      <c r="BO135" s="39">
        <f>BN135*C135*E135*F135*L135*$BO$6</f>
        <v>0</v>
      </c>
      <c r="BP135" s="39"/>
      <c r="BQ135" s="39">
        <f>BP135*C135*E135*F135*L135*$BQ$6</f>
        <v>0</v>
      </c>
      <c r="BR135" s="39">
        <v>0</v>
      </c>
      <c r="BS135" s="39">
        <f>BR135*C135*E135*F135*L135*$BS$6</f>
        <v>0</v>
      </c>
      <c r="BT135" s="39">
        <v>0</v>
      </c>
      <c r="BU135" s="39">
        <f>BT135*C135*E135*F135*L135*$BU$6</f>
        <v>0</v>
      </c>
      <c r="BV135" s="39">
        <v>0</v>
      </c>
      <c r="BW135" s="39">
        <f>BV135*C135*E135*F135*L135*$BW$6</f>
        <v>0</v>
      </c>
      <c r="BX135" s="39">
        <v>0</v>
      </c>
      <c r="BY135" s="39">
        <f>BX135*C135*E135*F135*L135*$BY$6</f>
        <v>0</v>
      </c>
      <c r="BZ135" s="39">
        <v>0</v>
      </c>
      <c r="CA135" s="39">
        <f>BZ135*C135*E135*F135*M135*$CA$6</f>
        <v>0</v>
      </c>
      <c r="CB135" s="39">
        <v>0</v>
      </c>
      <c r="CC135" s="39">
        <f>CB135*C135*E135*F135*M135*$CC$6</f>
        <v>0</v>
      </c>
      <c r="CD135" s="39">
        <v>2</v>
      </c>
      <c r="CE135" s="39">
        <f>CD135*C135*E135*F135*M135*$CE$6</f>
        <v>53199.571655999993</v>
      </c>
      <c r="CF135" s="39"/>
      <c r="CG135" s="39">
        <f>CF135*C135*E135*F135*M135*$CG$6</f>
        <v>0</v>
      </c>
      <c r="CH135" s="39"/>
      <c r="CI135" s="39">
        <f>SUM(CH135*$CI$6*C135*E135*F135*M135)</f>
        <v>0</v>
      </c>
      <c r="CJ135" s="39"/>
      <c r="CK135" s="39">
        <f>SUM(CJ135*$CK$6*C135*E135*F135*M135)</f>
        <v>0</v>
      </c>
      <c r="CL135" s="39">
        <v>2</v>
      </c>
      <c r="CM135" s="39">
        <f>CL135*C135*E135*F135*M135*$CM$6</f>
        <v>53199.571655999993</v>
      </c>
      <c r="CN135" s="39"/>
      <c r="CO135" s="39">
        <f>CN135*C135*E135*F135*M135*$CO$6</f>
        <v>0</v>
      </c>
      <c r="CP135" s="39"/>
      <c r="CQ135" s="39">
        <f>CP135*C135*E135*F135*M135*$CQ$6</f>
        <v>0</v>
      </c>
      <c r="CR135" s="39"/>
      <c r="CS135" s="39">
        <f>CR135*C135*E135*F135*M135*$CS$6</f>
        <v>0</v>
      </c>
      <c r="CT135" s="39"/>
      <c r="CU135" s="39">
        <f>CT135*C135*E135*F135*M135*$CU$6</f>
        <v>0</v>
      </c>
      <c r="CV135" s="39"/>
      <c r="CW135" s="39">
        <f>SUM(CV135*$CW$6*C135*E135*F135*M135)</f>
        <v>0</v>
      </c>
      <c r="CX135" s="39"/>
      <c r="CY135" s="39">
        <f>SUM(CX135*$CY$6*C135*E135*F135*M135)</f>
        <v>0</v>
      </c>
      <c r="CZ135" s="39"/>
      <c r="DA135" s="39">
        <f>CZ135*C135*E135*F135*M135*$DA$6</f>
        <v>0</v>
      </c>
      <c r="DB135" s="39">
        <v>0</v>
      </c>
      <c r="DC135" s="39">
        <f>DB135*C135*E135*F135*M135*$DC$6</f>
        <v>0</v>
      </c>
      <c r="DD135" s="39"/>
      <c r="DE135" s="39">
        <f>DD135*C135*E135*F135*M135*$DE$6</f>
        <v>0</v>
      </c>
      <c r="DF135" s="39">
        <v>0</v>
      </c>
      <c r="DG135" s="39">
        <f>DF135*C135*E135*F135*M135*$DG$6</f>
        <v>0</v>
      </c>
      <c r="DH135" s="40"/>
      <c r="DI135" s="40">
        <f>DH135*C135*E135*F135*M135*$DI$6</f>
        <v>0</v>
      </c>
      <c r="DJ135" s="39">
        <v>2</v>
      </c>
      <c r="DK135" s="39">
        <f>DJ135*C135*E135*F135*M135*$DK$6</f>
        <v>58628.099375999998</v>
      </c>
      <c r="DL135" s="39">
        <v>0</v>
      </c>
      <c r="DM135" s="39">
        <f>DL135*C135*E135*F135*M135*$DM$6</f>
        <v>0</v>
      </c>
      <c r="DN135" s="39">
        <v>2</v>
      </c>
      <c r="DO135" s="39">
        <f>DN135*C135*E135*F135*M135*$DO$6</f>
        <v>58628.099375999998</v>
      </c>
      <c r="DP135" s="39">
        <v>0</v>
      </c>
      <c r="DQ135" s="39">
        <f>DP135*C135*E135*F135*M135*$DQ$6</f>
        <v>0</v>
      </c>
      <c r="DR135" s="39">
        <v>0</v>
      </c>
      <c r="DS135" s="39">
        <f>DR135*C135*E135*F135*M135*$DS$6</f>
        <v>0</v>
      </c>
      <c r="DT135" s="39">
        <v>0</v>
      </c>
      <c r="DU135" s="39">
        <f>DT135*C135*E135*F135*M135*$DU$6</f>
        <v>0</v>
      </c>
      <c r="DV135" s="39">
        <v>0</v>
      </c>
      <c r="DW135" s="39">
        <f>DV135*C135*E135*F135*M135*$DW$6</f>
        <v>0</v>
      </c>
      <c r="DX135" s="39">
        <v>0</v>
      </c>
      <c r="DY135" s="39">
        <f>DX135*C135*E135*F135*N135*$DY$6</f>
        <v>0</v>
      </c>
      <c r="DZ135" s="39"/>
      <c r="EA135" s="39">
        <f>DZ135*C135*E135*F135*O135*$EA$6</f>
        <v>0</v>
      </c>
      <c r="EB135" s="41">
        <f t="shared" si="61"/>
        <v>166</v>
      </c>
      <c r="EC135" s="41">
        <f t="shared" si="62"/>
        <v>4225385.0263240002</v>
      </c>
    </row>
    <row r="136" spans="1:257" x14ac:dyDescent="0.25">
      <c r="A136" s="56">
        <v>152</v>
      </c>
      <c r="B136" s="34" t="s">
        <v>202</v>
      </c>
      <c r="C136" s="35">
        <v>19007.45</v>
      </c>
      <c r="D136" s="35">
        <f t="shared" si="54"/>
        <v>15015.885500000002</v>
      </c>
      <c r="E136" s="112">
        <v>1.36</v>
      </c>
      <c r="F136" s="36">
        <v>1</v>
      </c>
      <c r="G136" s="37"/>
      <c r="H136" s="38">
        <v>0.54</v>
      </c>
      <c r="I136" s="38">
        <v>0.2</v>
      </c>
      <c r="J136" s="38">
        <v>0.05</v>
      </c>
      <c r="K136" s="38">
        <v>0.21</v>
      </c>
      <c r="L136" s="35">
        <v>1.4</v>
      </c>
      <c r="M136" s="35">
        <v>1.68</v>
      </c>
      <c r="N136" s="35">
        <v>2.23</v>
      </c>
      <c r="O136" s="35">
        <v>2.39</v>
      </c>
      <c r="P136" s="39">
        <v>180</v>
      </c>
      <c r="Q136" s="39">
        <f>P136*C136*E136*F136*L136*$Q$6</f>
        <v>7035371.9251200007</v>
      </c>
      <c r="R136" s="39">
        <v>20</v>
      </c>
      <c r="S136" s="39">
        <f>R136*C136*E136*F136*L136*$S$6</f>
        <v>940944.80480000004</v>
      </c>
      <c r="T136" s="39">
        <v>0</v>
      </c>
      <c r="U136" s="39">
        <f>T136*C136*E136*F136*L136*$U$6</f>
        <v>0</v>
      </c>
      <c r="V136" s="39">
        <v>0</v>
      </c>
      <c r="W136" s="39">
        <f>V136*C136*E136*F136*L136*$W$6</f>
        <v>0</v>
      </c>
      <c r="X136" s="39">
        <v>0</v>
      </c>
      <c r="Y136" s="39">
        <f>X136*C136*E136*F136*L136*$Y$6</f>
        <v>0</v>
      </c>
      <c r="Z136" s="39">
        <v>217</v>
      </c>
      <c r="AA136" s="39">
        <f>Z136*C136*E136*F136*L136*$AA$6</f>
        <v>8638597.1117600016</v>
      </c>
      <c r="AB136" s="39">
        <v>0</v>
      </c>
      <c r="AC136" s="39">
        <f>AB136*C136*E136*F136*L136*$AC$6</f>
        <v>0</v>
      </c>
      <c r="AD136" s="39">
        <v>0</v>
      </c>
      <c r="AE136" s="39">
        <f>AD136*C136*E136*F136*L136*$AE$6</f>
        <v>0</v>
      </c>
      <c r="AF136" s="39">
        <v>0</v>
      </c>
      <c r="AG136" s="39">
        <f>AF136*C136*E136*F136*L136*$AG$6</f>
        <v>0</v>
      </c>
      <c r="AH136" s="39">
        <v>70</v>
      </c>
      <c r="AI136" s="39">
        <f>AH136*C136*E136*F136*L136*$AI$6</f>
        <v>2482646.6772799999</v>
      </c>
      <c r="AJ136" s="39">
        <v>200</v>
      </c>
      <c r="AK136" s="39">
        <f>AJ136*C136*E136*F136*L136*$AK$6</f>
        <v>7093276.2208000002</v>
      </c>
      <c r="AL136" s="39">
        <v>163</v>
      </c>
      <c r="AM136" s="39">
        <f>AL136*C136*E136*F136*L136*$AM$6</f>
        <v>5781020.1199520007</v>
      </c>
      <c r="AN136" s="39">
        <v>15</v>
      </c>
      <c r="AO136" s="39">
        <f>SUM($AO$6*AN136*C136*E136*F136*L136)</f>
        <v>531995.71655999997</v>
      </c>
      <c r="AP136" s="39">
        <v>233</v>
      </c>
      <c r="AQ136" s="39">
        <f>AP136*C136*E136*F136*L136*$AQ$6</f>
        <v>8263666.7972320011</v>
      </c>
      <c r="AR136" s="39">
        <v>30</v>
      </c>
      <c r="AS136" s="39">
        <f>AR136*C136*E136*F136*L136*$AS$6</f>
        <v>1063991.4331199999</v>
      </c>
      <c r="AT136" s="39">
        <v>3</v>
      </c>
      <c r="AU136" s="39">
        <f>AT136*C136*E136*F136*L136*$AU$6</f>
        <v>106399.143312</v>
      </c>
      <c r="AV136" s="39">
        <v>3</v>
      </c>
      <c r="AW136" s="39">
        <f>AV136*C136*E136*F136*L136*$AW$6</f>
        <v>106399.143312</v>
      </c>
      <c r="AX136" s="32">
        <v>22</v>
      </c>
      <c r="AY136" s="39">
        <f>SUM(AX136*$AY$6*C136*E136*F136*L136)</f>
        <v>780260.38428799994</v>
      </c>
      <c r="AZ136" s="32">
        <v>242</v>
      </c>
      <c r="BA136" s="39">
        <f>SUM(AZ136*$BA$6*C136*E136*F136*L136)</f>
        <v>8582864.2271680012</v>
      </c>
      <c r="BB136" s="39">
        <v>0</v>
      </c>
      <c r="BC136" s="39">
        <f>BB136*C136*E136*F136*L136*$BC$6</f>
        <v>0</v>
      </c>
      <c r="BD136" s="39">
        <v>0</v>
      </c>
      <c r="BE136" s="39">
        <f>BD136*C136*E136*F136*L136*$BE$6</f>
        <v>0</v>
      </c>
      <c r="BF136" s="39">
        <v>227</v>
      </c>
      <c r="BG136" s="39">
        <f>BF136*C136*E136*F136*L136*$BG$6</f>
        <v>8872385.7055680007</v>
      </c>
      <c r="BH136" s="39">
        <v>325</v>
      </c>
      <c r="BI136" s="39">
        <f>BH136*C136*E136*F136*L136*$BI$6</f>
        <v>12702754.864800001</v>
      </c>
      <c r="BJ136" s="39">
        <v>0</v>
      </c>
      <c r="BK136" s="39">
        <f>BJ136*C136*E136*F136*L136*$BK$6</f>
        <v>0</v>
      </c>
      <c r="BL136" s="39">
        <v>0</v>
      </c>
      <c r="BM136" s="39">
        <f>BL136*C136*E136*F136*L136*$BM$6</f>
        <v>0</v>
      </c>
      <c r="BN136" s="39">
        <v>0</v>
      </c>
      <c r="BO136" s="39">
        <f>BN136*C136*E136*F136*L136*$BO$6</f>
        <v>0</v>
      </c>
      <c r="BP136" s="39">
        <v>553</v>
      </c>
      <c r="BQ136" s="39">
        <f>BP136*C136*E136*F136*L136*$BQ$6</f>
        <v>19612908.750512</v>
      </c>
      <c r="BR136" s="39">
        <v>500</v>
      </c>
      <c r="BS136" s="39">
        <f>BR136*C136*E136*F136*L136*$BS$6</f>
        <v>17733190.551999997</v>
      </c>
      <c r="BT136" s="39">
        <v>200</v>
      </c>
      <c r="BU136" s="39">
        <f>BT136*C136*E136*F136*L136*$BU$6</f>
        <v>7961840.6560000004</v>
      </c>
      <c r="BV136" s="39">
        <v>10</v>
      </c>
      <c r="BW136" s="39">
        <f>BV136*C136*E136*F136*L136*$BW$6</f>
        <v>390853.99584000005</v>
      </c>
      <c r="BX136" s="39">
        <v>5</v>
      </c>
      <c r="BY136" s="39">
        <f>BX136*C136*E136*F136*L136*$BY$6</f>
        <v>177331.90552</v>
      </c>
      <c r="BZ136" s="39">
        <v>5</v>
      </c>
      <c r="CA136" s="39">
        <f>BZ136*C136*E136*F136*M136*$CA$6</f>
        <v>325711.66319999995</v>
      </c>
      <c r="CB136" s="39">
        <v>37</v>
      </c>
      <c r="CC136" s="39">
        <f>CB136*C136*E136*F136*M136*$CC$6</f>
        <v>2410266.3076800001</v>
      </c>
      <c r="CD136" s="39">
        <v>100</v>
      </c>
      <c r="CE136" s="39">
        <f>CD136*C136*E136*F136*M136*$CE$6</f>
        <v>4255965.7324799998</v>
      </c>
      <c r="CF136" s="39">
        <v>137</v>
      </c>
      <c r="CG136" s="39">
        <f>CF136*C136*E136*F136*M136*$CG$6</f>
        <v>5830673.0534976004</v>
      </c>
      <c r="CH136" s="32">
        <v>8</v>
      </c>
      <c r="CI136" s="39">
        <f>SUM(CH136*$CI$6*C136*E136*F136*M136)</f>
        <v>340477.25859840005</v>
      </c>
      <c r="CJ136" s="32">
        <v>89</v>
      </c>
      <c r="CK136" s="39">
        <f>SUM(CJ136*$CK$6*C136*E136*F136*M136)</f>
        <v>3787809.5019072001</v>
      </c>
      <c r="CL136" s="39">
        <f>180+20</f>
        <v>200</v>
      </c>
      <c r="CM136" s="39">
        <f>CL136*C136*E136*F136*M136*$CM$6</f>
        <v>8511931.4649599995</v>
      </c>
      <c r="CN136" s="39">
        <v>270</v>
      </c>
      <c r="CO136" s="39">
        <f>CN136*C136*E136*F136*M136*$CO$6</f>
        <v>11491107.477696</v>
      </c>
      <c r="CP136" s="39">
        <v>442</v>
      </c>
      <c r="CQ136" s="39">
        <f>CP136*C136*E136*F136*M136*$CQ$6</f>
        <v>18811368.537561599</v>
      </c>
      <c r="CR136" s="39">
        <v>3</v>
      </c>
      <c r="CS136" s="39">
        <f>CR136*C136*E136*F136*M136*$CS$6</f>
        <v>127678.97197440002</v>
      </c>
      <c r="CT136" s="39">
        <v>206</v>
      </c>
      <c r="CU136" s="39">
        <f>CT136*C136*E136*F136*M136*$CU$6</f>
        <v>8767289.4089088012</v>
      </c>
      <c r="CV136" s="32">
        <v>17</v>
      </c>
      <c r="CW136" s="39">
        <f>SUM(CV136*$CW$6*C136*E136*F136*M136)</f>
        <v>723514.17452160013</v>
      </c>
      <c r="CX136" s="32">
        <v>181</v>
      </c>
      <c r="CY136" s="39">
        <f>SUM(CX136*$CY$6*C136*E136*F136*M136)</f>
        <v>7703297.9757888</v>
      </c>
      <c r="CZ136" s="39">
        <v>2</v>
      </c>
      <c r="DA136" s="39">
        <f>CZ136*C136*E136*F136*M136*$DA$6</f>
        <v>85119.314649599997</v>
      </c>
      <c r="DB136" s="39"/>
      <c r="DC136" s="39">
        <f>DB136*C136*E136*F136*M136*$DC$6</f>
        <v>0</v>
      </c>
      <c r="DD136" s="39">
        <v>500</v>
      </c>
      <c r="DE136" s="39">
        <f>DD136*C136*E136*F136*M136*$DE$6</f>
        <v>23451239.750399999</v>
      </c>
      <c r="DF136" s="39">
        <v>100</v>
      </c>
      <c r="DG136" s="39">
        <f>DF136*C136*E136*F136*M136*$DG$6</f>
        <v>4690247.9500799999</v>
      </c>
      <c r="DH136" s="40">
        <v>144</v>
      </c>
      <c r="DI136" s="40">
        <f>DH136*C136*E136*F136*M136*$DI$6</f>
        <v>6753957.0481152013</v>
      </c>
      <c r="DJ136" s="39">
        <v>227</v>
      </c>
      <c r="DK136" s="39">
        <f>DJ136*C136*E136*F136*M136*$DK$6</f>
        <v>10646862.8466816</v>
      </c>
      <c r="DL136" s="39">
        <v>0</v>
      </c>
      <c r="DM136" s="39">
        <f>DL136*C136*E136*F136*M136*$DM$6</f>
        <v>0</v>
      </c>
      <c r="DN136" s="39">
        <v>0</v>
      </c>
      <c r="DO136" s="39">
        <f>DN136*C136*E136*F136*M136*$DO$6</f>
        <v>0</v>
      </c>
      <c r="DP136" s="39">
        <v>792</v>
      </c>
      <c r="DQ136" s="39">
        <f>DP136*C136*E136*F136*M136*$DQ$6</f>
        <v>37146763.764633611</v>
      </c>
      <c r="DR136" s="39">
        <v>207</v>
      </c>
      <c r="DS136" s="39">
        <f>DR136*C136*E136*F136*M136*$DS$6</f>
        <v>9708813.2566656023</v>
      </c>
      <c r="DT136" s="39">
        <v>40</v>
      </c>
      <c r="DU136" s="39">
        <f>DT136*C136*E136*F136*M136*$DU$6</f>
        <v>1702386.2929919998</v>
      </c>
      <c r="DV136" s="39">
        <v>15</v>
      </c>
      <c r="DW136" s="39">
        <f>DV136*C136*E136*F136*M136*$DW$6</f>
        <v>638394.85987200006</v>
      </c>
      <c r="DX136" s="39">
        <v>40</v>
      </c>
      <c r="DY136" s="39">
        <f>DX136*C136*E136*F136*N136*$DY$6</f>
        <v>3458747.6616000002</v>
      </c>
      <c r="DZ136" s="39">
        <v>90</v>
      </c>
      <c r="EA136" s="39">
        <f>DZ136*C136*E136*F136*O136*$EA$6</f>
        <v>8340545.0898000011</v>
      </c>
      <c r="EB136" s="41">
        <f t="shared" si="61"/>
        <v>7070</v>
      </c>
      <c r="EC136" s="41">
        <f t="shared" si="62"/>
        <v>298568869.49920803</v>
      </c>
    </row>
    <row r="137" spans="1:257" ht="30" x14ac:dyDescent="0.25">
      <c r="A137" s="56">
        <v>174</v>
      </c>
      <c r="B137" s="34" t="s">
        <v>203</v>
      </c>
      <c r="C137" s="35">
        <v>19007.45</v>
      </c>
      <c r="D137" s="35">
        <f t="shared" si="54"/>
        <v>15015.885500000002</v>
      </c>
      <c r="E137" s="112">
        <v>0.75</v>
      </c>
      <c r="F137" s="36">
        <v>1</v>
      </c>
      <c r="G137" s="37"/>
      <c r="H137" s="38">
        <v>0.6</v>
      </c>
      <c r="I137" s="38">
        <v>0.14000000000000001</v>
      </c>
      <c r="J137" s="38">
        <v>0.05</v>
      </c>
      <c r="K137" s="38">
        <v>0.21</v>
      </c>
      <c r="L137" s="35">
        <v>1.4</v>
      </c>
      <c r="M137" s="35">
        <v>1.68</v>
      </c>
      <c r="N137" s="35">
        <v>2.23</v>
      </c>
      <c r="O137" s="35">
        <v>2.39</v>
      </c>
      <c r="P137" s="39">
        <v>5</v>
      </c>
      <c r="Q137" s="39">
        <f>P137*C137*E137*F137*L137*$Q$6</f>
        <v>107772.24149999999</v>
      </c>
      <c r="R137" s="39">
        <v>37</v>
      </c>
      <c r="S137" s="39">
        <f>R137*C137*E137*F137*L137*$S$6</f>
        <v>959971.26225000003</v>
      </c>
      <c r="T137" s="39">
        <v>0</v>
      </c>
      <c r="U137" s="39">
        <f>T137*C137*E137*F137*L137*$U$6</f>
        <v>0</v>
      </c>
      <c r="V137" s="39">
        <v>0</v>
      </c>
      <c r="W137" s="39">
        <f>V137*C137*E137*F137*L137*$W$6</f>
        <v>0</v>
      </c>
      <c r="X137" s="39">
        <v>0</v>
      </c>
      <c r="Y137" s="39">
        <f>X137*C137*E137*F137*L137*$Y$6</f>
        <v>0</v>
      </c>
      <c r="Z137" s="39">
        <v>8</v>
      </c>
      <c r="AA137" s="39">
        <f>Z137*C137*E137*F137*L137*$AA$6</f>
        <v>175628.83800000002</v>
      </c>
      <c r="AB137" s="39">
        <v>0</v>
      </c>
      <c r="AC137" s="39">
        <f>AB137*C137*E137*F137*L137*$AC$6</f>
        <v>0</v>
      </c>
      <c r="AD137" s="39">
        <v>0</v>
      </c>
      <c r="AE137" s="39">
        <f>AD137*C137*E137*F137*L137*$AE$6</f>
        <v>0</v>
      </c>
      <c r="AF137" s="39">
        <v>0</v>
      </c>
      <c r="AG137" s="39">
        <f>AF137*C137*E137*F137*L137*$AG$6</f>
        <v>0</v>
      </c>
      <c r="AH137" s="39">
        <v>80</v>
      </c>
      <c r="AI137" s="39">
        <f>AH137*C137*E137*F137*L137*$AI$6</f>
        <v>1564693.2839999998</v>
      </c>
      <c r="AJ137" s="39">
        <v>110</v>
      </c>
      <c r="AK137" s="39">
        <f>AJ137*C137*E137*F137*L137*$AK$6</f>
        <v>2151453.2655000002</v>
      </c>
      <c r="AL137" s="39">
        <v>125</v>
      </c>
      <c r="AM137" s="39">
        <f>AL137*C137*E137*F137*L137*$AM$6</f>
        <v>2444833.2562500001</v>
      </c>
      <c r="AN137" s="39">
        <v>10</v>
      </c>
      <c r="AO137" s="39">
        <f>SUM($AO$6*AN137*C137*E137*F137*L137)</f>
        <v>195586.6605</v>
      </c>
      <c r="AP137" s="39">
        <v>98</v>
      </c>
      <c r="AQ137" s="39">
        <f>AP137*C137*E137*F137*L137*$AQ$6</f>
        <v>1916749.2729000002</v>
      </c>
      <c r="AR137" s="39">
        <v>4</v>
      </c>
      <c r="AS137" s="39">
        <f>AR137*C137*E137*F137*L137*$AS$6</f>
        <v>78234.664200000014</v>
      </c>
      <c r="AT137" s="39">
        <v>3</v>
      </c>
      <c r="AU137" s="39">
        <f>AT137*C137*E137*F137*L137*$AU$6</f>
        <v>58675.998149999999</v>
      </c>
      <c r="AV137" s="39">
        <v>3</v>
      </c>
      <c r="AW137" s="39">
        <f>AV137*C137*E137*F137*L137*$AW$6</f>
        <v>58675.998149999999</v>
      </c>
      <c r="AX137" s="39">
        <v>23</v>
      </c>
      <c r="AY137" s="39">
        <f>SUM(AX137*$AY$6*C137*E137*F137*L137)</f>
        <v>449849.31915</v>
      </c>
      <c r="AZ137" s="39">
        <v>258</v>
      </c>
      <c r="BA137" s="39">
        <f>SUM(AZ137*$BA$6*C137*E137*F137*L137)</f>
        <v>5046135.8408999993</v>
      </c>
      <c r="BB137" s="39">
        <v>0</v>
      </c>
      <c r="BC137" s="39">
        <f>BB137*C137*E137*F137*L137*$BC$6</f>
        <v>0</v>
      </c>
      <c r="BD137" s="39">
        <v>0</v>
      </c>
      <c r="BE137" s="39">
        <f>BD137*C137*E137*F137*L137*$BE$6</f>
        <v>0</v>
      </c>
      <c r="BF137" s="39">
        <v>27</v>
      </c>
      <c r="BG137" s="39">
        <f>BF137*C137*E137*F137*L137*$BG$6</f>
        <v>581970.10410000011</v>
      </c>
      <c r="BH137" s="39">
        <v>34</v>
      </c>
      <c r="BI137" s="39">
        <f>BH137*C137*E137*F137*L137*$BI$6</f>
        <v>732851.24219999998</v>
      </c>
      <c r="BJ137" s="39">
        <v>0</v>
      </c>
      <c r="BK137" s="39">
        <f>BJ137*C137*E137*F137*L137*$BK$6</f>
        <v>0</v>
      </c>
      <c r="BL137" s="39">
        <v>0</v>
      </c>
      <c r="BM137" s="39">
        <f>BL137*C137*E137*F137*L137*$BM$6</f>
        <v>0</v>
      </c>
      <c r="BN137" s="39">
        <v>0</v>
      </c>
      <c r="BO137" s="39">
        <f>BN137*C137*E137*F137*L137*$BO$6</f>
        <v>0</v>
      </c>
      <c r="BP137" s="39">
        <v>578</v>
      </c>
      <c r="BQ137" s="39">
        <f>BP137*C137*E137*F137*L137*$BQ$6</f>
        <v>11304908.976899996</v>
      </c>
      <c r="BR137" s="39">
        <v>446</v>
      </c>
      <c r="BS137" s="39">
        <f>BR137*C137*E137*F137*L137*$BS$6</f>
        <v>8723165.0582999997</v>
      </c>
      <c r="BT137" s="39"/>
      <c r="BU137" s="39">
        <f>BT137*C137*E137*F137*L137*$BU$6</f>
        <v>0</v>
      </c>
      <c r="BV137" s="39">
        <v>0</v>
      </c>
      <c r="BW137" s="39">
        <f>BV137*C137*E137*F137*L137*$BW$6</f>
        <v>0</v>
      </c>
      <c r="BX137" s="39"/>
      <c r="BY137" s="39">
        <f>BX137*C137*E137*F137*L137*$BY$6</f>
        <v>0</v>
      </c>
      <c r="BZ137" s="39">
        <v>48</v>
      </c>
      <c r="CA137" s="39">
        <f>BZ137*C137*E137*F137*M137*$CA$6</f>
        <v>1724355.8640000001</v>
      </c>
      <c r="CB137" s="39">
        <v>11</v>
      </c>
      <c r="CC137" s="39">
        <f>CB137*C137*E137*F137*M137*$CC$6</f>
        <v>395164.88550000009</v>
      </c>
      <c r="CD137" s="39">
        <v>33</v>
      </c>
      <c r="CE137" s="39">
        <f>CD137*C137*E137*F137*M137*$CE$6</f>
        <v>774523.17557999992</v>
      </c>
      <c r="CF137" s="39">
        <v>143</v>
      </c>
      <c r="CG137" s="39">
        <f>CF137*C137*E137*F137*M137*$CG$6</f>
        <v>3356267.09418</v>
      </c>
      <c r="CH137" s="39">
        <v>6</v>
      </c>
      <c r="CI137" s="39">
        <f>SUM(CH137*$CI$6*C137*E137*F137*M137)</f>
        <v>140822.39556</v>
      </c>
      <c r="CJ137" s="39">
        <v>67</v>
      </c>
      <c r="CK137" s="39">
        <f>SUM(CJ137*$CK$6*C137*E137*F137*M137)</f>
        <v>1572516.7504199997</v>
      </c>
      <c r="CL137" s="39">
        <v>150</v>
      </c>
      <c r="CM137" s="39">
        <f>CL137*C137*E137*F137*M137*$CM$6</f>
        <v>3520559.889</v>
      </c>
      <c r="CN137" s="39">
        <v>216</v>
      </c>
      <c r="CO137" s="39">
        <f>CN137*C137*E137*F137*M137*$CO$6</f>
        <v>5069606.2401600005</v>
      </c>
      <c r="CP137" s="39">
        <v>342</v>
      </c>
      <c r="CQ137" s="39">
        <f>CP137*C137*E137*F137*M137*$CQ$6</f>
        <v>8026876.5469200015</v>
      </c>
      <c r="CR137" s="39">
        <v>3</v>
      </c>
      <c r="CS137" s="39">
        <f>CR137*C137*E137*F137*M137*$CS$6</f>
        <v>70411.197780000002</v>
      </c>
      <c r="CT137" s="39">
        <v>138</v>
      </c>
      <c r="CU137" s="39">
        <f>CT137*C137*E137*F137*M137*$CU$6</f>
        <v>3238915.0978799998</v>
      </c>
      <c r="CV137" s="39">
        <v>11</v>
      </c>
      <c r="CW137" s="39">
        <f>SUM(CV137*$CW$6*C137*E137*F137*M137)</f>
        <v>258174.39185999997</v>
      </c>
      <c r="CX137" s="39">
        <v>126</v>
      </c>
      <c r="CY137" s="39">
        <f>SUM(CX137*$CY$6*C137*E137*F137*M137)</f>
        <v>2957270.3067600001</v>
      </c>
      <c r="CZ137" s="39">
        <v>3</v>
      </c>
      <c r="DA137" s="39">
        <f>CZ137*C137*E137*F137*M137*$DA$6</f>
        <v>70411.197780000002</v>
      </c>
      <c r="DB137" s="39">
        <v>2</v>
      </c>
      <c r="DC137" s="39">
        <f>DB137*C137*E137*F137*M137*$DC$6</f>
        <v>46940.798520000004</v>
      </c>
      <c r="DD137" s="39">
        <v>438</v>
      </c>
      <c r="DE137" s="39">
        <f>DD137*C137*E137*F137*M137*$DE$6</f>
        <v>11329018.02648</v>
      </c>
      <c r="DF137" s="39">
        <v>14</v>
      </c>
      <c r="DG137" s="39">
        <f>DF137*C137*E137*F137*M137*$DG$6</f>
        <v>362114.73143999994</v>
      </c>
      <c r="DH137" s="40">
        <v>30</v>
      </c>
      <c r="DI137" s="40">
        <f>DH137*C137*E137*F137*M137*$DI$6</f>
        <v>775960.13880000007</v>
      </c>
      <c r="DJ137" s="39">
        <v>17</v>
      </c>
      <c r="DK137" s="39">
        <f>DJ137*C137*E137*F137*M137*$DK$6</f>
        <v>439710.74532000005</v>
      </c>
      <c r="DL137" s="39">
        <v>0</v>
      </c>
      <c r="DM137" s="39">
        <f>DL137*C137*E137*F137*M137*$DM$6</f>
        <v>0</v>
      </c>
      <c r="DN137" s="39">
        <v>0</v>
      </c>
      <c r="DO137" s="39">
        <f>DN137*C137*E137*F137*M137*$DO$6</f>
        <v>0</v>
      </c>
      <c r="DP137" s="39">
        <v>400</v>
      </c>
      <c r="DQ137" s="39">
        <f>DP137*C137*E137*F137*M137*$DQ$6</f>
        <v>10346135.184</v>
      </c>
      <c r="DR137" s="39">
        <v>280</v>
      </c>
      <c r="DS137" s="39">
        <f>DR137*C137*E137*F137*M137*$DS$6</f>
        <v>7242294.6288000001</v>
      </c>
      <c r="DT137" s="39">
        <v>4</v>
      </c>
      <c r="DU137" s="39">
        <f>DT137*C137*E137*F137*M137*$DU$6</f>
        <v>93881.597040000008</v>
      </c>
      <c r="DV137" s="39">
        <v>0</v>
      </c>
      <c r="DW137" s="39">
        <f>DV137*C137*E137*F137*M137*$DW$6</f>
        <v>0</v>
      </c>
      <c r="DX137" s="39">
        <v>15</v>
      </c>
      <c r="DY137" s="39">
        <f>DX137*C137*E137*F137*N137*$DY$6</f>
        <v>715274.10281249997</v>
      </c>
      <c r="DZ137" s="39">
        <v>70</v>
      </c>
      <c r="EA137" s="39">
        <f>DZ137*C137*E137*F137*O137*$EA$6</f>
        <v>3577439.6831250004</v>
      </c>
      <c r="EB137" s="41">
        <f t="shared" si="61"/>
        <v>4416</v>
      </c>
      <c r="EC137" s="41">
        <f t="shared" si="62"/>
        <v>102655799.9526675</v>
      </c>
    </row>
    <row r="138" spans="1:257" ht="30" x14ac:dyDescent="0.25">
      <c r="A138" s="56">
        <v>175</v>
      </c>
      <c r="B138" s="34" t="s">
        <v>204</v>
      </c>
      <c r="C138" s="35">
        <v>19007.45</v>
      </c>
      <c r="D138" s="35">
        <f t="shared" si="54"/>
        <v>15586.109000000002</v>
      </c>
      <c r="E138" s="112">
        <v>0.89</v>
      </c>
      <c r="F138" s="36">
        <v>1</v>
      </c>
      <c r="G138" s="37"/>
      <c r="H138" s="38">
        <v>0.59</v>
      </c>
      <c r="I138" s="38">
        <v>0.19</v>
      </c>
      <c r="J138" s="38">
        <v>0.04</v>
      </c>
      <c r="K138" s="38">
        <v>0.18</v>
      </c>
      <c r="L138" s="35">
        <v>1.4</v>
      </c>
      <c r="M138" s="35">
        <v>1.68</v>
      </c>
      <c r="N138" s="35">
        <v>2.23</v>
      </c>
      <c r="O138" s="35">
        <v>2.39</v>
      </c>
      <c r="P138" s="39"/>
      <c r="Q138" s="39">
        <f>P138*C138*E138*F138*L138*$Q$6</f>
        <v>0</v>
      </c>
      <c r="R138" s="39">
        <v>20</v>
      </c>
      <c r="S138" s="39">
        <f>R138*C138*E138*F138*L138*$S$6</f>
        <v>615765.35019999987</v>
      </c>
      <c r="T138" s="39">
        <v>0</v>
      </c>
      <c r="U138" s="39">
        <f>T138*C138*E138*F138*L138*$U$6</f>
        <v>0</v>
      </c>
      <c r="V138" s="39">
        <v>0</v>
      </c>
      <c r="W138" s="39">
        <f>V138*C138*E138*F138*L138*$W$6</f>
        <v>0</v>
      </c>
      <c r="X138" s="39">
        <v>0</v>
      </c>
      <c r="Y138" s="39">
        <f>X138*C138*E138*F138*L138*$Y$6</f>
        <v>0</v>
      </c>
      <c r="Z138" s="39">
        <v>170</v>
      </c>
      <c r="AA138" s="39">
        <f>Z138*C138*E138*F138*L138*$AA$6</f>
        <v>4428773.8649000004</v>
      </c>
      <c r="AB138" s="39">
        <v>0</v>
      </c>
      <c r="AC138" s="39">
        <f>AB138*C138*E138*F138*L138*$AC$6</f>
        <v>0</v>
      </c>
      <c r="AD138" s="39">
        <v>0</v>
      </c>
      <c r="AE138" s="39">
        <f>AD138*C138*E138*F138*L138*$AE$6</f>
        <v>0</v>
      </c>
      <c r="AF138" s="39">
        <v>0</v>
      </c>
      <c r="AG138" s="39">
        <f>AF138*C138*E138*F138*L138*$AG$6</f>
        <v>0</v>
      </c>
      <c r="AH138" s="39">
        <v>50</v>
      </c>
      <c r="AI138" s="39">
        <f>AH138*C138*E138*F138*L138*$AI$6</f>
        <v>1160480.8522999999</v>
      </c>
      <c r="AJ138" s="39">
        <v>30</v>
      </c>
      <c r="AK138" s="39">
        <f>AJ138*C138*E138*F138*L138*$AK$6</f>
        <v>696288.51137999992</v>
      </c>
      <c r="AL138" s="39">
        <v>65</v>
      </c>
      <c r="AM138" s="39">
        <f>AL138*C138*E138*F138*L138*$AM$6</f>
        <v>1508625.1079899999</v>
      </c>
      <c r="AN138" s="39">
        <v>2</v>
      </c>
      <c r="AO138" s="39">
        <f>SUM($AO$6*AN138*C138*E138*F138*L138)</f>
        <v>46419.234091999992</v>
      </c>
      <c r="AP138" s="39">
        <v>20</v>
      </c>
      <c r="AQ138" s="39">
        <f>AP138*C138*E138*F138*L138*$AQ$6</f>
        <v>464192.34091999993</v>
      </c>
      <c r="AR138" s="39">
        <v>13</v>
      </c>
      <c r="AS138" s="39">
        <f>AR138*C138*E138*F138*L138*$AS$6</f>
        <v>301725.02159799996</v>
      </c>
      <c r="AT138" s="39">
        <v>3</v>
      </c>
      <c r="AU138" s="39">
        <f>AT138*C138*E138*F138*L138*$AU$6</f>
        <v>69628.851137999998</v>
      </c>
      <c r="AV138" s="39">
        <v>1</v>
      </c>
      <c r="AW138" s="39">
        <f>AV138*C138*E138*F138*L138*$AW$6</f>
        <v>23209.617045999996</v>
      </c>
      <c r="AX138" s="39">
        <v>12</v>
      </c>
      <c r="AY138" s="39">
        <f>SUM(AX138*$AY$6*C138*E138*F138*L138)</f>
        <v>278515.40455199999</v>
      </c>
      <c r="AZ138" s="39">
        <v>128</v>
      </c>
      <c r="BA138" s="39">
        <f>SUM(AZ138*$BA$6*C138*E138*F138*L138)</f>
        <v>2970830.9818879995</v>
      </c>
      <c r="BB138" s="39">
        <v>0</v>
      </c>
      <c r="BC138" s="39">
        <f>BB138*C138*E138*F138*L138*$BC$6</f>
        <v>0</v>
      </c>
      <c r="BD138" s="39">
        <v>0</v>
      </c>
      <c r="BE138" s="39">
        <f>BD138*C138*E138*F138*L138*$BE$6</f>
        <v>0</v>
      </c>
      <c r="BF138" s="39">
        <v>287</v>
      </c>
      <c r="BG138" s="39">
        <f>BF138*C138*E138*F138*L138*$BG$6</f>
        <v>7340870.3056920012</v>
      </c>
      <c r="BH138" s="39">
        <v>105</v>
      </c>
      <c r="BI138" s="39">
        <f>BH138*C138*E138*F138*L138*$BI$6</f>
        <v>2685684.2581799999</v>
      </c>
      <c r="BJ138" s="39">
        <v>0</v>
      </c>
      <c r="BK138" s="39">
        <f>BJ138*C138*E138*F138*L138*$BK$6</f>
        <v>0</v>
      </c>
      <c r="BL138" s="39">
        <v>0</v>
      </c>
      <c r="BM138" s="39">
        <f>BL138*C138*E138*F138*L138*$BM$6</f>
        <v>0</v>
      </c>
      <c r="BN138" s="39">
        <v>0</v>
      </c>
      <c r="BO138" s="39">
        <f>BN138*C138*E138*F138*L138*$BO$6</f>
        <v>0</v>
      </c>
      <c r="BP138" s="39">
        <v>2</v>
      </c>
      <c r="BQ138" s="39">
        <f>BP138*C138*E138*F138*L138*$BQ$6</f>
        <v>46419.234091999992</v>
      </c>
      <c r="BR138" s="39"/>
      <c r="BS138" s="39">
        <f>BR138*C138*E138*F138*L138*$BS$6</f>
        <v>0</v>
      </c>
      <c r="BT138" s="39">
        <v>25</v>
      </c>
      <c r="BU138" s="39">
        <f>BT138*C138*E138*F138*L138*$BU$6</f>
        <v>651290.27425000002</v>
      </c>
      <c r="BV138" s="39">
        <v>6</v>
      </c>
      <c r="BW138" s="39">
        <f>BV138*C138*E138*F138*L138*$BW$6</f>
        <v>153467.67189600001</v>
      </c>
      <c r="BX138" s="39">
        <v>3</v>
      </c>
      <c r="BY138" s="39">
        <f>BX138*C138*E138*F138*L138*$BY$6</f>
        <v>69628.851137999998</v>
      </c>
      <c r="BZ138" s="39">
        <v>10</v>
      </c>
      <c r="CA138" s="39">
        <f>BZ138*C138*E138*F138*M138*$CA$6</f>
        <v>426299.0885999999</v>
      </c>
      <c r="CB138" s="39">
        <f>2+6</f>
        <v>8</v>
      </c>
      <c r="CC138" s="39">
        <f>CB138*C138*E138*F138*M138*$CC$6</f>
        <v>341039.27087999997</v>
      </c>
      <c r="CD138" s="39">
        <v>12</v>
      </c>
      <c r="CE138" s="39">
        <f>CD138*C138*E138*F138*M138*$CE$6</f>
        <v>334218.48546240001</v>
      </c>
      <c r="CF138" s="39">
        <v>48</v>
      </c>
      <c r="CG138" s="39">
        <f>CF138*C138*E138*F138*M138*$CG$6</f>
        <v>1336873.9418496001</v>
      </c>
      <c r="CH138" s="39">
        <v>2</v>
      </c>
      <c r="CI138" s="39">
        <f>SUM(CH138*$CI$6*C138*E138*F138*M138)</f>
        <v>55703.080910399993</v>
      </c>
      <c r="CJ138" s="39">
        <v>27</v>
      </c>
      <c r="CK138" s="39">
        <f>SUM(CJ138*$CK$6*C138*E138*F138*M138)</f>
        <v>751991.59229040006</v>
      </c>
      <c r="CL138" s="39">
        <v>63</v>
      </c>
      <c r="CM138" s="39">
        <f>CL138*C138*E138*F138*M138*$CM$6</f>
        <v>1754647.0486776</v>
      </c>
      <c r="CN138" s="39">
        <v>54</v>
      </c>
      <c r="CO138" s="39">
        <f>CN138*C138*E138*F138*M138*$CO$6</f>
        <v>1503983.1845807999</v>
      </c>
      <c r="CP138" s="39">
        <v>135</v>
      </c>
      <c r="CQ138" s="39">
        <f>CP138*C138*E138*F138*M138*$CQ$6</f>
        <v>3759957.9614519998</v>
      </c>
      <c r="CR138" s="39">
        <v>2</v>
      </c>
      <c r="CS138" s="39">
        <f>CR138*C138*E138*F138*M138*$CS$6</f>
        <v>55703.080910399993</v>
      </c>
      <c r="CT138" s="39">
        <v>21</v>
      </c>
      <c r="CU138" s="39">
        <f>CT138*C138*E138*F138*M138*$CU$6</f>
        <v>584882.3495592</v>
      </c>
      <c r="CV138" s="39">
        <v>5</v>
      </c>
      <c r="CW138" s="39">
        <f>SUM(CV138*$CW$6*C138*E138*F138*M138)</f>
        <v>139257.702276</v>
      </c>
      <c r="CX138" s="39">
        <v>52</v>
      </c>
      <c r="CY138" s="39">
        <f>SUM(CX138*$CY$6*C138*E138*F138*M138)</f>
        <v>1448280.1036704001</v>
      </c>
      <c r="CZ138" s="39">
        <v>1</v>
      </c>
      <c r="DA138" s="39">
        <f>CZ138*C138*E138*F138*M138*$DA$6</f>
        <v>27851.540455199996</v>
      </c>
      <c r="DB138" s="39">
        <v>5</v>
      </c>
      <c r="DC138" s="39">
        <f>DB138*C138*E138*F138*M138*$DC$6</f>
        <v>139257.70227599997</v>
      </c>
      <c r="DD138" s="39">
        <v>131</v>
      </c>
      <c r="DE138" s="39">
        <f>DD138*C138*E138*F138*M138*$DE$6</f>
        <v>4020853.0036752005</v>
      </c>
      <c r="DF138" s="39">
        <v>74</v>
      </c>
      <c r="DG138" s="39">
        <f>DF138*C138*E138*F138*M138*$DG$6</f>
        <v>2271321.5440608002</v>
      </c>
      <c r="DH138" s="40">
        <v>50</v>
      </c>
      <c r="DI138" s="40">
        <f>DH138*C138*E138*F138*M138*$DI$6</f>
        <v>1534676.7189600002</v>
      </c>
      <c r="DJ138" s="39">
        <v>98</v>
      </c>
      <c r="DK138" s="39">
        <f>DJ138*C138*E138*F138*M138*$DK$6</f>
        <v>3007966.3691616002</v>
      </c>
      <c r="DL138" s="39">
        <v>0</v>
      </c>
      <c r="DM138" s="39">
        <f>DL138*C138*E138*F138*M138*$DM$6</f>
        <v>0</v>
      </c>
      <c r="DN138" s="39">
        <v>0</v>
      </c>
      <c r="DO138" s="39">
        <f>DN138*C138*E138*F138*M138*$DO$6</f>
        <v>0</v>
      </c>
      <c r="DP138" s="39"/>
      <c r="DQ138" s="39">
        <f>DP138*C138*E138*F138*M138*$DQ$6</f>
        <v>0</v>
      </c>
      <c r="DR138" s="39">
        <v>0</v>
      </c>
      <c r="DS138" s="39">
        <f>DR138*C138*E138*F138*M138*$DS$6</f>
        <v>0</v>
      </c>
      <c r="DT138" s="39">
        <v>48</v>
      </c>
      <c r="DU138" s="39">
        <f>DT138*C138*E138*F138*M138*$DU$6</f>
        <v>1336873.9418496001</v>
      </c>
      <c r="DV138" s="39">
        <v>3</v>
      </c>
      <c r="DW138" s="39">
        <f>DV138*C138*E138*F138*M138*$DW$6</f>
        <v>83554.621365600004</v>
      </c>
      <c r="DX138" s="39">
        <v>19</v>
      </c>
      <c r="DY138" s="39">
        <f>DX138*C138*E138*F138*N138*$DY$6</f>
        <v>1075136.4514275</v>
      </c>
      <c r="DZ138" s="39">
        <v>12</v>
      </c>
      <c r="EA138" s="39">
        <f>DZ138*C138*E138*F138*O138*$EA$6</f>
        <v>727753.44411000004</v>
      </c>
      <c r="EB138" s="41">
        <f t="shared" si="61"/>
        <v>1822</v>
      </c>
      <c r="EC138" s="41">
        <f t="shared" si="62"/>
        <v>50229897.961712696</v>
      </c>
    </row>
    <row r="139" spans="1:257" x14ac:dyDescent="0.25">
      <c r="A139" s="56">
        <v>153</v>
      </c>
      <c r="B139" s="34" t="s">
        <v>205</v>
      </c>
      <c r="C139" s="35">
        <v>19007.45</v>
      </c>
      <c r="D139" s="35">
        <f t="shared" si="54"/>
        <v>15205.960000000001</v>
      </c>
      <c r="E139" s="112">
        <v>1.21</v>
      </c>
      <c r="F139" s="36">
        <v>1</v>
      </c>
      <c r="G139" s="37"/>
      <c r="H139" s="38">
        <v>0.56000000000000005</v>
      </c>
      <c r="I139" s="38">
        <v>0.2</v>
      </c>
      <c r="J139" s="38">
        <v>0.04</v>
      </c>
      <c r="K139" s="38">
        <v>0.2</v>
      </c>
      <c r="L139" s="35">
        <v>1.4</v>
      </c>
      <c r="M139" s="35">
        <v>1.68</v>
      </c>
      <c r="N139" s="35">
        <v>2.23</v>
      </c>
      <c r="O139" s="35">
        <v>2.39</v>
      </c>
      <c r="P139" s="39">
        <v>15</v>
      </c>
      <c r="Q139" s="39">
        <f>P139*C139*E139*F139*L139*$Q$6</f>
        <v>521617.64885999996</v>
      </c>
      <c r="R139" s="39">
        <v>50</v>
      </c>
      <c r="S139" s="39">
        <f>R139*C139*E139*F139*L139*$S$6</f>
        <v>2092910.3194999998</v>
      </c>
      <c r="T139" s="39">
        <v>0</v>
      </c>
      <c r="U139" s="39">
        <f>T139*C139*E139*F139*L139*$U$6</f>
        <v>0</v>
      </c>
      <c r="V139" s="39">
        <v>0</v>
      </c>
      <c r="W139" s="39">
        <f>V139*C139*E139*F139*L139*$W$6</f>
        <v>0</v>
      </c>
      <c r="X139" s="39">
        <v>0</v>
      </c>
      <c r="Y139" s="39">
        <f>X139*C139*E139*F139*L139*$Y$6</f>
        <v>0</v>
      </c>
      <c r="Z139" s="39">
        <v>437</v>
      </c>
      <c r="AA139" s="39">
        <f>Z139*C139*E139*F139*L139*$AA$6</f>
        <v>15477876.778210001</v>
      </c>
      <c r="AB139" s="39">
        <v>0</v>
      </c>
      <c r="AC139" s="39">
        <f>AB139*C139*E139*F139*L139*$AC$6</f>
        <v>0</v>
      </c>
      <c r="AD139" s="39">
        <v>0</v>
      </c>
      <c r="AE139" s="39">
        <f>AD139*C139*E139*F139*L139*$AE$6</f>
        <v>0</v>
      </c>
      <c r="AF139" s="39">
        <v>0</v>
      </c>
      <c r="AG139" s="39">
        <f>AF139*C139*E139*F139*L139*$AG$6</f>
        <v>0</v>
      </c>
      <c r="AH139" s="39">
        <v>20</v>
      </c>
      <c r="AI139" s="39">
        <f>AH139*C139*E139*F139*L139*$AI$6</f>
        <v>631092.95788</v>
      </c>
      <c r="AJ139" s="39">
        <v>16</v>
      </c>
      <c r="AK139" s="39">
        <f>AJ139*C139*E139*F139*L139*$AK$6</f>
        <v>504874.36630399997</v>
      </c>
      <c r="AL139" s="39">
        <v>22</v>
      </c>
      <c r="AM139" s="39">
        <f>AL139*C139*E139*F139*L139*$AM$6</f>
        <v>694202.25366799999</v>
      </c>
      <c r="AN139" s="39">
        <v>2</v>
      </c>
      <c r="AO139" s="39">
        <f>SUM($AO$6*AN139*C139*E139*F139*L139)</f>
        <v>63109.295787999989</v>
      </c>
      <c r="AP139" s="39">
        <v>10</v>
      </c>
      <c r="AQ139" s="39">
        <f>AP139*C139*E139*F139*L139*$AQ$6</f>
        <v>315546.47894</v>
      </c>
      <c r="AR139" s="39">
        <v>6</v>
      </c>
      <c r="AS139" s="39">
        <f>AR139*C139*E139*F139*L139*$AS$6</f>
        <v>189327.88736399999</v>
      </c>
      <c r="AT139" s="39"/>
      <c r="AU139" s="39">
        <f>AT139*C139*E139*F139*L139*$AU$6</f>
        <v>0</v>
      </c>
      <c r="AV139" s="39"/>
      <c r="AW139" s="39">
        <f>AV139*C139*E139*F139*L139*$AW$6</f>
        <v>0</v>
      </c>
      <c r="AX139" s="39">
        <v>2</v>
      </c>
      <c r="AY139" s="39">
        <f>SUM(AX139*$AY$6*C139*E139*F139*L139)</f>
        <v>63109.295787999989</v>
      </c>
      <c r="AZ139" s="39">
        <v>24</v>
      </c>
      <c r="BA139" s="39">
        <f>SUM(AZ139*$BA$6*C139*E139*F139*L139)</f>
        <v>757311.54945599986</v>
      </c>
      <c r="BB139" s="39">
        <v>0</v>
      </c>
      <c r="BC139" s="39">
        <f>BB139*C139*E139*F139*L139*$BC$6</f>
        <v>0</v>
      </c>
      <c r="BD139" s="39">
        <v>0</v>
      </c>
      <c r="BE139" s="39">
        <f>BD139*C139*E139*F139*L139*$BE$6</f>
        <v>0</v>
      </c>
      <c r="BF139" s="39">
        <v>147</v>
      </c>
      <c r="BG139" s="39">
        <f>BF139*C139*E139*F139*L139*$BG$6</f>
        <v>5111852.9588279994</v>
      </c>
      <c r="BH139" s="39">
        <v>22</v>
      </c>
      <c r="BI139" s="39">
        <f>BH139*C139*E139*F139*L139*$BI$6</f>
        <v>765039.21832800005</v>
      </c>
      <c r="BJ139" s="39">
        <v>0</v>
      </c>
      <c r="BK139" s="39">
        <f>BJ139*C139*E139*F139*L139*$BK$6</f>
        <v>0</v>
      </c>
      <c r="BL139" s="39">
        <v>0</v>
      </c>
      <c r="BM139" s="39">
        <f>BL139*C139*E139*F139*L139*$BM$6</f>
        <v>0</v>
      </c>
      <c r="BN139" s="39">
        <v>0</v>
      </c>
      <c r="BO139" s="39">
        <f>BN139*C139*E139*F139*L139*$BO$6</f>
        <v>0</v>
      </c>
      <c r="BP139" s="39">
        <v>250</v>
      </c>
      <c r="BQ139" s="39">
        <f>BP139*C139*E139*F139*L139*$BQ$6</f>
        <v>7888661.9734999994</v>
      </c>
      <c r="BR139" s="39">
        <v>122</v>
      </c>
      <c r="BS139" s="39">
        <f>BR139*C139*E139*F139*L139*$BS$6</f>
        <v>3849667.0430679992</v>
      </c>
      <c r="BT139" s="39">
        <v>10</v>
      </c>
      <c r="BU139" s="39">
        <f>BT139*C139*E139*F139*L139*$BU$6</f>
        <v>354184.82329999999</v>
      </c>
      <c r="BV139" s="39"/>
      <c r="BW139" s="39">
        <f>BV139*C139*E139*F139*L139*$BW$6</f>
        <v>0</v>
      </c>
      <c r="BX139" s="39">
        <v>3</v>
      </c>
      <c r="BY139" s="39">
        <f>BX139*C139*E139*F139*L139*$BY$6</f>
        <v>94663.943681999997</v>
      </c>
      <c r="BZ139" s="39">
        <v>2</v>
      </c>
      <c r="CA139" s="39">
        <f>BZ139*C139*E139*F139*M139*$CA$6</f>
        <v>115915.03308000001</v>
      </c>
      <c r="CB139" s="39">
        <v>12</v>
      </c>
      <c r="CC139" s="39">
        <f>CB139*C139*E139*F139*M139*$CC$6</f>
        <v>695490.19848000002</v>
      </c>
      <c r="CD139" s="39">
        <v>30</v>
      </c>
      <c r="CE139" s="39">
        <f>CD139*C139*E139*F139*M139*$CE$6</f>
        <v>1135967.3241839998</v>
      </c>
      <c r="CF139" s="39">
        <v>47</v>
      </c>
      <c r="CG139" s="39">
        <f>CF139*C139*E139*F139*M139*$CG$6</f>
        <v>1779682.1412215999</v>
      </c>
      <c r="CH139" s="39">
        <v>1</v>
      </c>
      <c r="CI139" s="39">
        <f>SUM(CH139*$CI$6*C139*E139*F139*M139)</f>
        <v>37865.577472799996</v>
      </c>
      <c r="CJ139" s="39">
        <v>16</v>
      </c>
      <c r="CK139" s="39">
        <f>SUM(CJ139*$CK$6*C139*E139*F139*M139)</f>
        <v>605849.23956479994</v>
      </c>
      <c r="CL139" s="39">
        <v>30</v>
      </c>
      <c r="CM139" s="39">
        <f>CL139*C139*E139*F139*M139*$CM$6</f>
        <v>1135967.3241839998</v>
      </c>
      <c r="CN139" s="39">
        <v>20</v>
      </c>
      <c r="CO139" s="39">
        <f>CN139*C139*E139*F139*M139*$CO$6</f>
        <v>757311.54945599986</v>
      </c>
      <c r="CP139" s="39">
        <v>100</v>
      </c>
      <c r="CQ139" s="39">
        <f>CP139*C139*E139*F139*M139*$CQ$6</f>
        <v>3786557.7472799993</v>
      </c>
      <c r="CR139" s="39">
        <v>0</v>
      </c>
      <c r="CS139" s="39">
        <f>CR139*C139*E139*F139*M139*$CS$6</f>
        <v>0</v>
      </c>
      <c r="CT139" s="39">
        <v>15</v>
      </c>
      <c r="CU139" s="39">
        <f>CT139*C139*E139*F139*M139*$CU$6</f>
        <v>567983.6620919999</v>
      </c>
      <c r="CV139" s="39">
        <v>2</v>
      </c>
      <c r="CW139" s="39">
        <f>SUM(CV139*$CW$6*C139*E139*F139*M139)</f>
        <v>75731.154945599992</v>
      </c>
      <c r="CX139" s="39">
        <v>21</v>
      </c>
      <c r="CY139" s="39">
        <f>SUM(CX139*$CY$6*C139*E139*F139*M139)</f>
        <v>795177.1269287999</v>
      </c>
      <c r="CZ139" s="39">
        <v>0</v>
      </c>
      <c r="DA139" s="39">
        <f>CZ139*C139*E139*F139*M139*$DA$6</f>
        <v>0</v>
      </c>
      <c r="DB139" s="39">
        <v>0</v>
      </c>
      <c r="DC139" s="39">
        <f>DB139*C139*E139*F139*M139*$DC$6</f>
        <v>0</v>
      </c>
      <c r="DD139" s="39">
        <v>126</v>
      </c>
      <c r="DE139" s="39">
        <f>DD139*C139*E139*F139*M139*$DE$6</f>
        <v>5257905.9005087996</v>
      </c>
      <c r="DF139" s="39">
        <v>5</v>
      </c>
      <c r="DG139" s="39">
        <f>DF139*C139*E139*F139*M139*$DG$6</f>
        <v>208647.05954399999</v>
      </c>
      <c r="DH139" s="40">
        <v>18</v>
      </c>
      <c r="DI139" s="40">
        <f>DH139*C139*E139*F139*M139*$DI$6</f>
        <v>751129.41435840004</v>
      </c>
      <c r="DJ139" s="39">
        <v>14</v>
      </c>
      <c r="DK139" s="39">
        <f>DJ139*C139*E139*F139*M139*$DK$6</f>
        <v>584211.76672319998</v>
      </c>
      <c r="DL139" s="39">
        <v>0</v>
      </c>
      <c r="DM139" s="39">
        <f>DL139*C139*E139*F139*M139*$DM$6</f>
        <v>0</v>
      </c>
      <c r="DN139" s="39">
        <v>0</v>
      </c>
      <c r="DO139" s="39">
        <f>DN139*C139*E139*F139*M139*$DO$6</f>
        <v>0</v>
      </c>
      <c r="DP139" s="39">
        <v>43</v>
      </c>
      <c r="DQ139" s="39">
        <f>DP139*C139*E139*F139*M139*$DQ$6</f>
        <v>1794364.7120784002</v>
      </c>
      <c r="DR139" s="39">
        <v>10</v>
      </c>
      <c r="DS139" s="39">
        <f>DR139*C139*E139*F139*M139*$DS$6</f>
        <v>417294.11908799998</v>
      </c>
      <c r="DT139" s="39">
        <v>5</v>
      </c>
      <c r="DU139" s="39">
        <f>DT139*C139*E139*F139*M139*$DU$6</f>
        <v>189327.88736399997</v>
      </c>
      <c r="DV139" s="39">
        <v>4</v>
      </c>
      <c r="DW139" s="39">
        <f>DV139*C139*E139*F139*M139*$DW$6</f>
        <v>151462.30989120001</v>
      </c>
      <c r="DX139" s="39">
        <v>6</v>
      </c>
      <c r="DY139" s="39">
        <f>DX139*C139*E139*F139*N139*$DY$6</f>
        <v>461590.22101499996</v>
      </c>
      <c r="DZ139" s="39">
        <v>15</v>
      </c>
      <c r="EA139" s="39">
        <f>DZ139*C139*E139*F139*O139*$EA$6</f>
        <v>1236772.0047375001</v>
      </c>
      <c r="EB139" s="41">
        <f t="shared" si="61"/>
        <v>1700</v>
      </c>
      <c r="EC139" s="41">
        <f t="shared" si="62"/>
        <v>61917252.266662084</v>
      </c>
    </row>
    <row r="140" spans="1:257" s="53" customFormat="1" x14ac:dyDescent="0.25">
      <c r="A140" s="46">
        <v>24</v>
      </c>
      <c r="B140" s="26" t="s">
        <v>206</v>
      </c>
      <c r="C140" s="35">
        <v>19007.45</v>
      </c>
      <c r="D140" s="47">
        <f t="shared" si="54"/>
        <v>0</v>
      </c>
      <c r="E140" s="47">
        <v>1.44</v>
      </c>
      <c r="F140" s="48">
        <v>1</v>
      </c>
      <c r="G140" s="49"/>
      <c r="H140" s="50"/>
      <c r="I140" s="50"/>
      <c r="J140" s="50"/>
      <c r="K140" s="50"/>
      <c r="L140" s="35">
        <v>1.4</v>
      </c>
      <c r="M140" s="35">
        <v>1.68</v>
      </c>
      <c r="N140" s="35">
        <v>2.23</v>
      </c>
      <c r="O140" s="35">
        <v>2.39</v>
      </c>
      <c r="P140" s="32">
        <f>SUM(P141:P144)</f>
        <v>0</v>
      </c>
      <c r="Q140" s="32">
        <f t="shared" ref="Q140:CD140" si="63">SUM(Q141:Q144)</f>
        <v>0</v>
      </c>
      <c r="R140" s="32">
        <f t="shared" si="63"/>
        <v>235</v>
      </c>
      <c r="S140" s="32">
        <f t="shared" si="63"/>
        <v>11702655.074109999</v>
      </c>
      <c r="T140" s="32">
        <f t="shared" si="63"/>
        <v>0</v>
      </c>
      <c r="U140" s="32">
        <f t="shared" si="63"/>
        <v>0</v>
      </c>
      <c r="V140" s="32">
        <f t="shared" si="63"/>
        <v>0</v>
      </c>
      <c r="W140" s="32">
        <f t="shared" si="63"/>
        <v>0</v>
      </c>
      <c r="X140" s="32">
        <f t="shared" si="63"/>
        <v>0</v>
      </c>
      <c r="Y140" s="32">
        <f t="shared" si="63"/>
        <v>0</v>
      </c>
      <c r="Z140" s="32">
        <f t="shared" si="63"/>
        <v>917</v>
      </c>
      <c r="AA140" s="32">
        <f t="shared" si="63"/>
        <v>35609039.619229995</v>
      </c>
      <c r="AB140" s="32">
        <f t="shared" si="63"/>
        <v>0</v>
      </c>
      <c r="AC140" s="32">
        <f t="shared" si="63"/>
        <v>0</v>
      </c>
      <c r="AD140" s="32">
        <f t="shared" si="63"/>
        <v>0</v>
      </c>
      <c r="AE140" s="32">
        <f t="shared" si="63"/>
        <v>0</v>
      </c>
      <c r="AF140" s="32">
        <f t="shared" si="63"/>
        <v>0</v>
      </c>
      <c r="AG140" s="32">
        <f t="shared" si="63"/>
        <v>0</v>
      </c>
      <c r="AH140" s="32">
        <f t="shared" si="63"/>
        <v>9</v>
      </c>
      <c r="AI140" s="32">
        <f t="shared" si="63"/>
        <v>354403.02882599994</v>
      </c>
      <c r="AJ140" s="32">
        <f t="shared" si="63"/>
        <v>15</v>
      </c>
      <c r="AK140" s="32">
        <f t="shared" si="63"/>
        <v>350752.07782999997</v>
      </c>
      <c r="AL140" s="32">
        <f t="shared" si="63"/>
        <v>41</v>
      </c>
      <c r="AM140" s="32">
        <f t="shared" si="63"/>
        <v>1372496.7922819997</v>
      </c>
      <c r="AN140" s="32">
        <f t="shared" si="63"/>
        <v>1</v>
      </c>
      <c r="AO140" s="32">
        <f t="shared" si="63"/>
        <v>43550.629737999996</v>
      </c>
      <c r="AP140" s="32">
        <f t="shared" si="63"/>
        <v>4</v>
      </c>
      <c r="AQ140" s="32">
        <f t="shared" si="63"/>
        <v>174202.51895199998</v>
      </c>
      <c r="AR140" s="32">
        <f t="shared" si="63"/>
        <v>3</v>
      </c>
      <c r="AS140" s="32">
        <f t="shared" si="63"/>
        <v>72236.673278000002</v>
      </c>
      <c r="AT140" s="32">
        <f t="shared" si="63"/>
        <v>0</v>
      </c>
      <c r="AU140" s="32">
        <f t="shared" si="63"/>
        <v>0</v>
      </c>
      <c r="AV140" s="32">
        <f t="shared" si="63"/>
        <v>0</v>
      </c>
      <c r="AW140" s="32">
        <f t="shared" si="63"/>
        <v>0</v>
      </c>
      <c r="AX140" s="32">
        <f t="shared" si="63"/>
        <v>1</v>
      </c>
      <c r="AY140" s="32">
        <f t="shared" si="63"/>
        <v>43550.629737999996</v>
      </c>
      <c r="AZ140" s="32">
        <f t="shared" si="63"/>
        <v>13</v>
      </c>
      <c r="BA140" s="32">
        <f t="shared" si="63"/>
        <v>430551.43531399994</v>
      </c>
      <c r="BB140" s="32">
        <f t="shared" si="63"/>
        <v>0</v>
      </c>
      <c r="BC140" s="32">
        <f t="shared" si="63"/>
        <v>0</v>
      </c>
      <c r="BD140" s="32">
        <f t="shared" si="63"/>
        <v>0</v>
      </c>
      <c r="BE140" s="32">
        <f t="shared" si="63"/>
        <v>0</v>
      </c>
      <c r="BF140" s="32">
        <f t="shared" si="63"/>
        <v>15</v>
      </c>
      <c r="BG140" s="32">
        <f t="shared" si="63"/>
        <v>485406.17571600003</v>
      </c>
      <c r="BH140" s="32">
        <f t="shared" si="63"/>
        <v>28</v>
      </c>
      <c r="BI140" s="32">
        <f t="shared" si="63"/>
        <v>700088.48078400001</v>
      </c>
      <c r="BJ140" s="32">
        <f t="shared" si="63"/>
        <v>0</v>
      </c>
      <c r="BK140" s="32">
        <f t="shared" si="63"/>
        <v>0</v>
      </c>
      <c r="BL140" s="32">
        <f t="shared" si="63"/>
        <v>0</v>
      </c>
      <c r="BM140" s="32">
        <f t="shared" si="63"/>
        <v>0</v>
      </c>
      <c r="BN140" s="32">
        <f t="shared" si="63"/>
        <v>0</v>
      </c>
      <c r="BO140" s="32">
        <f t="shared" si="63"/>
        <v>0</v>
      </c>
      <c r="BP140" s="32">
        <f t="shared" si="63"/>
        <v>0</v>
      </c>
      <c r="BQ140" s="32">
        <f t="shared" si="63"/>
        <v>0</v>
      </c>
      <c r="BR140" s="32">
        <f t="shared" si="63"/>
        <v>7</v>
      </c>
      <c r="BS140" s="32">
        <f t="shared" si="63"/>
        <v>173420.17230999997</v>
      </c>
      <c r="BT140" s="32">
        <f t="shared" si="63"/>
        <v>20</v>
      </c>
      <c r="BU140" s="32">
        <f t="shared" si="63"/>
        <v>977667.19819999987</v>
      </c>
      <c r="BV140" s="32">
        <f t="shared" si="63"/>
        <v>2</v>
      </c>
      <c r="BW140" s="32">
        <f t="shared" si="63"/>
        <v>75296.872728000002</v>
      </c>
      <c r="BX140" s="32">
        <f t="shared" si="63"/>
        <v>14</v>
      </c>
      <c r="BY140" s="32">
        <f t="shared" si="63"/>
        <v>497050.89988399995</v>
      </c>
      <c r="BZ140" s="32">
        <f t="shared" si="63"/>
        <v>10</v>
      </c>
      <c r="CA140" s="32">
        <f t="shared" si="63"/>
        <v>627473.93940000003</v>
      </c>
      <c r="CB140" s="32">
        <f t="shared" si="63"/>
        <v>0</v>
      </c>
      <c r="CC140" s="32">
        <f t="shared" si="63"/>
        <v>0</v>
      </c>
      <c r="CD140" s="32">
        <f t="shared" si="63"/>
        <v>15</v>
      </c>
      <c r="CE140" s="32">
        <f t="shared" ref="CE140:EC140" si="64">SUM(CE141:CE144)</f>
        <v>621183.23374799988</v>
      </c>
      <c r="CF140" s="32">
        <f t="shared" si="64"/>
        <v>14</v>
      </c>
      <c r="CG140" s="32">
        <f t="shared" si="64"/>
        <v>478796.14490399993</v>
      </c>
      <c r="CH140" s="32">
        <f t="shared" si="64"/>
        <v>1</v>
      </c>
      <c r="CI140" s="32">
        <f t="shared" si="64"/>
        <v>52260.755685599994</v>
      </c>
      <c r="CJ140" s="32">
        <f t="shared" si="64"/>
        <v>10</v>
      </c>
      <c r="CK140" s="32">
        <f t="shared" si="64"/>
        <v>477544.39027679997</v>
      </c>
      <c r="CL140" s="32">
        <f t="shared" si="64"/>
        <v>17</v>
      </c>
      <c r="CM140" s="32">
        <f t="shared" si="64"/>
        <v>618053.84718000004</v>
      </c>
      <c r="CN140" s="32">
        <f t="shared" si="64"/>
        <v>17</v>
      </c>
      <c r="CO140" s="32">
        <f t="shared" si="64"/>
        <v>593018.75463599991</v>
      </c>
      <c r="CP140" s="32">
        <f t="shared" si="64"/>
        <v>65</v>
      </c>
      <c r="CQ140" s="32">
        <f t="shared" si="64"/>
        <v>2490678.7694711997</v>
      </c>
      <c r="CR140" s="32">
        <f t="shared" si="64"/>
        <v>0</v>
      </c>
      <c r="CS140" s="32">
        <f t="shared" si="64"/>
        <v>0</v>
      </c>
      <c r="CT140" s="32">
        <f t="shared" si="64"/>
        <v>7</v>
      </c>
      <c r="CU140" s="32">
        <f t="shared" si="64"/>
        <v>365825.28979919996</v>
      </c>
      <c r="CV140" s="32">
        <f t="shared" si="64"/>
        <v>0</v>
      </c>
      <c r="CW140" s="32">
        <f t="shared" si="64"/>
        <v>0</v>
      </c>
      <c r="CX140" s="32">
        <f t="shared" si="64"/>
        <v>7</v>
      </c>
      <c r="CY140" s="32">
        <f t="shared" si="64"/>
        <v>248160.3548424</v>
      </c>
      <c r="CZ140" s="32">
        <f t="shared" si="64"/>
        <v>0</v>
      </c>
      <c r="DA140" s="32">
        <f t="shared" si="64"/>
        <v>0</v>
      </c>
      <c r="DB140" s="32">
        <f t="shared" si="64"/>
        <v>2</v>
      </c>
      <c r="DC140" s="32">
        <f t="shared" si="64"/>
        <v>59458.344791999996</v>
      </c>
      <c r="DD140" s="32">
        <f t="shared" si="64"/>
        <v>13</v>
      </c>
      <c r="DE140" s="32">
        <f t="shared" si="64"/>
        <v>500408.07173279999</v>
      </c>
      <c r="DF140" s="32">
        <f t="shared" si="64"/>
        <v>12</v>
      </c>
      <c r="DG140" s="32">
        <f t="shared" si="64"/>
        <v>511788.82043520006</v>
      </c>
      <c r="DH140" s="32">
        <f t="shared" si="64"/>
        <v>365</v>
      </c>
      <c r="DI140" s="32">
        <f t="shared" si="64"/>
        <v>19934588.401358403</v>
      </c>
      <c r="DJ140" s="32">
        <f t="shared" si="64"/>
        <v>41</v>
      </c>
      <c r="DK140" s="32">
        <f t="shared" si="64"/>
        <v>1290852.7997904001</v>
      </c>
      <c r="DL140" s="32">
        <f t="shared" si="64"/>
        <v>0</v>
      </c>
      <c r="DM140" s="32">
        <f t="shared" si="64"/>
        <v>0</v>
      </c>
      <c r="DN140" s="32">
        <f t="shared" si="64"/>
        <v>0</v>
      </c>
      <c r="DO140" s="32">
        <f t="shared" si="64"/>
        <v>0</v>
      </c>
      <c r="DP140" s="32">
        <f t="shared" si="64"/>
        <v>9</v>
      </c>
      <c r="DQ140" s="32">
        <f t="shared" si="64"/>
        <v>294864.85274399997</v>
      </c>
      <c r="DR140" s="32">
        <f t="shared" si="64"/>
        <v>0</v>
      </c>
      <c r="DS140" s="32">
        <f t="shared" si="64"/>
        <v>0</v>
      </c>
      <c r="DT140" s="32">
        <f t="shared" si="64"/>
        <v>16</v>
      </c>
      <c r="DU140" s="32">
        <f t="shared" si="64"/>
        <v>640898.36912639998</v>
      </c>
      <c r="DV140" s="32">
        <f t="shared" si="64"/>
        <v>6</v>
      </c>
      <c r="DW140" s="32">
        <f t="shared" si="64"/>
        <v>263494.34902560001</v>
      </c>
      <c r="DX140" s="32">
        <f t="shared" si="64"/>
        <v>3</v>
      </c>
      <c r="DY140" s="32">
        <f t="shared" si="64"/>
        <v>181202.77271250001</v>
      </c>
      <c r="DZ140" s="32">
        <f t="shared" si="64"/>
        <v>5</v>
      </c>
      <c r="EA140" s="32">
        <f t="shared" si="64"/>
        <v>296416.4308875</v>
      </c>
      <c r="EB140" s="32">
        <f t="shared" si="64"/>
        <v>1960</v>
      </c>
      <c r="EC140" s="32">
        <f t="shared" si="64"/>
        <v>83609336.971468002</v>
      </c>
      <c r="ED140" s="51"/>
      <c r="EE140" s="51"/>
      <c r="EF140" s="51"/>
      <c r="EG140" s="51"/>
      <c r="EH140" s="51"/>
      <c r="EI140" s="51"/>
      <c r="EJ140" s="52"/>
      <c r="EK140" s="52"/>
      <c r="EL140" s="52"/>
      <c r="EM140" s="52"/>
      <c r="EN140" s="52"/>
      <c r="EO140" s="52"/>
      <c r="EP140" s="52"/>
      <c r="EQ140" s="52"/>
      <c r="ER140" s="52"/>
      <c r="ES140" s="52"/>
      <c r="ET140" s="52"/>
      <c r="EU140" s="52"/>
      <c r="EV140" s="52"/>
      <c r="EW140" s="52"/>
      <c r="EX140" s="52"/>
      <c r="EY140" s="52"/>
      <c r="EZ140" s="52"/>
      <c r="FA140" s="52"/>
      <c r="FB140" s="52"/>
      <c r="FC140" s="52"/>
      <c r="FD140" s="52"/>
      <c r="FE140" s="52"/>
      <c r="FF140" s="52"/>
      <c r="FG140" s="52"/>
      <c r="FH140" s="52"/>
      <c r="FI140" s="52"/>
      <c r="FJ140" s="52"/>
      <c r="FK140" s="52"/>
      <c r="FL140" s="52"/>
      <c r="FM140" s="52"/>
      <c r="FN140" s="52"/>
      <c r="FO140" s="52"/>
      <c r="FP140" s="52"/>
      <c r="FQ140" s="52"/>
      <c r="FR140" s="52"/>
      <c r="FS140" s="52"/>
      <c r="FT140" s="52"/>
      <c r="FU140" s="52"/>
      <c r="FV140" s="52"/>
      <c r="FW140" s="52"/>
      <c r="FX140" s="52"/>
      <c r="FY140" s="52"/>
      <c r="FZ140" s="52"/>
      <c r="GA140" s="52"/>
      <c r="GB140" s="52"/>
      <c r="GC140" s="52"/>
      <c r="GD140" s="52"/>
      <c r="GE140" s="52"/>
      <c r="GF140" s="52"/>
      <c r="GG140" s="52"/>
      <c r="GH140" s="52"/>
      <c r="GI140" s="52"/>
      <c r="GJ140" s="52"/>
      <c r="GK140" s="52"/>
      <c r="GL140" s="52"/>
      <c r="GM140" s="52"/>
      <c r="GN140" s="52"/>
      <c r="GO140" s="52"/>
      <c r="GP140" s="52"/>
      <c r="GQ140" s="52"/>
      <c r="GR140" s="52"/>
      <c r="GS140" s="52"/>
      <c r="GT140" s="52"/>
      <c r="GU140" s="52"/>
      <c r="GV140" s="52"/>
      <c r="GW140" s="52"/>
      <c r="GX140" s="52"/>
      <c r="GY140" s="52"/>
      <c r="GZ140" s="52"/>
      <c r="HA140" s="52"/>
      <c r="HB140" s="52"/>
      <c r="HC140" s="52"/>
      <c r="HD140" s="52"/>
      <c r="HE140" s="52"/>
      <c r="HF140" s="52"/>
      <c r="HG140" s="52"/>
      <c r="HH140" s="52"/>
      <c r="HI140" s="52"/>
      <c r="HJ140" s="52"/>
      <c r="HK140" s="52"/>
      <c r="HL140" s="52"/>
      <c r="HM140" s="52"/>
      <c r="HN140" s="52"/>
      <c r="HO140" s="52"/>
      <c r="HP140" s="52"/>
      <c r="HQ140" s="52"/>
      <c r="HR140" s="52"/>
      <c r="HS140" s="52"/>
      <c r="HT140" s="52"/>
      <c r="HU140" s="52"/>
      <c r="HV140" s="52"/>
      <c r="HW140" s="52"/>
      <c r="HX140" s="52"/>
      <c r="HY140" s="52"/>
      <c r="HZ140" s="52"/>
      <c r="IA140" s="52"/>
      <c r="IB140" s="52"/>
      <c r="IC140" s="52"/>
      <c r="ID140" s="52"/>
      <c r="IE140" s="52"/>
      <c r="IF140" s="52"/>
      <c r="IG140" s="52"/>
      <c r="IH140" s="52"/>
      <c r="II140" s="52"/>
      <c r="IJ140" s="52"/>
      <c r="IK140" s="52"/>
      <c r="IL140" s="52"/>
      <c r="IM140" s="52"/>
      <c r="IN140" s="52"/>
      <c r="IO140" s="52"/>
      <c r="IP140" s="52"/>
      <c r="IQ140" s="52"/>
      <c r="IR140" s="52"/>
      <c r="IS140" s="52"/>
      <c r="IT140" s="52"/>
      <c r="IU140" s="52"/>
      <c r="IV140" s="52"/>
      <c r="IW140" s="52"/>
    </row>
    <row r="141" spans="1:257" s="43" customFormat="1" ht="30.75" customHeight="1" x14ac:dyDescent="0.25">
      <c r="A141" s="56">
        <v>154</v>
      </c>
      <c r="B141" s="34" t="s">
        <v>207</v>
      </c>
      <c r="C141" s="35">
        <v>19007.45</v>
      </c>
      <c r="D141" s="35">
        <f t="shared" si="54"/>
        <v>16346.407000000001</v>
      </c>
      <c r="E141" s="112">
        <v>1.67</v>
      </c>
      <c r="F141" s="36">
        <v>1</v>
      </c>
      <c r="G141" s="37"/>
      <c r="H141" s="38">
        <v>0.6</v>
      </c>
      <c r="I141" s="38">
        <v>0.23</v>
      </c>
      <c r="J141" s="38">
        <v>0.03</v>
      </c>
      <c r="K141" s="38">
        <v>0.14000000000000001</v>
      </c>
      <c r="L141" s="35">
        <v>1.4</v>
      </c>
      <c r="M141" s="35">
        <v>1.68</v>
      </c>
      <c r="N141" s="35">
        <v>2.23</v>
      </c>
      <c r="O141" s="35">
        <v>2.39</v>
      </c>
      <c r="P141" s="39"/>
      <c r="Q141" s="39">
        <f>P141*C141*E141*F141*L141*$Q$6</f>
        <v>0</v>
      </c>
      <c r="R141" s="39">
        <v>10</v>
      </c>
      <c r="S141" s="39">
        <f>R141*C141*E141*F141*L141*$S$6</f>
        <v>577712.4352999999</v>
      </c>
      <c r="T141" s="39">
        <v>0</v>
      </c>
      <c r="U141" s="39">
        <f>T141*C141*E141*F141*L141*$U$6</f>
        <v>0</v>
      </c>
      <c r="V141" s="39">
        <v>0</v>
      </c>
      <c r="W141" s="39">
        <f>V141*C141*E141*F141*L141*$W$6</f>
        <v>0</v>
      </c>
      <c r="X141" s="39">
        <v>0</v>
      </c>
      <c r="Y141" s="39">
        <f>X141*C141*E141*F141*L141*$Y$6</f>
        <v>0</v>
      </c>
      <c r="Z141" s="39">
        <v>493</v>
      </c>
      <c r="AA141" s="39">
        <f>Z141*C141*E141*F141*L141*$AA$6</f>
        <v>24099496.435629997</v>
      </c>
      <c r="AB141" s="39">
        <v>0</v>
      </c>
      <c r="AC141" s="39">
        <f>AB141*C141*E141*F141*L141*$AC$6</f>
        <v>0</v>
      </c>
      <c r="AD141" s="39">
        <v>0</v>
      </c>
      <c r="AE141" s="39">
        <f>AD141*C141*E141*F141*L141*$AE$6</f>
        <v>0</v>
      </c>
      <c r="AF141" s="39">
        <v>0</v>
      </c>
      <c r="AG141" s="39">
        <f>AF141*C141*E141*F141*L141*$AG$6</f>
        <v>0</v>
      </c>
      <c r="AH141" s="39">
        <v>7</v>
      </c>
      <c r="AI141" s="39">
        <f>AH141*C141*E141*F141*L141*$AI$6</f>
        <v>304854.40816599992</v>
      </c>
      <c r="AJ141" s="39">
        <v>0</v>
      </c>
      <c r="AK141" s="39">
        <f>AJ141*C141*E141*F141*L141*$AK$6</f>
        <v>0</v>
      </c>
      <c r="AL141" s="39">
        <v>19</v>
      </c>
      <c r="AM141" s="39">
        <f>AL141*C141*E141*F141*L141*$AM$6</f>
        <v>827461.9650219999</v>
      </c>
      <c r="AN141" s="39">
        <v>1</v>
      </c>
      <c r="AO141" s="39">
        <f>SUM($AO$6*AN141*C141*E141*F141*L141)</f>
        <v>43550.629737999996</v>
      </c>
      <c r="AP141" s="39">
        <v>4</v>
      </c>
      <c r="AQ141" s="39">
        <f>AP141*C141*E141*F141*L141*$AQ$6</f>
        <v>174202.51895199998</v>
      </c>
      <c r="AR141" s="39">
        <v>0</v>
      </c>
      <c r="AS141" s="39">
        <f>AR141*C141*E141*F141*L141*$AS$6</f>
        <v>0</v>
      </c>
      <c r="AT141" s="39">
        <v>0</v>
      </c>
      <c r="AU141" s="39">
        <f>AT141*C141*E141*F141*L141*$AU$6</f>
        <v>0</v>
      </c>
      <c r="AV141" s="39">
        <v>0</v>
      </c>
      <c r="AW141" s="39">
        <f>AV141*C141*E141*F141*L141*$AW$6</f>
        <v>0</v>
      </c>
      <c r="AX141" s="39">
        <v>1</v>
      </c>
      <c r="AY141" s="39">
        <f>SUM(AX141*$AY$6*C141*E141*F141*L141)</f>
        <v>43550.629737999996</v>
      </c>
      <c r="AZ141" s="39">
        <v>6</v>
      </c>
      <c r="BA141" s="39">
        <f>SUM(AZ141*$BA$6*C141*E141*F141*L141)</f>
        <v>261303.77842799996</v>
      </c>
      <c r="BB141" s="39">
        <v>0</v>
      </c>
      <c r="BC141" s="39">
        <f>BB141*C141*E141*F141*L141*$BC$6</f>
        <v>0</v>
      </c>
      <c r="BD141" s="39">
        <v>0</v>
      </c>
      <c r="BE141" s="39">
        <f>BD141*C141*E141*F141*L141*$BE$6</f>
        <v>0</v>
      </c>
      <c r="BF141" s="39">
        <v>4</v>
      </c>
      <c r="BG141" s="39">
        <f>BF141*C141*E141*F141*L141*$BG$6</f>
        <v>191978.286192</v>
      </c>
      <c r="BH141" s="39">
        <v>0</v>
      </c>
      <c r="BI141" s="39">
        <f>BH141*C141*E141*F141*L141*$BI$6</f>
        <v>0</v>
      </c>
      <c r="BJ141" s="39">
        <v>0</v>
      </c>
      <c r="BK141" s="39">
        <f>BJ141*C141*E141*F141*L141*$BK$6</f>
        <v>0</v>
      </c>
      <c r="BL141" s="39">
        <v>0</v>
      </c>
      <c r="BM141" s="39">
        <f>BL141*C141*E141*F141*L141*$BM$6</f>
        <v>0</v>
      </c>
      <c r="BN141" s="39">
        <v>0</v>
      </c>
      <c r="BO141" s="39">
        <f>BN141*C141*E141*F141*L141*$BO$6</f>
        <v>0</v>
      </c>
      <c r="BP141" s="39">
        <v>0</v>
      </c>
      <c r="BQ141" s="39">
        <f>BP141*C141*E141*F141*L141*$BQ$6</f>
        <v>0</v>
      </c>
      <c r="BR141" s="39">
        <v>0</v>
      </c>
      <c r="BS141" s="39">
        <f>BR141*C141*E141*F141*L141*$BS$6</f>
        <v>0</v>
      </c>
      <c r="BT141" s="39">
        <v>20</v>
      </c>
      <c r="BU141" s="39">
        <f>BT141*C141*E141*F141*L141*$BU$6</f>
        <v>977667.19819999987</v>
      </c>
      <c r="BV141" s="39">
        <v>1</v>
      </c>
      <c r="BW141" s="39">
        <f>BV141*C141*E141*F141*L141*$BW$6</f>
        <v>47994.571548</v>
      </c>
      <c r="BX141" s="39">
        <v>8</v>
      </c>
      <c r="BY141" s="39">
        <f>BX141*C141*E141*F141*L141*$BY$6</f>
        <v>348405.03790399997</v>
      </c>
      <c r="BZ141" s="39">
        <v>5</v>
      </c>
      <c r="CA141" s="39">
        <f>BZ141*C141*E141*F141*M141*$CA$6</f>
        <v>399954.76289999997</v>
      </c>
      <c r="CB141" s="39"/>
      <c r="CC141" s="39">
        <f>CB141*C141*E141*F141*M141*$CC$6</f>
        <v>0</v>
      </c>
      <c r="CD141" s="39">
        <v>8</v>
      </c>
      <c r="CE141" s="39">
        <f>CD141*C141*E141*F141*M141*$CE$6</f>
        <v>418086.04548479995</v>
      </c>
      <c r="CF141" s="39">
        <v>3</v>
      </c>
      <c r="CG141" s="39">
        <f>CF141*C141*E141*F141*M141*$CG$6</f>
        <v>156782.26705679999</v>
      </c>
      <c r="CH141" s="39">
        <v>1</v>
      </c>
      <c r="CI141" s="39">
        <f>SUM(CH141*$CI$6*C141*E141*F141*M141)</f>
        <v>52260.755685599994</v>
      </c>
      <c r="CJ141" s="39">
        <v>8</v>
      </c>
      <c r="CK141" s="39">
        <f>SUM(CJ141*$CK$6*C141*E141*F141*M141)</f>
        <v>418086.04548479995</v>
      </c>
      <c r="CL141" s="39">
        <v>5</v>
      </c>
      <c r="CM141" s="39">
        <f>CL141*C141*E141*F141*M141*$CM$6</f>
        <v>261303.77842799999</v>
      </c>
      <c r="CN141" s="39">
        <v>5</v>
      </c>
      <c r="CO141" s="39">
        <f>CN141*C141*E141*F141*M141*$CO$6</f>
        <v>261303.77842799999</v>
      </c>
      <c r="CP141" s="39">
        <v>25</v>
      </c>
      <c r="CQ141" s="39">
        <f>CP141*C141*E141*F141*M141*$CQ$6</f>
        <v>1306518.8921399999</v>
      </c>
      <c r="CR141" s="39">
        <v>0</v>
      </c>
      <c r="CS141" s="39">
        <f>CR141*C141*E141*F141*M141*$CS$6</f>
        <v>0</v>
      </c>
      <c r="CT141" s="39">
        <v>7</v>
      </c>
      <c r="CU141" s="39">
        <f>CT141*C141*E141*F141*M141*$CU$6</f>
        <v>365825.28979919996</v>
      </c>
      <c r="CV141" s="39"/>
      <c r="CW141" s="39">
        <f>SUM(CV141*$CW$6*C141*E141*F141*M141)</f>
        <v>0</v>
      </c>
      <c r="CX141" s="39">
        <v>2</v>
      </c>
      <c r="CY141" s="39">
        <f>SUM(CX141*$CY$6*C141*E141*F141*M141)</f>
        <v>104521.51137119999</v>
      </c>
      <c r="CZ141" s="39">
        <v>0</v>
      </c>
      <c r="DA141" s="39">
        <f>CZ141*C141*E141*F141*M141*$DA$6</f>
        <v>0</v>
      </c>
      <c r="DB141" s="39">
        <v>0</v>
      </c>
      <c r="DC141" s="39">
        <f>DB141*C141*E141*F141*M141*$DC$6</f>
        <v>0</v>
      </c>
      <c r="DD141" s="39">
        <v>3</v>
      </c>
      <c r="DE141" s="39">
        <f>DD141*C141*E141*F141*M141*$DE$6</f>
        <v>172780.45757280002</v>
      </c>
      <c r="DF141" s="39">
        <v>5</v>
      </c>
      <c r="DG141" s="39">
        <f>DF141*C141*E141*F141*M141*$DG$6</f>
        <v>287967.42928800004</v>
      </c>
      <c r="DH141" s="40">
        <v>322</v>
      </c>
      <c r="DI141" s="40">
        <f>DH141*C141*E141*F141*M141*$DI$6</f>
        <v>18545102.446147203</v>
      </c>
      <c r="DJ141" s="39">
        <v>0</v>
      </c>
      <c r="DK141" s="39">
        <f>DJ141*C141*E141*F141*M141*$DK$6</f>
        <v>0</v>
      </c>
      <c r="DL141" s="39">
        <v>0</v>
      </c>
      <c r="DM141" s="39">
        <f>DL141*C141*E141*F141*M141*$DM$6</f>
        <v>0</v>
      </c>
      <c r="DN141" s="39">
        <v>0</v>
      </c>
      <c r="DO141" s="39">
        <f>DN141*C141*E141*F141*M141*$DO$6</f>
        <v>0</v>
      </c>
      <c r="DP141" s="39">
        <v>0</v>
      </c>
      <c r="DQ141" s="39">
        <f>DP141*C141*E141*F141*M141*$DQ$6</f>
        <v>0</v>
      </c>
      <c r="DR141" s="39"/>
      <c r="DS141" s="39">
        <f>DR141*C141*E141*F141*M141*$DS$6</f>
        <v>0</v>
      </c>
      <c r="DT141" s="39">
        <v>8</v>
      </c>
      <c r="DU141" s="39">
        <f>DT141*C141*E141*F141*M141*$DU$6</f>
        <v>418086.04548479995</v>
      </c>
      <c r="DV141" s="39">
        <v>4</v>
      </c>
      <c r="DW141" s="39">
        <f>DV141*C141*E141*F141*M141*$DW$6</f>
        <v>209043.02274239997</v>
      </c>
      <c r="DX141" s="39">
        <v>0</v>
      </c>
      <c r="DY141" s="39">
        <f>DX141*C141*E141*F141*N141*$DY$6</f>
        <v>0</v>
      </c>
      <c r="DZ141" s="39">
        <v>0</v>
      </c>
      <c r="EA141" s="39">
        <f>DZ141*C141*E141*F141*O141*$EA$6</f>
        <v>0</v>
      </c>
      <c r="EB141" s="41">
        <f t="shared" ref="EB141:EB144" si="65">SUM(P141,R141,T141,V141,X141,Z141,AB141,AD141,AF141,AH141,AJ141,AL141,AP141,AR141,AT141,AV141,AX141,AZ141,BB141,BD141,BF141,BH141,BJ141,BL141,BN141,BP141,BR141,BT141,BV141,BX141,BZ141,CB141,CD141,CF141,CH141,CJ141,CL141,CN141,CP141,CR141,CT141,CV141,CX141,CZ141,DB141,DD141,DF141,DH141,DJ141,DL141,DN141,DP141,DR141,DT141,DV141,DX141,DZ141,AN141)</f>
        <v>985</v>
      </c>
      <c r="EC141" s="41">
        <f t="shared" ref="EC141:EC144" si="66">SUM(Q141,S141,U141,W141,Y141,AA141,AC141,AE141,AG141,AI141,AK141,AM141,AQ141,AS141,AU141,AW141,AY141,BA141,BC141,BE141,BG141,BI141,BK141,BM141,BO141,BQ141,BS141,BU141,BW141,BY141,CA141,CC141,CE141,CG141,CI141,CK141,CM141,CO141,CQ141,CS141,CU141,CW141,CY141,DA141,DC141,DE141,DG141,DI141,DK141,DM141,DO141,DQ141,DS141,DU141,DW141,DY141,EA141,AO141)</f>
        <v>51275800.422831602</v>
      </c>
      <c r="ED141" s="2"/>
      <c r="EE141" s="2"/>
      <c r="EF141" s="2"/>
      <c r="EG141" s="2"/>
      <c r="EH141" s="2"/>
      <c r="EI141" s="2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</row>
    <row r="142" spans="1:257" s="43" customFormat="1" ht="30.75" customHeight="1" x14ac:dyDescent="0.25">
      <c r="A142" s="56">
        <v>147</v>
      </c>
      <c r="B142" s="34" t="s">
        <v>208</v>
      </c>
      <c r="C142" s="35">
        <v>19007.45</v>
      </c>
      <c r="D142" s="35"/>
      <c r="E142" s="112">
        <v>1.85</v>
      </c>
      <c r="F142" s="36">
        <v>1</v>
      </c>
      <c r="G142" s="37"/>
      <c r="H142" s="38">
        <v>0.6</v>
      </c>
      <c r="I142" s="38">
        <v>0.23</v>
      </c>
      <c r="J142" s="38">
        <v>0.03</v>
      </c>
      <c r="K142" s="38">
        <v>0.14000000000000001</v>
      </c>
      <c r="L142" s="35">
        <v>1.4</v>
      </c>
      <c r="M142" s="35">
        <v>1.68</v>
      </c>
      <c r="N142" s="35">
        <v>2.23</v>
      </c>
      <c r="O142" s="35">
        <v>2.39</v>
      </c>
      <c r="P142" s="39"/>
      <c r="Q142" s="39">
        <f>P142*C142*E142*F142*L142*$Q$6</f>
        <v>0</v>
      </c>
      <c r="R142" s="39">
        <v>120</v>
      </c>
      <c r="S142" s="39">
        <f>R142*C142*E142*F142*L142*$S$6</f>
        <v>7679770.0980000002</v>
      </c>
      <c r="T142" s="39"/>
      <c r="U142" s="39">
        <f>T142*C142*E142*F142*L142*$U$6</f>
        <v>0</v>
      </c>
      <c r="V142" s="39"/>
      <c r="W142" s="39">
        <f>V142*C142*E142*F142*L142*$W$6</f>
        <v>0</v>
      </c>
      <c r="X142" s="39"/>
      <c r="Y142" s="39">
        <f>X142*C142*E142*F142*L142*$Y$6</f>
        <v>0</v>
      </c>
      <c r="Z142" s="39"/>
      <c r="AA142" s="39">
        <f>Z142*C142*E142*F142*L142*$AA$6</f>
        <v>0</v>
      </c>
      <c r="AB142" s="39"/>
      <c r="AC142" s="39">
        <f>AB142*C142*E142*F142*L142*$AC$6</f>
        <v>0</v>
      </c>
      <c r="AD142" s="39"/>
      <c r="AE142" s="39">
        <f>AD142*C142*E142*F142*L142*$AE$6</f>
        <v>0</v>
      </c>
      <c r="AF142" s="39"/>
      <c r="AG142" s="39">
        <f>AF142*C142*E142*F142*L142*$AG$6</f>
        <v>0</v>
      </c>
      <c r="AH142" s="39"/>
      <c r="AI142" s="39">
        <f>AH142*C142*E142*F142*L142*$AI$6</f>
        <v>0</v>
      </c>
      <c r="AJ142" s="39"/>
      <c r="AK142" s="39">
        <f>AJ142*C142*E142*F142*L142*$AK$6</f>
        <v>0</v>
      </c>
      <c r="AL142" s="39"/>
      <c r="AM142" s="39">
        <f>AL142*C142*E142*F142*L142*$AM$6</f>
        <v>0</v>
      </c>
      <c r="AN142" s="39"/>
      <c r="AO142" s="39">
        <f>SUM($AO$6*AN142*C142*E142*F142*L142)</f>
        <v>0</v>
      </c>
      <c r="AP142" s="39"/>
      <c r="AQ142" s="39">
        <f>AP142*C142*E142*F142*L142*$AQ$6</f>
        <v>0</v>
      </c>
      <c r="AR142" s="39"/>
      <c r="AS142" s="39">
        <f>AR142*C142*E142*F142*L142*$AS$6</f>
        <v>0</v>
      </c>
      <c r="AT142" s="39"/>
      <c r="AU142" s="39">
        <f>AT142*C142*E142*F142*L142*$AU$6</f>
        <v>0</v>
      </c>
      <c r="AV142" s="39"/>
      <c r="AW142" s="39">
        <f>AV142*C142*E142*F142*L142*$AW$6</f>
        <v>0</v>
      </c>
      <c r="AX142" s="39"/>
      <c r="AY142" s="39">
        <f>SUM(AX142*$AY$6*C142*E142*F142*L142)</f>
        <v>0</v>
      </c>
      <c r="AZ142" s="39"/>
      <c r="BA142" s="39">
        <f>SUM(AZ142*$BA$6*C142*E142*F142*L142)</f>
        <v>0</v>
      </c>
      <c r="BB142" s="39"/>
      <c r="BC142" s="39">
        <f>BB142*C142*E142*F142*L142*$BC$6</f>
        <v>0</v>
      </c>
      <c r="BD142" s="39"/>
      <c r="BE142" s="39">
        <f>BD142*C142*E142*F142*L142*$BE$6</f>
        <v>0</v>
      </c>
      <c r="BF142" s="39"/>
      <c r="BG142" s="39">
        <f>BF142*C142*E142*F142*L142*$BG$6</f>
        <v>0</v>
      </c>
      <c r="BH142" s="39"/>
      <c r="BI142" s="39">
        <f>BH142*C142*E142*F142*L142*$BI$6</f>
        <v>0</v>
      </c>
      <c r="BJ142" s="39"/>
      <c r="BK142" s="39">
        <f>BJ142*C142*E142*F142*L142*$BK$6</f>
        <v>0</v>
      </c>
      <c r="BL142" s="39"/>
      <c r="BM142" s="39">
        <f>BL142*C142*E142*F142*L142*$BM$6</f>
        <v>0</v>
      </c>
      <c r="BN142" s="39"/>
      <c r="BO142" s="39">
        <f>BN142*C142*E142*F142*L142*$BO$6</f>
        <v>0</v>
      </c>
      <c r="BP142" s="39"/>
      <c r="BQ142" s="39">
        <f>BP142*C142*E142*F142*L142*$BQ$6</f>
        <v>0</v>
      </c>
      <c r="BR142" s="39"/>
      <c r="BS142" s="39">
        <f>BR142*C142*E142*F142*L142*$BS$6</f>
        <v>0</v>
      </c>
      <c r="BT142" s="39"/>
      <c r="BU142" s="39">
        <f>BT142*C142*E142*F142*L142*$BU$6</f>
        <v>0</v>
      </c>
      <c r="BV142" s="39"/>
      <c r="BW142" s="39">
        <f>BV142*C142*E142*F142*L142*$BW$6</f>
        <v>0</v>
      </c>
      <c r="BX142" s="39"/>
      <c r="BY142" s="39">
        <f>BX142*C142*E142*F142*L142*$BY$6</f>
        <v>0</v>
      </c>
      <c r="BZ142" s="39"/>
      <c r="CA142" s="39">
        <f>BZ142*C142*E142*F142*M142*$CA$6</f>
        <v>0</v>
      </c>
      <c r="CB142" s="39"/>
      <c r="CC142" s="39">
        <f>CB142*C142*E142*F142*M142*$CC$6</f>
        <v>0</v>
      </c>
      <c r="CD142" s="39"/>
      <c r="CE142" s="39">
        <f>CD142*C142*E142*F142*M142*$CE$6</f>
        <v>0</v>
      </c>
      <c r="CF142" s="39"/>
      <c r="CG142" s="39">
        <f>CF142*C142*E142*F142*M142*$CG$6</f>
        <v>0</v>
      </c>
      <c r="CH142" s="39"/>
      <c r="CI142" s="39">
        <f>SUM(CH142*$CI$6*C142*E142*F142*M142)</f>
        <v>0</v>
      </c>
      <c r="CJ142" s="39"/>
      <c r="CK142" s="39">
        <f>SUM(CJ142*$CK$6*C142*E142*F142*M142)</f>
        <v>0</v>
      </c>
      <c r="CL142" s="39"/>
      <c r="CM142" s="39">
        <f>CL142*C142*E142*F142*M142*$CM$6</f>
        <v>0</v>
      </c>
      <c r="CN142" s="39"/>
      <c r="CO142" s="39">
        <f>CN142*C142*E142*F142*M142*$CO$6</f>
        <v>0</v>
      </c>
      <c r="CP142" s="39"/>
      <c r="CQ142" s="39">
        <f>CP142*C142*E142*F142*M142*$CQ$6</f>
        <v>0</v>
      </c>
      <c r="CR142" s="39"/>
      <c r="CS142" s="39">
        <f>CR142*C142*E142*F142*M142*$CS$6</f>
        <v>0</v>
      </c>
      <c r="CT142" s="39"/>
      <c r="CU142" s="39">
        <f>CT142*C142*E142*F142*M142*$CU$6</f>
        <v>0</v>
      </c>
      <c r="CV142" s="39"/>
      <c r="CW142" s="39">
        <f>SUM(CV142*$CW$6*C142*E142*F142*M142)</f>
        <v>0</v>
      </c>
      <c r="CX142" s="39"/>
      <c r="CY142" s="39">
        <f>SUM(CX142*$CY$6*C142*E142*F142*M142)</f>
        <v>0</v>
      </c>
      <c r="CZ142" s="39"/>
      <c r="DA142" s="39">
        <f>CZ142*C142*E142*F142*M142*$DA$6</f>
        <v>0</v>
      </c>
      <c r="DB142" s="39"/>
      <c r="DC142" s="39">
        <f>DB142*C142*E142*F142*M142*$DC$6</f>
        <v>0</v>
      </c>
      <c r="DD142" s="39"/>
      <c r="DE142" s="39">
        <f>DD142*C142*E142*F142*M142*$DE$6</f>
        <v>0</v>
      </c>
      <c r="DF142" s="39"/>
      <c r="DG142" s="39">
        <f>DF142*C142*E142*F142*M142*$DG$6</f>
        <v>0</v>
      </c>
      <c r="DH142" s="40"/>
      <c r="DI142" s="40">
        <f>DH142*C142*E142*F142*M142*$DI$6</f>
        <v>0</v>
      </c>
      <c r="DJ142" s="39"/>
      <c r="DK142" s="39">
        <f>DJ142*C142*E142*F142*M142*$DK$6</f>
        <v>0</v>
      </c>
      <c r="DL142" s="39"/>
      <c r="DM142" s="39">
        <f>DL142*C142*E142*F142*M142*$DM$6</f>
        <v>0</v>
      </c>
      <c r="DN142" s="39"/>
      <c r="DO142" s="39">
        <f>DN142*C142*E142*F142*M142*$DO$6</f>
        <v>0</v>
      </c>
      <c r="DP142" s="39"/>
      <c r="DQ142" s="39">
        <f>DP142*C142*E142*F142*M142*$DQ$6</f>
        <v>0</v>
      </c>
      <c r="DR142" s="39"/>
      <c r="DS142" s="39">
        <f>DR142*C142*E142*F142*M142*$DS$6</f>
        <v>0</v>
      </c>
      <c r="DT142" s="39"/>
      <c r="DU142" s="39">
        <f>DT142*C142*E142*F142*M142*$DU$6</f>
        <v>0</v>
      </c>
      <c r="DV142" s="39"/>
      <c r="DW142" s="39">
        <f>DV142*C142*E142*F142*M142*$DW$6</f>
        <v>0</v>
      </c>
      <c r="DX142" s="39"/>
      <c r="DY142" s="39">
        <f>DX142*C142*E142*F142*N142*$DY$6</f>
        <v>0</v>
      </c>
      <c r="DZ142" s="39"/>
      <c r="EA142" s="39">
        <f>DZ142*C142*E142*F142*O142*$EA$6</f>
        <v>0</v>
      </c>
      <c r="EB142" s="41">
        <f t="shared" si="65"/>
        <v>120</v>
      </c>
      <c r="EC142" s="41">
        <f t="shared" si="66"/>
        <v>7679770.0980000002</v>
      </c>
      <c r="ED142" s="2"/>
      <c r="EE142" s="2"/>
      <c r="EF142" s="2"/>
      <c r="EG142" s="2"/>
      <c r="EH142" s="2"/>
      <c r="EI142" s="2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33" customHeight="1" x14ac:dyDescent="0.25">
      <c r="A143" s="56">
        <v>176</v>
      </c>
      <c r="B143" s="34" t="s">
        <v>209</v>
      </c>
      <c r="C143" s="35">
        <v>19007.45</v>
      </c>
      <c r="D143" s="35">
        <f t="shared" ref="D143:D155" si="67">C143*(H143+I143+J143)</f>
        <v>14825.811000000002</v>
      </c>
      <c r="E143" s="112">
        <v>0.95</v>
      </c>
      <c r="F143" s="36">
        <v>1</v>
      </c>
      <c r="G143" s="37"/>
      <c r="H143" s="38">
        <v>0.53</v>
      </c>
      <c r="I143" s="38">
        <v>0.2</v>
      </c>
      <c r="J143" s="38">
        <v>0.05</v>
      </c>
      <c r="K143" s="38">
        <v>0.22</v>
      </c>
      <c r="L143" s="35">
        <v>1.4</v>
      </c>
      <c r="M143" s="35">
        <v>1.68</v>
      </c>
      <c r="N143" s="35">
        <v>2.23</v>
      </c>
      <c r="O143" s="35">
        <v>2.39</v>
      </c>
      <c r="P143" s="39"/>
      <c r="Q143" s="39">
        <f>P143*C143*E143*F143*L143*$Q$6</f>
        <v>0</v>
      </c>
      <c r="R143" s="39">
        <v>103</v>
      </c>
      <c r="S143" s="39">
        <f>R143*C143*E143*F143*L143*$S$6</f>
        <v>3384979.7481499999</v>
      </c>
      <c r="T143" s="39">
        <v>0</v>
      </c>
      <c r="U143" s="39">
        <f>T143*C143*E143*F143*L143*$U$6</f>
        <v>0</v>
      </c>
      <c r="V143" s="39">
        <v>0</v>
      </c>
      <c r="W143" s="39">
        <f>V143*C143*E143*F143*L143*$W$6</f>
        <v>0</v>
      </c>
      <c r="X143" s="39">
        <v>0</v>
      </c>
      <c r="Y143" s="39">
        <f>X143*C143*E143*F143*L143*$Y$6</f>
        <v>0</v>
      </c>
      <c r="Z143" s="39">
        <v>304</v>
      </c>
      <c r="AA143" s="39">
        <f>Z143*C143*E143*F143*L143*$AA$6</f>
        <v>8453601.4023999982</v>
      </c>
      <c r="AB143" s="39">
        <v>0</v>
      </c>
      <c r="AC143" s="39">
        <f>AB143*C143*E143*F143*L143*$AC$6</f>
        <v>0</v>
      </c>
      <c r="AD143" s="39">
        <v>0</v>
      </c>
      <c r="AE143" s="39">
        <f>AD143*C143*E143*F143*L143*$AE$6</f>
        <v>0</v>
      </c>
      <c r="AF143" s="39">
        <v>0</v>
      </c>
      <c r="AG143" s="39">
        <f>AF143*C143*E143*F143*L143*$AG$6</f>
        <v>0</v>
      </c>
      <c r="AH143" s="39">
        <v>2</v>
      </c>
      <c r="AI143" s="39">
        <f>AH143*C143*E143*F143*L143*$AI$6</f>
        <v>49548.620659999993</v>
      </c>
      <c r="AJ143" s="39">
        <v>5</v>
      </c>
      <c r="AK143" s="39">
        <f>AJ143*C143*E143*F143*L143*$AK$6</f>
        <v>123871.55164999998</v>
      </c>
      <c r="AL143" s="39">
        <v>22</v>
      </c>
      <c r="AM143" s="39">
        <f>AL143*C143*E143*F143*L143*$AM$6</f>
        <v>545034.82725999993</v>
      </c>
      <c r="AN143" s="39"/>
      <c r="AO143" s="39">
        <f>SUM($AO$6*AN143*C143*E143*F143*L143)</f>
        <v>0</v>
      </c>
      <c r="AP143" s="39"/>
      <c r="AQ143" s="39">
        <f>AP143*C143*E143*F143*L143*$AQ$6</f>
        <v>0</v>
      </c>
      <c r="AR143" s="39">
        <v>2</v>
      </c>
      <c r="AS143" s="39">
        <f>AR143*C143*E143*F143*L143*$AS$6</f>
        <v>49548.620659999993</v>
      </c>
      <c r="AT143" s="39">
        <v>0</v>
      </c>
      <c r="AU143" s="39">
        <f>AT143*C143*E143*F143*L143*$AU$6</f>
        <v>0</v>
      </c>
      <c r="AV143" s="39">
        <v>0</v>
      </c>
      <c r="AW143" s="39">
        <f>AV143*C143*E143*F143*L143*$AW$6</f>
        <v>0</v>
      </c>
      <c r="AX143" s="39"/>
      <c r="AY143" s="39">
        <f>SUM(AX143*$AY$6*C143*E143*F143*L143)</f>
        <v>0</v>
      </c>
      <c r="AZ143" s="39">
        <v>5</v>
      </c>
      <c r="BA143" s="39">
        <f>SUM(AZ143*$BA$6*C143*E143*F143*L143)</f>
        <v>123871.55164999998</v>
      </c>
      <c r="BB143" s="39">
        <v>0</v>
      </c>
      <c r="BC143" s="39">
        <f>BB143*C143*E143*F143*L143*$BC$6</f>
        <v>0</v>
      </c>
      <c r="BD143" s="39">
        <v>0</v>
      </c>
      <c r="BE143" s="39">
        <f>BD143*C143*E143*F143*L143*$BE$6</f>
        <v>0</v>
      </c>
      <c r="BF143" s="39">
        <v>8</v>
      </c>
      <c r="BG143" s="39">
        <f>BF143*C143*E143*F143*L143*$BG$6</f>
        <v>218418.40943999999</v>
      </c>
      <c r="BH143" s="39">
        <v>0</v>
      </c>
      <c r="BI143" s="39">
        <f>BH143*C143*E143*F143*L143*$BI$6</f>
        <v>0</v>
      </c>
      <c r="BJ143" s="39">
        <v>0</v>
      </c>
      <c r="BK143" s="39">
        <f>BJ143*C143*E143*F143*L143*$BK$6</f>
        <v>0</v>
      </c>
      <c r="BL143" s="39">
        <v>0</v>
      </c>
      <c r="BM143" s="39">
        <f>BL143*C143*E143*F143*L143*$BM$6</f>
        <v>0</v>
      </c>
      <c r="BN143" s="39">
        <v>0</v>
      </c>
      <c r="BO143" s="39">
        <f>BN143*C143*E143*F143*L143*$BO$6</f>
        <v>0</v>
      </c>
      <c r="BP143" s="39">
        <v>0</v>
      </c>
      <c r="BQ143" s="39">
        <f>BP143*C143*E143*F143*L143*$BQ$6</f>
        <v>0</v>
      </c>
      <c r="BR143" s="39">
        <v>7</v>
      </c>
      <c r="BS143" s="39">
        <f>BR143*C143*E143*F143*L143*$BS$6</f>
        <v>173420.17230999997</v>
      </c>
      <c r="BT143" s="39"/>
      <c r="BU143" s="39">
        <f>BT143*C143*E143*F143*L143*$BU$6</f>
        <v>0</v>
      </c>
      <c r="BV143" s="39">
        <v>1</v>
      </c>
      <c r="BW143" s="39">
        <f>BV143*C143*E143*F143*L143*$BW$6</f>
        <v>27302.301179999999</v>
      </c>
      <c r="BX143" s="39">
        <v>6</v>
      </c>
      <c r="BY143" s="39">
        <f>BX143*C143*E143*F143*L143*$BY$6</f>
        <v>148645.86197999999</v>
      </c>
      <c r="BZ143" s="39">
        <v>5</v>
      </c>
      <c r="CA143" s="39">
        <f>BZ143*C143*E143*F143*M143*$CA$6</f>
        <v>227519.1765</v>
      </c>
      <c r="CB143" s="39"/>
      <c r="CC143" s="39">
        <f>CB143*C143*E143*F143*M143*$CC$6</f>
        <v>0</v>
      </c>
      <c r="CD143" s="39">
        <v>5</v>
      </c>
      <c r="CE143" s="39">
        <f>CD143*C143*E143*F143*M143*$CE$6</f>
        <v>148645.86197999999</v>
      </c>
      <c r="CF143" s="39">
        <v>9</v>
      </c>
      <c r="CG143" s="39">
        <f>CF143*C143*E143*F143*M143*$CG$6</f>
        <v>267562.55156399996</v>
      </c>
      <c r="CH143" s="39"/>
      <c r="CI143" s="39">
        <f>SUM(CH143*$CI$6*C143*E143*F143*M143)</f>
        <v>0</v>
      </c>
      <c r="CJ143" s="39">
        <v>2</v>
      </c>
      <c r="CK143" s="39">
        <f>SUM(CJ143*$CK$6*C143*E143*F143*M143)</f>
        <v>59458.344791999996</v>
      </c>
      <c r="CL143" s="39">
        <v>12</v>
      </c>
      <c r="CM143" s="39">
        <f>CL143*C143*E143*F143*M143*$CM$6</f>
        <v>356750.06875200005</v>
      </c>
      <c r="CN143" s="39">
        <v>2</v>
      </c>
      <c r="CO143" s="39">
        <f>CN143*C143*E143*F143*M143*$CO$6</f>
        <v>59458.344791999996</v>
      </c>
      <c r="CP143" s="39">
        <v>38</v>
      </c>
      <c r="CQ143" s="39">
        <f>CP143*C143*E143*F143*M143*$CQ$6</f>
        <v>1129708.5510479999</v>
      </c>
      <c r="CR143" s="39">
        <v>0</v>
      </c>
      <c r="CS143" s="39">
        <f>CR143*C143*E143*F143*M143*$CS$6</f>
        <v>0</v>
      </c>
      <c r="CT143" s="39">
        <v>0</v>
      </c>
      <c r="CU143" s="39">
        <f>CT143*C143*E143*F143*M143*$CU$6</f>
        <v>0</v>
      </c>
      <c r="CV143" s="39"/>
      <c r="CW143" s="39">
        <f>SUM(CV143*$CW$6*C143*E143*F143*M143)</f>
        <v>0</v>
      </c>
      <c r="CX143" s="39">
        <v>3</v>
      </c>
      <c r="CY143" s="39">
        <f>SUM(CX143*$CY$6*C143*E143*F143*M143)</f>
        <v>89187.517187999998</v>
      </c>
      <c r="CZ143" s="39"/>
      <c r="DA143" s="39">
        <f>CZ143*C143*E143*F143*M143*$DA$6</f>
        <v>0</v>
      </c>
      <c r="DB143" s="39">
        <v>2</v>
      </c>
      <c r="DC143" s="39">
        <f>DB143*C143*E143*F143*M143*$DC$6</f>
        <v>59458.344791999996</v>
      </c>
      <c r="DD143" s="39">
        <v>10</v>
      </c>
      <c r="DE143" s="39">
        <f>DD143*C143*E143*F143*M143*$DE$6</f>
        <v>327627.61416</v>
      </c>
      <c r="DF143" s="39">
        <v>5</v>
      </c>
      <c r="DG143" s="39">
        <f>DF143*C143*E143*F143*M143*$DG$6</f>
        <v>163813.80708</v>
      </c>
      <c r="DH143" s="40">
        <v>36</v>
      </c>
      <c r="DI143" s="40">
        <f>DH143*C143*E143*F143*M143*$DI$6</f>
        <v>1179459.4109759999</v>
      </c>
      <c r="DJ143" s="39">
        <v>22</v>
      </c>
      <c r="DK143" s="39">
        <f>DJ143*C143*E143*F143*M143*$DK$6</f>
        <v>720780.75115200016</v>
      </c>
      <c r="DL143" s="39">
        <v>0</v>
      </c>
      <c r="DM143" s="39">
        <f>DL143*C143*E143*F143*M143*$DM$6</f>
        <v>0</v>
      </c>
      <c r="DN143" s="39">
        <v>0</v>
      </c>
      <c r="DO143" s="39">
        <f>DN143*C143*E143*F143*M143*$DO$6</f>
        <v>0</v>
      </c>
      <c r="DP143" s="39">
        <v>9</v>
      </c>
      <c r="DQ143" s="39">
        <f>DP143*C143*E143*F143*M143*$DQ$6</f>
        <v>294864.85274399997</v>
      </c>
      <c r="DR143" s="39">
        <v>0</v>
      </c>
      <c r="DS143" s="39">
        <f>DR143*C143*E143*F143*M143*$DS$6</f>
        <v>0</v>
      </c>
      <c r="DT143" s="39">
        <v>2</v>
      </c>
      <c r="DU143" s="39">
        <f>DT143*C143*E143*F143*M143*$DU$6</f>
        <v>59458.344791999996</v>
      </c>
      <c r="DV143" s="39">
        <v>0</v>
      </c>
      <c r="DW143" s="39">
        <f>DV143*C143*E143*F143*M143*$DW$6</f>
        <v>0</v>
      </c>
      <c r="DX143" s="39">
        <v>3</v>
      </c>
      <c r="DY143" s="39">
        <f>DX143*C143*E143*F143*N143*$DY$6</f>
        <v>181202.77271250001</v>
      </c>
      <c r="DZ143" s="39"/>
      <c r="EA143" s="39">
        <f>DZ143*C143*E143*F143*O143*$EA$6</f>
        <v>0</v>
      </c>
      <c r="EB143" s="41">
        <f t="shared" si="65"/>
        <v>630</v>
      </c>
      <c r="EC143" s="41">
        <f t="shared" si="66"/>
        <v>18623199.382364497</v>
      </c>
    </row>
    <row r="144" spans="1:257" x14ac:dyDescent="0.25">
      <c r="A144" s="56">
        <v>155</v>
      </c>
      <c r="B144" s="34" t="s">
        <v>210</v>
      </c>
      <c r="C144" s="35">
        <v>19007.45</v>
      </c>
      <c r="D144" s="35">
        <f t="shared" si="67"/>
        <v>14635.736500000001</v>
      </c>
      <c r="E144" s="112">
        <v>0.87</v>
      </c>
      <c r="F144" s="36">
        <v>1</v>
      </c>
      <c r="G144" s="37"/>
      <c r="H144" s="38">
        <v>0.52</v>
      </c>
      <c r="I144" s="38">
        <v>0.2</v>
      </c>
      <c r="J144" s="38">
        <v>0.05</v>
      </c>
      <c r="K144" s="38">
        <v>0.23</v>
      </c>
      <c r="L144" s="35">
        <v>1.4</v>
      </c>
      <c r="M144" s="35">
        <v>1.68</v>
      </c>
      <c r="N144" s="35">
        <v>2.23</v>
      </c>
      <c r="O144" s="35">
        <v>2.39</v>
      </c>
      <c r="P144" s="39"/>
      <c r="Q144" s="39">
        <f>P144*C144*E144*F144*L144*$Q$6</f>
        <v>0</v>
      </c>
      <c r="R144" s="39">
        <v>2</v>
      </c>
      <c r="S144" s="39">
        <f>R144*C144*E144*F144*L144*$S$6</f>
        <v>60192.792660000006</v>
      </c>
      <c r="T144" s="39">
        <v>0</v>
      </c>
      <c r="U144" s="39">
        <f>T144*C144*E144*F144*L144*$U$6</f>
        <v>0</v>
      </c>
      <c r="V144" s="39">
        <v>0</v>
      </c>
      <c r="W144" s="39">
        <f>V144*C144*E144*F144*L144*$W$6</f>
        <v>0</v>
      </c>
      <c r="X144" s="39">
        <v>0</v>
      </c>
      <c r="Y144" s="39">
        <f>X144*C144*E144*F144*L144*$Y$6</f>
        <v>0</v>
      </c>
      <c r="Z144" s="39">
        <v>120</v>
      </c>
      <c r="AA144" s="39">
        <f>Z144*C144*E144*F144*L144*$AA$6</f>
        <v>3055941.7812000001</v>
      </c>
      <c r="AB144" s="39">
        <v>0</v>
      </c>
      <c r="AC144" s="39">
        <f>AB144*C144*E144*F144*L144*$AC$6</f>
        <v>0</v>
      </c>
      <c r="AD144" s="39">
        <v>0</v>
      </c>
      <c r="AE144" s="39">
        <f>AD144*C144*E144*F144*L144*$AE$6</f>
        <v>0</v>
      </c>
      <c r="AF144" s="39">
        <v>0</v>
      </c>
      <c r="AG144" s="39">
        <f>AF144*C144*E144*F144*L144*$AG$6</f>
        <v>0</v>
      </c>
      <c r="AH144" s="39"/>
      <c r="AI144" s="39">
        <f>AH144*C144*E144*F144*L144*$AI$6</f>
        <v>0</v>
      </c>
      <c r="AJ144" s="39">
        <v>10</v>
      </c>
      <c r="AK144" s="39">
        <f>AJ144*C144*E144*F144*L144*$AK$6</f>
        <v>226880.52617999999</v>
      </c>
      <c r="AL144" s="39">
        <v>0</v>
      </c>
      <c r="AM144" s="39">
        <f>AL144*C144*E144*F144*L144*$AM$6</f>
        <v>0</v>
      </c>
      <c r="AN144" s="39"/>
      <c r="AO144" s="39">
        <f>SUM($AO$6*AN144*C144*E144*F144*L144)</f>
        <v>0</v>
      </c>
      <c r="AP144" s="39">
        <v>0</v>
      </c>
      <c r="AQ144" s="39">
        <f>AP144*C144*E144*F144*L144*$AQ$6</f>
        <v>0</v>
      </c>
      <c r="AR144" s="39">
        <v>1</v>
      </c>
      <c r="AS144" s="39">
        <f>AR144*C144*E144*F144*L144*$AS$6</f>
        <v>22688.052618000002</v>
      </c>
      <c r="AT144" s="39">
        <v>0</v>
      </c>
      <c r="AU144" s="39">
        <f>AT144*C144*E144*F144*L144*$AU$6</f>
        <v>0</v>
      </c>
      <c r="AV144" s="39">
        <v>0</v>
      </c>
      <c r="AW144" s="39">
        <f>AV144*C144*E144*F144*L144*$AW$6</f>
        <v>0</v>
      </c>
      <c r="AX144" s="39"/>
      <c r="AY144" s="39">
        <f>SUM(AX144*$AY$6*C144*E144*F144*L144)</f>
        <v>0</v>
      </c>
      <c r="AZ144" s="39">
        <v>2</v>
      </c>
      <c r="BA144" s="39">
        <f>SUM(AZ144*$BA$6*C144*E144*F144*L144)</f>
        <v>45376.105235999996</v>
      </c>
      <c r="BB144" s="39">
        <v>0</v>
      </c>
      <c r="BC144" s="39">
        <f>BB144*C144*E144*F144*L144*$BC$6</f>
        <v>0</v>
      </c>
      <c r="BD144" s="39">
        <v>0</v>
      </c>
      <c r="BE144" s="39">
        <f>BD144*C144*E144*F144*L144*$BE$6</f>
        <v>0</v>
      </c>
      <c r="BF144" s="39">
        <v>3</v>
      </c>
      <c r="BG144" s="39">
        <f>BF144*C144*E144*F144*L144*$BG$6</f>
        <v>75009.48008400001</v>
      </c>
      <c r="BH144" s="39">
        <v>28</v>
      </c>
      <c r="BI144" s="39">
        <f>BH144*C144*E144*F144*L144*$BI$6</f>
        <v>700088.48078400001</v>
      </c>
      <c r="BJ144" s="39">
        <v>0</v>
      </c>
      <c r="BK144" s="39">
        <f>BJ144*C144*E144*F144*L144*$BK$6</f>
        <v>0</v>
      </c>
      <c r="BL144" s="39">
        <v>0</v>
      </c>
      <c r="BM144" s="39">
        <f>BL144*C144*E144*F144*L144*$BM$6</f>
        <v>0</v>
      </c>
      <c r="BN144" s="39">
        <v>0</v>
      </c>
      <c r="BO144" s="39">
        <f>BN144*C144*E144*F144*L144*$BO$6</f>
        <v>0</v>
      </c>
      <c r="BP144" s="39">
        <v>0</v>
      </c>
      <c r="BQ144" s="39">
        <f>BP144*C144*E144*F144*L144*$BQ$6</f>
        <v>0</v>
      </c>
      <c r="BR144" s="39">
        <v>0</v>
      </c>
      <c r="BS144" s="39">
        <f>BR144*C144*E144*F144*L144*$BS$6</f>
        <v>0</v>
      </c>
      <c r="BT144" s="39"/>
      <c r="BU144" s="39">
        <f>BT144*C144*E144*F144*L144*$BU$6</f>
        <v>0</v>
      </c>
      <c r="BV144" s="39"/>
      <c r="BW144" s="39">
        <f>BV144*C144*E144*F144*L144*$BW$6</f>
        <v>0</v>
      </c>
      <c r="BX144" s="39">
        <v>0</v>
      </c>
      <c r="BY144" s="39">
        <f>BX144*C144*E144*F144*L144*$BY$6</f>
        <v>0</v>
      </c>
      <c r="BZ144" s="39">
        <v>0</v>
      </c>
      <c r="CA144" s="39">
        <f>BZ144*C144*E144*F144*M144*$CA$6</f>
        <v>0</v>
      </c>
      <c r="CB144" s="39"/>
      <c r="CC144" s="39">
        <f>CB144*C144*E144*F144*M144*$CC$6</f>
        <v>0</v>
      </c>
      <c r="CD144" s="39">
        <v>2</v>
      </c>
      <c r="CE144" s="39">
        <f>CD144*C144*E144*F144*M144*$CE$6</f>
        <v>54451.326283200004</v>
      </c>
      <c r="CF144" s="39">
        <v>2</v>
      </c>
      <c r="CG144" s="39">
        <f>CF144*C144*E144*F144*M144*$CG$6</f>
        <v>54451.326283200004</v>
      </c>
      <c r="CH144" s="39"/>
      <c r="CI144" s="39">
        <f>SUM(CH144*$CI$6*C144*E144*F144*M144)</f>
        <v>0</v>
      </c>
      <c r="CJ144" s="39"/>
      <c r="CK144" s="39">
        <f>SUM(CJ144*$CK$6*C144*E144*F144*M144)</f>
        <v>0</v>
      </c>
      <c r="CL144" s="39">
        <v>0</v>
      </c>
      <c r="CM144" s="39">
        <f>CL144*C144*E144*F144*M144*$CM$6</f>
        <v>0</v>
      </c>
      <c r="CN144" s="39">
        <v>10</v>
      </c>
      <c r="CO144" s="39">
        <f>CN144*C144*E144*F144*M144*$CO$6</f>
        <v>272256.63141599996</v>
      </c>
      <c r="CP144" s="39">
        <v>2</v>
      </c>
      <c r="CQ144" s="39">
        <f>CP144*C144*E144*F144*M144*$CQ$6</f>
        <v>54451.326283200004</v>
      </c>
      <c r="CR144" s="39">
        <v>0</v>
      </c>
      <c r="CS144" s="39">
        <f>CR144*C144*E144*F144*M144*$CS$6</f>
        <v>0</v>
      </c>
      <c r="CT144" s="39">
        <v>0</v>
      </c>
      <c r="CU144" s="39">
        <f>CT144*C144*E144*F144*M144*$CU$6</f>
        <v>0</v>
      </c>
      <c r="CV144" s="39"/>
      <c r="CW144" s="39">
        <f>SUM(CV144*$CW$6*C144*E144*F144*M144)</f>
        <v>0</v>
      </c>
      <c r="CX144" s="39">
        <v>2</v>
      </c>
      <c r="CY144" s="39">
        <f>SUM(CX144*$CY$6*C144*E144*F144*M144)</f>
        <v>54451.326283199996</v>
      </c>
      <c r="CZ144" s="39"/>
      <c r="DA144" s="39">
        <f>CZ144*C144*E144*F144*M144*$DA$6</f>
        <v>0</v>
      </c>
      <c r="DB144" s="39">
        <v>0</v>
      </c>
      <c r="DC144" s="39">
        <f>DB144*C144*E144*F144*M144*$DC$6</f>
        <v>0</v>
      </c>
      <c r="DD144" s="39">
        <v>0</v>
      </c>
      <c r="DE144" s="39">
        <f>DD144*C144*E144*F144*M144*$DE$6</f>
        <v>0</v>
      </c>
      <c r="DF144" s="39">
        <v>2</v>
      </c>
      <c r="DG144" s="39">
        <f>DF144*C144*E144*F144*M144*$DG$6</f>
        <v>60007.584067200012</v>
      </c>
      <c r="DH144" s="40">
        <v>7</v>
      </c>
      <c r="DI144" s="40">
        <f>DH144*C144*E144*F144*M144*$DI$6</f>
        <v>210026.54423519998</v>
      </c>
      <c r="DJ144" s="39">
        <v>19</v>
      </c>
      <c r="DK144" s="39">
        <f>DJ144*C144*E144*F144*M144*$DK$6</f>
        <v>570072.04863840004</v>
      </c>
      <c r="DL144" s="39">
        <v>0</v>
      </c>
      <c r="DM144" s="39">
        <f>DL144*C144*E144*F144*M144*$DM$6</f>
        <v>0</v>
      </c>
      <c r="DN144" s="39">
        <v>0</v>
      </c>
      <c r="DO144" s="39">
        <f>DN144*C144*E144*F144*M144*$DO$6</f>
        <v>0</v>
      </c>
      <c r="DP144" s="39">
        <v>0</v>
      </c>
      <c r="DQ144" s="39">
        <f>DP144*C144*E144*F144*M144*$DQ$6</f>
        <v>0</v>
      </c>
      <c r="DR144" s="39">
        <v>0</v>
      </c>
      <c r="DS144" s="39">
        <f>DR144*C144*E144*F144*M144*$DS$6</f>
        <v>0</v>
      </c>
      <c r="DT144" s="39">
        <v>6</v>
      </c>
      <c r="DU144" s="39">
        <f>DT144*C144*E144*F144*M144*$DU$6</f>
        <v>163353.97884960001</v>
      </c>
      <c r="DV144" s="39">
        <v>2</v>
      </c>
      <c r="DW144" s="39">
        <f>DV144*C144*E144*F144*M144*$DW$6</f>
        <v>54451.326283200004</v>
      </c>
      <c r="DX144" s="39"/>
      <c r="DY144" s="39">
        <f>DX144*C144*E144*F144*N144*$DY$6</f>
        <v>0</v>
      </c>
      <c r="DZ144" s="39">
        <v>5</v>
      </c>
      <c r="EA144" s="39">
        <f>DZ144*C144*E144*F144*O144*$EA$6</f>
        <v>296416.4308875</v>
      </c>
      <c r="EB144" s="41">
        <f t="shared" si="65"/>
        <v>225</v>
      </c>
      <c r="EC144" s="41">
        <f t="shared" si="66"/>
        <v>6030567.0682718977</v>
      </c>
    </row>
    <row r="145" spans="1:257" s="53" customFormat="1" x14ac:dyDescent="0.25">
      <c r="A145" s="46">
        <v>25</v>
      </c>
      <c r="B145" s="26" t="s">
        <v>211</v>
      </c>
      <c r="C145" s="35">
        <v>19007.45</v>
      </c>
      <c r="D145" s="47">
        <f t="shared" si="67"/>
        <v>0</v>
      </c>
      <c r="E145" s="47">
        <v>1.18</v>
      </c>
      <c r="F145" s="48">
        <v>1</v>
      </c>
      <c r="G145" s="49"/>
      <c r="H145" s="50"/>
      <c r="I145" s="50"/>
      <c r="J145" s="50"/>
      <c r="K145" s="50"/>
      <c r="L145" s="35">
        <v>1.4</v>
      </c>
      <c r="M145" s="35">
        <v>1.68</v>
      </c>
      <c r="N145" s="35">
        <v>2.23</v>
      </c>
      <c r="O145" s="35">
        <v>2.39</v>
      </c>
      <c r="P145" s="32">
        <f>SUM(P146:P155)</f>
        <v>0</v>
      </c>
      <c r="Q145" s="32">
        <f t="shared" ref="Q145:CD145" si="68">SUM(Q146:Q155)</f>
        <v>0</v>
      </c>
      <c r="R145" s="32">
        <f t="shared" si="68"/>
        <v>0</v>
      </c>
      <c r="S145" s="32">
        <f t="shared" si="68"/>
        <v>0</v>
      </c>
      <c r="T145" s="32">
        <f t="shared" si="68"/>
        <v>0</v>
      </c>
      <c r="U145" s="32">
        <f t="shared" si="68"/>
        <v>0</v>
      </c>
      <c r="V145" s="32">
        <f t="shared" si="68"/>
        <v>965</v>
      </c>
      <c r="W145" s="32">
        <f t="shared" si="68"/>
        <v>93801313.372690007</v>
      </c>
      <c r="X145" s="32">
        <f t="shared" si="68"/>
        <v>0</v>
      </c>
      <c r="Y145" s="32">
        <f t="shared" si="68"/>
        <v>0</v>
      </c>
      <c r="Z145" s="32">
        <f t="shared" si="68"/>
        <v>920</v>
      </c>
      <c r="AA145" s="32">
        <f t="shared" si="68"/>
        <v>65179667.073290005</v>
      </c>
      <c r="AB145" s="32">
        <f t="shared" si="68"/>
        <v>1672</v>
      </c>
      <c r="AC145" s="32">
        <f t="shared" si="68"/>
        <v>53791600.502640001</v>
      </c>
      <c r="AD145" s="32">
        <f t="shared" si="68"/>
        <v>0</v>
      </c>
      <c r="AE145" s="32">
        <f t="shared" si="68"/>
        <v>0</v>
      </c>
      <c r="AF145" s="32">
        <f t="shared" si="68"/>
        <v>0</v>
      </c>
      <c r="AG145" s="32">
        <f t="shared" si="68"/>
        <v>0</v>
      </c>
      <c r="AH145" s="32">
        <f t="shared" si="68"/>
        <v>114</v>
      </c>
      <c r="AI145" s="32">
        <f t="shared" si="68"/>
        <v>2978132.8838799996</v>
      </c>
      <c r="AJ145" s="32">
        <f t="shared" si="68"/>
        <v>41</v>
      </c>
      <c r="AK145" s="32">
        <f t="shared" si="68"/>
        <v>1068163.9485439998</v>
      </c>
      <c r="AL145" s="32">
        <f t="shared" si="68"/>
        <v>123</v>
      </c>
      <c r="AM145" s="32">
        <f t="shared" si="68"/>
        <v>3124170.9237199994</v>
      </c>
      <c r="AN145" s="32">
        <f t="shared" si="68"/>
        <v>5</v>
      </c>
      <c r="AO145" s="32">
        <f t="shared" si="68"/>
        <v>136910.66235</v>
      </c>
      <c r="AP145" s="32">
        <f t="shared" si="68"/>
        <v>33</v>
      </c>
      <c r="AQ145" s="32">
        <f t="shared" si="68"/>
        <v>883530.14103199996</v>
      </c>
      <c r="AR145" s="32">
        <f t="shared" si="68"/>
        <v>3</v>
      </c>
      <c r="AS145" s="32">
        <f t="shared" si="68"/>
        <v>82146.397410000005</v>
      </c>
      <c r="AT145" s="32">
        <f t="shared" si="68"/>
        <v>6</v>
      </c>
      <c r="AU145" s="32">
        <f t="shared" si="68"/>
        <v>158555.58611200002</v>
      </c>
      <c r="AV145" s="32">
        <f t="shared" si="68"/>
        <v>0</v>
      </c>
      <c r="AW145" s="32">
        <f t="shared" si="68"/>
        <v>0</v>
      </c>
      <c r="AX145" s="32">
        <f t="shared" si="68"/>
        <v>9</v>
      </c>
      <c r="AY145" s="32">
        <f t="shared" si="68"/>
        <v>234964.774814</v>
      </c>
      <c r="AZ145" s="32">
        <f t="shared" si="68"/>
        <v>99</v>
      </c>
      <c r="BA145" s="32">
        <f t="shared" si="68"/>
        <v>2584612.5229540002</v>
      </c>
      <c r="BB145" s="32">
        <f t="shared" si="68"/>
        <v>0</v>
      </c>
      <c r="BC145" s="32">
        <f t="shared" si="68"/>
        <v>0</v>
      </c>
      <c r="BD145" s="32">
        <f t="shared" si="68"/>
        <v>0</v>
      </c>
      <c r="BE145" s="32">
        <f t="shared" si="68"/>
        <v>0</v>
      </c>
      <c r="BF145" s="32">
        <f t="shared" si="68"/>
        <v>107</v>
      </c>
      <c r="BG145" s="32">
        <f t="shared" si="68"/>
        <v>3200691.8762279996</v>
      </c>
      <c r="BH145" s="32">
        <f t="shared" si="68"/>
        <v>297</v>
      </c>
      <c r="BI145" s="32">
        <f t="shared" si="68"/>
        <v>9491716.8533880003</v>
      </c>
      <c r="BJ145" s="32">
        <f t="shared" si="68"/>
        <v>0</v>
      </c>
      <c r="BK145" s="32">
        <f t="shared" si="68"/>
        <v>0</v>
      </c>
      <c r="BL145" s="32">
        <f t="shared" si="68"/>
        <v>0</v>
      </c>
      <c r="BM145" s="32">
        <f t="shared" si="68"/>
        <v>0</v>
      </c>
      <c r="BN145" s="32">
        <f t="shared" si="68"/>
        <v>0</v>
      </c>
      <c r="BO145" s="32">
        <f t="shared" si="68"/>
        <v>0</v>
      </c>
      <c r="BP145" s="32">
        <f t="shared" si="68"/>
        <v>0</v>
      </c>
      <c r="BQ145" s="32">
        <f t="shared" si="68"/>
        <v>0</v>
      </c>
      <c r="BR145" s="32">
        <f t="shared" si="68"/>
        <v>0</v>
      </c>
      <c r="BS145" s="32">
        <f t="shared" si="68"/>
        <v>0</v>
      </c>
      <c r="BT145" s="32">
        <f t="shared" si="68"/>
        <v>196</v>
      </c>
      <c r="BU145" s="32">
        <f t="shared" si="68"/>
        <v>10530119.697020002</v>
      </c>
      <c r="BV145" s="32">
        <f t="shared" si="68"/>
        <v>10</v>
      </c>
      <c r="BW145" s="32">
        <f t="shared" si="68"/>
        <v>446320.77613200003</v>
      </c>
      <c r="BX145" s="32">
        <f t="shared" si="68"/>
        <v>19</v>
      </c>
      <c r="BY145" s="32">
        <f t="shared" si="68"/>
        <v>480100.05597399996</v>
      </c>
      <c r="BZ145" s="32">
        <f t="shared" si="68"/>
        <v>17</v>
      </c>
      <c r="CA145" s="32">
        <f t="shared" si="68"/>
        <v>802304.4645</v>
      </c>
      <c r="CB145" s="32">
        <f t="shared" si="68"/>
        <v>11</v>
      </c>
      <c r="CC145" s="32">
        <f t="shared" si="68"/>
        <v>537424.24427999998</v>
      </c>
      <c r="CD145" s="32">
        <f t="shared" si="68"/>
        <v>52</v>
      </c>
      <c r="CE145" s="32">
        <f t="shared" ref="CE145:EC145" si="69">SUM(CE146:CE155)</f>
        <v>1681419.4029863998</v>
      </c>
      <c r="CF145" s="32">
        <f t="shared" si="69"/>
        <v>144</v>
      </c>
      <c r="CG145" s="32">
        <f t="shared" si="69"/>
        <v>4542930.4807655998</v>
      </c>
      <c r="CH145" s="32">
        <f t="shared" si="69"/>
        <v>5</v>
      </c>
      <c r="CI145" s="32">
        <f t="shared" si="69"/>
        <v>157408.1443704</v>
      </c>
      <c r="CJ145" s="32">
        <f t="shared" si="69"/>
        <v>50</v>
      </c>
      <c r="CK145" s="32">
        <f t="shared" si="69"/>
        <v>1574081.4437040002</v>
      </c>
      <c r="CL145" s="32">
        <f t="shared" si="69"/>
        <v>74</v>
      </c>
      <c r="CM145" s="32">
        <f t="shared" si="69"/>
        <v>2480351.7937968001</v>
      </c>
      <c r="CN145" s="32">
        <f t="shared" si="69"/>
        <v>21</v>
      </c>
      <c r="CO145" s="32">
        <f t="shared" si="69"/>
        <v>683145.08779440005</v>
      </c>
      <c r="CP145" s="32">
        <f t="shared" si="69"/>
        <v>178</v>
      </c>
      <c r="CQ145" s="32">
        <f t="shared" si="69"/>
        <v>5897016.0487391995</v>
      </c>
      <c r="CR145" s="32">
        <f t="shared" si="69"/>
        <v>1</v>
      </c>
      <c r="CS145" s="32">
        <f t="shared" si="69"/>
        <v>29416.233739200001</v>
      </c>
      <c r="CT145" s="32">
        <f t="shared" si="69"/>
        <v>60</v>
      </c>
      <c r="CU145" s="32">
        <f t="shared" si="69"/>
        <v>1833820.5288479999</v>
      </c>
      <c r="CV145" s="32">
        <f t="shared" si="69"/>
        <v>12</v>
      </c>
      <c r="CW145" s="32">
        <f t="shared" si="69"/>
        <v>373648.75621919998</v>
      </c>
      <c r="CX145" s="32">
        <f t="shared" si="69"/>
        <v>132</v>
      </c>
      <c r="CY145" s="32">
        <f t="shared" si="69"/>
        <v>4106693.9931863998</v>
      </c>
      <c r="CZ145" s="32">
        <f t="shared" si="69"/>
        <v>1</v>
      </c>
      <c r="DA145" s="32">
        <f t="shared" si="69"/>
        <v>32858.558964000003</v>
      </c>
      <c r="DB145" s="32">
        <f t="shared" si="69"/>
        <v>0</v>
      </c>
      <c r="DC145" s="32">
        <f t="shared" si="69"/>
        <v>0</v>
      </c>
      <c r="DD145" s="32">
        <f t="shared" si="69"/>
        <v>148</v>
      </c>
      <c r="DE145" s="32">
        <f t="shared" si="69"/>
        <v>6070767.2547984011</v>
      </c>
      <c r="DF145" s="32">
        <f t="shared" si="69"/>
        <v>0</v>
      </c>
      <c r="DG145" s="32">
        <f t="shared" si="69"/>
        <v>0</v>
      </c>
      <c r="DH145" s="32">
        <f t="shared" si="69"/>
        <v>1</v>
      </c>
      <c r="DI145" s="32">
        <f t="shared" si="69"/>
        <v>36211.473144000011</v>
      </c>
      <c r="DJ145" s="32">
        <f t="shared" si="69"/>
        <v>346</v>
      </c>
      <c r="DK145" s="32">
        <f t="shared" si="69"/>
        <v>12366735.385435201</v>
      </c>
      <c r="DL145" s="32">
        <f t="shared" si="69"/>
        <v>0</v>
      </c>
      <c r="DM145" s="32">
        <f t="shared" si="69"/>
        <v>0</v>
      </c>
      <c r="DN145" s="32">
        <f t="shared" si="69"/>
        <v>0</v>
      </c>
      <c r="DO145" s="32">
        <f t="shared" si="69"/>
        <v>0</v>
      </c>
      <c r="DP145" s="32">
        <f t="shared" si="69"/>
        <v>3</v>
      </c>
      <c r="DQ145" s="32">
        <f t="shared" si="69"/>
        <v>108634.41943200001</v>
      </c>
      <c r="DR145" s="32">
        <f t="shared" si="69"/>
        <v>0</v>
      </c>
      <c r="DS145" s="32">
        <f t="shared" si="69"/>
        <v>0</v>
      </c>
      <c r="DT145" s="32">
        <f t="shared" si="69"/>
        <v>31</v>
      </c>
      <c r="DU145" s="32">
        <f t="shared" si="69"/>
        <v>1624151.628792</v>
      </c>
      <c r="DV145" s="32">
        <f t="shared" si="69"/>
        <v>38</v>
      </c>
      <c r="DW145" s="32">
        <f t="shared" si="69"/>
        <v>1203562.0740528002</v>
      </c>
      <c r="DX145" s="32">
        <f t="shared" si="69"/>
        <v>5</v>
      </c>
      <c r="DY145" s="32">
        <f t="shared" si="69"/>
        <v>305819.41640250001</v>
      </c>
      <c r="DZ145" s="32">
        <f t="shared" si="69"/>
        <v>53</v>
      </c>
      <c r="EA145" s="32">
        <f t="shared" si="69"/>
        <v>3702139.0092225005</v>
      </c>
      <c r="EB145" s="32">
        <f t="shared" si="69"/>
        <v>6002</v>
      </c>
      <c r="EC145" s="32">
        <f t="shared" si="69"/>
        <v>298323257.89135098</v>
      </c>
      <c r="ED145" s="51"/>
      <c r="EE145" s="51"/>
      <c r="EF145" s="51"/>
      <c r="EG145" s="51"/>
      <c r="EH145" s="51"/>
      <c r="EI145" s="51"/>
      <c r="EJ145" s="52"/>
      <c r="EK145" s="52"/>
      <c r="EL145" s="52"/>
      <c r="EM145" s="52"/>
      <c r="EN145" s="52"/>
      <c r="EO145" s="52"/>
      <c r="EP145" s="52"/>
      <c r="EQ145" s="52"/>
      <c r="ER145" s="52"/>
      <c r="ES145" s="52"/>
      <c r="ET145" s="52"/>
      <c r="EU145" s="52"/>
      <c r="EV145" s="52"/>
      <c r="EW145" s="52"/>
      <c r="EX145" s="52"/>
      <c r="EY145" s="52"/>
      <c r="EZ145" s="52"/>
      <c r="FA145" s="52"/>
      <c r="FB145" s="52"/>
      <c r="FC145" s="52"/>
      <c r="FD145" s="52"/>
      <c r="FE145" s="52"/>
      <c r="FF145" s="52"/>
      <c r="FG145" s="52"/>
      <c r="FH145" s="52"/>
      <c r="FI145" s="52"/>
      <c r="FJ145" s="52"/>
      <c r="FK145" s="52"/>
      <c r="FL145" s="52"/>
      <c r="FM145" s="52"/>
      <c r="FN145" s="52"/>
      <c r="FO145" s="52"/>
      <c r="FP145" s="52"/>
      <c r="FQ145" s="52"/>
      <c r="FR145" s="52"/>
      <c r="FS145" s="52"/>
      <c r="FT145" s="52"/>
      <c r="FU145" s="52"/>
      <c r="FV145" s="52"/>
      <c r="FW145" s="52"/>
      <c r="FX145" s="52"/>
      <c r="FY145" s="52"/>
      <c r="FZ145" s="52"/>
      <c r="GA145" s="52"/>
      <c r="GB145" s="52"/>
      <c r="GC145" s="52"/>
      <c r="GD145" s="52"/>
      <c r="GE145" s="52"/>
      <c r="GF145" s="52"/>
      <c r="GG145" s="52"/>
      <c r="GH145" s="52"/>
      <c r="GI145" s="52"/>
      <c r="GJ145" s="52"/>
      <c r="GK145" s="52"/>
      <c r="GL145" s="52"/>
      <c r="GM145" s="52"/>
      <c r="GN145" s="52"/>
      <c r="GO145" s="52"/>
      <c r="GP145" s="52"/>
      <c r="GQ145" s="52"/>
      <c r="GR145" s="52"/>
      <c r="GS145" s="52"/>
      <c r="GT145" s="52"/>
      <c r="GU145" s="52"/>
      <c r="GV145" s="52"/>
      <c r="GW145" s="52"/>
      <c r="GX145" s="52"/>
      <c r="GY145" s="52"/>
      <c r="GZ145" s="52"/>
      <c r="HA145" s="52"/>
      <c r="HB145" s="52"/>
      <c r="HC145" s="52"/>
      <c r="HD145" s="52"/>
      <c r="HE145" s="52"/>
      <c r="HF145" s="52"/>
      <c r="HG145" s="52"/>
      <c r="HH145" s="52"/>
      <c r="HI145" s="52"/>
      <c r="HJ145" s="52"/>
      <c r="HK145" s="52"/>
      <c r="HL145" s="52"/>
      <c r="HM145" s="52"/>
      <c r="HN145" s="52"/>
      <c r="HO145" s="52"/>
      <c r="HP145" s="52"/>
      <c r="HQ145" s="52"/>
      <c r="HR145" s="52"/>
      <c r="HS145" s="52"/>
      <c r="HT145" s="52"/>
      <c r="HU145" s="52"/>
      <c r="HV145" s="52"/>
      <c r="HW145" s="52"/>
      <c r="HX145" s="52"/>
      <c r="HY145" s="52"/>
      <c r="HZ145" s="52"/>
      <c r="IA145" s="52"/>
      <c r="IB145" s="52"/>
      <c r="IC145" s="52"/>
      <c r="ID145" s="52"/>
      <c r="IE145" s="52"/>
      <c r="IF145" s="52"/>
      <c r="IG145" s="52"/>
      <c r="IH145" s="52"/>
      <c r="II145" s="52"/>
      <c r="IJ145" s="52"/>
      <c r="IK145" s="52"/>
      <c r="IL145" s="52"/>
      <c r="IM145" s="52"/>
      <c r="IN145" s="52"/>
      <c r="IO145" s="52"/>
      <c r="IP145" s="52"/>
      <c r="IQ145" s="52"/>
      <c r="IR145" s="52"/>
      <c r="IS145" s="52"/>
      <c r="IT145" s="52"/>
      <c r="IU145" s="52"/>
      <c r="IV145" s="52"/>
      <c r="IW145" s="52"/>
    </row>
    <row r="146" spans="1:257" ht="30" x14ac:dyDescent="0.25">
      <c r="A146" s="56">
        <v>156</v>
      </c>
      <c r="B146" s="34" t="s">
        <v>212</v>
      </c>
      <c r="C146" s="35">
        <v>19007.45</v>
      </c>
      <c r="D146" s="35">
        <f t="shared" si="67"/>
        <v>15776.183500000003</v>
      </c>
      <c r="E146" s="112">
        <v>0.94</v>
      </c>
      <c r="F146" s="36">
        <v>1</v>
      </c>
      <c r="G146" s="37"/>
      <c r="H146" s="38">
        <v>0.6</v>
      </c>
      <c r="I146" s="38">
        <v>0.19</v>
      </c>
      <c r="J146" s="38">
        <v>0.04</v>
      </c>
      <c r="K146" s="38">
        <v>0.17</v>
      </c>
      <c r="L146" s="35">
        <v>1.4</v>
      </c>
      <c r="M146" s="35">
        <v>1.68</v>
      </c>
      <c r="N146" s="35">
        <v>2.23</v>
      </c>
      <c r="O146" s="35">
        <v>2.39</v>
      </c>
      <c r="P146" s="39"/>
      <c r="Q146" s="39">
        <f>P146*C146*E146*F146*L146*$Q$6</f>
        <v>0</v>
      </c>
      <c r="R146" s="39">
        <v>0</v>
      </c>
      <c r="S146" s="39">
        <f>R146*C146*E146*F146*L146*$S$6</f>
        <v>0</v>
      </c>
      <c r="T146" s="39">
        <v>0</v>
      </c>
      <c r="U146" s="39">
        <f>T146*C146*E146*F146*L146*$U$6</f>
        <v>0</v>
      </c>
      <c r="V146" s="39">
        <v>40</v>
      </c>
      <c r="W146" s="39">
        <f>V146*C146*E146*F146*L146*$W$6</f>
        <v>1100607.3848000001</v>
      </c>
      <c r="X146" s="39">
        <v>0</v>
      </c>
      <c r="Y146" s="39">
        <f>X146*C146*E146*F146*L146*$Y$6</f>
        <v>0</v>
      </c>
      <c r="Z146" s="39">
        <v>64</v>
      </c>
      <c r="AA146" s="39">
        <f>Z146*C146*E146*F146*L146*$AA$6</f>
        <v>1760971.81568</v>
      </c>
      <c r="AB146" s="39">
        <v>0</v>
      </c>
      <c r="AC146" s="39">
        <f>AB146*C146*E146*F146*L146*$AC$6</f>
        <v>0</v>
      </c>
      <c r="AD146" s="39">
        <v>0</v>
      </c>
      <c r="AE146" s="39">
        <f>AD146*C146*E146*F146*L146*$AE$6</f>
        <v>0</v>
      </c>
      <c r="AF146" s="39">
        <v>0</v>
      </c>
      <c r="AG146" s="39">
        <f>AF146*C146*E146*F146*L146*$AG$6</f>
        <v>0</v>
      </c>
      <c r="AH146" s="39">
        <v>50</v>
      </c>
      <c r="AI146" s="39">
        <f>AH146*C146*E146*F146*L146*$AI$6</f>
        <v>1225676.4057999996</v>
      </c>
      <c r="AJ146" s="39">
        <v>19</v>
      </c>
      <c r="AK146" s="39">
        <f>AJ146*C146*E146*F146*L146*$AK$6</f>
        <v>465757.03420399991</v>
      </c>
      <c r="AL146" s="39">
        <v>85</v>
      </c>
      <c r="AM146" s="39">
        <f>AL146*C146*E146*F146*L146*$AM$6</f>
        <v>2083649.8898599998</v>
      </c>
      <c r="AN146" s="39"/>
      <c r="AO146" s="39">
        <f>SUM($AO$6*AN146*C146*E146*F146*L146)</f>
        <v>0</v>
      </c>
      <c r="AP146" s="39">
        <v>7</v>
      </c>
      <c r="AQ146" s="39">
        <f>AP146*C146*E146*F146*L146*$AQ$6</f>
        <v>171594.69681199998</v>
      </c>
      <c r="AR146" s="39">
        <v>0</v>
      </c>
      <c r="AS146" s="39">
        <f>AR146*C146*E146*F146*L146*$AS$6</f>
        <v>0</v>
      </c>
      <c r="AT146" s="39">
        <v>2</v>
      </c>
      <c r="AU146" s="39">
        <f>AT146*C146*E146*F146*L146*$AU$6</f>
        <v>49027.056231999995</v>
      </c>
      <c r="AV146" s="39">
        <v>0</v>
      </c>
      <c r="AW146" s="39">
        <f>AV146*C146*E146*F146*L146*$AW$6</f>
        <v>0</v>
      </c>
      <c r="AX146" s="39">
        <v>4</v>
      </c>
      <c r="AY146" s="39">
        <f>SUM(AX146*$AY$6*C146*E146*F146*L146)</f>
        <v>98054.112463999991</v>
      </c>
      <c r="AZ146" s="39">
        <v>44</v>
      </c>
      <c r="BA146" s="39">
        <f>SUM(AZ146*$BA$6*C146*E146*F146*L146)</f>
        <v>1078595.2371039998</v>
      </c>
      <c r="BB146" s="39">
        <v>0</v>
      </c>
      <c r="BC146" s="39">
        <f>BB146*C146*E146*F146*L146*$BC$6</f>
        <v>0</v>
      </c>
      <c r="BD146" s="39">
        <v>0</v>
      </c>
      <c r="BE146" s="39">
        <f>BD146*C146*E146*F146*L146*$BE$6</f>
        <v>0</v>
      </c>
      <c r="BF146" s="39">
        <v>50</v>
      </c>
      <c r="BG146" s="39">
        <f>BF146*C146*E146*F146*L146*$BG$6</f>
        <v>1350745.4267999998</v>
      </c>
      <c r="BH146" s="39">
        <v>38</v>
      </c>
      <c r="BI146" s="39">
        <f>BH146*C146*E146*F146*L146*$BI$6</f>
        <v>1026566.5243679999</v>
      </c>
      <c r="BJ146" s="39">
        <v>0</v>
      </c>
      <c r="BK146" s="39">
        <f>BJ146*C146*E146*F146*L146*$BK$6</f>
        <v>0</v>
      </c>
      <c r="BL146" s="39">
        <v>0</v>
      </c>
      <c r="BM146" s="39">
        <f>BL146*C146*E146*F146*L146*$BM$6</f>
        <v>0</v>
      </c>
      <c r="BN146" s="39">
        <v>0</v>
      </c>
      <c r="BO146" s="39">
        <f>BN146*C146*E146*F146*L146*$BO$6</f>
        <v>0</v>
      </c>
      <c r="BP146" s="39">
        <v>0</v>
      </c>
      <c r="BQ146" s="39">
        <f>BP146*C146*E146*F146*L146*$BQ$6</f>
        <v>0</v>
      </c>
      <c r="BR146" s="39">
        <v>0</v>
      </c>
      <c r="BS146" s="39">
        <f>BR146*C146*E146*F146*L146*$BS$6</f>
        <v>0</v>
      </c>
      <c r="BT146" s="39">
        <v>20</v>
      </c>
      <c r="BU146" s="39">
        <f>BT146*C146*E146*F146*L146*$BU$6</f>
        <v>550303.69240000006</v>
      </c>
      <c r="BV146" s="39">
        <v>0</v>
      </c>
      <c r="BW146" s="39">
        <f>BV146*C146*E146*F146*L146*$BW$6</f>
        <v>0</v>
      </c>
      <c r="BX146" s="39">
        <v>14</v>
      </c>
      <c r="BY146" s="39">
        <f>BX146*C146*E146*F146*L146*$BY$6</f>
        <v>343189.39362399996</v>
      </c>
      <c r="BZ146" s="39">
        <v>10</v>
      </c>
      <c r="CA146" s="39">
        <f>BZ146*C146*E146*F146*M146*$CA$6</f>
        <v>450248.47560000001</v>
      </c>
      <c r="CB146" s="39">
        <v>3</v>
      </c>
      <c r="CC146" s="39">
        <f>CB146*C146*E146*F146*M146*$CC$6</f>
        <v>135074.54268000001</v>
      </c>
      <c r="CD146" s="39">
        <v>30</v>
      </c>
      <c r="CE146" s="39">
        <f>CD146*C146*E146*F146*M146*$CE$6</f>
        <v>882487.01217599993</v>
      </c>
      <c r="CF146" s="39">
        <v>57</v>
      </c>
      <c r="CG146" s="39">
        <f>CF146*C146*E146*F146*M146*$CG$6</f>
        <v>1676725.3231344</v>
      </c>
      <c r="CH146" s="39">
        <v>2</v>
      </c>
      <c r="CI146" s="39">
        <f>SUM(CH146*$CI$6*C146*E146*F146*M146)</f>
        <v>58832.467478399994</v>
      </c>
      <c r="CJ146" s="39">
        <v>20</v>
      </c>
      <c r="CK146" s="39">
        <f>SUM(CJ146*$CK$6*C146*E146*F146*M146)</f>
        <v>588324.67478400003</v>
      </c>
      <c r="CL146" s="39">
        <v>30</v>
      </c>
      <c r="CM146" s="39">
        <f>CL146*C146*E146*F146*M146*$CM$6</f>
        <v>882487.01217599993</v>
      </c>
      <c r="CN146" s="39">
        <v>2</v>
      </c>
      <c r="CO146" s="39">
        <f>CN146*C146*E146*F146*M146*$CO$6</f>
        <v>58832.467478400002</v>
      </c>
      <c r="CP146" s="39">
        <v>101</v>
      </c>
      <c r="CQ146" s="39">
        <f>CP146*C146*E146*F146*M146*$CQ$6</f>
        <v>2971039.6076591997</v>
      </c>
      <c r="CR146" s="39">
        <v>1</v>
      </c>
      <c r="CS146" s="39">
        <f>CR146*C146*E146*F146*M146*$CS$6</f>
        <v>29416.233739200001</v>
      </c>
      <c r="CT146" s="39">
        <v>40</v>
      </c>
      <c r="CU146" s="39">
        <f>CT146*C146*E146*F146*M146*$CU$6</f>
        <v>1176649.3495679998</v>
      </c>
      <c r="CV146" s="39">
        <v>6</v>
      </c>
      <c r="CW146" s="39">
        <f>SUM(CV146*$CW$6*C146*E146*F146*M146)</f>
        <v>176497.4024352</v>
      </c>
      <c r="CX146" s="39">
        <v>67</v>
      </c>
      <c r="CY146" s="39">
        <f>SUM(CX146*$CY$6*C146*E146*F146*M146)</f>
        <v>1970887.6605263995</v>
      </c>
      <c r="CZ146" s="39"/>
      <c r="DA146" s="39">
        <f>CZ146*C146*E146*F146*M146*$DA$6</f>
        <v>0</v>
      </c>
      <c r="DB146" s="39">
        <v>0</v>
      </c>
      <c r="DC146" s="39">
        <f>DB146*C146*E146*F146*M146*$DC$6</f>
        <v>0</v>
      </c>
      <c r="DD146" s="39">
        <v>59</v>
      </c>
      <c r="DE146" s="39">
        <f>DD146*C146*E146*F146*M146*$DE$6</f>
        <v>1912655.5243487998</v>
      </c>
      <c r="DF146" s="39">
        <v>0</v>
      </c>
      <c r="DG146" s="39">
        <f>DF146*C146*E146*F146*M146*$DG$6</f>
        <v>0</v>
      </c>
      <c r="DH146" s="40">
        <v>0</v>
      </c>
      <c r="DI146" s="40">
        <f>DH146*C146*E146*F146*M146*$DI$6</f>
        <v>0</v>
      </c>
      <c r="DJ146" s="39">
        <v>151</v>
      </c>
      <c r="DK146" s="39">
        <f>DJ146*C146*E146*F146*M146*$DK$6</f>
        <v>4895101.4267231999</v>
      </c>
      <c r="DL146" s="39">
        <v>0</v>
      </c>
      <c r="DM146" s="39">
        <f>DL146*C146*E146*F146*M146*$DM$6</f>
        <v>0</v>
      </c>
      <c r="DN146" s="39">
        <v>0</v>
      </c>
      <c r="DO146" s="39">
        <f>DN146*C146*E146*F146*M146*$DO$6</f>
        <v>0</v>
      </c>
      <c r="DP146" s="39">
        <v>0</v>
      </c>
      <c r="DQ146" s="39">
        <f>DP146*C146*E146*F146*M146*$DQ$6</f>
        <v>0</v>
      </c>
      <c r="DR146" s="39">
        <v>0</v>
      </c>
      <c r="DS146" s="39">
        <f>DR146*C146*E146*F146*M146*$DS$6</f>
        <v>0</v>
      </c>
      <c r="DT146" s="39">
        <v>9</v>
      </c>
      <c r="DU146" s="39">
        <f>DT146*C146*E146*F146*M146*$DU$6</f>
        <v>264746.10365279997</v>
      </c>
      <c r="DV146" s="39">
        <v>15</v>
      </c>
      <c r="DW146" s="39">
        <f>DV146*C146*E146*F146*M146*$DW$6</f>
        <v>441243.50608799997</v>
      </c>
      <c r="DX146" s="39">
        <v>4</v>
      </c>
      <c r="DY146" s="39">
        <f>DX146*C146*E146*F146*N146*$DY$6</f>
        <v>239060.50013999999</v>
      </c>
      <c r="DZ146" s="39">
        <v>12</v>
      </c>
      <c r="EA146" s="39">
        <f>DZ146*C146*E146*F146*O146*$EA$6</f>
        <v>768638.46906000015</v>
      </c>
      <c r="EB146" s="41">
        <f t="shared" ref="EB146:EB155" si="70">SUM(P146,R146,T146,V146,X146,Z146,AB146,AD146,AF146,AH146,AJ146,AL146,AP146,AR146,AT146,AV146,AX146,AZ146,BB146,BD146,BF146,BH146,BJ146,BL146,BN146,BP146,BR146,BT146,BV146,BX146,BZ146,CB146,CD146,CF146,CH146,CJ146,CL146,CN146,CP146,CR146,CT146,CV146,CX146,CZ146,DB146,DD146,DF146,DH146,DJ146,DL146,DN146,DP146,DR146,DT146,DV146,DX146,DZ146,AN146)</f>
        <v>1056</v>
      </c>
      <c r="EC146" s="41">
        <f t="shared" ref="EC146:EC155" si="71">SUM(Q146,S146,U146,W146,Y146,AA146,AC146,AE146,AG146,AI146,AK146,AM146,AQ146,AS146,AU146,AW146,AY146,BA146,BC146,BE146,BG146,BI146,BK146,BM146,BO146,BQ146,BS146,BU146,BW146,BY146,CA146,CC146,CE146,CG146,CI146,CK146,CM146,CO146,CQ146,CS146,CU146,CW146,CY146,DA146,DC146,DE146,DG146,DI146,DK146,DM146,DO146,DQ146,DS146,DU146,DW146,DY146,EA146,AO146)</f>
        <v>30883686.429595996</v>
      </c>
    </row>
    <row r="147" spans="1:257" ht="32.25" customHeight="1" x14ac:dyDescent="0.25">
      <c r="A147" s="56">
        <v>157</v>
      </c>
      <c r="B147" s="34" t="s">
        <v>213</v>
      </c>
      <c r="C147" s="35">
        <v>19007.45</v>
      </c>
      <c r="D147" s="35">
        <f t="shared" si="67"/>
        <v>15586.109000000002</v>
      </c>
      <c r="E147" s="112">
        <v>1.32</v>
      </c>
      <c r="F147" s="36">
        <v>1</v>
      </c>
      <c r="G147" s="37"/>
      <c r="H147" s="38">
        <v>0.57999999999999996</v>
      </c>
      <c r="I147" s="38">
        <v>0.2</v>
      </c>
      <c r="J147" s="38">
        <v>0.04</v>
      </c>
      <c r="K147" s="38">
        <v>0.18</v>
      </c>
      <c r="L147" s="35">
        <v>1.4</v>
      </c>
      <c r="M147" s="35">
        <v>1.68</v>
      </c>
      <c r="N147" s="35">
        <v>2.23</v>
      </c>
      <c r="O147" s="35">
        <v>2.39</v>
      </c>
      <c r="P147" s="39"/>
      <c r="Q147" s="39">
        <f>P147*C147*E147*F147*L147*$Q$6</f>
        <v>0</v>
      </c>
      <c r="R147" s="39"/>
      <c r="S147" s="39">
        <f>R147*C147*E147*F147*L147*$S$6</f>
        <v>0</v>
      </c>
      <c r="T147" s="39">
        <v>0</v>
      </c>
      <c r="U147" s="39">
        <f>T147*C147*E147*F147*L147*$U$6</f>
        <v>0</v>
      </c>
      <c r="V147" s="39"/>
      <c r="W147" s="39">
        <f>V147*C147*E147*F147*L147*$W$6</f>
        <v>0</v>
      </c>
      <c r="X147" s="39">
        <v>0</v>
      </c>
      <c r="Y147" s="39">
        <f>X147*C147*E147*F147*L147*$Y$6</f>
        <v>0</v>
      </c>
      <c r="Z147" s="39">
        <v>11</v>
      </c>
      <c r="AA147" s="39">
        <f>Z147*C147*E147*F147*L147*$AA$6</f>
        <v>425021.7879600001</v>
      </c>
      <c r="AB147" s="39">
        <v>0</v>
      </c>
      <c r="AC147" s="39">
        <f>AB147*C147*E147*F147*L147*$AC$6</f>
        <v>0</v>
      </c>
      <c r="AD147" s="39">
        <v>0</v>
      </c>
      <c r="AE147" s="39">
        <f>AD147*C147*E147*F147*L147*$AE$6</f>
        <v>0</v>
      </c>
      <c r="AF147" s="39">
        <v>0</v>
      </c>
      <c r="AG147" s="39">
        <f>AF147*C147*E147*F147*L147*$AG$6</f>
        <v>0</v>
      </c>
      <c r="AH147" s="39"/>
      <c r="AI147" s="39">
        <f>AH147*C147*E147*F147*L147*$AI$6</f>
        <v>0</v>
      </c>
      <c r="AJ147" s="39"/>
      <c r="AK147" s="39">
        <f>AJ147*C147*E147*F147*L147*$AK$6</f>
        <v>0</v>
      </c>
      <c r="AL147" s="39"/>
      <c r="AM147" s="39">
        <f>AL147*C147*E147*F147*L147*$AM$6</f>
        <v>0</v>
      </c>
      <c r="AN147" s="39"/>
      <c r="AO147" s="39">
        <f>SUM($AO$6*AN147*C147*E147*F147*L147)</f>
        <v>0</v>
      </c>
      <c r="AP147" s="39"/>
      <c r="AQ147" s="39">
        <f>AP147*C147*E147*F147*L147*$AQ$6</f>
        <v>0</v>
      </c>
      <c r="AR147" s="39">
        <v>0</v>
      </c>
      <c r="AS147" s="39">
        <f>AR147*C147*E147*F147*L147*$AS$6</f>
        <v>0</v>
      </c>
      <c r="AT147" s="39">
        <v>0</v>
      </c>
      <c r="AU147" s="39">
        <f>AT147*C147*E147*F147*L147*$AU$6</f>
        <v>0</v>
      </c>
      <c r="AV147" s="39">
        <v>0</v>
      </c>
      <c r="AW147" s="39">
        <f>AV147*C147*E147*F147*L147*$AW$6</f>
        <v>0</v>
      </c>
      <c r="AX147" s="32"/>
      <c r="AY147" s="39">
        <f>SUM(AX147*$AY$6*C147*E147*F147*L147)</f>
        <v>0</v>
      </c>
      <c r="AZ147" s="32"/>
      <c r="BA147" s="39">
        <f>SUM(AZ147*$BA$6*C147*E147*F147*L147)</f>
        <v>0</v>
      </c>
      <c r="BB147" s="39">
        <v>0</v>
      </c>
      <c r="BC147" s="39">
        <f>BB147*C147*E147*F147*L147*$BC$6</f>
        <v>0</v>
      </c>
      <c r="BD147" s="39">
        <v>0</v>
      </c>
      <c r="BE147" s="39">
        <f>BD147*C147*E147*F147*L147*$BE$6</f>
        <v>0</v>
      </c>
      <c r="BF147" s="39"/>
      <c r="BG147" s="39">
        <f>BF147*C147*E147*F147*L147*$BG$6</f>
        <v>0</v>
      </c>
      <c r="BH147" s="39"/>
      <c r="BI147" s="39">
        <f>BH147*C147*E147*F147*L147*$BI$6</f>
        <v>0</v>
      </c>
      <c r="BJ147" s="39">
        <v>0</v>
      </c>
      <c r="BK147" s="39">
        <f>BJ147*C147*E147*F147*L147*$BK$6</f>
        <v>0</v>
      </c>
      <c r="BL147" s="39">
        <v>0</v>
      </c>
      <c r="BM147" s="39">
        <f>BL147*C147*E147*F147*L147*$BM$6</f>
        <v>0</v>
      </c>
      <c r="BN147" s="39">
        <v>0</v>
      </c>
      <c r="BO147" s="39">
        <f>BN147*C147*E147*F147*L147*$BO$6</f>
        <v>0</v>
      </c>
      <c r="BP147" s="39">
        <v>0</v>
      </c>
      <c r="BQ147" s="39">
        <f>BP147*C147*E147*F147*L147*$BQ$6</f>
        <v>0</v>
      </c>
      <c r="BR147" s="39">
        <v>0</v>
      </c>
      <c r="BS147" s="39">
        <f>BR147*C147*E147*F147*L147*$BS$6</f>
        <v>0</v>
      </c>
      <c r="BT147" s="39"/>
      <c r="BU147" s="39">
        <f>BT147*C147*E147*F147*L147*$BU$6</f>
        <v>0</v>
      </c>
      <c r="BV147" s="39">
        <v>0</v>
      </c>
      <c r="BW147" s="39">
        <f>BV147*C147*E147*F147*L147*$BW$6</f>
        <v>0</v>
      </c>
      <c r="BX147" s="39"/>
      <c r="BY147" s="39">
        <f>BX147*C147*E147*F147*L147*$BY$6</f>
        <v>0</v>
      </c>
      <c r="BZ147" s="39">
        <v>0</v>
      </c>
      <c r="CA147" s="39">
        <f>BZ147*C147*E147*F147*M147*$CA$6</f>
        <v>0</v>
      </c>
      <c r="CB147" s="39">
        <v>0</v>
      </c>
      <c r="CC147" s="39">
        <f>CB147*C147*E147*F147*M147*$CC$6</f>
        <v>0</v>
      </c>
      <c r="CD147" s="39">
        <v>0</v>
      </c>
      <c r="CE147" s="39">
        <f>CD147*C147*E147*F147*M147*$CE$6</f>
        <v>0</v>
      </c>
      <c r="CF147" s="39"/>
      <c r="CG147" s="39">
        <f>CF147*C147*E147*F147*M147*$CG$6</f>
        <v>0</v>
      </c>
      <c r="CH147" s="32"/>
      <c r="CI147" s="39">
        <f>SUM(CH147*$CI$6*C147*E147*F147*M147)</f>
        <v>0</v>
      </c>
      <c r="CJ147" s="32"/>
      <c r="CK147" s="39">
        <f>SUM(CJ147*$CK$6*C147*E147*F147*M147)</f>
        <v>0</v>
      </c>
      <c r="CL147" s="39"/>
      <c r="CM147" s="39">
        <f>CL147*C147*E147*F147*M147*$CM$6</f>
        <v>0</v>
      </c>
      <c r="CN147" s="39">
        <v>0</v>
      </c>
      <c r="CO147" s="39">
        <f>CN147*C147*E147*F147*M147*$CO$6</f>
        <v>0</v>
      </c>
      <c r="CP147" s="39">
        <v>5</v>
      </c>
      <c r="CQ147" s="39">
        <f>CP147*C147*E147*F147*M147*$CQ$6</f>
        <v>206539.513488</v>
      </c>
      <c r="CR147" s="39">
        <v>0</v>
      </c>
      <c r="CS147" s="39">
        <f>CR147*C147*E147*F147*M147*$CS$6</f>
        <v>0</v>
      </c>
      <c r="CT147" s="39"/>
      <c r="CU147" s="39">
        <f>CT147*C147*E147*F147*M147*$CU$6</f>
        <v>0</v>
      </c>
      <c r="CV147" s="32"/>
      <c r="CW147" s="39">
        <f>SUM(CV147*$CW$6*C147*E147*F147*M147)</f>
        <v>0</v>
      </c>
      <c r="CX147" s="32"/>
      <c r="CY147" s="39">
        <f>SUM(CX147*$CY$6*C147*E147*F147*M147)</f>
        <v>0</v>
      </c>
      <c r="CZ147" s="39"/>
      <c r="DA147" s="39">
        <f>CZ147*C147*E147*F147*M147*$DA$6</f>
        <v>0</v>
      </c>
      <c r="DB147" s="39">
        <v>0</v>
      </c>
      <c r="DC147" s="39">
        <f>DB147*C147*E147*F147*M147*$DC$6</f>
        <v>0</v>
      </c>
      <c r="DD147" s="39"/>
      <c r="DE147" s="39">
        <f>DD147*C147*E147*F147*M147*$DE$6</f>
        <v>0</v>
      </c>
      <c r="DF147" s="39"/>
      <c r="DG147" s="39">
        <f>DF147*C147*E147*F147*M147*$DG$6</f>
        <v>0</v>
      </c>
      <c r="DH147" s="40">
        <v>0</v>
      </c>
      <c r="DI147" s="40">
        <f>DH147*C147*E147*F147*M147*$DI$6</f>
        <v>0</v>
      </c>
      <c r="DJ147" s="39"/>
      <c r="DK147" s="39">
        <f>DJ147*C147*E147*F147*M147*$DK$6</f>
        <v>0</v>
      </c>
      <c r="DL147" s="39">
        <v>0</v>
      </c>
      <c r="DM147" s="39">
        <f>DL147*C147*E147*F147*M147*$DM$6</f>
        <v>0</v>
      </c>
      <c r="DN147" s="39">
        <v>0</v>
      </c>
      <c r="DO147" s="39">
        <f>DN147*C147*E147*F147*M147*$DO$6</f>
        <v>0</v>
      </c>
      <c r="DP147" s="39">
        <v>0</v>
      </c>
      <c r="DQ147" s="39">
        <f>DP147*C147*E147*F147*M147*$DQ$6</f>
        <v>0</v>
      </c>
      <c r="DR147" s="39">
        <v>0</v>
      </c>
      <c r="DS147" s="39">
        <f>DR147*C147*E147*F147*M147*$DS$6</f>
        <v>0</v>
      </c>
      <c r="DT147" s="39"/>
      <c r="DU147" s="39">
        <f>DT147*C147*E147*F147*M147*$DU$6</f>
        <v>0</v>
      </c>
      <c r="DV147" s="39">
        <v>0</v>
      </c>
      <c r="DW147" s="39">
        <f>DV147*C147*E147*F147*M147*$DW$6</f>
        <v>0</v>
      </c>
      <c r="DX147" s="39">
        <v>0</v>
      </c>
      <c r="DY147" s="39">
        <f>DX147*C147*E147*F147*N147*$DY$6</f>
        <v>0</v>
      </c>
      <c r="DZ147" s="39"/>
      <c r="EA147" s="39">
        <f>DZ147*C147*E147*F147*O147*$EA$6</f>
        <v>0</v>
      </c>
      <c r="EB147" s="41">
        <f t="shared" si="70"/>
        <v>16</v>
      </c>
      <c r="EC147" s="41">
        <f t="shared" si="71"/>
        <v>631561.30144800013</v>
      </c>
    </row>
    <row r="148" spans="1:257" ht="35.25" customHeight="1" x14ac:dyDescent="0.25">
      <c r="A148" s="56">
        <v>158</v>
      </c>
      <c r="B148" s="34" t="s">
        <v>214</v>
      </c>
      <c r="C148" s="35">
        <v>19007.45</v>
      </c>
      <c r="D148" s="35">
        <f t="shared" si="67"/>
        <v>15776.183500000003</v>
      </c>
      <c r="E148" s="112">
        <v>1.05</v>
      </c>
      <c r="F148" s="36">
        <v>1</v>
      </c>
      <c r="G148" s="37"/>
      <c r="H148" s="38">
        <v>0.6</v>
      </c>
      <c r="I148" s="38">
        <v>0.19</v>
      </c>
      <c r="J148" s="38">
        <v>0.04</v>
      </c>
      <c r="K148" s="38">
        <v>0.17</v>
      </c>
      <c r="L148" s="35">
        <v>1.4</v>
      </c>
      <c r="M148" s="35">
        <v>1.68</v>
      </c>
      <c r="N148" s="35">
        <v>2.23</v>
      </c>
      <c r="O148" s="35">
        <v>2.39</v>
      </c>
      <c r="P148" s="39"/>
      <c r="Q148" s="39">
        <f>P148*C148*E148*F148*L148*$Q$6</f>
        <v>0</v>
      </c>
      <c r="R148" s="39"/>
      <c r="S148" s="39">
        <f>R148*C148*E148*F148*L148*$S$6</f>
        <v>0</v>
      </c>
      <c r="T148" s="39">
        <v>0</v>
      </c>
      <c r="U148" s="39">
        <f>T148*C148*E148*F148*L148*$U$6</f>
        <v>0</v>
      </c>
      <c r="V148" s="39">
        <v>50</v>
      </c>
      <c r="W148" s="39">
        <f>V148*C148*E148*F148*L148*$W$6</f>
        <v>1536752.3325</v>
      </c>
      <c r="X148" s="39">
        <v>0</v>
      </c>
      <c r="Y148" s="39">
        <f>X148*C148*E148*F148*L148*$Y$6</f>
        <v>0</v>
      </c>
      <c r="Z148" s="39">
        <v>100</v>
      </c>
      <c r="AA148" s="39">
        <f>Z148*C148*E148*F148*L148*$AA$6</f>
        <v>3073504.665</v>
      </c>
      <c r="AB148" s="39">
        <v>0</v>
      </c>
      <c r="AC148" s="39">
        <f>AB148*C148*E148*F148*L148*$AC$6</f>
        <v>0</v>
      </c>
      <c r="AD148" s="39">
        <v>0</v>
      </c>
      <c r="AE148" s="39">
        <f>AD148*C148*E148*F148*L148*$AE$6</f>
        <v>0</v>
      </c>
      <c r="AF148" s="39">
        <v>0</v>
      </c>
      <c r="AG148" s="39">
        <f>AF148*C148*E148*F148*L148*$AG$6</f>
        <v>0</v>
      </c>
      <c r="AH148" s="39">
        <v>64</v>
      </c>
      <c r="AI148" s="39">
        <f>AH148*C148*E148*F148*L148*$AI$6</f>
        <v>1752456.4780800003</v>
      </c>
      <c r="AJ148" s="39">
        <v>22</v>
      </c>
      <c r="AK148" s="39">
        <f>AJ148*C148*E148*F148*L148*$AK$6</f>
        <v>602406.9143399999</v>
      </c>
      <c r="AL148" s="39">
        <v>38</v>
      </c>
      <c r="AM148" s="39">
        <f>AL148*C148*E148*F148*L148*$AM$6</f>
        <v>1040521.0338599999</v>
      </c>
      <c r="AN148" s="39">
        <v>5</v>
      </c>
      <c r="AO148" s="39">
        <f>SUM($AO$6*AN148*C148*E148*F148*L148)</f>
        <v>136910.66235</v>
      </c>
      <c r="AP148" s="39">
        <v>26</v>
      </c>
      <c r="AQ148" s="39">
        <f>AP148*C148*E148*F148*L148*$AQ$6</f>
        <v>711935.44421999995</v>
      </c>
      <c r="AR148" s="39">
        <v>3</v>
      </c>
      <c r="AS148" s="39">
        <f>AR148*C148*E148*F148*L148*$AS$6</f>
        <v>82146.397410000005</v>
      </c>
      <c r="AT148" s="39">
        <v>4</v>
      </c>
      <c r="AU148" s="39">
        <f>AT148*C148*E148*F148*L148*$AU$6</f>
        <v>109528.52988000002</v>
      </c>
      <c r="AV148" s="39">
        <v>0</v>
      </c>
      <c r="AW148" s="39">
        <f>AV148*C148*E148*F148*L148*$AW$6</f>
        <v>0</v>
      </c>
      <c r="AX148" s="39">
        <v>5</v>
      </c>
      <c r="AY148" s="39">
        <f>SUM(AX148*$AY$6*C148*E148*F148*L148)</f>
        <v>136910.66235</v>
      </c>
      <c r="AZ148" s="39">
        <v>55</v>
      </c>
      <c r="BA148" s="39">
        <f>SUM(AZ148*$BA$6*C148*E148*F148*L148)</f>
        <v>1506017.2858500001</v>
      </c>
      <c r="BB148" s="39">
        <v>0</v>
      </c>
      <c r="BC148" s="39">
        <f>BB148*C148*E148*F148*L148*$BC$6</f>
        <v>0</v>
      </c>
      <c r="BD148" s="39">
        <v>0</v>
      </c>
      <c r="BE148" s="39">
        <f>BD148*C148*E148*F148*L148*$BE$6</f>
        <v>0</v>
      </c>
      <c r="BF148" s="39">
        <v>55</v>
      </c>
      <c r="BG148" s="39">
        <f>BF148*C148*E148*F148*L148*$BG$6</f>
        <v>1659692.5191000002</v>
      </c>
      <c r="BH148" s="39">
        <v>249</v>
      </c>
      <c r="BI148" s="39">
        <f>BH148*C148*E148*F148*L148*$BI$6</f>
        <v>7513880.6773800002</v>
      </c>
      <c r="BJ148" s="39">
        <v>0</v>
      </c>
      <c r="BK148" s="39">
        <f>BJ148*C148*E148*F148*L148*$BK$6</f>
        <v>0</v>
      </c>
      <c r="BL148" s="39">
        <v>0</v>
      </c>
      <c r="BM148" s="39">
        <f>BL148*C148*E148*F148*L148*$BM$6</f>
        <v>0</v>
      </c>
      <c r="BN148" s="39">
        <v>0</v>
      </c>
      <c r="BO148" s="39">
        <f>BN148*C148*E148*F148*L148*$BO$6</f>
        <v>0</v>
      </c>
      <c r="BP148" s="39">
        <v>0</v>
      </c>
      <c r="BQ148" s="39">
        <f>BP148*C148*E148*F148*L148*$BQ$6</f>
        <v>0</v>
      </c>
      <c r="BR148" s="39">
        <v>0</v>
      </c>
      <c r="BS148" s="39">
        <f>BR148*C148*E148*F148*L148*$BS$6</f>
        <v>0</v>
      </c>
      <c r="BT148" s="39">
        <v>15</v>
      </c>
      <c r="BU148" s="39">
        <f>BT148*C148*E148*F148*L148*$BU$6</f>
        <v>461025.69975000009</v>
      </c>
      <c r="BV148" s="39">
        <v>5</v>
      </c>
      <c r="BW148" s="39">
        <f>BV148*C148*E148*F148*L148*$BW$6</f>
        <v>150881.13810000001</v>
      </c>
      <c r="BX148" s="39">
        <v>5</v>
      </c>
      <c r="BY148" s="39">
        <f>BX148*C148*E148*F148*L148*$BY$6</f>
        <v>136910.66235</v>
      </c>
      <c r="BZ148" s="39">
        <v>7</v>
      </c>
      <c r="CA148" s="39">
        <f>BZ148*C148*E148*F148*M148*$CA$6</f>
        <v>352055.9889</v>
      </c>
      <c r="CB148" s="39">
        <v>8</v>
      </c>
      <c r="CC148" s="39">
        <f>CB148*C148*E148*F148*M148*$CC$6</f>
        <v>402349.70160000003</v>
      </c>
      <c r="CD148" s="39">
        <v>20</v>
      </c>
      <c r="CE148" s="39">
        <f>CD148*C148*E148*F148*M148*$CE$6</f>
        <v>657171.17928000004</v>
      </c>
      <c r="CF148" s="39">
        <v>85</v>
      </c>
      <c r="CG148" s="39">
        <f>CF148*C148*E148*F148*M148*$CG$6</f>
        <v>2792977.5119399996</v>
      </c>
      <c r="CH148" s="39">
        <v>3</v>
      </c>
      <c r="CI148" s="39">
        <f>SUM(CH148*$CI$6*C148*E148*F148*M148)</f>
        <v>98575.676891999989</v>
      </c>
      <c r="CJ148" s="39">
        <v>30</v>
      </c>
      <c r="CK148" s="39">
        <f>SUM(CJ148*$CK$6*C148*E148*F148*M148)</f>
        <v>985756.76892000018</v>
      </c>
      <c r="CL148" s="39">
        <v>40</v>
      </c>
      <c r="CM148" s="39">
        <f>CL148*C148*E148*F148*M148*$CM$6</f>
        <v>1314342.3585600001</v>
      </c>
      <c r="CN148" s="39">
        <v>19</v>
      </c>
      <c r="CO148" s="39">
        <f>CN148*C148*E148*F148*M148*$CO$6</f>
        <v>624312.62031600007</v>
      </c>
      <c r="CP148" s="39">
        <v>67</v>
      </c>
      <c r="CQ148" s="39">
        <f>CP148*C148*E148*F148*M148*$CQ$6</f>
        <v>2201523.4505880005</v>
      </c>
      <c r="CR148" s="39">
        <v>0</v>
      </c>
      <c r="CS148" s="39">
        <f>CR148*C148*E148*F148*M148*$CS$6</f>
        <v>0</v>
      </c>
      <c r="CT148" s="39">
        <v>20</v>
      </c>
      <c r="CU148" s="39">
        <f>CT148*C148*E148*F148*M148*$CU$6</f>
        <v>657171.17928000004</v>
      </c>
      <c r="CV148" s="39">
        <v>6</v>
      </c>
      <c r="CW148" s="39">
        <f>SUM(CV148*$CW$6*C148*E148*F148*M148)</f>
        <v>197151.35378399998</v>
      </c>
      <c r="CX148" s="39">
        <v>65</v>
      </c>
      <c r="CY148" s="39">
        <f>SUM(CX148*$CY$6*C148*E148*F148*M148)</f>
        <v>2135806.3326600003</v>
      </c>
      <c r="CZ148" s="39">
        <v>1</v>
      </c>
      <c r="DA148" s="39">
        <f>CZ148*C148*E148*F148*M148*$DA$6</f>
        <v>32858.558964000003</v>
      </c>
      <c r="DB148" s="39">
        <v>0</v>
      </c>
      <c r="DC148" s="39">
        <f>DB148*C148*E148*F148*M148*$DC$6</f>
        <v>0</v>
      </c>
      <c r="DD148" s="39">
        <v>77</v>
      </c>
      <c r="DE148" s="39">
        <f>DD148*C148*E148*F148*M148*$DE$6</f>
        <v>2788283.4320880007</v>
      </c>
      <c r="DF148" s="39">
        <v>0</v>
      </c>
      <c r="DG148" s="39">
        <f>DF148*C148*E148*F148*M148*$DG$6</f>
        <v>0</v>
      </c>
      <c r="DH148" s="40">
        <v>1</v>
      </c>
      <c r="DI148" s="40">
        <f>DH148*C148*E148*F148*M148*$DI$6</f>
        <v>36211.473144000011</v>
      </c>
      <c r="DJ148" s="39">
        <v>137</v>
      </c>
      <c r="DK148" s="39">
        <f>DJ148*C148*E148*F148*M148*$DK$6</f>
        <v>4960971.8207280003</v>
      </c>
      <c r="DL148" s="39">
        <v>0</v>
      </c>
      <c r="DM148" s="39">
        <f>DL148*C148*E148*F148*M148*$DM$6</f>
        <v>0</v>
      </c>
      <c r="DN148" s="39">
        <v>0</v>
      </c>
      <c r="DO148" s="39">
        <f>DN148*C148*E148*F148*M148*$DO$6</f>
        <v>0</v>
      </c>
      <c r="DP148" s="39">
        <v>3</v>
      </c>
      <c r="DQ148" s="39">
        <f>DP148*C148*E148*F148*M148*$DQ$6</f>
        <v>108634.41943200001</v>
      </c>
      <c r="DR148" s="39">
        <v>0</v>
      </c>
      <c r="DS148" s="39">
        <f>DR148*C148*E148*F148*M148*$DS$6</f>
        <v>0</v>
      </c>
      <c r="DT148" s="39">
        <v>13</v>
      </c>
      <c r="DU148" s="39">
        <f>DT148*C148*E148*F148*M148*$DU$6</f>
        <v>427161.26653199998</v>
      </c>
      <c r="DV148" s="39">
        <v>20</v>
      </c>
      <c r="DW148" s="39">
        <f>DV148*C148*E148*F148*M148*$DW$6</f>
        <v>657171.17928000004</v>
      </c>
      <c r="DX148" s="39">
        <v>1</v>
      </c>
      <c r="DY148" s="39">
        <f>DX148*C148*E148*F148*N148*$DY$6</f>
        <v>66758.916262500003</v>
      </c>
      <c r="DZ148" s="39">
        <v>41</v>
      </c>
      <c r="EA148" s="39">
        <f>DZ148*C148*E148*F148*O148*$EA$6</f>
        <v>2933500.5401625005</v>
      </c>
      <c r="EB148" s="41">
        <f t="shared" si="70"/>
        <v>1365</v>
      </c>
      <c r="EC148" s="41">
        <f t="shared" si="71"/>
        <v>45042226.83183299</v>
      </c>
    </row>
    <row r="149" spans="1:257" s="43" customFormat="1" ht="36" customHeight="1" x14ac:dyDescent="0.25">
      <c r="A149" s="56">
        <v>159</v>
      </c>
      <c r="B149" s="34" t="s">
        <v>215</v>
      </c>
      <c r="C149" s="35">
        <v>19007.45</v>
      </c>
      <c r="D149" s="35">
        <f t="shared" si="67"/>
        <v>18247.152000000002</v>
      </c>
      <c r="E149" s="112">
        <v>0.93</v>
      </c>
      <c r="F149" s="36">
        <v>1</v>
      </c>
      <c r="G149" s="37">
        <v>0.13</v>
      </c>
      <c r="H149" s="38">
        <v>0.14000000000000001</v>
      </c>
      <c r="I149" s="38">
        <v>0.81</v>
      </c>
      <c r="J149" s="38">
        <v>0.01</v>
      </c>
      <c r="K149" s="38">
        <v>0.04</v>
      </c>
      <c r="L149" s="35">
        <v>1.4</v>
      </c>
      <c r="M149" s="35">
        <v>1.68</v>
      </c>
      <c r="N149" s="35">
        <v>2.23</v>
      </c>
      <c r="O149" s="35">
        <v>2.39</v>
      </c>
      <c r="P149" s="39"/>
      <c r="Q149" s="39">
        <f>P149*C149*E149*F149*L149*$Q$6</f>
        <v>0</v>
      </c>
      <c r="R149" s="39">
        <v>0</v>
      </c>
      <c r="S149" s="39">
        <f>R149*C149*E149*F149*L149*$S$6</f>
        <v>0</v>
      </c>
      <c r="T149" s="39">
        <v>0</v>
      </c>
      <c r="U149" s="39">
        <f>T149*C149*E149*F149*L149*$U$6</f>
        <v>0</v>
      </c>
      <c r="V149" s="39">
        <v>4</v>
      </c>
      <c r="W149" s="39">
        <f>V149*C149*E149*F149*L149*$W$6</f>
        <v>108889.87956</v>
      </c>
      <c r="X149" s="39">
        <v>0</v>
      </c>
      <c r="Y149" s="39">
        <f>X149*C149*E149*F149*L149*$Y$6</f>
        <v>0</v>
      </c>
      <c r="Z149" s="39">
        <v>110</v>
      </c>
      <c r="AA149" s="39">
        <f>Z149*C149*E149*F149*L149*$AA$6</f>
        <v>2994471.6879000003</v>
      </c>
      <c r="AB149" s="39">
        <v>1672</v>
      </c>
      <c r="AC149" s="39">
        <f>AB149*C149*E149*F149*L149*$AC$6</f>
        <v>53791600.502640001</v>
      </c>
      <c r="AD149" s="39">
        <v>0</v>
      </c>
      <c r="AE149" s="39">
        <f>AD149*C149*E149*F149*L149*$AE$6</f>
        <v>0</v>
      </c>
      <c r="AF149" s="39">
        <v>0</v>
      </c>
      <c r="AG149" s="39">
        <f>AF149*C149*E149*F149*L149*$AG$6</f>
        <v>0</v>
      </c>
      <c r="AH149" s="39">
        <v>0</v>
      </c>
      <c r="AI149" s="39">
        <f>AH149*C149*E149*F149*L149*$AI$6</f>
        <v>0</v>
      </c>
      <c r="AJ149" s="39">
        <v>0</v>
      </c>
      <c r="AK149" s="39">
        <f>AJ149*C149*E149*F149*L149*$AK$6</f>
        <v>0</v>
      </c>
      <c r="AL149" s="39">
        <v>0</v>
      </c>
      <c r="AM149" s="39">
        <f>AL149*C149*E149*F149*L149*$AM$6</f>
        <v>0</v>
      </c>
      <c r="AN149" s="39"/>
      <c r="AO149" s="39">
        <f>SUM($AO$6*AN149*C149*E149*F149*L149)</f>
        <v>0</v>
      </c>
      <c r="AP149" s="39">
        <v>0</v>
      </c>
      <c r="AQ149" s="39">
        <f>AP149*C149*E149*F149*L149*$AQ$6</f>
        <v>0</v>
      </c>
      <c r="AR149" s="39">
        <v>0</v>
      </c>
      <c r="AS149" s="39">
        <f>AR149*C149*E149*F149*L149*$AS$6</f>
        <v>0</v>
      </c>
      <c r="AT149" s="39">
        <v>0</v>
      </c>
      <c r="AU149" s="39">
        <f>AT149*C149*E149*F149*L149*$AU$6</f>
        <v>0</v>
      </c>
      <c r="AV149" s="39">
        <v>0</v>
      </c>
      <c r="AW149" s="39">
        <f>AV149*C149*E149*F149*L149*$AW$6</f>
        <v>0</v>
      </c>
      <c r="AX149" s="39"/>
      <c r="AY149" s="39">
        <f>SUM(AX149*$AY$6*C149*E149*F149*L149)</f>
        <v>0</v>
      </c>
      <c r="AZ149" s="39"/>
      <c r="BA149" s="39">
        <f>SUM(AZ149*$BA$6*C149*E149*F149*L149)</f>
        <v>0</v>
      </c>
      <c r="BB149" s="39">
        <v>0</v>
      </c>
      <c r="BC149" s="39">
        <f>BB149*C149*E149*F149*L149*$BC$6</f>
        <v>0</v>
      </c>
      <c r="BD149" s="39">
        <v>0</v>
      </c>
      <c r="BE149" s="39">
        <f>BD149*C149*E149*F149*L149*$BE$6</f>
        <v>0</v>
      </c>
      <c r="BF149" s="39">
        <v>0</v>
      </c>
      <c r="BG149" s="39">
        <f>BF149*C149*E149*F149*L149*$BG$6</f>
        <v>0</v>
      </c>
      <c r="BH149" s="39"/>
      <c r="BI149" s="39">
        <f>BH149*C149*E149*F149*L149*$BI$6</f>
        <v>0</v>
      </c>
      <c r="BJ149" s="39">
        <v>0</v>
      </c>
      <c r="BK149" s="39">
        <f>BJ149*C149*E149*F149*L149*$BK$6</f>
        <v>0</v>
      </c>
      <c r="BL149" s="39">
        <v>0</v>
      </c>
      <c r="BM149" s="39">
        <f>BL149*C149*E149*F149*L149*$BM$6</f>
        <v>0</v>
      </c>
      <c r="BN149" s="39">
        <v>0</v>
      </c>
      <c r="BO149" s="39">
        <f>BN149*C149*E149*F149*L149*$BO$6</f>
        <v>0</v>
      </c>
      <c r="BP149" s="39">
        <v>0</v>
      </c>
      <c r="BQ149" s="39">
        <f>BP149*C149*E149*F149*L149*$BQ$6</f>
        <v>0</v>
      </c>
      <c r="BR149" s="39">
        <v>0</v>
      </c>
      <c r="BS149" s="39">
        <f>BR149*C149*E149*F149*L149*$BS$6</f>
        <v>0</v>
      </c>
      <c r="BT149" s="39">
        <v>10</v>
      </c>
      <c r="BU149" s="39">
        <f>BT149*C149*E149*F149*L149*$BU$6</f>
        <v>272224.69890000002</v>
      </c>
      <c r="BV149" s="39">
        <v>0</v>
      </c>
      <c r="BW149" s="39">
        <f>BV149*C149*E149*F149*L149*$BW$6</f>
        <v>0</v>
      </c>
      <c r="BX149" s="39">
        <v>0</v>
      </c>
      <c r="BY149" s="39">
        <f>BX149*C149*E149*F149*L149*$BY$6</f>
        <v>0</v>
      </c>
      <c r="BZ149" s="39">
        <v>0</v>
      </c>
      <c r="CA149" s="39">
        <f>BZ149*C149*E149*F149*M149*$CA$6</f>
        <v>0</v>
      </c>
      <c r="CB149" s="39">
        <v>0</v>
      </c>
      <c r="CC149" s="39">
        <f>CB149*C149*E149*F149*M149*$CC$6</f>
        <v>0</v>
      </c>
      <c r="CD149" s="39">
        <v>0</v>
      </c>
      <c r="CE149" s="39">
        <f>CD149*C149*E149*F149*M149*$CE$6</f>
        <v>0</v>
      </c>
      <c r="CF149" s="39"/>
      <c r="CG149" s="39">
        <f>CF149*C149*E149*F149*M149*$CG$6</f>
        <v>0</v>
      </c>
      <c r="CH149" s="39"/>
      <c r="CI149" s="39">
        <f>SUM(CH149*$CI$6*C149*E149*F149*M149)</f>
        <v>0</v>
      </c>
      <c r="CJ149" s="39"/>
      <c r="CK149" s="39">
        <f>SUM(CJ149*$CK$6*C149*E149*F149*M149)</f>
        <v>0</v>
      </c>
      <c r="CL149" s="39">
        <v>0</v>
      </c>
      <c r="CM149" s="39">
        <f>CL149*C149*E149*F149*M149*$CM$6</f>
        <v>0</v>
      </c>
      <c r="CN149" s="39">
        <v>0</v>
      </c>
      <c r="CO149" s="39">
        <f>CN149*C149*E149*F149*M149*$CO$6</f>
        <v>0</v>
      </c>
      <c r="CP149" s="39">
        <v>0</v>
      </c>
      <c r="CQ149" s="39">
        <f>CP149*C149*E149*F149*M149*$CQ$6</f>
        <v>0</v>
      </c>
      <c r="CR149" s="39">
        <v>0</v>
      </c>
      <c r="CS149" s="39">
        <f>CR149*C149*E149*F149*M149*$CS$6</f>
        <v>0</v>
      </c>
      <c r="CT149" s="39">
        <v>0</v>
      </c>
      <c r="CU149" s="39">
        <f>CT149*C149*E149*F149*M149*$CU$6</f>
        <v>0</v>
      </c>
      <c r="CV149" s="39"/>
      <c r="CW149" s="39">
        <f>SUM(CV149*$CW$6*C149*E149*F149*M149)</f>
        <v>0</v>
      </c>
      <c r="CX149" s="39"/>
      <c r="CY149" s="39">
        <f>SUM(CX149*$CY$6*C149*E149*F149*M149)</f>
        <v>0</v>
      </c>
      <c r="CZ149" s="39">
        <v>0</v>
      </c>
      <c r="DA149" s="39">
        <f>CZ149*C149*E149*F149*M149*$DA$6</f>
        <v>0</v>
      </c>
      <c r="DB149" s="39">
        <v>0</v>
      </c>
      <c r="DC149" s="39">
        <f>DB149*C149*E149*F149*M149*$DC$6</f>
        <v>0</v>
      </c>
      <c r="DD149" s="39">
        <v>0</v>
      </c>
      <c r="DE149" s="39">
        <f>DD149*C149*E149*F149*M149*$DE$6</f>
        <v>0</v>
      </c>
      <c r="DF149" s="39">
        <v>0</v>
      </c>
      <c r="DG149" s="39">
        <f>DF149*C149*E149*F149*M149*$DG$6</f>
        <v>0</v>
      </c>
      <c r="DH149" s="40">
        <v>0</v>
      </c>
      <c r="DI149" s="40">
        <f>DH149*C149*E149*F149*M149*$DI$6</f>
        <v>0</v>
      </c>
      <c r="DJ149" s="39">
        <v>0</v>
      </c>
      <c r="DK149" s="39">
        <f>DJ149*C149*E149*F149*M149*$DK$6</f>
        <v>0</v>
      </c>
      <c r="DL149" s="39">
        <v>0</v>
      </c>
      <c r="DM149" s="39">
        <f>DL149*C149*E149*F149*M149*$DM$6</f>
        <v>0</v>
      </c>
      <c r="DN149" s="39">
        <v>0</v>
      </c>
      <c r="DO149" s="39">
        <f>DN149*C149*E149*F149*M149*$DO$6</f>
        <v>0</v>
      </c>
      <c r="DP149" s="39">
        <v>0</v>
      </c>
      <c r="DQ149" s="39">
        <f>DP149*C149*E149*F149*M149*$DQ$6</f>
        <v>0</v>
      </c>
      <c r="DR149" s="39">
        <v>0</v>
      </c>
      <c r="DS149" s="39">
        <f>DR149*C149*E149*F149*M149*$DS$6</f>
        <v>0</v>
      </c>
      <c r="DT149" s="39"/>
      <c r="DU149" s="39">
        <f>DT149*C149*E149*F149*M149*$DU$6</f>
        <v>0</v>
      </c>
      <c r="DV149" s="39">
        <v>0</v>
      </c>
      <c r="DW149" s="39">
        <f>DV149*C149*E149*F149*M149*$DW$6</f>
        <v>0</v>
      </c>
      <c r="DX149" s="39">
        <v>0</v>
      </c>
      <c r="DY149" s="39">
        <f>DX149*C149*E149*F149*N149*$DY$6</f>
        <v>0</v>
      </c>
      <c r="DZ149" s="39">
        <v>0</v>
      </c>
      <c r="EA149" s="39">
        <f>DZ149*C149*E149*F149*O149*$EA$6</f>
        <v>0</v>
      </c>
      <c r="EB149" s="41">
        <f t="shared" si="70"/>
        <v>1796</v>
      </c>
      <c r="EC149" s="41">
        <f t="shared" si="71"/>
        <v>57167186.769000001</v>
      </c>
      <c r="ED149" s="2"/>
      <c r="EE149" s="2"/>
      <c r="EF149" s="2"/>
      <c r="EG149" s="2"/>
      <c r="EH149" s="2"/>
      <c r="EI149" s="2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s="44" customFormat="1" ht="30" x14ac:dyDescent="0.25">
      <c r="A150" s="56">
        <v>160</v>
      </c>
      <c r="B150" s="34" t="s">
        <v>216</v>
      </c>
      <c r="C150" s="35">
        <v>19007.45</v>
      </c>
      <c r="D150" s="35">
        <f t="shared" si="67"/>
        <v>15586.109</v>
      </c>
      <c r="E150" s="112">
        <v>1.9</v>
      </c>
      <c r="F150" s="36">
        <v>1</v>
      </c>
      <c r="G150" s="37"/>
      <c r="H150" s="38">
        <v>0.56999999999999995</v>
      </c>
      <c r="I150" s="38">
        <v>0.21</v>
      </c>
      <c r="J150" s="38">
        <v>0.04</v>
      </c>
      <c r="K150" s="38">
        <v>0.18</v>
      </c>
      <c r="L150" s="35">
        <v>1.4</v>
      </c>
      <c r="M150" s="35">
        <v>1.68</v>
      </c>
      <c r="N150" s="35">
        <v>2.23</v>
      </c>
      <c r="O150" s="35">
        <v>2.39</v>
      </c>
      <c r="P150" s="39"/>
      <c r="Q150" s="39">
        <f>P150*C150*E150*F150*L150*$Q$6</f>
        <v>0</v>
      </c>
      <c r="R150" s="39">
        <v>0</v>
      </c>
      <c r="S150" s="39">
        <f>R150*C150*E150*F150*L150*$S$6</f>
        <v>0</v>
      </c>
      <c r="T150" s="39">
        <v>0</v>
      </c>
      <c r="U150" s="39">
        <f>T150*C150*E150*F150*L150*$U$6</f>
        <v>0</v>
      </c>
      <c r="V150" s="39">
        <v>4</v>
      </c>
      <c r="W150" s="39">
        <f>V150*C150*E150*F150*L150*$W$6</f>
        <v>222463.1948</v>
      </c>
      <c r="X150" s="39">
        <v>0</v>
      </c>
      <c r="Y150" s="39">
        <f>X150*C150*E150*F150*L150*$Y$6</f>
        <v>0</v>
      </c>
      <c r="Z150" s="39">
        <v>17</v>
      </c>
      <c r="AA150" s="39">
        <f>Z150*C150*E150*F150*L150*$AA$6</f>
        <v>945468.57790000003</v>
      </c>
      <c r="AB150" s="39"/>
      <c r="AC150" s="39">
        <f>AB150*C150*E150*F150*L150*$AC$6</f>
        <v>0</v>
      </c>
      <c r="AD150" s="39">
        <v>0</v>
      </c>
      <c r="AE150" s="39">
        <f>AD150*C150*E150*F150*L150*$AE$6</f>
        <v>0</v>
      </c>
      <c r="AF150" s="39">
        <v>0</v>
      </c>
      <c r="AG150" s="39">
        <f>AF150*C150*E150*F150*L150*$AG$6</f>
        <v>0</v>
      </c>
      <c r="AH150" s="39">
        <v>0</v>
      </c>
      <c r="AI150" s="39">
        <f>AH150*C150*E150*F150*L150*$AI$6</f>
        <v>0</v>
      </c>
      <c r="AJ150" s="39">
        <v>0</v>
      </c>
      <c r="AK150" s="39">
        <f>AJ150*C150*E150*F150*L150*$AK$6</f>
        <v>0</v>
      </c>
      <c r="AL150" s="39">
        <v>0</v>
      </c>
      <c r="AM150" s="39">
        <f>AL150*C150*E150*F150*L150*$AM$6</f>
        <v>0</v>
      </c>
      <c r="AN150" s="39"/>
      <c r="AO150" s="39">
        <f>SUM($AO$6*AN150*C150*E150*F150*L150)</f>
        <v>0</v>
      </c>
      <c r="AP150" s="39">
        <v>0</v>
      </c>
      <c r="AQ150" s="39">
        <f>AP150*C150*E150*F150*L150*$AQ$6</f>
        <v>0</v>
      </c>
      <c r="AR150" s="39">
        <v>0</v>
      </c>
      <c r="AS150" s="39">
        <f>AR150*C150*E150*F150*L150*$AS$6</f>
        <v>0</v>
      </c>
      <c r="AT150" s="39">
        <v>0</v>
      </c>
      <c r="AU150" s="39">
        <f>AT150*C150*E150*F150*L150*$AU$6</f>
        <v>0</v>
      </c>
      <c r="AV150" s="39">
        <v>0</v>
      </c>
      <c r="AW150" s="39">
        <f>AV150*C150*E150*F150*L150*$AW$6</f>
        <v>0</v>
      </c>
      <c r="AX150" s="32"/>
      <c r="AY150" s="39">
        <f>SUM(AX150*$AY$6*C150*E150*F150*L150)</f>
        <v>0</v>
      </c>
      <c r="AZ150" s="32"/>
      <c r="BA150" s="39">
        <f>SUM(AZ150*$BA$6*C150*E150*F150*L150)</f>
        <v>0</v>
      </c>
      <c r="BB150" s="39">
        <v>0</v>
      </c>
      <c r="BC150" s="39">
        <f>BB150*C150*E150*F150*L150*$BC$6</f>
        <v>0</v>
      </c>
      <c r="BD150" s="39">
        <v>0</v>
      </c>
      <c r="BE150" s="39">
        <f>BD150*C150*E150*F150*L150*$BE$6</f>
        <v>0</v>
      </c>
      <c r="BF150" s="39">
        <v>0</v>
      </c>
      <c r="BG150" s="39">
        <f>BF150*C150*E150*F150*L150*$BG$6</f>
        <v>0</v>
      </c>
      <c r="BH150" s="39"/>
      <c r="BI150" s="39">
        <f>BH150*C150*E150*F150*L150*$BI$6</f>
        <v>0</v>
      </c>
      <c r="BJ150" s="39">
        <v>0</v>
      </c>
      <c r="BK150" s="39">
        <f>BJ150*C150*E150*F150*L150*$BK$6</f>
        <v>0</v>
      </c>
      <c r="BL150" s="39">
        <v>0</v>
      </c>
      <c r="BM150" s="39">
        <f>BL150*C150*E150*F150*L150*$BM$6</f>
        <v>0</v>
      </c>
      <c r="BN150" s="39">
        <v>0</v>
      </c>
      <c r="BO150" s="39">
        <f>BN150*C150*E150*F150*L150*$BO$6</f>
        <v>0</v>
      </c>
      <c r="BP150" s="39">
        <v>0</v>
      </c>
      <c r="BQ150" s="39">
        <f>BP150*C150*E150*F150*L150*$BQ$6</f>
        <v>0</v>
      </c>
      <c r="BR150" s="39">
        <v>0</v>
      </c>
      <c r="BS150" s="39">
        <f>BR150*C150*E150*F150*L150*$BS$6</f>
        <v>0</v>
      </c>
      <c r="BT150" s="39"/>
      <c r="BU150" s="39">
        <f>BT150*C150*E150*F150*L150*$BU$6</f>
        <v>0</v>
      </c>
      <c r="BV150" s="39">
        <v>0</v>
      </c>
      <c r="BW150" s="39">
        <f>BV150*C150*E150*F150*L150*$BW$6</f>
        <v>0</v>
      </c>
      <c r="BX150" s="39">
        <v>0</v>
      </c>
      <c r="BY150" s="39">
        <f>BX150*C150*E150*F150*L150*$BY$6</f>
        <v>0</v>
      </c>
      <c r="BZ150" s="39">
        <v>0</v>
      </c>
      <c r="CA150" s="39">
        <f>BZ150*C150*E150*F150*M150*$CA$6</f>
        <v>0</v>
      </c>
      <c r="CB150" s="39">
        <v>0</v>
      </c>
      <c r="CC150" s="39">
        <f>CB150*C150*E150*F150*M150*$CC$6</f>
        <v>0</v>
      </c>
      <c r="CD150" s="39">
        <v>0</v>
      </c>
      <c r="CE150" s="39">
        <f>CD150*C150*E150*F150*M150*$CE$6</f>
        <v>0</v>
      </c>
      <c r="CF150" s="39"/>
      <c r="CG150" s="39">
        <f>CF150*C150*E150*F150*M150*$CG$6</f>
        <v>0</v>
      </c>
      <c r="CH150" s="32"/>
      <c r="CI150" s="39">
        <f>SUM(CH150*$CI$6*C150*E150*F150*M150)</f>
        <v>0</v>
      </c>
      <c r="CJ150" s="32"/>
      <c r="CK150" s="39">
        <f>SUM(CJ150*$CK$6*C150*E150*F150*M150)</f>
        <v>0</v>
      </c>
      <c r="CL150" s="39">
        <v>0</v>
      </c>
      <c r="CM150" s="39">
        <f>CL150*C150*E150*F150*M150*$CM$6</f>
        <v>0</v>
      </c>
      <c r="CN150" s="39">
        <v>0</v>
      </c>
      <c r="CO150" s="39">
        <f>CN150*C150*E150*F150*M150*$CO$6</f>
        <v>0</v>
      </c>
      <c r="CP150" s="39">
        <v>0</v>
      </c>
      <c r="CQ150" s="39">
        <f>CP150*C150*E150*F150*M150*$CQ$6</f>
        <v>0</v>
      </c>
      <c r="CR150" s="39">
        <v>0</v>
      </c>
      <c r="CS150" s="39">
        <f>CR150*C150*E150*F150*M150*$CS$6</f>
        <v>0</v>
      </c>
      <c r="CT150" s="39">
        <v>0</v>
      </c>
      <c r="CU150" s="39">
        <f>CT150*C150*E150*F150*M150*$CU$6</f>
        <v>0</v>
      </c>
      <c r="CV150" s="32"/>
      <c r="CW150" s="39">
        <f>SUM(CV150*$CW$6*C150*E150*F150*M150)</f>
        <v>0</v>
      </c>
      <c r="CX150" s="32"/>
      <c r="CY150" s="39">
        <f>SUM(CX150*$CY$6*C150*E150*F150*M150)</f>
        <v>0</v>
      </c>
      <c r="CZ150" s="39">
        <v>0</v>
      </c>
      <c r="DA150" s="39">
        <f>CZ150*C150*E150*F150*M150*$DA$6</f>
        <v>0</v>
      </c>
      <c r="DB150" s="39">
        <v>0</v>
      </c>
      <c r="DC150" s="39">
        <f>DB150*C150*E150*F150*M150*$DC$6</f>
        <v>0</v>
      </c>
      <c r="DD150" s="39">
        <v>0</v>
      </c>
      <c r="DE150" s="39">
        <f>DD150*C150*E150*F150*M150*$DE$6</f>
        <v>0</v>
      </c>
      <c r="DF150" s="39">
        <v>0</v>
      </c>
      <c r="DG150" s="39">
        <f>DF150*C150*E150*F150*M150*$DG$6</f>
        <v>0</v>
      </c>
      <c r="DH150" s="40">
        <v>0</v>
      </c>
      <c r="DI150" s="40">
        <f>DH150*C150*E150*F150*M150*$DI$6</f>
        <v>0</v>
      </c>
      <c r="DJ150" s="39">
        <v>3</v>
      </c>
      <c r="DK150" s="39">
        <f>DJ150*C150*E150*F150*M150*$DK$6</f>
        <v>196576.56849600005</v>
      </c>
      <c r="DL150" s="39">
        <v>0</v>
      </c>
      <c r="DM150" s="39">
        <f>DL150*C150*E150*F150*M150*$DM$6</f>
        <v>0</v>
      </c>
      <c r="DN150" s="39">
        <v>0</v>
      </c>
      <c r="DO150" s="39">
        <f>DN150*C150*E150*F150*M150*$DO$6</f>
        <v>0</v>
      </c>
      <c r="DP150" s="39">
        <v>0</v>
      </c>
      <c r="DQ150" s="39">
        <f>DP150*C150*E150*F150*M150*$DQ$6</f>
        <v>0</v>
      </c>
      <c r="DR150" s="39">
        <v>0</v>
      </c>
      <c r="DS150" s="39">
        <f>DR150*C150*E150*F150*M150*$DS$6</f>
        <v>0</v>
      </c>
      <c r="DT150" s="39"/>
      <c r="DU150" s="39">
        <f>DT150*C150*E150*F150*M150*$DU$6</f>
        <v>0</v>
      </c>
      <c r="DV150" s="39">
        <v>0</v>
      </c>
      <c r="DW150" s="39">
        <f>DV150*C150*E150*F150*M150*$DW$6</f>
        <v>0</v>
      </c>
      <c r="DX150" s="39">
        <v>0</v>
      </c>
      <c r="DY150" s="39">
        <f>DX150*C150*E150*F150*N150*$DY$6</f>
        <v>0</v>
      </c>
      <c r="DZ150" s="39">
        <v>0</v>
      </c>
      <c r="EA150" s="39">
        <f>DZ150*C150*E150*F150*O150*$EA$6</f>
        <v>0</v>
      </c>
      <c r="EB150" s="41">
        <f t="shared" si="70"/>
        <v>24</v>
      </c>
      <c r="EC150" s="41">
        <f t="shared" si="71"/>
        <v>1364508.3411960001</v>
      </c>
      <c r="ED150" s="2"/>
      <c r="EE150" s="2"/>
      <c r="EF150" s="2"/>
      <c r="EG150" s="2"/>
      <c r="EH150" s="2"/>
      <c r="EI150" s="2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30" x14ac:dyDescent="0.25">
      <c r="A151" s="56">
        <v>161</v>
      </c>
      <c r="B151" s="34" t="s">
        <v>217</v>
      </c>
      <c r="C151" s="35">
        <v>19007.45</v>
      </c>
      <c r="D151" s="35">
        <f t="shared" si="67"/>
        <v>17106.705000000002</v>
      </c>
      <c r="E151" s="112">
        <v>3.67</v>
      </c>
      <c r="F151" s="36">
        <v>1</v>
      </c>
      <c r="G151" s="37"/>
      <c r="H151" s="38">
        <v>0.51</v>
      </c>
      <c r="I151" s="38">
        <v>0.37</v>
      </c>
      <c r="J151" s="38">
        <v>0.02</v>
      </c>
      <c r="K151" s="38">
        <v>0.1</v>
      </c>
      <c r="L151" s="35">
        <v>1.4</v>
      </c>
      <c r="M151" s="35">
        <v>1.68</v>
      </c>
      <c r="N151" s="35">
        <v>2.23</v>
      </c>
      <c r="O151" s="35">
        <v>2.39</v>
      </c>
      <c r="P151" s="39"/>
      <c r="Q151" s="39">
        <f>P151*C151*E151*F151*L151*$Q$6</f>
        <v>0</v>
      </c>
      <c r="R151" s="39">
        <v>0</v>
      </c>
      <c r="S151" s="39">
        <f>R151*C151*E151*F151*L151*$S$6</f>
        <v>0</v>
      </c>
      <c r="T151" s="39">
        <v>0</v>
      </c>
      <c r="U151" s="39">
        <f>T151*C151*E151*F151*L151*$U$6</f>
        <v>0</v>
      </c>
      <c r="V151" s="39">
        <v>584</v>
      </c>
      <c r="W151" s="39">
        <f>V151*C151*E151*F151*L151*$W$6</f>
        <v>62736962.651440009</v>
      </c>
      <c r="X151" s="39">
        <v>0</v>
      </c>
      <c r="Y151" s="39">
        <f>X151*C151*E151*F151*L151*$Y$6</f>
        <v>0</v>
      </c>
      <c r="Z151" s="39">
        <v>100</v>
      </c>
      <c r="AA151" s="39">
        <f>Z151*C151*E151*F151*L151*$AA$6</f>
        <v>10742630.591</v>
      </c>
      <c r="AB151" s="39"/>
      <c r="AC151" s="39">
        <f>AB151*C151*E151*F151*L151*$AC$6</f>
        <v>0</v>
      </c>
      <c r="AD151" s="39">
        <v>0</v>
      </c>
      <c r="AE151" s="39">
        <f>AD151*C151*E151*F151*L151*$AE$6</f>
        <v>0</v>
      </c>
      <c r="AF151" s="39">
        <v>0</v>
      </c>
      <c r="AG151" s="39">
        <f>AF151*C151*E151*F151*L151*$AG$6</f>
        <v>0</v>
      </c>
      <c r="AH151" s="39">
        <v>0</v>
      </c>
      <c r="AI151" s="39">
        <f>AH151*C151*E151*F151*L151*$AI$6</f>
        <v>0</v>
      </c>
      <c r="AJ151" s="39">
        <v>0</v>
      </c>
      <c r="AK151" s="39">
        <f>AJ151*C151*E151*F151*L151*$AK$6</f>
        <v>0</v>
      </c>
      <c r="AL151" s="39">
        <v>0</v>
      </c>
      <c r="AM151" s="39">
        <f>AL151*C151*E151*F151*L151*$AM$6</f>
        <v>0</v>
      </c>
      <c r="AN151" s="39"/>
      <c r="AO151" s="39">
        <f>SUM($AO$6*AN151*C151*E151*F151*L151)</f>
        <v>0</v>
      </c>
      <c r="AP151" s="39">
        <v>0</v>
      </c>
      <c r="AQ151" s="39">
        <f>AP151*C151*E151*F151*L151*$AQ$6</f>
        <v>0</v>
      </c>
      <c r="AR151" s="39">
        <v>0</v>
      </c>
      <c r="AS151" s="39">
        <f>AR151*C151*E151*F151*L151*$AS$6</f>
        <v>0</v>
      </c>
      <c r="AT151" s="39">
        <v>0</v>
      </c>
      <c r="AU151" s="39">
        <f>AT151*C151*E151*F151*L151*$AU$6</f>
        <v>0</v>
      </c>
      <c r="AV151" s="39">
        <v>0</v>
      </c>
      <c r="AW151" s="39">
        <f>AV151*C151*E151*F151*L151*$AW$6</f>
        <v>0</v>
      </c>
      <c r="AX151" s="39"/>
      <c r="AY151" s="39">
        <f>SUM(AX151*$AY$6*C151*E151*F151*L151)</f>
        <v>0</v>
      </c>
      <c r="AZ151" s="39"/>
      <c r="BA151" s="39">
        <f>SUM(AZ151*$BA$6*C151*E151*F151*L151)</f>
        <v>0</v>
      </c>
      <c r="BB151" s="39">
        <v>0</v>
      </c>
      <c r="BC151" s="39">
        <f>BB151*C151*E151*F151*L151*$BC$6</f>
        <v>0</v>
      </c>
      <c r="BD151" s="39">
        <v>0</v>
      </c>
      <c r="BE151" s="39">
        <f>BD151*C151*E151*F151*L151*$BE$6</f>
        <v>0</v>
      </c>
      <c r="BF151" s="39">
        <v>0</v>
      </c>
      <c r="BG151" s="39">
        <f>BF151*C151*E151*F151*L151*$BG$6</f>
        <v>0</v>
      </c>
      <c r="BH151" s="39">
        <v>0</v>
      </c>
      <c r="BI151" s="39">
        <f>BH151*C151*E151*F151*L151*$BI$6</f>
        <v>0</v>
      </c>
      <c r="BJ151" s="39">
        <v>0</v>
      </c>
      <c r="BK151" s="39">
        <f>BJ151*C151*E151*F151*L151*$BK$6</f>
        <v>0</v>
      </c>
      <c r="BL151" s="39">
        <v>0</v>
      </c>
      <c r="BM151" s="39">
        <f>BL151*C151*E151*F151*L151*$BM$6</f>
        <v>0</v>
      </c>
      <c r="BN151" s="39">
        <v>0</v>
      </c>
      <c r="BO151" s="39">
        <f>BN151*C151*E151*F151*L151*$BO$6</f>
        <v>0</v>
      </c>
      <c r="BP151" s="39">
        <v>0</v>
      </c>
      <c r="BQ151" s="39">
        <f>BP151*C151*E151*F151*L151*$BQ$6</f>
        <v>0</v>
      </c>
      <c r="BR151" s="39">
        <v>0</v>
      </c>
      <c r="BS151" s="39">
        <f>BR151*C151*E151*F151*L151*$BS$6</f>
        <v>0</v>
      </c>
      <c r="BT151" s="39"/>
      <c r="BU151" s="39">
        <f>BT151*C151*E151*F151*L151*$BU$6</f>
        <v>0</v>
      </c>
      <c r="BV151" s="39">
        <v>0</v>
      </c>
      <c r="BW151" s="39">
        <f>BV151*C151*E151*F151*L151*$BW$6</f>
        <v>0</v>
      </c>
      <c r="BX151" s="39">
        <v>0</v>
      </c>
      <c r="BY151" s="39">
        <f>BX151*C151*E151*F151*L151*$BY$6</f>
        <v>0</v>
      </c>
      <c r="BZ151" s="39">
        <v>0</v>
      </c>
      <c r="CA151" s="39">
        <f>BZ151*C151*E151*F151*M151*$CA$6</f>
        <v>0</v>
      </c>
      <c r="CB151" s="39">
        <v>0</v>
      </c>
      <c r="CC151" s="39">
        <f>CB151*C151*E151*F151*M151*$CC$6</f>
        <v>0</v>
      </c>
      <c r="CD151" s="39">
        <v>0</v>
      </c>
      <c r="CE151" s="39">
        <f>CD151*C151*E151*F151*M151*$CE$6</f>
        <v>0</v>
      </c>
      <c r="CF151" s="39">
        <v>0</v>
      </c>
      <c r="CG151" s="39">
        <f>CF151*C151*E151*F151*M151*$CG$6</f>
        <v>0</v>
      </c>
      <c r="CH151" s="39"/>
      <c r="CI151" s="39">
        <f>SUM(CH151*$CI$6*C151*E151*F151*M151)</f>
        <v>0</v>
      </c>
      <c r="CJ151" s="39"/>
      <c r="CK151" s="39">
        <f>SUM(CJ151*$CK$6*C151*E151*F151*M151)</f>
        <v>0</v>
      </c>
      <c r="CL151" s="39">
        <v>0</v>
      </c>
      <c r="CM151" s="39">
        <f>CL151*C151*E151*F151*M151*$CM$6</f>
        <v>0</v>
      </c>
      <c r="CN151" s="39">
        <v>0</v>
      </c>
      <c r="CO151" s="39">
        <f>CN151*C151*E151*F151*M151*$CO$6</f>
        <v>0</v>
      </c>
      <c r="CP151" s="39">
        <v>0</v>
      </c>
      <c r="CQ151" s="39">
        <f>CP151*C151*E151*F151*M151*$CQ$6</f>
        <v>0</v>
      </c>
      <c r="CR151" s="39">
        <v>0</v>
      </c>
      <c r="CS151" s="39">
        <f>CR151*C151*E151*F151*M151*$CS$6</f>
        <v>0</v>
      </c>
      <c r="CT151" s="39">
        <v>0</v>
      </c>
      <c r="CU151" s="39">
        <f>CT151*C151*E151*F151*M151*$CU$6</f>
        <v>0</v>
      </c>
      <c r="CV151" s="39"/>
      <c r="CW151" s="39">
        <f>SUM(CV151*$CW$6*C151*E151*F151*M151)</f>
        <v>0</v>
      </c>
      <c r="CX151" s="39"/>
      <c r="CY151" s="39">
        <f>SUM(CX151*$CY$6*C151*E151*F151*M151)</f>
        <v>0</v>
      </c>
      <c r="CZ151" s="39">
        <v>0</v>
      </c>
      <c r="DA151" s="39">
        <f>CZ151*C151*E151*F151*M151*$DA$6</f>
        <v>0</v>
      </c>
      <c r="DB151" s="39">
        <v>0</v>
      </c>
      <c r="DC151" s="39">
        <f>DB151*C151*E151*F151*M151*$DC$6</f>
        <v>0</v>
      </c>
      <c r="DD151" s="39">
        <v>0</v>
      </c>
      <c r="DE151" s="39">
        <f>DD151*C151*E151*F151*M151*$DE$6</f>
        <v>0</v>
      </c>
      <c r="DF151" s="39">
        <v>0</v>
      </c>
      <c r="DG151" s="39">
        <f>DF151*C151*E151*F151*M151*$DG$6</f>
        <v>0</v>
      </c>
      <c r="DH151" s="40">
        <v>0</v>
      </c>
      <c r="DI151" s="40">
        <f>DH151*C151*E151*F151*M151*$DI$6</f>
        <v>0</v>
      </c>
      <c r="DJ151" s="39">
        <v>0</v>
      </c>
      <c r="DK151" s="39">
        <f>DJ151*C151*E151*F151*M151*$DK$6</f>
        <v>0</v>
      </c>
      <c r="DL151" s="39">
        <v>0</v>
      </c>
      <c r="DM151" s="39">
        <f>DL151*C151*E151*F151*M151*$DM$6</f>
        <v>0</v>
      </c>
      <c r="DN151" s="39">
        <v>0</v>
      </c>
      <c r="DO151" s="39">
        <f>DN151*C151*E151*F151*M151*$DO$6</f>
        <v>0</v>
      </c>
      <c r="DP151" s="39">
        <v>0</v>
      </c>
      <c r="DQ151" s="39">
        <f>DP151*C151*E151*F151*M151*$DQ$6</f>
        <v>0</v>
      </c>
      <c r="DR151" s="39">
        <v>0</v>
      </c>
      <c r="DS151" s="39">
        <f>DR151*C151*E151*F151*M151*$DS$6</f>
        <v>0</v>
      </c>
      <c r="DT151" s="39"/>
      <c r="DU151" s="39">
        <f>DT151*C151*E151*F151*M151*$DU$6</f>
        <v>0</v>
      </c>
      <c r="DV151" s="39">
        <v>0</v>
      </c>
      <c r="DW151" s="39">
        <f>DV151*C151*E151*F151*M151*$DW$6</f>
        <v>0</v>
      </c>
      <c r="DX151" s="39">
        <v>0</v>
      </c>
      <c r="DY151" s="39">
        <f>DX151*C151*E151*F151*N151*$DY$6</f>
        <v>0</v>
      </c>
      <c r="DZ151" s="39">
        <v>0</v>
      </c>
      <c r="EA151" s="39">
        <f>DZ151*C151*E151*F151*O151*$EA$6</f>
        <v>0</v>
      </c>
      <c r="EB151" s="41">
        <f t="shared" si="70"/>
        <v>684</v>
      </c>
      <c r="EC151" s="41">
        <f t="shared" si="71"/>
        <v>73479593.242440015</v>
      </c>
    </row>
    <row r="152" spans="1:257" ht="30" x14ac:dyDescent="0.25">
      <c r="A152" s="56">
        <v>162</v>
      </c>
      <c r="B152" s="34" t="s">
        <v>218</v>
      </c>
      <c r="C152" s="35">
        <v>19007.45</v>
      </c>
      <c r="D152" s="35">
        <f t="shared" si="67"/>
        <v>17296.779500000001</v>
      </c>
      <c r="E152" s="112">
        <v>4.01</v>
      </c>
      <c r="F152" s="36">
        <v>1</v>
      </c>
      <c r="G152" s="37"/>
      <c r="H152" s="38">
        <v>0.45</v>
      </c>
      <c r="I152" s="38">
        <v>0.44</v>
      </c>
      <c r="J152" s="38">
        <v>0.02</v>
      </c>
      <c r="K152" s="38">
        <v>0.09</v>
      </c>
      <c r="L152" s="35">
        <v>1.4</v>
      </c>
      <c r="M152" s="35">
        <v>1.68</v>
      </c>
      <c r="N152" s="35">
        <v>2.23</v>
      </c>
      <c r="O152" s="35">
        <v>2.39</v>
      </c>
      <c r="P152" s="39"/>
      <c r="Q152" s="39">
        <f>P152*C152*E152*F152*L152*$Q$6</f>
        <v>0</v>
      </c>
      <c r="R152" s="39">
        <v>0</v>
      </c>
      <c r="S152" s="39">
        <f>R152*C152*E152*F152*L152*$S$6</f>
        <v>0</v>
      </c>
      <c r="T152" s="39">
        <v>0</v>
      </c>
      <c r="U152" s="39">
        <f>T152*C152*E152*F152*L152*$U$6</f>
        <v>0</v>
      </c>
      <c r="V152" s="39">
        <v>33</v>
      </c>
      <c r="W152" s="39">
        <f>V152*C152*E152*F152*L152*$W$6</f>
        <v>3873494.0220899996</v>
      </c>
      <c r="X152" s="39">
        <v>0</v>
      </c>
      <c r="Y152" s="39">
        <f>X152*C152*E152*F152*L152*$Y$6</f>
        <v>0</v>
      </c>
      <c r="Z152" s="39">
        <v>20</v>
      </c>
      <c r="AA152" s="39">
        <f>Z152*C152*E152*F152*L152*$AA$6</f>
        <v>2347572.1346000005</v>
      </c>
      <c r="AB152" s="39"/>
      <c r="AC152" s="39">
        <f>AB152*C152*E152*F152*L152*$AC$6</f>
        <v>0</v>
      </c>
      <c r="AD152" s="39">
        <v>0</v>
      </c>
      <c r="AE152" s="39">
        <f>AD152*C152*E152*F152*L152*$AE$6</f>
        <v>0</v>
      </c>
      <c r="AF152" s="39">
        <v>0</v>
      </c>
      <c r="AG152" s="39">
        <f>AF152*C152*E152*F152*L152*$AG$6</f>
        <v>0</v>
      </c>
      <c r="AH152" s="39">
        <v>0</v>
      </c>
      <c r="AI152" s="39">
        <f>AH152*C152*E152*F152*L152*$AI$6</f>
        <v>0</v>
      </c>
      <c r="AJ152" s="39">
        <v>0</v>
      </c>
      <c r="AK152" s="39">
        <f>AJ152*C152*E152*F152*L152*$AK$6</f>
        <v>0</v>
      </c>
      <c r="AL152" s="39">
        <v>0</v>
      </c>
      <c r="AM152" s="39">
        <f>AL152*C152*E152*F152*L152*$AM$6</f>
        <v>0</v>
      </c>
      <c r="AN152" s="39"/>
      <c r="AO152" s="39">
        <f>SUM($AO$6*AN152*C152*E152*F152*L152)</f>
        <v>0</v>
      </c>
      <c r="AP152" s="39">
        <v>0</v>
      </c>
      <c r="AQ152" s="39">
        <f>AP152*C152*E152*F152*L152*$AQ$6</f>
        <v>0</v>
      </c>
      <c r="AR152" s="39">
        <v>0</v>
      </c>
      <c r="AS152" s="39">
        <f>AR152*C152*E152*F152*L152*$AS$6</f>
        <v>0</v>
      </c>
      <c r="AT152" s="39">
        <v>0</v>
      </c>
      <c r="AU152" s="39">
        <f>AT152*C152*E152*F152*L152*$AU$6</f>
        <v>0</v>
      </c>
      <c r="AV152" s="39">
        <v>0</v>
      </c>
      <c r="AW152" s="39">
        <f>AV152*C152*E152*F152*L152*$AW$6</f>
        <v>0</v>
      </c>
      <c r="AX152" s="39"/>
      <c r="AY152" s="39">
        <f>SUM(AX152*$AY$6*C152*E152*F152*L152)</f>
        <v>0</v>
      </c>
      <c r="AZ152" s="39"/>
      <c r="BA152" s="39">
        <f>SUM(AZ152*$BA$6*C152*E152*F152*L152)</f>
        <v>0</v>
      </c>
      <c r="BB152" s="39">
        <v>0</v>
      </c>
      <c r="BC152" s="39">
        <f>BB152*C152*E152*F152*L152*$BC$6</f>
        <v>0</v>
      </c>
      <c r="BD152" s="39">
        <v>0</v>
      </c>
      <c r="BE152" s="39">
        <f>BD152*C152*E152*F152*L152*$BE$6</f>
        <v>0</v>
      </c>
      <c r="BF152" s="39">
        <v>0</v>
      </c>
      <c r="BG152" s="39">
        <f>BF152*C152*E152*F152*L152*$BG$6</f>
        <v>0</v>
      </c>
      <c r="BH152" s="39">
        <v>0</v>
      </c>
      <c r="BI152" s="39">
        <f>BH152*C152*E152*F152*L152*$BI$6</f>
        <v>0</v>
      </c>
      <c r="BJ152" s="39">
        <v>0</v>
      </c>
      <c r="BK152" s="39">
        <f>BJ152*C152*E152*F152*L152*$BK$6</f>
        <v>0</v>
      </c>
      <c r="BL152" s="39">
        <v>0</v>
      </c>
      <c r="BM152" s="39">
        <f>BL152*C152*E152*F152*L152*$BM$6</f>
        <v>0</v>
      </c>
      <c r="BN152" s="39">
        <v>0</v>
      </c>
      <c r="BO152" s="39">
        <f>BN152*C152*E152*F152*L152*$BO$6</f>
        <v>0</v>
      </c>
      <c r="BP152" s="39">
        <v>0</v>
      </c>
      <c r="BQ152" s="39">
        <f>BP152*C152*E152*F152*L152*$BQ$6</f>
        <v>0</v>
      </c>
      <c r="BR152" s="39">
        <v>0</v>
      </c>
      <c r="BS152" s="39">
        <f>BR152*C152*E152*F152*L152*$BS$6</f>
        <v>0</v>
      </c>
      <c r="BT152" s="39"/>
      <c r="BU152" s="39">
        <f>BT152*C152*E152*F152*L152*$BU$6</f>
        <v>0</v>
      </c>
      <c r="BV152" s="39">
        <v>0</v>
      </c>
      <c r="BW152" s="39">
        <f>BV152*C152*E152*F152*L152*$BW$6</f>
        <v>0</v>
      </c>
      <c r="BX152" s="39">
        <v>0</v>
      </c>
      <c r="BY152" s="39">
        <f>BX152*C152*E152*F152*L152*$BY$6</f>
        <v>0</v>
      </c>
      <c r="BZ152" s="39">
        <v>0</v>
      </c>
      <c r="CA152" s="39">
        <f>BZ152*C152*E152*F152*M152*$CA$6</f>
        <v>0</v>
      </c>
      <c r="CB152" s="39">
        <v>0</v>
      </c>
      <c r="CC152" s="39">
        <f>CB152*C152*E152*F152*M152*$CC$6</f>
        <v>0</v>
      </c>
      <c r="CD152" s="39">
        <v>0</v>
      </c>
      <c r="CE152" s="39">
        <f>CD152*C152*E152*F152*M152*$CE$6</f>
        <v>0</v>
      </c>
      <c r="CF152" s="39">
        <v>0</v>
      </c>
      <c r="CG152" s="39">
        <f>CF152*C152*E152*F152*M152*$CG$6</f>
        <v>0</v>
      </c>
      <c r="CH152" s="39"/>
      <c r="CI152" s="39">
        <f>SUM(CH152*$CI$6*C152*E152*F152*M152)</f>
        <v>0</v>
      </c>
      <c r="CJ152" s="39"/>
      <c r="CK152" s="39">
        <f>SUM(CJ152*$CK$6*C152*E152*F152*M152)</f>
        <v>0</v>
      </c>
      <c r="CL152" s="39">
        <v>0</v>
      </c>
      <c r="CM152" s="39">
        <f>CL152*C152*E152*F152*M152*$CM$6</f>
        <v>0</v>
      </c>
      <c r="CN152" s="39">
        <v>0</v>
      </c>
      <c r="CO152" s="39">
        <f>CN152*C152*E152*F152*M152*$CO$6</f>
        <v>0</v>
      </c>
      <c r="CP152" s="39">
        <v>0</v>
      </c>
      <c r="CQ152" s="39">
        <f>CP152*C152*E152*F152*M152*$CQ$6</f>
        <v>0</v>
      </c>
      <c r="CR152" s="39">
        <v>0</v>
      </c>
      <c r="CS152" s="39">
        <f>CR152*C152*E152*F152*M152*$CS$6</f>
        <v>0</v>
      </c>
      <c r="CT152" s="39">
        <v>0</v>
      </c>
      <c r="CU152" s="39">
        <f>CT152*C152*E152*F152*M152*$CU$6</f>
        <v>0</v>
      </c>
      <c r="CV152" s="39"/>
      <c r="CW152" s="39">
        <f>SUM(CV152*$CW$6*C152*E152*F152*M152)</f>
        <v>0</v>
      </c>
      <c r="CX152" s="39"/>
      <c r="CY152" s="39">
        <f>SUM(CX152*$CY$6*C152*E152*F152*M152)</f>
        <v>0</v>
      </c>
      <c r="CZ152" s="39">
        <v>0</v>
      </c>
      <c r="DA152" s="39">
        <f>CZ152*C152*E152*F152*M152*$DA$6</f>
        <v>0</v>
      </c>
      <c r="DB152" s="39">
        <v>0</v>
      </c>
      <c r="DC152" s="39">
        <f>DB152*C152*E152*F152*M152*$DC$6</f>
        <v>0</v>
      </c>
      <c r="DD152" s="39">
        <v>0</v>
      </c>
      <c r="DE152" s="39">
        <f>DD152*C152*E152*F152*M152*$DE$6</f>
        <v>0</v>
      </c>
      <c r="DF152" s="39">
        <v>0</v>
      </c>
      <c r="DG152" s="39">
        <f>DF152*C152*E152*F152*M152*$DG$6</f>
        <v>0</v>
      </c>
      <c r="DH152" s="40">
        <v>0</v>
      </c>
      <c r="DI152" s="40">
        <f>DH152*C152*E152*F152*M152*$DI$6</f>
        <v>0</v>
      </c>
      <c r="DJ152" s="39">
        <v>0</v>
      </c>
      <c r="DK152" s="39">
        <f>DJ152*C152*E152*F152*M152*$DK$6</f>
        <v>0</v>
      </c>
      <c r="DL152" s="39">
        <v>0</v>
      </c>
      <c r="DM152" s="39">
        <f>DL152*C152*E152*F152*M152*$DM$6</f>
        <v>0</v>
      </c>
      <c r="DN152" s="39">
        <v>0</v>
      </c>
      <c r="DO152" s="39">
        <f>DN152*C152*E152*F152*M152*$DO$6</f>
        <v>0</v>
      </c>
      <c r="DP152" s="39">
        <v>0</v>
      </c>
      <c r="DQ152" s="39">
        <f>DP152*C152*E152*F152*M152*$DQ$6</f>
        <v>0</v>
      </c>
      <c r="DR152" s="39">
        <v>0</v>
      </c>
      <c r="DS152" s="39">
        <f>DR152*C152*E152*F152*M152*$DS$6</f>
        <v>0</v>
      </c>
      <c r="DT152" s="39"/>
      <c r="DU152" s="39">
        <f>DT152*C152*E152*F152*M152*$DU$6</f>
        <v>0</v>
      </c>
      <c r="DV152" s="39">
        <v>0</v>
      </c>
      <c r="DW152" s="39">
        <f>DV152*C152*E152*F152*M152*$DW$6</f>
        <v>0</v>
      </c>
      <c r="DX152" s="39">
        <v>0</v>
      </c>
      <c r="DY152" s="39">
        <f>DX152*C152*E152*F152*N152*$DY$6</f>
        <v>0</v>
      </c>
      <c r="DZ152" s="39">
        <v>0</v>
      </c>
      <c r="EA152" s="39">
        <f>DZ152*C152*E152*F152*O152*$EA$6</f>
        <v>0</v>
      </c>
      <c r="EB152" s="41">
        <f t="shared" si="70"/>
        <v>53</v>
      </c>
      <c r="EC152" s="41">
        <f t="shared" si="71"/>
        <v>6221066.1566899996</v>
      </c>
    </row>
    <row r="153" spans="1:257" ht="27.75" customHeight="1" x14ac:dyDescent="0.25">
      <c r="A153" s="56">
        <v>163</v>
      </c>
      <c r="B153" s="34" t="s">
        <v>219</v>
      </c>
      <c r="C153" s="35">
        <v>19007.45</v>
      </c>
      <c r="D153" s="35">
        <f t="shared" si="67"/>
        <v>15396.034500000002</v>
      </c>
      <c r="E153" s="112">
        <v>1.1200000000000001</v>
      </c>
      <c r="F153" s="36">
        <v>1</v>
      </c>
      <c r="G153" s="37"/>
      <c r="H153" s="38">
        <v>0.66</v>
      </c>
      <c r="I153" s="38">
        <v>0.11</v>
      </c>
      <c r="J153" s="38">
        <v>0.04</v>
      </c>
      <c r="K153" s="38">
        <v>0.19</v>
      </c>
      <c r="L153" s="35">
        <v>1.4</v>
      </c>
      <c r="M153" s="35">
        <v>1.68</v>
      </c>
      <c r="N153" s="35">
        <v>2.23</v>
      </c>
      <c r="O153" s="35">
        <v>2.39</v>
      </c>
      <c r="P153" s="39"/>
      <c r="Q153" s="39">
        <f>P153*C153*E153*F153*L153*$Q$6</f>
        <v>0</v>
      </c>
      <c r="R153" s="39">
        <v>0</v>
      </c>
      <c r="S153" s="39">
        <f>R153*C153*E153*F153*L153*$S$6</f>
        <v>0</v>
      </c>
      <c r="T153" s="39">
        <v>0</v>
      </c>
      <c r="U153" s="39">
        <f>T153*C153*E153*F153*L153*$U$6</f>
        <v>0</v>
      </c>
      <c r="V153" s="39">
        <v>0</v>
      </c>
      <c r="W153" s="39">
        <f>V153*C153*E153*F153*L153*$W$6</f>
        <v>0</v>
      </c>
      <c r="X153" s="39">
        <v>0</v>
      </c>
      <c r="Y153" s="39">
        <f>X153*C153*E153*F153*L153*$Y$6</f>
        <v>0</v>
      </c>
      <c r="Z153" s="39">
        <v>13</v>
      </c>
      <c r="AA153" s="39">
        <f>Z153*C153*E153*F153*L153*$AA$6</f>
        <v>426192.64688000001</v>
      </c>
      <c r="AB153" s="39">
        <v>0</v>
      </c>
      <c r="AC153" s="39">
        <f>AB153*C153*E153*F153*L153*$AC$6</f>
        <v>0</v>
      </c>
      <c r="AD153" s="39">
        <v>0</v>
      </c>
      <c r="AE153" s="39">
        <f>AD153*C153*E153*F153*L153*$AE$6</f>
        <v>0</v>
      </c>
      <c r="AF153" s="39">
        <v>0</v>
      </c>
      <c r="AG153" s="39">
        <f>AF153*C153*E153*F153*L153*$AG$6</f>
        <v>0</v>
      </c>
      <c r="AH153" s="39">
        <v>0</v>
      </c>
      <c r="AI153" s="39">
        <f>AH153*C153*E153*F153*L153*$AI$6</f>
        <v>0</v>
      </c>
      <c r="AJ153" s="39">
        <v>0</v>
      </c>
      <c r="AK153" s="39">
        <f>AJ153*C153*E153*F153*L153*$AK$6</f>
        <v>0</v>
      </c>
      <c r="AL153" s="39">
        <v>0</v>
      </c>
      <c r="AM153" s="39">
        <f>AL153*C153*E153*F153*L153*$AM$6</f>
        <v>0</v>
      </c>
      <c r="AN153" s="39"/>
      <c r="AO153" s="39">
        <f>SUM($AO$6*AN153*C153*E153*F153*L153)</f>
        <v>0</v>
      </c>
      <c r="AP153" s="39">
        <v>0</v>
      </c>
      <c r="AQ153" s="39">
        <f>AP153*C153*E153*F153*L153*$AQ$6</f>
        <v>0</v>
      </c>
      <c r="AR153" s="39">
        <v>0</v>
      </c>
      <c r="AS153" s="39">
        <f>AR153*C153*E153*F153*L153*$AS$6</f>
        <v>0</v>
      </c>
      <c r="AT153" s="39">
        <v>0</v>
      </c>
      <c r="AU153" s="39">
        <f>AT153*C153*E153*F153*L153*$AU$6</f>
        <v>0</v>
      </c>
      <c r="AV153" s="39">
        <v>0</v>
      </c>
      <c r="AW153" s="39">
        <f>AV153*C153*E153*F153*L153*$AW$6</f>
        <v>0</v>
      </c>
      <c r="AX153" s="39"/>
      <c r="AY153" s="39">
        <f>SUM(AX153*$AY$6*C153*E153*F153*L153)</f>
        <v>0</v>
      </c>
      <c r="AZ153" s="39"/>
      <c r="BA153" s="39">
        <f>SUM(AZ153*$BA$6*C153*E153*F153*L153)</f>
        <v>0</v>
      </c>
      <c r="BB153" s="39">
        <v>0</v>
      </c>
      <c r="BC153" s="39">
        <f>BB153*C153*E153*F153*L153*$BC$6</f>
        <v>0</v>
      </c>
      <c r="BD153" s="39">
        <v>0</v>
      </c>
      <c r="BE153" s="39">
        <f>BD153*C153*E153*F153*L153*$BE$6</f>
        <v>0</v>
      </c>
      <c r="BF153" s="39">
        <v>0</v>
      </c>
      <c r="BG153" s="39">
        <f>BF153*C153*E153*F153*L153*$BG$6</f>
        <v>0</v>
      </c>
      <c r="BH153" s="39">
        <v>0</v>
      </c>
      <c r="BI153" s="39">
        <f>BH153*C153*E153*F153*L153*$BI$6</f>
        <v>0</v>
      </c>
      <c r="BJ153" s="39">
        <v>0</v>
      </c>
      <c r="BK153" s="39">
        <f>BJ153*C153*E153*F153*L153*$BK$6</f>
        <v>0</v>
      </c>
      <c r="BL153" s="39">
        <v>0</v>
      </c>
      <c r="BM153" s="39">
        <f>BL153*C153*E153*F153*L153*$BM$6</f>
        <v>0</v>
      </c>
      <c r="BN153" s="39">
        <v>0</v>
      </c>
      <c r="BO153" s="39">
        <f>BN153*C153*E153*F153*L153*$BO$6</f>
        <v>0</v>
      </c>
      <c r="BP153" s="39">
        <v>0</v>
      </c>
      <c r="BQ153" s="39">
        <f>BP153*C153*E153*F153*L153*$BQ$6</f>
        <v>0</v>
      </c>
      <c r="BR153" s="39">
        <v>0</v>
      </c>
      <c r="BS153" s="39">
        <f>BR153*C153*E153*F153*L153*$BS$6</f>
        <v>0</v>
      </c>
      <c r="BT153" s="39"/>
      <c r="BU153" s="39">
        <f>BT153*C153*E153*F153*L153*$BU$6</f>
        <v>0</v>
      </c>
      <c r="BV153" s="39">
        <v>0</v>
      </c>
      <c r="BW153" s="39">
        <f>BV153*C153*E153*F153*L153*$BW$6</f>
        <v>0</v>
      </c>
      <c r="BX153" s="39">
        <v>0</v>
      </c>
      <c r="BY153" s="39">
        <f>BX153*C153*E153*F153*L153*$BY$6</f>
        <v>0</v>
      </c>
      <c r="BZ153" s="39">
        <v>0</v>
      </c>
      <c r="CA153" s="39">
        <f>BZ153*C153*E153*F153*M153*$CA$6</f>
        <v>0</v>
      </c>
      <c r="CB153" s="39">
        <v>0</v>
      </c>
      <c r="CC153" s="39">
        <f>CB153*C153*E153*F153*M153*$CC$6</f>
        <v>0</v>
      </c>
      <c r="CD153" s="39"/>
      <c r="CE153" s="39">
        <f>CD153*C153*E153*F153*M153*$CE$6</f>
        <v>0</v>
      </c>
      <c r="CF153" s="39">
        <v>1</v>
      </c>
      <c r="CG153" s="39">
        <f>CF153*C153*E153*F153*M153*$CG$6</f>
        <v>35049.129561600006</v>
      </c>
      <c r="CH153" s="39"/>
      <c r="CI153" s="39">
        <f>SUM(CH153*$CI$6*C153*E153*F153*M153)</f>
        <v>0</v>
      </c>
      <c r="CJ153" s="39"/>
      <c r="CK153" s="39">
        <f>SUM(CJ153*$CK$6*C153*E153*F153*M153)</f>
        <v>0</v>
      </c>
      <c r="CL153" s="39">
        <v>0</v>
      </c>
      <c r="CM153" s="39">
        <f>CL153*C153*E153*F153*M153*$CM$6</f>
        <v>0</v>
      </c>
      <c r="CN153" s="39">
        <v>0</v>
      </c>
      <c r="CO153" s="39">
        <f>CN153*C153*E153*F153*M153*$CO$6</f>
        <v>0</v>
      </c>
      <c r="CP153" s="39">
        <v>0</v>
      </c>
      <c r="CQ153" s="39">
        <f>CP153*C153*E153*F153*M153*$CQ$6</f>
        <v>0</v>
      </c>
      <c r="CR153" s="39">
        <v>0</v>
      </c>
      <c r="CS153" s="39">
        <f>CR153*C153*E153*F153*M153*$CS$6</f>
        <v>0</v>
      </c>
      <c r="CT153" s="39">
        <v>0</v>
      </c>
      <c r="CU153" s="39">
        <f>CT153*C153*E153*F153*M153*$CU$6</f>
        <v>0</v>
      </c>
      <c r="CV153" s="39"/>
      <c r="CW153" s="39">
        <f>SUM(CV153*$CW$6*C153*E153*F153*M153)</f>
        <v>0</v>
      </c>
      <c r="CX153" s="39"/>
      <c r="CY153" s="39">
        <f>SUM(CX153*$CY$6*C153*E153*F153*M153)</f>
        <v>0</v>
      </c>
      <c r="CZ153" s="39">
        <v>0</v>
      </c>
      <c r="DA153" s="39">
        <f>CZ153*C153*E153*F153*M153*$DA$6</f>
        <v>0</v>
      </c>
      <c r="DB153" s="39">
        <v>0</v>
      </c>
      <c r="DC153" s="39">
        <f>DB153*C153*E153*F153*M153*$DC$6</f>
        <v>0</v>
      </c>
      <c r="DD153" s="39">
        <v>0</v>
      </c>
      <c r="DE153" s="39">
        <f>DD153*C153*E153*F153*M153*$DE$6</f>
        <v>0</v>
      </c>
      <c r="DF153" s="39">
        <v>0</v>
      </c>
      <c r="DG153" s="39">
        <f>DF153*C153*E153*F153*M153*$DG$6</f>
        <v>0</v>
      </c>
      <c r="DH153" s="40">
        <v>0</v>
      </c>
      <c r="DI153" s="40">
        <f>DH153*C153*E153*F153*M153*$DI$6</f>
        <v>0</v>
      </c>
      <c r="DJ153" s="39"/>
      <c r="DK153" s="39">
        <f>DJ153*C153*E153*F153*M153*$DK$6</f>
        <v>0</v>
      </c>
      <c r="DL153" s="39">
        <v>0</v>
      </c>
      <c r="DM153" s="39">
        <f>DL153*C153*E153*F153*M153*$DM$6</f>
        <v>0</v>
      </c>
      <c r="DN153" s="39">
        <v>0</v>
      </c>
      <c r="DO153" s="39">
        <f>DN153*C153*E153*F153*M153*$DO$6</f>
        <v>0</v>
      </c>
      <c r="DP153" s="39">
        <v>0</v>
      </c>
      <c r="DQ153" s="39">
        <f>DP153*C153*E153*F153*M153*$DQ$6</f>
        <v>0</v>
      </c>
      <c r="DR153" s="39">
        <v>0</v>
      </c>
      <c r="DS153" s="39">
        <f>DR153*C153*E153*F153*M153*$DS$6</f>
        <v>0</v>
      </c>
      <c r="DT153" s="39"/>
      <c r="DU153" s="39">
        <f>DT153*C153*E153*F153*M153*$DU$6</f>
        <v>0</v>
      </c>
      <c r="DV153" s="39">
        <v>3</v>
      </c>
      <c r="DW153" s="39">
        <f>DV153*C153*E153*F153*M153*$DW$6</f>
        <v>105147.38868480003</v>
      </c>
      <c r="DX153" s="39">
        <v>0</v>
      </c>
      <c r="DY153" s="39">
        <f>DX153*C153*E153*F153*N153*$DY$6</f>
        <v>0</v>
      </c>
      <c r="DZ153" s="39">
        <v>0</v>
      </c>
      <c r="EA153" s="39">
        <f>DZ153*C153*E153*F153*O153*$EA$6</f>
        <v>0</v>
      </c>
      <c r="EB153" s="41">
        <f t="shared" si="70"/>
        <v>17</v>
      </c>
      <c r="EC153" s="41">
        <f t="shared" si="71"/>
        <v>566389.16512640007</v>
      </c>
    </row>
    <row r="154" spans="1:257" ht="24.75" customHeight="1" x14ac:dyDescent="0.25">
      <c r="A154" s="56">
        <v>164</v>
      </c>
      <c r="B154" s="34" t="s">
        <v>220</v>
      </c>
      <c r="C154" s="35">
        <v>19007.45</v>
      </c>
      <c r="D154" s="35">
        <f t="shared" si="67"/>
        <v>15586.109000000002</v>
      </c>
      <c r="E154" s="112">
        <v>1.22</v>
      </c>
      <c r="F154" s="36">
        <v>1</v>
      </c>
      <c r="G154" s="37"/>
      <c r="H154" s="38">
        <v>0.64</v>
      </c>
      <c r="I154" s="38">
        <v>0.14000000000000001</v>
      </c>
      <c r="J154" s="38">
        <v>0.04</v>
      </c>
      <c r="K154" s="38">
        <v>0.18</v>
      </c>
      <c r="L154" s="35">
        <v>1.4</v>
      </c>
      <c r="M154" s="35">
        <v>1.68</v>
      </c>
      <c r="N154" s="35">
        <v>2.23</v>
      </c>
      <c r="O154" s="35">
        <v>2.39</v>
      </c>
      <c r="P154" s="39"/>
      <c r="Q154" s="39">
        <f>P154*C154*E154*F154*L154*$Q$6</f>
        <v>0</v>
      </c>
      <c r="R154" s="39">
        <v>0</v>
      </c>
      <c r="S154" s="39">
        <f>R154*C154*E154*F154*L154*$S$6</f>
        <v>0</v>
      </c>
      <c r="T154" s="39">
        <v>0</v>
      </c>
      <c r="U154" s="39">
        <f>T154*C154*E154*F154*L154*$U$6</f>
        <v>0</v>
      </c>
      <c r="V154" s="39"/>
      <c r="W154" s="39">
        <f>V154*C154*E154*F154*L154*$W$6</f>
        <v>0</v>
      </c>
      <c r="X154" s="39">
        <v>0</v>
      </c>
      <c r="Y154" s="39">
        <f>X154*C154*E154*F154*L154*$Y$6</f>
        <v>0</v>
      </c>
      <c r="Z154" s="39">
        <v>74</v>
      </c>
      <c r="AA154" s="39">
        <f>Z154*C154*E154*F154*L154*$AA$6</f>
        <v>2642628.58244</v>
      </c>
      <c r="AB154" s="39">
        <v>0</v>
      </c>
      <c r="AC154" s="39">
        <f>AB154*C154*E154*F154*L154*$AC$6</f>
        <v>0</v>
      </c>
      <c r="AD154" s="39">
        <v>0</v>
      </c>
      <c r="AE154" s="39">
        <f>AD154*C154*E154*F154*L154*$AE$6</f>
        <v>0</v>
      </c>
      <c r="AF154" s="39">
        <v>0</v>
      </c>
      <c r="AG154" s="39">
        <f>AF154*C154*E154*F154*L154*$AG$6</f>
        <v>0</v>
      </c>
      <c r="AH154" s="39">
        <v>0</v>
      </c>
      <c r="AI154" s="39">
        <f>AH154*C154*E154*F154*L154*$AI$6</f>
        <v>0</v>
      </c>
      <c r="AJ154" s="39">
        <v>0</v>
      </c>
      <c r="AK154" s="39">
        <f>AJ154*C154*E154*F154*L154*$AK$6</f>
        <v>0</v>
      </c>
      <c r="AL154" s="39">
        <v>0</v>
      </c>
      <c r="AM154" s="39">
        <f>AL154*C154*E154*F154*L154*$AM$6</f>
        <v>0</v>
      </c>
      <c r="AN154" s="39"/>
      <c r="AO154" s="39">
        <f>SUM($AO$6*AN154*C154*E154*F154*L154)</f>
        <v>0</v>
      </c>
      <c r="AP154" s="39">
        <v>0</v>
      </c>
      <c r="AQ154" s="39">
        <f>AP154*C154*E154*F154*L154*$AQ$6</f>
        <v>0</v>
      </c>
      <c r="AR154" s="39">
        <v>0</v>
      </c>
      <c r="AS154" s="39">
        <f>AR154*C154*E154*F154*L154*$AS$6</f>
        <v>0</v>
      </c>
      <c r="AT154" s="39">
        <v>0</v>
      </c>
      <c r="AU154" s="39">
        <f>AT154*C154*E154*F154*L154*$AU$6</f>
        <v>0</v>
      </c>
      <c r="AV154" s="39">
        <v>0</v>
      </c>
      <c r="AW154" s="39">
        <f>AV154*C154*E154*F154*L154*$AW$6</f>
        <v>0</v>
      </c>
      <c r="AX154" s="39"/>
      <c r="AY154" s="39">
        <f>SUM(AX154*$AY$6*C154*E154*F154*L154)</f>
        <v>0</v>
      </c>
      <c r="AZ154" s="39"/>
      <c r="BA154" s="39">
        <f>SUM(AZ154*$BA$6*C154*E154*F154*L154)</f>
        <v>0</v>
      </c>
      <c r="BB154" s="39"/>
      <c r="BC154" s="39">
        <f>BB154*C154*E154*F154*L154*$BC$6</f>
        <v>0</v>
      </c>
      <c r="BD154" s="39">
        <v>0</v>
      </c>
      <c r="BE154" s="39">
        <f>BD154*C154*E154*F154*L154*$BE$6</f>
        <v>0</v>
      </c>
      <c r="BF154" s="39"/>
      <c r="BG154" s="39">
        <f>BF154*C154*E154*F154*L154*$BG$6</f>
        <v>0</v>
      </c>
      <c r="BH154" s="39"/>
      <c r="BI154" s="39">
        <f>BH154*C154*E154*F154*L154*$BI$6</f>
        <v>0</v>
      </c>
      <c r="BJ154" s="39">
        <v>0</v>
      </c>
      <c r="BK154" s="39">
        <f>BJ154*C154*E154*F154*L154*$BK$6</f>
        <v>0</v>
      </c>
      <c r="BL154" s="39">
        <v>0</v>
      </c>
      <c r="BM154" s="39">
        <f>BL154*C154*E154*F154*L154*$BM$6</f>
        <v>0</v>
      </c>
      <c r="BN154" s="39">
        <v>0</v>
      </c>
      <c r="BO154" s="39">
        <f>BN154*C154*E154*F154*L154*$BO$6</f>
        <v>0</v>
      </c>
      <c r="BP154" s="39">
        <v>0</v>
      </c>
      <c r="BQ154" s="39">
        <f>BP154*C154*E154*F154*L154*$BQ$6</f>
        <v>0</v>
      </c>
      <c r="BR154" s="39">
        <v>0</v>
      </c>
      <c r="BS154" s="39">
        <f>BR154*C154*E154*F154*L154*$BS$6</f>
        <v>0</v>
      </c>
      <c r="BT154" s="39">
        <v>88</v>
      </c>
      <c r="BU154" s="39">
        <f>BT154*C154*E154*F154*L154*$BU$6</f>
        <v>3142585.3412800003</v>
      </c>
      <c r="BV154" s="39">
        <v>3</v>
      </c>
      <c r="BW154" s="39">
        <f>BV154*C154*E154*F154*L154*$BW$6</f>
        <v>105185.70770400001</v>
      </c>
      <c r="BX154" s="39">
        <v>0</v>
      </c>
      <c r="BY154" s="39">
        <f>BX154*C154*E154*F154*L154*$BY$6</f>
        <v>0</v>
      </c>
      <c r="BZ154" s="39">
        <v>0</v>
      </c>
      <c r="CA154" s="39">
        <f>BZ154*C154*E154*F154*M154*$CA$6</f>
        <v>0</v>
      </c>
      <c r="CB154" s="39">
        <v>0</v>
      </c>
      <c r="CC154" s="39">
        <f>CB154*C154*E154*F154*M154*$CC$6</f>
        <v>0</v>
      </c>
      <c r="CD154" s="39">
        <v>1</v>
      </c>
      <c r="CE154" s="39">
        <f>CD154*C154*E154*F154*M154*$CE$6</f>
        <v>38178.516129599993</v>
      </c>
      <c r="CF154" s="39">
        <v>1</v>
      </c>
      <c r="CG154" s="39">
        <f>CF154*C154*E154*F154*M154*$CG$6</f>
        <v>38178.516129599993</v>
      </c>
      <c r="CH154" s="39"/>
      <c r="CI154" s="39">
        <f>SUM(CH154*$CI$6*C154*E154*F154*M154)</f>
        <v>0</v>
      </c>
      <c r="CJ154" s="39"/>
      <c r="CK154" s="39">
        <f>SUM(CJ154*$CK$6*C154*E154*F154*M154)</f>
        <v>0</v>
      </c>
      <c r="CL154" s="39">
        <v>2</v>
      </c>
      <c r="CM154" s="39">
        <f>CL154*C154*E154*F154*M154*$CM$6</f>
        <v>76357.032259199987</v>
      </c>
      <c r="CN154" s="39">
        <v>0</v>
      </c>
      <c r="CO154" s="39">
        <f>CN154*C154*E154*F154*M154*$CO$6</f>
        <v>0</v>
      </c>
      <c r="CP154" s="39"/>
      <c r="CQ154" s="39">
        <f>CP154*C154*E154*F154*M154*$CQ$6</f>
        <v>0</v>
      </c>
      <c r="CR154" s="39">
        <v>0</v>
      </c>
      <c r="CS154" s="39">
        <f>CR154*C154*E154*F154*M154*$CS$6</f>
        <v>0</v>
      </c>
      <c r="CT154" s="39">
        <v>0</v>
      </c>
      <c r="CU154" s="39">
        <f>CT154*C154*E154*F154*M154*$CU$6</f>
        <v>0</v>
      </c>
      <c r="CV154" s="39"/>
      <c r="CW154" s="39">
        <f>SUM(CV154*$CW$6*C154*E154*F154*M154)</f>
        <v>0</v>
      </c>
      <c r="CX154" s="39"/>
      <c r="CY154" s="39">
        <f>SUM(CX154*$CY$6*C154*E154*F154*M154)</f>
        <v>0</v>
      </c>
      <c r="CZ154" s="39">
        <v>0</v>
      </c>
      <c r="DA154" s="39">
        <f>CZ154*C154*E154*F154*M154*$DA$6</f>
        <v>0</v>
      </c>
      <c r="DB154" s="39">
        <v>0</v>
      </c>
      <c r="DC154" s="39">
        <f>DB154*C154*E154*F154*M154*$DC$6</f>
        <v>0</v>
      </c>
      <c r="DD154" s="39"/>
      <c r="DE154" s="39">
        <f>DD154*C154*E154*F154*M154*$DE$6</f>
        <v>0</v>
      </c>
      <c r="DF154" s="39">
        <v>0</v>
      </c>
      <c r="DG154" s="39">
        <f>DF154*C154*E154*F154*M154*$DG$6</f>
        <v>0</v>
      </c>
      <c r="DH154" s="40">
        <v>0</v>
      </c>
      <c r="DI154" s="40">
        <f>DH154*C154*E154*F154*M154*$DI$6</f>
        <v>0</v>
      </c>
      <c r="DJ154" s="39">
        <v>55</v>
      </c>
      <c r="DK154" s="39">
        <f>DJ154*C154*E154*F154*M154*$DK$6</f>
        <v>2314085.5694880001</v>
      </c>
      <c r="DL154" s="39">
        <v>0</v>
      </c>
      <c r="DM154" s="39">
        <f>DL154*C154*E154*F154*M154*$DM$6</f>
        <v>0</v>
      </c>
      <c r="DN154" s="39">
        <v>0</v>
      </c>
      <c r="DO154" s="39">
        <f>DN154*C154*E154*F154*M154*$DO$6</f>
        <v>0</v>
      </c>
      <c r="DP154" s="39">
        <v>0</v>
      </c>
      <c r="DQ154" s="39">
        <f>DP154*C154*E154*F154*M154*$DQ$6</f>
        <v>0</v>
      </c>
      <c r="DR154" s="39">
        <v>0</v>
      </c>
      <c r="DS154" s="39">
        <f>DR154*C154*E154*F154*M154*$DS$6</f>
        <v>0</v>
      </c>
      <c r="DT154" s="39"/>
      <c r="DU154" s="39">
        <f>DT154*C154*E154*F154*M154*$DU$6</f>
        <v>0</v>
      </c>
      <c r="DV154" s="39"/>
      <c r="DW154" s="39">
        <f>DV154*C154*E154*F154*M154*$DW$6</f>
        <v>0</v>
      </c>
      <c r="DX154" s="39">
        <v>0</v>
      </c>
      <c r="DY154" s="39">
        <f>DX154*C154*E154*F154*N154*$DY$6</f>
        <v>0</v>
      </c>
      <c r="DZ154" s="39">
        <v>0</v>
      </c>
      <c r="EA154" s="39">
        <f>DZ154*C154*E154*F154*O154*$EA$6</f>
        <v>0</v>
      </c>
      <c r="EB154" s="41">
        <f t="shared" si="70"/>
        <v>224</v>
      </c>
      <c r="EC154" s="41">
        <f t="shared" si="71"/>
        <v>8357199.2654304001</v>
      </c>
    </row>
    <row r="155" spans="1:257" ht="26.25" customHeight="1" x14ac:dyDescent="0.25">
      <c r="A155" s="56">
        <v>165</v>
      </c>
      <c r="B155" s="34" t="s">
        <v>221</v>
      </c>
      <c r="C155" s="35">
        <v>19007.45</v>
      </c>
      <c r="D155" s="35">
        <f t="shared" si="67"/>
        <v>16726.556</v>
      </c>
      <c r="E155" s="112">
        <v>3.31</v>
      </c>
      <c r="F155" s="36">
        <v>1</v>
      </c>
      <c r="G155" s="37"/>
      <c r="H155" s="38">
        <v>0.71</v>
      </c>
      <c r="I155" s="38">
        <v>0.14000000000000001</v>
      </c>
      <c r="J155" s="38">
        <v>0.03</v>
      </c>
      <c r="K155" s="38">
        <v>0.12</v>
      </c>
      <c r="L155" s="35">
        <v>1.4</v>
      </c>
      <c r="M155" s="35">
        <v>1.68</v>
      </c>
      <c r="N155" s="35">
        <v>2.23</v>
      </c>
      <c r="O155" s="35">
        <v>2.39</v>
      </c>
      <c r="P155" s="39"/>
      <c r="Q155" s="39">
        <f>P155*C155*E155*F155*L155*$Q$6</f>
        <v>0</v>
      </c>
      <c r="R155" s="39"/>
      <c r="S155" s="39">
        <f>R155*C155*E155*F155*L155*$S$6</f>
        <v>0</v>
      </c>
      <c r="T155" s="39">
        <v>0</v>
      </c>
      <c r="U155" s="39">
        <f>T155*C155*E155*F155*L155*$U$6</f>
        <v>0</v>
      </c>
      <c r="V155" s="39">
        <v>250</v>
      </c>
      <c r="W155" s="39">
        <f>V155*C155*E155*F155*L155*$W$6</f>
        <v>24222143.907500003</v>
      </c>
      <c r="X155" s="39">
        <v>0</v>
      </c>
      <c r="Y155" s="39">
        <f>X155*C155*E155*F155*L155*$Y$6</f>
        <v>0</v>
      </c>
      <c r="Z155" s="39">
        <v>411</v>
      </c>
      <c r="AA155" s="39">
        <f>Z155*C155*E155*F155*L155*$AA$6</f>
        <v>39821204.583930008</v>
      </c>
      <c r="AB155" s="39">
        <v>0</v>
      </c>
      <c r="AC155" s="39">
        <f>AB155*C155*E155*F155*L155*$AC$6</f>
        <v>0</v>
      </c>
      <c r="AD155" s="39">
        <v>0</v>
      </c>
      <c r="AE155" s="39">
        <f>AD155*C155*E155*F155*L155*$AE$6</f>
        <v>0</v>
      </c>
      <c r="AF155" s="39">
        <v>0</v>
      </c>
      <c r="AG155" s="39">
        <f>AF155*C155*E155*F155*L155*$AG$6</f>
        <v>0</v>
      </c>
      <c r="AH155" s="39">
        <v>0</v>
      </c>
      <c r="AI155" s="39">
        <f>AH155*C155*E155*F155*L155*$AI$6</f>
        <v>0</v>
      </c>
      <c r="AJ155" s="39">
        <v>0</v>
      </c>
      <c r="AK155" s="39">
        <f>AJ155*C155*E155*F155*L155*$AK$6</f>
        <v>0</v>
      </c>
      <c r="AL155" s="39">
        <v>0</v>
      </c>
      <c r="AM155" s="39">
        <f>AL155*C155*E155*F155*L155*$AM$6</f>
        <v>0</v>
      </c>
      <c r="AN155" s="39"/>
      <c r="AO155" s="39">
        <f>SUM($AO$6*AN155*C155*E155*F155*L155)</f>
        <v>0</v>
      </c>
      <c r="AP155" s="39">
        <v>0</v>
      </c>
      <c r="AQ155" s="39">
        <f>AP155*C155*E155*F155*L155*$AQ$6</f>
        <v>0</v>
      </c>
      <c r="AR155" s="39">
        <v>0</v>
      </c>
      <c r="AS155" s="39">
        <f>AR155*C155*E155*F155*L155*$AS$6</f>
        <v>0</v>
      </c>
      <c r="AT155" s="39">
        <v>0</v>
      </c>
      <c r="AU155" s="39">
        <f>AT155*C155*E155*F155*L155*$AU$6</f>
        <v>0</v>
      </c>
      <c r="AV155" s="39">
        <v>0</v>
      </c>
      <c r="AW155" s="39">
        <f>AV155*C155*E155*F155*L155*$AW$6</f>
        <v>0</v>
      </c>
      <c r="AX155" s="39"/>
      <c r="AY155" s="39">
        <f>SUM(AX155*$AY$6*C155*E155*F155*L155)</f>
        <v>0</v>
      </c>
      <c r="AZ155" s="39"/>
      <c r="BA155" s="39">
        <f>SUM(AZ155*$BA$6*C155*E155*F155*L155)</f>
        <v>0</v>
      </c>
      <c r="BB155" s="39">
        <v>0</v>
      </c>
      <c r="BC155" s="39">
        <f>BB155*C155*E155*F155*L155*$BC$6</f>
        <v>0</v>
      </c>
      <c r="BD155" s="39">
        <v>0</v>
      </c>
      <c r="BE155" s="39">
        <f>BD155*C155*E155*F155*L155*$BE$6</f>
        <v>0</v>
      </c>
      <c r="BF155" s="39">
        <v>2</v>
      </c>
      <c r="BG155" s="39">
        <f>BF155*C155*E155*F155*L155*$BG$6</f>
        <v>190253.93032800002</v>
      </c>
      <c r="BH155" s="39">
        <v>10</v>
      </c>
      <c r="BI155" s="39">
        <f>BH155*C155*E155*F155*L155*$BI$6</f>
        <v>951269.65163999994</v>
      </c>
      <c r="BJ155" s="39">
        <v>0</v>
      </c>
      <c r="BK155" s="39">
        <f>BJ155*C155*E155*F155*L155*$BK$6</f>
        <v>0</v>
      </c>
      <c r="BL155" s="39">
        <v>0</v>
      </c>
      <c r="BM155" s="39">
        <f>BL155*C155*E155*F155*L155*$BM$6</f>
        <v>0</v>
      </c>
      <c r="BN155" s="39">
        <v>0</v>
      </c>
      <c r="BO155" s="39">
        <f>BN155*C155*E155*F155*L155*$BO$6</f>
        <v>0</v>
      </c>
      <c r="BP155" s="39">
        <v>0</v>
      </c>
      <c r="BQ155" s="39">
        <f>BP155*C155*E155*F155*L155*$BQ$6</f>
        <v>0</v>
      </c>
      <c r="BR155" s="39">
        <v>0</v>
      </c>
      <c r="BS155" s="39">
        <f>BR155*C155*E155*F155*L155*$BS$6</f>
        <v>0</v>
      </c>
      <c r="BT155" s="39">
        <v>63</v>
      </c>
      <c r="BU155" s="39">
        <f>BT155*C155*E155*F155*L155*$BU$6</f>
        <v>6103980.2646900015</v>
      </c>
      <c r="BV155" s="39">
        <v>2</v>
      </c>
      <c r="BW155" s="39">
        <f>BV155*C155*E155*F155*L155*$BW$6</f>
        <v>190253.93032800002</v>
      </c>
      <c r="BX155" s="39">
        <v>0</v>
      </c>
      <c r="BY155" s="39">
        <f>BX155*C155*E155*F155*L155*$BY$6</f>
        <v>0</v>
      </c>
      <c r="BZ155" s="39">
        <v>0</v>
      </c>
      <c r="CA155" s="39">
        <f>BZ155*C155*E155*F155*M155*$CA$6</f>
        <v>0</v>
      </c>
      <c r="CB155" s="39">
        <v>0</v>
      </c>
      <c r="CC155" s="39">
        <f>CB155*C155*E155*F155*M155*$CC$6</f>
        <v>0</v>
      </c>
      <c r="CD155" s="39">
        <v>1</v>
      </c>
      <c r="CE155" s="39">
        <f>CD155*C155*E155*F155*M155*$CE$6</f>
        <v>103582.6954008</v>
      </c>
      <c r="CF155" s="39">
        <v>0</v>
      </c>
      <c r="CG155" s="39">
        <f>CF155*C155*E155*F155*M155*$CG$6</f>
        <v>0</v>
      </c>
      <c r="CH155" s="39"/>
      <c r="CI155" s="39">
        <f>SUM(CH155*$CI$6*C155*E155*F155*M155)</f>
        <v>0</v>
      </c>
      <c r="CJ155" s="39"/>
      <c r="CK155" s="39">
        <f>SUM(CJ155*$CK$6*C155*E155*F155*M155)</f>
        <v>0</v>
      </c>
      <c r="CL155" s="39">
        <v>2</v>
      </c>
      <c r="CM155" s="39">
        <f>CL155*C155*E155*F155*M155*$CM$6</f>
        <v>207165.39080160001</v>
      </c>
      <c r="CN155" s="39">
        <v>0</v>
      </c>
      <c r="CO155" s="39">
        <f>CN155*C155*E155*F155*M155*$CO$6</f>
        <v>0</v>
      </c>
      <c r="CP155" s="39">
        <v>5</v>
      </c>
      <c r="CQ155" s="39">
        <f>CP155*C155*E155*F155*M155*$CQ$6</f>
        <v>517913.47700399999</v>
      </c>
      <c r="CR155" s="39">
        <v>0</v>
      </c>
      <c r="CS155" s="39">
        <f>CR155*C155*E155*F155*M155*$CS$6</f>
        <v>0</v>
      </c>
      <c r="CT155" s="39">
        <v>0</v>
      </c>
      <c r="CU155" s="39">
        <f>CT155*C155*E155*F155*M155*$CU$6</f>
        <v>0</v>
      </c>
      <c r="CV155" s="39"/>
      <c r="CW155" s="39">
        <f>SUM(CV155*$CW$6*C155*E155*F155*M155)</f>
        <v>0</v>
      </c>
      <c r="CX155" s="39"/>
      <c r="CY155" s="39">
        <f>SUM(CX155*$CY$6*C155*E155*F155*M155)</f>
        <v>0</v>
      </c>
      <c r="CZ155" s="39">
        <v>0</v>
      </c>
      <c r="DA155" s="39">
        <f>CZ155*C155*E155*F155*M155*$DA$6</f>
        <v>0</v>
      </c>
      <c r="DB155" s="39">
        <v>0</v>
      </c>
      <c r="DC155" s="39">
        <f>DB155*C155*E155*F155*M155*$DC$6</f>
        <v>0</v>
      </c>
      <c r="DD155" s="39">
        <v>12</v>
      </c>
      <c r="DE155" s="39">
        <f>DD155*C155*E155*F155*M155*$DE$6</f>
        <v>1369828.2983616001</v>
      </c>
      <c r="DF155" s="39">
        <v>0</v>
      </c>
      <c r="DG155" s="39">
        <f>DF155*C155*E155*F155*M155*$DG$6</f>
        <v>0</v>
      </c>
      <c r="DH155" s="40">
        <v>0</v>
      </c>
      <c r="DI155" s="40">
        <f>DH155*C155*E155*F155*M155*$DI$6</f>
        <v>0</v>
      </c>
      <c r="DJ155" s="39"/>
      <c r="DK155" s="39">
        <f>DJ155*C155*E155*F155*M155*$DK$6</f>
        <v>0</v>
      </c>
      <c r="DL155" s="39">
        <v>0</v>
      </c>
      <c r="DM155" s="39">
        <f>DL155*C155*E155*F155*M155*$DM$6</f>
        <v>0</v>
      </c>
      <c r="DN155" s="39">
        <v>0</v>
      </c>
      <c r="DO155" s="39">
        <f>DN155*C155*E155*F155*M155*$DO$6</f>
        <v>0</v>
      </c>
      <c r="DP155" s="39">
        <v>0</v>
      </c>
      <c r="DQ155" s="39">
        <f>DP155*C155*E155*F155*M155*$DQ$6</f>
        <v>0</v>
      </c>
      <c r="DR155" s="39">
        <v>0</v>
      </c>
      <c r="DS155" s="39">
        <f>DR155*C155*E155*F155*M155*$DS$6</f>
        <v>0</v>
      </c>
      <c r="DT155" s="39">
        <v>9</v>
      </c>
      <c r="DU155" s="39">
        <f>DT155*C155*E155*F155*M155*$DU$6</f>
        <v>932244.2586072</v>
      </c>
      <c r="DV155" s="39">
        <v>0</v>
      </c>
      <c r="DW155" s="39">
        <f>DV155*C155*E155*F155*M155*$DW$6</f>
        <v>0</v>
      </c>
      <c r="DX155" s="39">
        <v>0</v>
      </c>
      <c r="DY155" s="39">
        <f>DX155*C155*E155*F155*N155*$DY$6</f>
        <v>0</v>
      </c>
      <c r="DZ155" s="39">
        <v>0</v>
      </c>
      <c r="EA155" s="39">
        <f>DZ155*C155*E155*F155*O155*$EA$6</f>
        <v>0</v>
      </c>
      <c r="EB155" s="41">
        <f t="shared" si="70"/>
        <v>767</v>
      </c>
      <c r="EC155" s="41">
        <f t="shared" si="71"/>
        <v>74609840.3885912</v>
      </c>
    </row>
    <row r="156" spans="1:257" s="53" customFormat="1" x14ac:dyDescent="0.25">
      <c r="A156" s="46"/>
      <c r="B156" s="26" t="s">
        <v>222</v>
      </c>
      <c r="C156" s="35">
        <v>19007.45</v>
      </c>
      <c r="D156" s="47">
        <f>C156*(H156+I156+J156)</f>
        <v>15015.885500000002</v>
      </c>
      <c r="E156" s="115"/>
      <c r="F156" s="48">
        <v>1</v>
      </c>
      <c r="G156" s="49"/>
      <c r="H156" s="50">
        <v>0.69</v>
      </c>
      <c r="I156" s="50">
        <v>0.05</v>
      </c>
      <c r="J156" s="50">
        <v>0.05</v>
      </c>
      <c r="K156" s="50">
        <v>0.21</v>
      </c>
      <c r="L156" s="35">
        <v>1.4</v>
      </c>
      <c r="M156" s="35">
        <v>1.68</v>
      </c>
      <c r="N156" s="35">
        <v>2.23</v>
      </c>
      <c r="O156" s="35">
        <v>2.39</v>
      </c>
      <c r="P156" s="32">
        <f>SUM(P157:P158)</f>
        <v>0</v>
      </c>
      <c r="Q156" s="32">
        <f t="shared" ref="Q156:CD156" si="72">SUM(Q157:Q158)</f>
        <v>0</v>
      </c>
      <c r="R156" s="32">
        <f t="shared" si="72"/>
        <v>144</v>
      </c>
      <c r="S156" s="32">
        <f t="shared" si="72"/>
        <v>3138327.6724800002</v>
      </c>
      <c r="T156" s="32">
        <f t="shared" si="72"/>
        <v>0</v>
      </c>
      <c r="U156" s="32">
        <f t="shared" si="72"/>
        <v>0</v>
      </c>
      <c r="V156" s="32">
        <f t="shared" si="72"/>
        <v>0</v>
      </c>
      <c r="W156" s="32">
        <f t="shared" si="72"/>
        <v>0</v>
      </c>
      <c r="X156" s="32">
        <f t="shared" si="72"/>
        <v>0</v>
      </c>
      <c r="Y156" s="32">
        <f t="shared" si="72"/>
        <v>0</v>
      </c>
      <c r="Z156" s="32">
        <f t="shared" si="72"/>
        <v>52</v>
      </c>
      <c r="AA156" s="32">
        <f t="shared" si="72"/>
        <v>727103.38932000007</v>
      </c>
      <c r="AB156" s="32">
        <f t="shared" si="72"/>
        <v>0</v>
      </c>
      <c r="AC156" s="32">
        <f t="shared" si="72"/>
        <v>0</v>
      </c>
      <c r="AD156" s="32">
        <f t="shared" si="72"/>
        <v>0</v>
      </c>
      <c r="AE156" s="32">
        <f t="shared" si="72"/>
        <v>0</v>
      </c>
      <c r="AF156" s="32">
        <f t="shared" si="72"/>
        <v>0</v>
      </c>
      <c r="AG156" s="32">
        <f t="shared" si="72"/>
        <v>0</v>
      </c>
      <c r="AH156" s="32">
        <f t="shared" si="72"/>
        <v>5</v>
      </c>
      <c r="AI156" s="32">
        <f t="shared" si="72"/>
        <v>35205.598890000001</v>
      </c>
      <c r="AJ156" s="32">
        <f t="shared" si="72"/>
        <v>30</v>
      </c>
      <c r="AK156" s="32">
        <f t="shared" si="72"/>
        <v>352055.9889</v>
      </c>
      <c r="AL156" s="32">
        <f t="shared" si="72"/>
        <v>15</v>
      </c>
      <c r="AM156" s="32">
        <f t="shared" si="72"/>
        <v>246439.19222999999</v>
      </c>
      <c r="AN156" s="32">
        <f t="shared" si="72"/>
        <v>4</v>
      </c>
      <c r="AO156" s="32">
        <f t="shared" si="72"/>
        <v>65717.117927999992</v>
      </c>
      <c r="AP156" s="32">
        <f t="shared" si="72"/>
        <v>25</v>
      </c>
      <c r="AQ156" s="32">
        <f t="shared" si="72"/>
        <v>363791.18852999998</v>
      </c>
      <c r="AR156" s="32">
        <f t="shared" si="72"/>
        <v>8</v>
      </c>
      <c r="AS156" s="32">
        <f t="shared" si="72"/>
        <v>56328.958224000002</v>
      </c>
      <c r="AT156" s="32">
        <f t="shared" si="72"/>
        <v>0</v>
      </c>
      <c r="AU156" s="32">
        <f t="shared" si="72"/>
        <v>0</v>
      </c>
      <c r="AV156" s="32">
        <f t="shared" si="72"/>
        <v>0</v>
      </c>
      <c r="AW156" s="32">
        <f t="shared" si="72"/>
        <v>0</v>
      </c>
      <c r="AX156" s="32">
        <f t="shared" si="72"/>
        <v>4</v>
      </c>
      <c r="AY156" s="32">
        <f t="shared" si="72"/>
        <v>46940.798519999997</v>
      </c>
      <c r="AZ156" s="32">
        <f t="shared" si="72"/>
        <v>36</v>
      </c>
      <c r="BA156" s="32">
        <f t="shared" si="72"/>
        <v>422467.18667999998</v>
      </c>
      <c r="BB156" s="32">
        <f t="shared" si="72"/>
        <v>0</v>
      </c>
      <c r="BC156" s="32">
        <f t="shared" si="72"/>
        <v>0</v>
      </c>
      <c r="BD156" s="32">
        <f t="shared" si="72"/>
        <v>0</v>
      </c>
      <c r="BE156" s="32">
        <f t="shared" si="72"/>
        <v>0</v>
      </c>
      <c r="BF156" s="32">
        <f t="shared" si="72"/>
        <v>741</v>
      </c>
      <c r="BG156" s="32">
        <f t="shared" si="72"/>
        <v>12226545.253692001</v>
      </c>
      <c r="BH156" s="32">
        <f t="shared" si="72"/>
        <v>0</v>
      </c>
      <c r="BI156" s="32">
        <f t="shared" si="72"/>
        <v>0</v>
      </c>
      <c r="BJ156" s="32">
        <f t="shared" si="72"/>
        <v>0</v>
      </c>
      <c r="BK156" s="32">
        <f t="shared" si="72"/>
        <v>0</v>
      </c>
      <c r="BL156" s="32">
        <f t="shared" si="72"/>
        <v>0</v>
      </c>
      <c r="BM156" s="32">
        <f t="shared" si="72"/>
        <v>0</v>
      </c>
      <c r="BN156" s="32">
        <f t="shared" si="72"/>
        <v>0</v>
      </c>
      <c r="BO156" s="32">
        <f t="shared" si="72"/>
        <v>0</v>
      </c>
      <c r="BP156" s="32">
        <f t="shared" si="72"/>
        <v>45</v>
      </c>
      <c r="BQ156" s="32">
        <f t="shared" si="72"/>
        <v>316850.39001000003</v>
      </c>
      <c r="BR156" s="32">
        <f t="shared" si="72"/>
        <v>38</v>
      </c>
      <c r="BS156" s="32">
        <f t="shared" si="72"/>
        <v>267562.55156399996</v>
      </c>
      <c r="BT156" s="32">
        <f t="shared" si="72"/>
        <v>10</v>
      </c>
      <c r="BU156" s="32">
        <f t="shared" si="72"/>
        <v>184410.27989999999</v>
      </c>
      <c r="BV156" s="32">
        <f t="shared" si="72"/>
        <v>2</v>
      </c>
      <c r="BW156" s="32">
        <f t="shared" si="72"/>
        <v>15519.202776000002</v>
      </c>
      <c r="BX156" s="32">
        <f t="shared" si="72"/>
        <v>2</v>
      </c>
      <c r="BY156" s="32">
        <f t="shared" si="72"/>
        <v>14082.239556</v>
      </c>
      <c r="BZ156" s="32">
        <f t="shared" si="72"/>
        <v>2</v>
      </c>
      <c r="CA156" s="32">
        <f t="shared" si="72"/>
        <v>43108.896600000007</v>
      </c>
      <c r="CB156" s="32">
        <f t="shared" si="72"/>
        <v>5</v>
      </c>
      <c r="CC156" s="32">
        <f t="shared" si="72"/>
        <v>116394.02082000001</v>
      </c>
      <c r="CD156" s="32">
        <f t="shared" si="72"/>
        <v>10</v>
      </c>
      <c r="CE156" s="32">
        <f t="shared" ref="CE156:EC156" si="73">SUM(CE157:CE158)</f>
        <v>197151.35378399998</v>
      </c>
      <c r="CF156" s="32">
        <f t="shared" si="73"/>
        <v>108</v>
      </c>
      <c r="CG156" s="32">
        <f t="shared" si="73"/>
        <v>1926450.3712608002</v>
      </c>
      <c r="CH156" s="32">
        <f t="shared" si="73"/>
        <v>2</v>
      </c>
      <c r="CI156" s="32">
        <f t="shared" si="73"/>
        <v>28164.479112000001</v>
      </c>
      <c r="CJ156" s="32">
        <f t="shared" si="73"/>
        <v>24</v>
      </c>
      <c r="CK156" s="32">
        <f t="shared" si="73"/>
        <v>349239.5409888</v>
      </c>
      <c r="CL156" s="32">
        <f t="shared" si="73"/>
        <v>70</v>
      </c>
      <c r="CM156" s="32">
        <f t="shared" si="73"/>
        <v>873098.85247200006</v>
      </c>
      <c r="CN156" s="32">
        <f t="shared" si="73"/>
        <v>2</v>
      </c>
      <c r="CO156" s="32">
        <f t="shared" si="73"/>
        <v>39430.270756800004</v>
      </c>
      <c r="CP156" s="32">
        <f t="shared" si="73"/>
        <v>228</v>
      </c>
      <c r="CQ156" s="32">
        <f t="shared" si="73"/>
        <v>3368471.7017952004</v>
      </c>
      <c r="CR156" s="32">
        <f t="shared" si="73"/>
        <v>2</v>
      </c>
      <c r="CS156" s="32">
        <f t="shared" si="73"/>
        <v>16898.687467200001</v>
      </c>
      <c r="CT156" s="32">
        <f t="shared" si="73"/>
        <v>10</v>
      </c>
      <c r="CU156" s="32">
        <f t="shared" si="73"/>
        <v>197151.35378399998</v>
      </c>
      <c r="CV156" s="32">
        <f t="shared" si="73"/>
        <v>35</v>
      </c>
      <c r="CW156" s="32">
        <f t="shared" si="73"/>
        <v>318258.61396559997</v>
      </c>
      <c r="CX156" s="32">
        <f t="shared" si="73"/>
        <v>100</v>
      </c>
      <c r="CY156" s="32">
        <f t="shared" si="73"/>
        <v>1025187.0396767999</v>
      </c>
      <c r="CZ156" s="32">
        <f t="shared" si="73"/>
        <v>0</v>
      </c>
      <c r="DA156" s="32">
        <f t="shared" si="73"/>
        <v>0</v>
      </c>
      <c r="DB156" s="32">
        <f t="shared" si="73"/>
        <v>0</v>
      </c>
      <c r="DC156" s="32">
        <f t="shared" si="73"/>
        <v>0</v>
      </c>
      <c r="DD156" s="32">
        <f t="shared" si="73"/>
        <v>80</v>
      </c>
      <c r="DE156" s="32">
        <f t="shared" si="73"/>
        <v>1365689.8442880004</v>
      </c>
      <c r="DF156" s="32">
        <f t="shared" si="73"/>
        <v>27</v>
      </c>
      <c r="DG156" s="32">
        <f t="shared" si="73"/>
        <v>412810.79384160001</v>
      </c>
      <c r="DH156" s="32">
        <f t="shared" si="73"/>
        <v>68</v>
      </c>
      <c r="DI156" s="32">
        <f t="shared" si="73"/>
        <v>1179459.4109760001</v>
      </c>
      <c r="DJ156" s="32">
        <f t="shared" si="73"/>
        <v>146</v>
      </c>
      <c r="DK156" s="32">
        <f t="shared" si="73"/>
        <v>2601018.3852576008</v>
      </c>
      <c r="DL156" s="32">
        <f t="shared" si="73"/>
        <v>0</v>
      </c>
      <c r="DM156" s="32">
        <f t="shared" si="73"/>
        <v>0</v>
      </c>
      <c r="DN156" s="32">
        <f t="shared" si="73"/>
        <v>0</v>
      </c>
      <c r="DO156" s="32">
        <f t="shared" si="73"/>
        <v>0</v>
      </c>
      <c r="DP156" s="32">
        <f t="shared" si="73"/>
        <v>53</v>
      </c>
      <c r="DQ156" s="32">
        <f t="shared" si="73"/>
        <v>779063.97935520019</v>
      </c>
      <c r="DR156" s="32">
        <f t="shared" si="73"/>
        <v>50</v>
      </c>
      <c r="DS156" s="32">
        <f t="shared" si="73"/>
        <v>1086344.1943200002</v>
      </c>
      <c r="DT156" s="32">
        <f t="shared" si="73"/>
        <v>0</v>
      </c>
      <c r="DU156" s="32">
        <f t="shared" si="73"/>
        <v>0</v>
      </c>
      <c r="DV156" s="32">
        <f t="shared" si="73"/>
        <v>0</v>
      </c>
      <c r="DW156" s="32">
        <f t="shared" si="73"/>
        <v>0</v>
      </c>
      <c r="DX156" s="32">
        <f t="shared" si="73"/>
        <v>0</v>
      </c>
      <c r="DY156" s="32">
        <f t="shared" si="73"/>
        <v>0</v>
      </c>
      <c r="DZ156" s="32">
        <f t="shared" si="73"/>
        <v>2</v>
      </c>
      <c r="EA156" s="32">
        <f t="shared" si="73"/>
        <v>61327.537425000002</v>
      </c>
      <c r="EB156" s="32">
        <f t="shared" si="73"/>
        <v>2185</v>
      </c>
      <c r="EC156" s="32">
        <f t="shared" si="73"/>
        <v>34464066.337146603</v>
      </c>
      <c r="ED156" s="51"/>
      <c r="EE156" s="51"/>
      <c r="EF156" s="51"/>
      <c r="EG156" s="51"/>
      <c r="EH156" s="51"/>
      <c r="EI156" s="51"/>
      <c r="EJ156" s="52"/>
      <c r="EK156" s="52"/>
      <c r="EL156" s="52"/>
      <c r="EM156" s="52"/>
      <c r="EN156" s="52"/>
      <c r="EO156" s="52"/>
      <c r="EP156" s="52"/>
      <c r="EQ156" s="52"/>
      <c r="ER156" s="52"/>
      <c r="ES156" s="52"/>
      <c r="ET156" s="52"/>
      <c r="EU156" s="52"/>
      <c r="EV156" s="52"/>
      <c r="EW156" s="52"/>
      <c r="EX156" s="52"/>
      <c r="EY156" s="52"/>
      <c r="EZ156" s="52"/>
      <c r="FA156" s="52"/>
      <c r="FB156" s="52"/>
      <c r="FC156" s="52"/>
      <c r="FD156" s="52"/>
      <c r="FE156" s="52"/>
      <c r="FF156" s="52"/>
      <c r="FG156" s="52"/>
      <c r="FH156" s="52"/>
      <c r="FI156" s="52"/>
      <c r="FJ156" s="52"/>
      <c r="FK156" s="52"/>
      <c r="FL156" s="52"/>
      <c r="FM156" s="52"/>
      <c r="FN156" s="52"/>
      <c r="FO156" s="52"/>
      <c r="FP156" s="52"/>
      <c r="FQ156" s="52"/>
      <c r="FR156" s="52"/>
      <c r="FS156" s="52"/>
      <c r="FT156" s="52"/>
      <c r="FU156" s="52"/>
      <c r="FV156" s="52"/>
      <c r="FW156" s="52"/>
      <c r="FX156" s="52"/>
      <c r="FY156" s="52"/>
      <c r="FZ156" s="52"/>
      <c r="GA156" s="52"/>
      <c r="GB156" s="52"/>
      <c r="GC156" s="52"/>
      <c r="GD156" s="52"/>
      <c r="GE156" s="52"/>
      <c r="GF156" s="52"/>
      <c r="GG156" s="52"/>
      <c r="GH156" s="52"/>
      <c r="GI156" s="52"/>
      <c r="GJ156" s="52"/>
      <c r="GK156" s="52"/>
      <c r="GL156" s="52"/>
      <c r="GM156" s="52"/>
      <c r="GN156" s="52"/>
      <c r="GO156" s="52"/>
      <c r="GP156" s="52"/>
      <c r="GQ156" s="52"/>
      <c r="GR156" s="52"/>
      <c r="GS156" s="52"/>
      <c r="GT156" s="52"/>
      <c r="GU156" s="52"/>
      <c r="GV156" s="52"/>
      <c r="GW156" s="52"/>
      <c r="GX156" s="52"/>
      <c r="GY156" s="52"/>
      <c r="GZ156" s="52"/>
      <c r="HA156" s="52"/>
      <c r="HB156" s="52"/>
      <c r="HC156" s="52"/>
      <c r="HD156" s="52"/>
      <c r="HE156" s="52"/>
      <c r="HF156" s="52"/>
      <c r="HG156" s="52"/>
      <c r="HH156" s="52"/>
      <c r="HI156" s="52"/>
      <c r="HJ156" s="52"/>
      <c r="HK156" s="52"/>
      <c r="HL156" s="52"/>
      <c r="HM156" s="52"/>
      <c r="HN156" s="52"/>
      <c r="HO156" s="52"/>
      <c r="HP156" s="52"/>
      <c r="HQ156" s="52"/>
      <c r="HR156" s="52"/>
      <c r="HS156" s="52"/>
      <c r="HT156" s="52"/>
      <c r="HU156" s="52"/>
      <c r="HV156" s="52"/>
      <c r="HW156" s="52"/>
      <c r="HX156" s="52"/>
      <c r="HY156" s="52"/>
      <c r="HZ156" s="52"/>
      <c r="IA156" s="52"/>
      <c r="IB156" s="52"/>
      <c r="IC156" s="52"/>
      <c r="ID156" s="52"/>
      <c r="IE156" s="52"/>
      <c r="IF156" s="52"/>
      <c r="IG156" s="52"/>
      <c r="IH156" s="52"/>
      <c r="II156" s="52"/>
      <c r="IJ156" s="52"/>
      <c r="IK156" s="52"/>
      <c r="IL156" s="52"/>
      <c r="IM156" s="52"/>
      <c r="IN156" s="52"/>
      <c r="IO156" s="52"/>
      <c r="IP156" s="52"/>
      <c r="IQ156" s="52"/>
      <c r="IR156" s="52"/>
      <c r="IS156" s="52"/>
      <c r="IT156" s="52"/>
      <c r="IU156" s="52"/>
      <c r="IV156" s="52"/>
      <c r="IW156" s="52"/>
    </row>
    <row r="157" spans="1:257" s="43" customFormat="1" ht="30" x14ac:dyDescent="0.25">
      <c r="A157" s="56">
        <v>177</v>
      </c>
      <c r="B157" s="34" t="s">
        <v>223</v>
      </c>
      <c r="C157" s="35">
        <v>19007.45</v>
      </c>
      <c r="D157" s="35"/>
      <c r="E157" s="113">
        <v>0.27</v>
      </c>
      <c r="F157" s="36">
        <v>1</v>
      </c>
      <c r="G157" s="37"/>
      <c r="H157" s="38">
        <v>0.69</v>
      </c>
      <c r="I157" s="38">
        <v>0.05</v>
      </c>
      <c r="J157" s="38">
        <v>0.05</v>
      </c>
      <c r="K157" s="38">
        <v>0.21</v>
      </c>
      <c r="L157" s="35">
        <v>1.4</v>
      </c>
      <c r="M157" s="35">
        <v>1.68</v>
      </c>
      <c r="N157" s="35">
        <v>2.23</v>
      </c>
      <c r="O157" s="35">
        <v>2.39</v>
      </c>
      <c r="P157" s="39"/>
      <c r="Q157" s="39">
        <f>P157*C157*E157*F157*L157*$Q$6</f>
        <v>0</v>
      </c>
      <c r="R157" s="39"/>
      <c r="S157" s="39">
        <f>R157*C157*E157*F157*L157*$S$6</f>
        <v>0</v>
      </c>
      <c r="T157" s="39"/>
      <c r="U157" s="39">
        <f>T157*C157*E157*F157*L157*$U$6</f>
        <v>0</v>
      </c>
      <c r="V157" s="39"/>
      <c r="W157" s="39">
        <f>V157*C157*E157*F157*L157*$W$6</f>
        <v>0</v>
      </c>
      <c r="X157" s="39"/>
      <c r="Y157" s="39">
        <f>X157*C157*E157*F157*L157*$Y$6</f>
        <v>0</v>
      </c>
      <c r="Z157" s="39">
        <v>22</v>
      </c>
      <c r="AA157" s="39">
        <f>Z157*C157*E157*F157*L157*$AA$6</f>
        <v>173872.54962000003</v>
      </c>
      <c r="AB157" s="39"/>
      <c r="AC157" s="39">
        <f>AB157*C157*E157*F157*L157*$AC$6</f>
        <v>0</v>
      </c>
      <c r="AD157" s="39"/>
      <c r="AE157" s="39">
        <f>AD157*C157*E157*F157*L157*$AE$6</f>
        <v>0</v>
      </c>
      <c r="AF157" s="39"/>
      <c r="AG157" s="39">
        <f>AF157*C157*E157*F157*L157*$AG$6</f>
        <v>0</v>
      </c>
      <c r="AH157" s="39">
        <v>5</v>
      </c>
      <c r="AI157" s="39">
        <f>AH157*C157*E157*F157*L157*$AI$6</f>
        <v>35205.598890000001</v>
      </c>
      <c r="AJ157" s="39">
        <v>15</v>
      </c>
      <c r="AK157" s="39">
        <f>AJ157*C157*E157*F157*L157*$AK$6</f>
        <v>105616.79666999998</v>
      </c>
      <c r="AL157" s="39"/>
      <c r="AM157" s="39">
        <f>AL157*C157*E157*F157*L157*$AM$6</f>
        <v>0</v>
      </c>
      <c r="AN157" s="39"/>
      <c r="AO157" s="39">
        <f>SUM($AO$6*AN157*C157*E157*F157*L157)</f>
        <v>0</v>
      </c>
      <c r="AP157" s="39">
        <v>5</v>
      </c>
      <c r="AQ157" s="39">
        <f>AP157*C157*E157*F157*L157*$AQ$6</f>
        <v>35205.598890000001</v>
      </c>
      <c r="AR157" s="39">
        <v>8</v>
      </c>
      <c r="AS157" s="39">
        <f>AR157*C157*E157*F157*L157*$AS$6</f>
        <v>56328.958224000002</v>
      </c>
      <c r="AT157" s="39"/>
      <c r="AU157" s="39">
        <f>AT157*C157*E157*F157*L157*$AU$6</f>
        <v>0</v>
      </c>
      <c r="AV157" s="39"/>
      <c r="AW157" s="39">
        <f>AV157*C157*E157*F157*L157*$AW$6</f>
        <v>0</v>
      </c>
      <c r="AX157" s="39">
        <v>2</v>
      </c>
      <c r="AY157" s="39">
        <f>SUM(AX157*$AY$6*C157*E157*F157*L157)</f>
        <v>14082.239556</v>
      </c>
      <c r="AZ157" s="39">
        <v>18</v>
      </c>
      <c r="BA157" s="39">
        <f>SUM(AZ157*$BA$6*C157*E157*F157*L157)</f>
        <v>126740.15600399999</v>
      </c>
      <c r="BB157" s="39"/>
      <c r="BC157" s="39">
        <f>BB157*C157*E157*F157*L157*$BC$6</f>
        <v>0</v>
      </c>
      <c r="BD157" s="39"/>
      <c r="BE157" s="39">
        <f>BD157*C157*E157*F157*L157*$BE$6</f>
        <v>0</v>
      </c>
      <c r="BF157" s="39">
        <v>115</v>
      </c>
      <c r="BG157" s="39">
        <f>BF157*C157*E157*F157*L157*$BG$6</f>
        <v>892354.15962000005</v>
      </c>
      <c r="BH157" s="39"/>
      <c r="BI157" s="39">
        <f>BH157*C157*E157*F157*L157*$BI$6</f>
        <v>0</v>
      </c>
      <c r="BJ157" s="39"/>
      <c r="BK157" s="39">
        <f>BJ157*C157*E157*F157*L157*$BK$6</f>
        <v>0</v>
      </c>
      <c r="BL157" s="39"/>
      <c r="BM157" s="39">
        <f>BL157*C157*E157*F157*L157*$BM$6</f>
        <v>0</v>
      </c>
      <c r="BN157" s="39"/>
      <c r="BO157" s="39">
        <f>BN157*C157*E157*F157*L157*$BO$6</f>
        <v>0</v>
      </c>
      <c r="BP157" s="39">
        <v>45</v>
      </c>
      <c r="BQ157" s="39">
        <f>BP157*C157*E157*F157*L157*$BQ$6</f>
        <v>316850.39001000003</v>
      </c>
      <c r="BR157" s="39">
        <v>38</v>
      </c>
      <c r="BS157" s="39">
        <f>BR157*C157*E157*F157*L157*$BS$6</f>
        <v>267562.55156399996</v>
      </c>
      <c r="BT157" s="39"/>
      <c r="BU157" s="39">
        <f>BT157*C157*E157*F157*L157*$BU$6</f>
        <v>0</v>
      </c>
      <c r="BV157" s="39">
        <v>2</v>
      </c>
      <c r="BW157" s="39">
        <f>BV157*C157*E157*F157*L157*$BW$6</f>
        <v>15519.202776000002</v>
      </c>
      <c r="BX157" s="39">
        <v>2</v>
      </c>
      <c r="BY157" s="39">
        <f>BX157*C157*E157*F157*L157*$BY$6</f>
        <v>14082.239556</v>
      </c>
      <c r="BZ157" s="39">
        <v>1</v>
      </c>
      <c r="CA157" s="39">
        <f>BZ157*C157*E157*F157*M157*$CA$6</f>
        <v>12932.668980000002</v>
      </c>
      <c r="CB157" s="39">
        <v>2</v>
      </c>
      <c r="CC157" s="39">
        <f>CB157*C157*E157*F157*M157*$CC$6</f>
        <v>25865.337960000004</v>
      </c>
      <c r="CD157" s="39"/>
      <c r="CE157" s="39">
        <f>CD157*C157*E157*F157*M157*$CE$6</f>
        <v>0</v>
      </c>
      <c r="CF157" s="39">
        <v>18</v>
      </c>
      <c r="CG157" s="39">
        <f>CF157*C157*E157*F157*M157*$CG$6</f>
        <v>152088.18720479999</v>
      </c>
      <c r="CH157" s="39">
        <v>1</v>
      </c>
      <c r="CI157" s="39">
        <f>SUM(CH157*$CI$6*C157*E157*F157*M157)</f>
        <v>8449.3437336000006</v>
      </c>
      <c r="CJ157" s="39">
        <v>11</v>
      </c>
      <c r="CK157" s="39">
        <f>SUM(CJ157*$CK$6*C157*E157*F157*M157)</f>
        <v>92942.781069599994</v>
      </c>
      <c r="CL157" s="39">
        <v>45</v>
      </c>
      <c r="CM157" s="39">
        <f>CL157*C157*E157*F157*M157*$CM$6</f>
        <v>380220.46801200003</v>
      </c>
      <c r="CN157" s="39"/>
      <c r="CO157" s="39">
        <f>CN157*C157*E157*F157*M157*$CO$6</f>
        <v>0</v>
      </c>
      <c r="CP157" s="39">
        <v>100</v>
      </c>
      <c r="CQ157" s="39">
        <f>CP157*C157*E157*F157*M157*$CQ$6</f>
        <v>844934.37335999997</v>
      </c>
      <c r="CR157" s="39">
        <v>2</v>
      </c>
      <c r="CS157" s="39">
        <f>CR157*C157*E157*F157*M157*$CS$6</f>
        <v>16898.687467200001</v>
      </c>
      <c r="CT157" s="39"/>
      <c r="CU157" s="39">
        <f>CT157*C157*E157*F157*M157*$CU$6</f>
        <v>0</v>
      </c>
      <c r="CV157" s="39">
        <v>33</v>
      </c>
      <c r="CW157" s="39">
        <f>SUM(CV157*$CW$6*C157*E157*F157*M157)</f>
        <v>278828.34320879995</v>
      </c>
      <c r="CX157" s="39">
        <v>84</v>
      </c>
      <c r="CY157" s="39">
        <f>SUM(CX157*$CY$6*C157*E157*F157*M157)</f>
        <v>709744.87362239999</v>
      </c>
      <c r="CZ157" s="39">
        <v>0</v>
      </c>
      <c r="DA157" s="39">
        <f>CZ157*C157*E157*F157*M157*$DA$6</f>
        <v>0</v>
      </c>
      <c r="DB157" s="39"/>
      <c r="DC157" s="39">
        <f>DB157*C157*E157*F157*M157*$DC$6</f>
        <v>0</v>
      </c>
      <c r="DD157" s="39">
        <v>30</v>
      </c>
      <c r="DE157" s="39">
        <f>DD157*C157*E157*F157*M157*$DE$6</f>
        <v>279345.64996800001</v>
      </c>
      <c r="DF157" s="39">
        <v>14</v>
      </c>
      <c r="DG157" s="39">
        <f>DF157*C157*E157*F157*M157*$DG$6</f>
        <v>130361.30331840001</v>
      </c>
      <c r="DH157" s="40">
        <v>24</v>
      </c>
      <c r="DI157" s="40">
        <f>DH157*C157*E157*F157*M157*$DI$6</f>
        <v>223476.51997440006</v>
      </c>
      <c r="DJ157" s="39">
        <v>46</v>
      </c>
      <c r="DK157" s="39">
        <f>DJ157*C157*E157*F157*M157*$DK$6</f>
        <v>428329.99661760009</v>
      </c>
      <c r="DL157" s="39"/>
      <c r="DM157" s="39">
        <f>DL157*C157*E157*F157*M157*$DM$6</f>
        <v>0</v>
      </c>
      <c r="DN157" s="39"/>
      <c r="DO157" s="39">
        <f>DN157*C157*E157*F157*M157*$DO$6</f>
        <v>0</v>
      </c>
      <c r="DP157" s="39">
        <v>30</v>
      </c>
      <c r="DQ157" s="39">
        <f>DP157*C157*E157*F157*M157*$DQ$6</f>
        <v>279345.64996800001</v>
      </c>
      <c r="DR157" s="39"/>
      <c r="DS157" s="39">
        <f>DR157*C157*E157*F157*M157*$DS$6</f>
        <v>0</v>
      </c>
      <c r="DT157" s="39"/>
      <c r="DU157" s="39">
        <f>DT157*C157*E157*F157*M157*$DU$6</f>
        <v>0</v>
      </c>
      <c r="DV157" s="39"/>
      <c r="DW157" s="39">
        <f>DV157*C157*E157*F157*M157*$DW$6</f>
        <v>0</v>
      </c>
      <c r="DX157" s="39"/>
      <c r="DY157" s="39">
        <f>DX157*C157*E157*F157*N157*$DY$6</f>
        <v>0</v>
      </c>
      <c r="DZ157" s="39">
        <v>1</v>
      </c>
      <c r="EA157" s="39">
        <f>DZ157*C157*E157*F157*O157*$EA$6</f>
        <v>18398.261227500003</v>
      </c>
      <c r="EB157" s="41">
        <f t="shared" ref="EB157:EB158" si="74">SUM(P157,R157,T157,V157,X157,Z157,AB157,AD157,AF157,AH157,AJ157,AL157,AP157,AR157,AT157,AV157,AX157,AZ157,BB157,BD157,BF157,BH157,BJ157,BL157,BN157,BP157,BR157,BT157,BV157,BX157,BZ157,CB157,CD157,CF157,CH157,CJ157,CL157,CN157,CP157,CR157,CT157,CV157,CX157,CZ157,DB157,DD157,DF157,DH157,DJ157,DL157,DN157,DP157,DR157,DT157,DV157,DX157,DZ157,AN157)</f>
        <v>719</v>
      </c>
      <c r="EC157" s="41">
        <f t="shared" ref="EC157:EC158" si="75">SUM(Q157,S157,U157,W157,Y157,AA157,AC157,AE157,AG157,AI157,AK157,AM157,AQ157,AS157,AU157,AW157,AY157,BA157,BC157,BE157,BG157,BI157,BK157,BM157,BO157,BQ157,BS157,BU157,BW157,BY157,CA157,CC157,CE157,CG157,CI157,CK157,CM157,CO157,CQ157,CS157,CU157,CW157,CY157,DA157,DC157,DE157,DG157,DI157,DK157,DM157,DO157,DQ157,DS157,DU157,DW157,DY157,EA157,AO157)</f>
        <v>5935582.8870723005</v>
      </c>
      <c r="ED157" s="2"/>
      <c r="EE157" s="2"/>
      <c r="EF157" s="2"/>
      <c r="EG157" s="2"/>
      <c r="EH157" s="2"/>
      <c r="EI157" s="2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s="43" customFormat="1" ht="30" x14ac:dyDescent="0.25">
      <c r="A158" s="56">
        <v>178</v>
      </c>
      <c r="B158" s="34" t="s">
        <v>224</v>
      </c>
      <c r="C158" s="35">
        <v>19007.45</v>
      </c>
      <c r="D158" s="35"/>
      <c r="E158" s="113">
        <v>0.63</v>
      </c>
      <c r="F158" s="36">
        <v>1</v>
      </c>
      <c r="G158" s="37"/>
      <c r="H158" s="38">
        <v>0.69</v>
      </c>
      <c r="I158" s="38">
        <v>0.05</v>
      </c>
      <c r="J158" s="38">
        <v>0.05</v>
      </c>
      <c r="K158" s="38">
        <v>0.21</v>
      </c>
      <c r="L158" s="35">
        <v>1.4</v>
      </c>
      <c r="M158" s="35">
        <v>1.68</v>
      </c>
      <c r="N158" s="35">
        <v>2.23</v>
      </c>
      <c r="O158" s="35">
        <v>2.39</v>
      </c>
      <c r="P158" s="39"/>
      <c r="Q158" s="39">
        <f>P158*C158*E158*F158*L158*$Q$6</f>
        <v>0</v>
      </c>
      <c r="R158" s="39">
        <v>144</v>
      </c>
      <c r="S158" s="39">
        <f>R158*C158*E158*F158*L158*$S$6</f>
        <v>3138327.6724800002</v>
      </c>
      <c r="T158" s="39"/>
      <c r="U158" s="39">
        <f>T158*C158*E158*F158*L158*$U$6</f>
        <v>0</v>
      </c>
      <c r="V158" s="39"/>
      <c r="W158" s="39">
        <f>V158*C158*E158*F158*L158*$W$6</f>
        <v>0</v>
      </c>
      <c r="X158" s="39"/>
      <c r="Y158" s="39">
        <f>X158*C158*E158*F158*L158*$Y$6</f>
        <v>0</v>
      </c>
      <c r="Z158" s="39">
        <v>30</v>
      </c>
      <c r="AA158" s="39">
        <f>Z158*C158*E158*F158*L158*$AA$6</f>
        <v>553230.83970000001</v>
      </c>
      <c r="AB158" s="39"/>
      <c r="AC158" s="39">
        <f>AB158*C158*E158*F158*L158*$AC$6</f>
        <v>0</v>
      </c>
      <c r="AD158" s="39"/>
      <c r="AE158" s="39">
        <f>AD158*C158*E158*F158*L158*$AE$6</f>
        <v>0</v>
      </c>
      <c r="AF158" s="39"/>
      <c r="AG158" s="39">
        <f>AF158*C158*E158*F158*L158*$AG$6</f>
        <v>0</v>
      </c>
      <c r="AH158" s="39"/>
      <c r="AI158" s="39">
        <f>AH158*C158*E158*F158*L158*$AI$6</f>
        <v>0</v>
      </c>
      <c r="AJ158" s="39">
        <v>15</v>
      </c>
      <c r="AK158" s="39">
        <f>AJ158*C158*E158*F158*L158*$AK$6</f>
        <v>246439.19222999999</v>
      </c>
      <c r="AL158" s="39">
        <v>15</v>
      </c>
      <c r="AM158" s="39">
        <f>AL158*C158*E158*F158*L158*$AM$6</f>
        <v>246439.19222999999</v>
      </c>
      <c r="AN158" s="39">
        <v>4</v>
      </c>
      <c r="AO158" s="39">
        <f>SUM($AO$6*AN158*C158*E158*F158*L158)</f>
        <v>65717.117927999992</v>
      </c>
      <c r="AP158" s="39">
        <v>20</v>
      </c>
      <c r="AQ158" s="39">
        <f>AP158*C158*E158*F158*L158*$AQ$6</f>
        <v>328585.58963999996</v>
      </c>
      <c r="AR158" s="39"/>
      <c r="AS158" s="39">
        <f>AR158*C158*E158*F158*L158*$AS$6</f>
        <v>0</v>
      </c>
      <c r="AT158" s="39"/>
      <c r="AU158" s="39">
        <f>AT158*C158*E158*F158*L158*$AU$6</f>
        <v>0</v>
      </c>
      <c r="AV158" s="39"/>
      <c r="AW158" s="39">
        <f>AV158*C158*E158*F158*L158*$AW$6</f>
        <v>0</v>
      </c>
      <c r="AX158" s="39">
        <v>2</v>
      </c>
      <c r="AY158" s="39">
        <f>SUM(AX158*$AY$6*C158*E158*F158*L158)</f>
        <v>32858.558963999996</v>
      </c>
      <c r="AZ158" s="39">
        <v>18</v>
      </c>
      <c r="BA158" s="39">
        <f>SUM(AZ158*$BA$6*C158*E158*F158*L158)</f>
        <v>295727.03067599999</v>
      </c>
      <c r="BB158" s="39"/>
      <c r="BC158" s="39">
        <f>BB158*C158*E158*F158*L158*$BC$6</f>
        <v>0</v>
      </c>
      <c r="BD158" s="39"/>
      <c r="BE158" s="39">
        <f>BD158*C158*E158*F158*L158*$BE$6</f>
        <v>0</v>
      </c>
      <c r="BF158" s="39">
        <v>626</v>
      </c>
      <c r="BG158" s="39">
        <f>BF158*C158*E158*F158*L158*$BG$6</f>
        <v>11334191.094072001</v>
      </c>
      <c r="BH158" s="39"/>
      <c r="BI158" s="39">
        <f>BH158*C158*E158*F158*L158*$BI$6</f>
        <v>0</v>
      </c>
      <c r="BJ158" s="39"/>
      <c r="BK158" s="39">
        <f>BJ158*C158*E158*F158*L158*$BK$6</f>
        <v>0</v>
      </c>
      <c r="BL158" s="39"/>
      <c r="BM158" s="39">
        <f>BL158*C158*E158*F158*L158*$BM$6</f>
        <v>0</v>
      </c>
      <c r="BN158" s="39"/>
      <c r="BO158" s="39">
        <f>BN158*C158*E158*F158*L158*$BO$6</f>
        <v>0</v>
      </c>
      <c r="BP158" s="39"/>
      <c r="BQ158" s="39">
        <f>BP158*C158*E158*F158*L158*$BQ$6</f>
        <v>0</v>
      </c>
      <c r="BR158" s="39"/>
      <c r="BS158" s="39">
        <f>BR158*C158*E158*F158*L158*$BS$6</f>
        <v>0</v>
      </c>
      <c r="BT158" s="39">
        <v>10</v>
      </c>
      <c r="BU158" s="39">
        <f>BT158*C158*E158*F158*L158*$BU$6</f>
        <v>184410.27989999999</v>
      </c>
      <c r="BV158" s="39"/>
      <c r="BW158" s="39">
        <f>BV158*C158*E158*F158*L158*$BW$6</f>
        <v>0</v>
      </c>
      <c r="BX158" s="39"/>
      <c r="BY158" s="39">
        <f>BX158*C158*E158*F158*L158*$BY$6</f>
        <v>0</v>
      </c>
      <c r="BZ158" s="39">
        <v>1</v>
      </c>
      <c r="CA158" s="39">
        <f>BZ158*C158*E158*F158*M158*$CA$6</f>
        <v>30176.227620000005</v>
      </c>
      <c r="CB158" s="39">
        <v>3</v>
      </c>
      <c r="CC158" s="39">
        <f>CB158*C158*E158*F158*M158*$CC$6</f>
        <v>90528.682860000001</v>
      </c>
      <c r="CD158" s="39">
        <v>10</v>
      </c>
      <c r="CE158" s="39">
        <f>CD158*C158*E158*F158*M158*$CE$6</f>
        <v>197151.35378399998</v>
      </c>
      <c r="CF158" s="39">
        <v>90</v>
      </c>
      <c r="CG158" s="39">
        <f>CF158*C158*E158*F158*M158*$CG$6</f>
        <v>1774362.1840560001</v>
      </c>
      <c r="CH158" s="39">
        <v>1</v>
      </c>
      <c r="CI158" s="39">
        <f>SUM(CH158*$CI$6*C158*E158*F158*M158)</f>
        <v>19715.135378399998</v>
      </c>
      <c r="CJ158" s="39">
        <v>13</v>
      </c>
      <c r="CK158" s="39">
        <f>SUM(CJ158*$CK$6*C158*E158*F158*M158)</f>
        <v>256296.75991919998</v>
      </c>
      <c r="CL158" s="39">
        <v>25</v>
      </c>
      <c r="CM158" s="39">
        <f>CL158*C158*E158*F158*M158*$CM$6</f>
        <v>492878.38446000003</v>
      </c>
      <c r="CN158" s="39">
        <v>2</v>
      </c>
      <c r="CO158" s="39">
        <f>CN158*C158*E158*F158*M158*$CO$6</f>
        <v>39430.270756800004</v>
      </c>
      <c r="CP158" s="39">
        <v>128</v>
      </c>
      <c r="CQ158" s="39">
        <f>CP158*C158*E158*F158*M158*$CQ$6</f>
        <v>2523537.3284352003</v>
      </c>
      <c r="CR158" s="39"/>
      <c r="CS158" s="39">
        <f>CR158*C158*E158*F158*M158*$CS$6</f>
        <v>0</v>
      </c>
      <c r="CT158" s="39">
        <v>10</v>
      </c>
      <c r="CU158" s="39">
        <f>CT158*C158*E158*F158*M158*$CU$6</f>
        <v>197151.35378399998</v>
      </c>
      <c r="CV158" s="39">
        <v>2</v>
      </c>
      <c r="CW158" s="39">
        <f>SUM(CV158*$CW$6*C158*E158*F158*M158)</f>
        <v>39430.270756799997</v>
      </c>
      <c r="CX158" s="39">
        <v>16</v>
      </c>
      <c r="CY158" s="39">
        <f>SUM(CX158*$CY$6*C158*E158*F158*M158)</f>
        <v>315442.16605439998</v>
      </c>
      <c r="CZ158" s="39">
        <v>0</v>
      </c>
      <c r="DA158" s="39">
        <f>CZ158*C158*E158*F158*M158*$DA$6</f>
        <v>0</v>
      </c>
      <c r="DB158" s="39"/>
      <c r="DC158" s="39">
        <f>DB158*C158*E158*F158*M158*$DC$6</f>
        <v>0</v>
      </c>
      <c r="DD158" s="39">
        <v>50</v>
      </c>
      <c r="DE158" s="39">
        <f>DD158*C158*E158*F158*M158*$DE$6</f>
        <v>1086344.1943200002</v>
      </c>
      <c r="DF158" s="39">
        <v>13</v>
      </c>
      <c r="DG158" s="39">
        <f>DF158*C158*E158*F158*M158*$DG$6</f>
        <v>282449.49052320002</v>
      </c>
      <c r="DH158" s="40">
        <v>44</v>
      </c>
      <c r="DI158" s="40">
        <f>DH158*C158*E158*F158*M158*$DI$6</f>
        <v>955982.89100160019</v>
      </c>
      <c r="DJ158" s="39">
        <v>100</v>
      </c>
      <c r="DK158" s="39">
        <f>DJ158*C158*E158*F158*M158*$DK$6</f>
        <v>2172688.3886400005</v>
      </c>
      <c r="DL158" s="39"/>
      <c r="DM158" s="39">
        <f>DL158*C158*E158*F158*M158*$DM$6</f>
        <v>0</v>
      </c>
      <c r="DN158" s="39"/>
      <c r="DO158" s="39">
        <f>DN158*C158*E158*F158*M158*$DO$6</f>
        <v>0</v>
      </c>
      <c r="DP158" s="39">
        <v>23</v>
      </c>
      <c r="DQ158" s="39">
        <f>DP158*C158*E158*F158*M158*$DQ$6</f>
        <v>499718.32938720012</v>
      </c>
      <c r="DR158" s="39">
        <v>50</v>
      </c>
      <c r="DS158" s="39">
        <f>DR158*C158*E158*F158*M158*$DS$6</f>
        <v>1086344.1943200002</v>
      </c>
      <c r="DT158" s="39"/>
      <c r="DU158" s="39">
        <f>DT158*C158*E158*F158*M158*$DU$6</f>
        <v>0</v>
      </c>
      <c r="DV158" s="39"/>
      <c r="DW158" s="39">
        <f>DV158*C158*E158*F158*M158*$DW$6</f>
        <v>0</v>
      </c>
      <c r="DX158" s="39"/>
      <c r="DY158" s="39">
        <f>DX158*C158*E158*F158*N158*$DY$6</f>
        <v>0</v>
      </c>
      <c r="DZ158" s="39">
        <v>1</v>
      </c>
      <c r="EA158" s="39">
        <f>DZ158*C158*E158*F158*O158*$EA$6</f>
        <v>42929.276197500003</v>
      </c>
      <c r="EB158" s="41">
        <f t="shared" si="74"/>
        <v>1466</v>
      </c>
      <c r="EC158" s="41">
        <f t="shared" si="75"/>
        <v>28528483.450074304</v>
      </c>
      <c r="ED158" s="2"/>
      <c r="EE158" s="2"/>
      <c r="EF158" s="2"/>
      <c r="EG158" s="2"/>
      <c r="EH158" s="2"/>
      <c r="EI158" s="2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s="53" customFormat="1" x14ac:dyDescent="0.25">
      <c r="A159" s="46">
        <v>28</v>
      </c>
      <c r="B159" s="26" t="s">
        <v>225</v>
      </c>
      <c r="C159" s="35">
        <v>19007.45</v>
      </c>
      <c r="D159" s="47">
        <f>C159*(H159+I159+J159)</f>
        <v>0</v>
      </c>
      <c r="E159" s="47">
        <v>2.09</v>
      </c>
      <c r="F159" s="48">
        <v>1</v>
      </c>
      <c r="G159" s="49"/>
      <c r="H159" s="50"/>
      <c r="I159" s="50"/>
      <c r="J159" s="50"/>
      <c r="K159" s="50"/>
      <c r="L159" s="35">
        <v>1.4</v>
      </c>
      <c r="M159" s="35">
        <v>1.68</v>
      </c>
      <c r="N159" s="35">
        <v>2.23</v>
      </c>
      <c r="O159" s="35">
        <v>2.39</v>
      </c>
      <c r="P159" s="32">
        <f>SUM(P160:P166)</f>
        <v>0</v>
      </c>
      <c r="Q159" s="32">
        <f t="shared" ref="Q159:CD159" si="76">SUM(Q160:Q166)</f>
        <v>0</v>
      </c>
      <c r="R159" s="32">
        <f t="shared" si="76"/>
        <v>44</v>
      </c>
      <c r="S159" s="32">
        <f t="shared" si="76"/>
        <v>3234497.7664999999</v>
      </c>
      <c r="T159" s="32">
        <f t="shared" si="76"/>
        <v>0</v>
      </c>
      <c r="U159" s="32">
        <f t="shared" si="76"/>
        <v>0</v>
      </c>
      <c r="V159" s="32">
        <f t="shared" si="76"/>
        <v>0</v>
      </c>
      <c r="W159" s="32">
        <f t="shared" si="76"/>
        <v>0</v>
      </c>
      <c r="X159" s="32">
        <f t="shared" si="76"/>
        <v>134</v>
      </c>
      <c r="Y159" s="32">
        <f t="shared" si="76"/>
        <v>10541535.571490001</v>
      </c>
      <c r="Z159" s="32">
        <f t="shared" si="76"/>
        <v>237</v>
      </c>
      <c r="AA159" s="32">
        <f t="shared" si="76"/>
        <v>14732332.360899998</v>
      </c>
      <c r="AB159" s="32">
        <f t="shared" si="76"/>
        <v>0</v>
      </c>
      <c r="AC159" s="32">
        <f t="shared" si="76"/>
        <v>0</v>
      </c>
      <c r="AD159" s="32">
        <f t="shared" si="76"/>
        <v>0</v>
      </c>
      <c r="AE159" s="32">
        <f t="shared" si="76"/>
        <v>0</v>
      </c>
      <c r="AF159" s="32">
        <f t="shared" si="76"/>
        <v>0</v>
      </c>
      <c r="AG159" s="32">
        <f t="shared" si="76"/>
        <v>0</v>
      </c>
      <c r="AH159" s="32">
        <f t="shared" si="76"/>
        <v>0</v>
      </c>
      <c r="AI159" s="32">
        <f t="shared" si="76"/>
        <v>0</v>
      </c>
      <c r="AJ159" s="32">
        <f t="shared" si="76"/>
        <v>4</v>
      </c>
      <c r="AK159" s="32">
        <f t="shared" si="76"/>
        <v>207061.07791599998</v>
      </c>
      <c r="AL159" s="32">
        <f t="shared" si="76"/>
        <v>0</v>
      </c>
      <c r="AM159" s="32">
        <f t="shared" si="76"/>
        <v>0</v>
      </c>
      <c r="AN159" s="32"/>
      <c r="AO159" s="39">
        <f>SUM($AO$6*AN159*C159*E159*F159*L159)</f>
        <v>0</v>
      </c>
      <c r="AP159" s="32">
        <f t="shared" si="76"/>
        <v>2</v>
      </c>
      <c r="AQ159" s="32">
        <f t="shared" si="76"/>
        <v>106920.70773999998</v>
      </c>
      <c r="AR159" s="32">
        <f t="shared" si="76"/>
        <v>0</v>
      </c>
      <c r="AS159" s="32">
        <f t="shared" si="76"/>
        <v>0</v>
      </c>
      <c r="AT159" s="32">
        <f t="shared" si="76"/>
        <v>0</v>
      </c>
      <c r="AU159" s="32">
        <f t="shared" si="76"/>
        <v>0</v>
      </c>
      <c r="AV159" s="32">
        <f t="shared" si="76"/>
        <v>0</v>
      </c>
      <c r="AW159" s="32">
        <f t="shared" si="76"/>
        <v>0</v>
      </c>
      <c r="AX159" s="32">
        <f t="shared" si="76"/>
        <v>1</v>
      </c>
      <c r="AY159" s="32">
        <f t="shared" si="76"/>
        <v>50070.185087999998</v>
      </c>
      <c r="AZ159" s="32">
        <f t="shared" si="76"/>
        <v>10</v>
      </c>
      <c r="BA159" s="32">
        <f t="shared" si="76"/>
        <v>515827.21929199994</v>
      </c>
      <c r="BB159" s="32">
        <f t="shared" si="76"/>
        <v>0</v>
      </c>
      <c r="BC159" s="32">
        <f t="shared" si="76"/>
        <v>0</v>
      </c>
      <c r="BD159" s="32">
        <f t="shared" si="76"/>
        <v>0</v>
      </c>
      <c r="BE159" s="32">
        <f t="shared" si="76"/>
        <v>0</v>
      </c>
      <c r="BF159" s="32">
        <f t="shared" si="76"/>
        <v>15</v>
      </c>
      <c r="BG159" s="32">
        <f t="shared" si="76"/>
        <v>892928.94490799995</v>
      </c>
      <c r="BH159" s="32">
        <f t="shared" si="76"/>
        <v>4</v>
      </c>
      <c r="BI159" s="32">
        <f t="shared" si="76"/>
        <v>228189.75933599999</v>
      </c>
      <c r="BJ159" s="32">
        <f t="shared" si="76"/>
        <v>0</v>
      </c>
      <c r="BK159" s="32">
        <f t="shared" si="76"/>
        <v>0</v>
      </c>
      <c r="BL159" s="32">
        <f t="shared" si="76"/>
        <v>0</v>
      </c>
      <c r="BM159" s="32">
        <f t="shared" si="76"/>
        <v>0</v>
      </c>
      <c r="BN159" s="32">
        <f t="shared" si="76"/>
        <v>0</v>
      </c>
      <c r="BO159" s="32">
        <f t="shared" si="76"/>
        <v>0</v>
      </c>
      <c r="BP159" s="32">
        <f t="shared" si="76"/>
        <v>0</v>
      </c>
      <c r="BQ159" s="32">
        <f t="shared" si="76"/>
        <v>0</v>
      </c>
      <c r="BR159" s="32">
        <f t="shared" si="76"/>
        <v>0</v>
      </c>
      <c r="BS159" s="32">
        <f t="shared" si="76"/>
        <v>0</v>
      </c>
      <c r="BT159" s="32">
        <f t="shared" si="76"/>
        <v>0</v>
      </c>
      <c r="BU159" s="32">
        <f t="shared" si="76"/>
        <v>0</v>
      </c>
      <c r="BV159" s="32">
        <f t="shared" si="76"/>
        <v>3</v>
      </c>
      <c r="BW159" s="32">
        <f t="shared" si="76"/>
        <v>158353.34684400001</v>
      </c>
      <c r="BX159" s="32">
        <f t="shared" si="76"/>
        <v>0</v>
      </c>
      <c r="BY159" s="32">
        <f t="shared" si="76"/>
        <v>0</v>
      </c>
      <c r="BZ159" s="32">
        <f t="shared" si="76"/>
        <v>0</v>
      </c>
      <c r="CA159" s="32">
        <f t="shared" si="76"/>
        <v>0</v>
      </c>
      <c r="CB159" s="32">
        <f t="shared" si="76"/>
        <v>0</v>
      </c>
      <c r="CC159" s="32">
        <f t="shared" si="76"/>
        <v>0</v>
      </c>
      <c r="CD159" s="32">
        <f t="shared" si="76"/>
        <v>6</v>
      </c>
      <c r="CE159" s="32">
        <f t="shared" ref="CE159:EC159" si="77">SUM(CE160:CE166)</f>
        <v>360505.33263359999</v>
      </c>
      <c r="CF159" s="32">
        <f t="shared" si="77"/>
        <v>10</v>
      </c>
      <c r="CG159" s="32">
        <f t="shared" si="77"/>
        <v>629319.63882480003</v>
      </c>
      <c r="CH159" s="32">
        <f t="shared" si="77"/>
        <v>0</v>
      </c>
      <c r="CI159" s="32">
        <f t="shared" si="77"/>
        <v>0</v>
      </c>
      <c r="CJ159" s="32">
        <f t="shared" si="77"/>
        <v>0</v>
      </c>
      <c r="CK159" s="32">
        <f t="shared" si="77"/>
        <v>0</v>
      </c>
      <c r="CL159" s="32">
        <f t="shared" si="77"/>
        <v>19</v>
      </c>
      <c r="CM159" s="32">
        <f t="shared" si="77"/>
        <v>1195112.7303192001</v>
      </c>
      <c r="CN159" s="32">
        <f t="shared" si="77"/>
        <v>0</v>
      </c>
      <c r="CO159" s="32">
        <f t="shared" si="77"/>
        <v>0</v>
      </c>
      <c r="CP159" s="32">
        <f t="shared" si="77"/>
        <v>95</v>
      </c>
      <c r="CQ159" s="32">
        <f t="shared" si="77"/>
        <v>5431363.3274208009</v>
      </c>
      <c r="CR159" s="32">
        <f t="shared" si="77"/>
        <v>0</v>
      </c>
      <c r="CS159" s="32">
        <f t="shared" si="77"/>
        <v>0</v>
      </c>
      <c r="CT159" s="32">
        <f t="shared" si="77"/>
        <v>10</v>
      </c>
      <c r="CU159" s="32">
        <f t="shared" si="77"/>
        <v>641524.24644000002</v>
      </c>
      <c r="CV159" s="32">
        <f t="shared" si="77"/>
        <v>2</v>
      </c>
      <c r="CW159" s="32">
        <f t="shared" si="77"/>
        <v>108276.7752528</v>
      </c>
      <c r="CX159" s="32">
        <f t="shared" si="77"/>
        <v>25</v>
      </c>
      <c r="CY159" s="32">
        <f t="shared" si="77"/>
        <v>1472689.3189007998</v>
      </c>
      <c r="CZ159" s="32">
        <f t="shared" si="77"/>
        <v>0</v>
      </c>
      <c r="DA159" s="32">
        <f t="shared" si="77"/>
        <v>0</v>
      </c>
      <c r="DB159" s="32">
        <f t="shared" si="77"/>
        <v>0</v>
      </c>
      <c r="DC159" s="32">
        <f t="shared" si="77"/>
        <v>0</v>
      </c>
      <c r="DD159" s="32">
        <f t="shared" si="77"/>
        <v>15</v>
      </c>
      <c r="DE159" s="32">
        <f t="shared" si="77"/>
        <v>1020128.9291424002</v>
      </c>
      <c r="DF159" s="32">
        <f t="shared" si="77"/>
        <v>0</v>
      </c>
      <c r="DG159" s="32">
        <f t="shared" si="77"/>
        <v>0</v>
      </c>
      <c r="DH159" s="32">
        <f t="shared" si="77"/>
        <v>0</v>
      </c>
      <c r="DI159" s="32">
        <f t="shared" si="77"/>
        <v>0</v>
      </c>
      <c r="DJ159" s="32">
        <f t="shared" si="77"/>
        <v>89</v>
      </c>
      <c r="DK159" s="32">
        <f t="shared" si="77"/>
        <v>5961787.9641936021</v>
      </c>
      <c r="DL159" s="32">
        <f t="shared" si="77"/>
        <v>0</v>
      </c>
      <c r="DM159" s="32">
        <f t="shared" si="77"/>
        <v>0</v>
      </c>
      <c r="DN159" s="32">
        <f t="shared" si="77"/>
        <v>3</v>
      </c>
      <c r="DO159" s="32">
        <f t="shared" si="77"/>
        <v>159330.48183360003</v>
      </c>
      <c r="DP159" s="32">
        <f t="shared" si="77"/>
        <v>0</v>
      </c>
      <c r="DQ159" s="32">
        <f t="shared" si="77"/>
        <v>0</v>
      </c>
      <c r="DR159" s="32">
        <f t="shared" si="77"/>
        <v>0</v>
      </c>
      <c r="DS159" s="32">
        <f t="shared" si="77"/>
        <v>0</v>
      </c>
      <c r="DT159" s="32">
        <f t="shared" si="77"/>
        <v>5</v>
      </c>
      <c r="DU159" s="32">
        <f t="shared" si="77"/>
        <v>320762.12322000001</v>
      </c>
      <c r="DV159" s="32">
        <f t="shared" si="77"/>
        <v>10</v>
      </c>
      <c r="DW159" s="32">
        <f t="shared" si="77"/>
        <v>541383.87626399985</v>
      </c>
      <c r="DX159" s="32">
        <f t="shared" si="77"/>
        <v>2</v>
      </c>
      <c r="DY159" s="32">
        <f t="shared" si="77"/>
        <v>244146.89376000001</v>
      </c>
      <c r="DZ159" s="32">
        <f t="shared" si="77"/>
        <v>2</v>
      </c>
      <c r="EA159" s="32">
        <f t="shared" si="77"/>
        <v>261664.15967999998</v>
      </c>
      <c r="EB159" s="32">
        <f t="shared" si="77"/>
        <v>747</v>
      </c>
      <c r="EC159" s="32">
        <f t="shared" si="77"/>
        <v>49015712.737899594</v>
      </c>
      <c r="ED159" s="51"/>
      <c r="EE159" s="51"/>
      <c r="EF159" s="51"/>
      <c r="EG159" s="51"/>
      <c r="EH159" s="51"/>
      <c r="EI159" s="51"/>
      <c r="EJ159" s="52"/>
      <c r="EK159" s="52"/>
      <c r="EL159" s="52"/>
      <c r="EM159" s="52"/>
      <c r="EN159" s="52"/>
      <c r="EO159" s="52"/>
      <c r="EP159" s="52"/>
      <c r="EQ159" s="52"/>
      <c r="ER159" s="52"/>
      <c r="ES159" s="52"/>
      <c r="ET159" s="52"/>
      <c r="EU159" s="52"/>
      <c r="EV159" s="52"/>
      <c r="EW159" s="52"/>
      <c r="EX159" s="52"/>
      <c r="EY159" s="52"/>
      <c r="EZ159" s="52"/>
      <c r="FA159" s="52"/>
      <c r="FB159" s="52"/>
      <c r="FC159" s="52"/>
      <c r="FD159" s="52"/>
      <c r="FE159" s="52"/>
      <c r="FF159" s="52"/>
      <c r="FG159" s="52"/>
      <c r="FH159" s="52"/>
      <c r="FI159" s="52"/>
      <c r="FJ159" s="52"/>
      <c r="FK159" s="52"/>
      <c r="FL159" s="52"/>
      <c r="FM159" s="52"/>
      <c r="FN159" s="52"/>
      <c r="FO159" s="52"/>
      <c r="FP159" s="52"/>
      <c r="FQ159" s="52"/>
      <c r="FR159" s="52"/>
      <c r="FS159" s="52"/>
      <c r="FT159" s="52"/>
      <c r="FU159" s="52"/>
      <c r="FV159" s="52"/>
      <c r="FW159" s="52"/>
      <c r="FX159" s="52"/>
      <c r="FY159" s="52"/>
      <c r="FZ159" s="52"/>
      <c r="GA159" s="52"/>
      <c r="GB159" s="52"/>
      <c r="GC159" s="52"/>
      <c r="GD159" s="52"/>
      <c r="GE159" s="52"/>
      <c r="GF159" s="52"/>
      <c r="GG159" s="52"/>
      <c r="GH159" s="52"/>
      <c r="GI159" s="52"/>
      <c r="GJ159" s="52"/>
      <c r="GK159" s="52"/>
      <c r="GL159" s="52"/>
      <c r="GM159" s="52"/>
      <c r="GN159" s="52"/>
      <c r="GO159" s="52"/>
      <c r="GP159" s="52"/>
      <c r="GQ159" s="52"/>
      <c r="GR159" s="52"/>
      <c r="GS159" s="52"/>
      <c r="GT159" s="52"/>
      <c r="GU159" s="52"/>
      <c r="GV159" s="52"/>
      <c r="GW159" s="52"/>
      <c r="GX159" s="52"/>
      <c r="GY159" s="52"/>
      <c r="GZ159" s="52"/>
      <c r="HA159" s="52"/>
      <c r="HB159" s="52"/>
      <c r="HC159" s="52"/>
      <c r="HD159" s="52"/>
      <c r="HE159" s="52"/>
      <c r="HF159" s="52"/>
      <c r="HG159" s="52"/>
      <c r="HH159" s="52"/>
      <c r="HI159" s="52"/>
      <c r="HJ159" s="52"/>
      <c r="HK159" s="52"/>
      <c r="HL159" s="52"/>
      <c r="HM159" s="52"/>
      <c r="HN159" s="52"/>
      <c r="HO159" s="52"/>
      <c r="HP159" s="52"/>
      <c r="HQ159" s="52"/>
      <c r="HR159" s="52"/>
      <c r="HS159" s="52"/>
      <c r="HT159" s="52"/>
      <c r="HU159" s="52"/>
      <c r="HV159" s="52"/>
      <c r="HW159" s="52"/>
      <c r="HX159" s="52"/>
      <c r="HY159" s="52"/>
      <c r="HZ159" s="52"/>
      <c r="IA159" s="52"/>
      <c r="IB159" s="52"/>
      <c r="IC159" s="52"/>
      <c r="ID159" s="52"/>
      <c r="IE159" s="52"/>
      <c r="IF159" s="52"/>
      <c r="IG159" s="52"/>
      <c r="IH159" s="52"/>
      <c r="II159" s="52"/>
      <c r="IJ159" s="52"/>
      <c r="IK159" s="52"/>
      <c r="IL159" s="52"/>
      <c r="IM159" s="52"/>
      <c r="IN159" s="52"/>
      <c r="IO159" s="52"/>
      <c r="IP159" s="52"/>
      <c r="IQ159" s="52"/>
      <c r="IR159" s="52"/>
      <c r="IS159" s="52"/>
      <c r="IT159" s="52"/>
      <c r="IU159" s="52"/>
      <c r="IV159" s="52"/>
      <c r="IW159" s="52"/>
    </row>
    <row r="160" spans="1:257" ht="28.5" customHeight="1" x14ac:dyDescent="0.25">
      <c r="A160" s="56">
        <v>182</v>
      </c>
      <c r="B160" s="34" t="s">
        <v>226</v>
      </c>
      <c r="C160" s="35">
        <v>19007.45</v>
      </c>
      <c r="D160" s="35">
        <f>C160*(H160+I160+J160)</f>
        <v>15205.960000000001</v>
      </c>
      <c r="E160" s="112">
        <v>2.0499999999999998</v>
      </c>
      <c r="F160" s="36">
        <v>1</v>
      </c>
      <c r="G160" s="37"/>
      <c r="H160" s="38">
        <v>0.42</v>
      </c>
      <c r="I160" s="38">
        <v>0.34</v>
      </c>
      <c r="J160" s="38">
        <v>0.04</v>
      </c>
      <c r="K160" s="38">
        <v>0.2</v>
      </c>
      <c r="L160" s="35">
        <v>1.4</v>
      </c>
      <c r="M160" s="35">
        <v>1.68</v>
      </c>
      <c r="N160" s="35">
        <v>2.23</v>
      </c>
      <c r="O160" s="35">
        <v>2.39</v>
      </c>
      <c r="P160" s="39"/>
      <c r="Q160" s="39">
        <f>P160*C160*E160*F160*L160*$Q$6</f>
        <v>0</v>
      </c>
      <c r="R160" s="39">
        <v>12</v>
      </c>
      <c r="S160" s="39">
        <f>R160*C160*E160*F160*L160*$S$6</f>
        <v>851001.5514</v>
      </c>
      <c r="T160" s="39">
        <v>0</v>
      </c>
      <c r="U160" s="39">
        <f>T160*C160*E160*F160*L160*$U$6</f>
        <v>0</v>
      </c>
      <c r="V160" s="39">
        <v>0</v>
      </c>
      <c r="W160" s="39">
        <f>V160*C160*E160*F160*L160*$W$6</f>
        <v>0</v>
      </c>
      <c r="X160" s="39"/>
      <c r="Y160" s="39">
        <f>X160*C160*E160*F160*L160*$Y$6</f>
        <v>0</v>
      </c>
      <c r="Z160" s="39">
        <v>71</v>
      </c>
      <c r="AA160" s="39">
        <f>Z160*C160*E160*F160*L160*$AA$6</f>
        <v>4260462.8951499993</v>
      </c>
      <c r="AB160" s="39">
        <v>0</v>
      </c>
      <c r="AC160" s="39">
        <f>AB160*C160*E160*F160*L160*$AC$6</f>
        <v>0</v>
      </c>
      <c r="AD160" s="39">
        <v>0</v>
      </c>
      <c r="AE160" s="39">
        <f>AD160*C160*E160*F160*L160*$AE$6</f>
        <v>0</v>
      </c>
      <c r="AF160" s="39">
        <v>0</v>
      </c>
      <c r="AG160" s="39">
        <f>AF160*C160*E160*F160*L160*$AG$6</f>
        <v>0</v>
      </c>
      <c r="AH160" s="39">
        <v>0</v>
      </c>
      <c r="AI160" s="39">
        <f>AH160*C160*E160*F160*L160*$AI$6</f>
        <v>0</v>
      </c>
      <c r="AJ160" s="39">
        <v>2</v>
      </c>
      <c r="AK160" s="39">
        <f>AJ160*C160*E160*F160*L160*$AK$6</f>
        <v>106920.70773999998</v>
      </c>
      <c r="AL160" s="39"/>
      <c r="AM160" s="39">
        <f>AL160*C160*E160*F160*L160*$AM$6</f>
        <v>0</v>
      </c>
      <c r="AN160" s="39"/>
      <c r="AO160" s="39">
        <f>SUM($AO$6*AN160*C160*E160*F160*L160)</f>
        <v>0</v>
      </c>
      <c r="AP160" s="39">
        <v>2</v>
      </c>
      <c r="AQ160" s="39">
        <f>AP160*C160*E160*F160*L160*$AQ$6</f>
        <v>106920.70773999998</v>
      </c>
      <c r="AR160" s="39">
        <v>0</v>
      </c>
      <c r="AS160" s="39">
        <f>AR160*C160*E160*F160*L160*$AS$6</f>
        <v>0</v>
      </c>
      <c r="AT160" s="39">
        <v>0</v>
      </c>
      <c r="AU160" s="39">
        <f>AT160*C160*E160*F160*L160*$AU$6</f>
        <v>0</v>
      </c>
      <c r="AV160" s="39">
        <v>0</v>
      </c>
      <c r="AW160" s="39">
        <f>AV160*C160*E160*F160*L160*$AW$6</f>
        <v>0</v>
      </c>
      <c r="AX160" s="39"/>
      <c r="AY160" s="39">
        <f>SUM(AX160*$AY$6*C160*E160*F160*L160)</f>
        <v>0</v>
      </c>
      <c r="AZ160" s="39"/>
      <c r="BA160" s="39">
        <f>SUM(AZ160*$BA$6*C160*E160*F160*L160)</f>
        <v>0</v>
      </c>
      <c r="BB160" s="39">
        <v>0</v>
      </c>
      <c r="BC160" s="39">
        <f>BB160*C160*E160*F160*L160*$BC$6</f>
        <v>0</v>
      </c>
      <c r="BD160" s="39">
        <v>0</v>
      </c>
      <c r="BE160" s="39">
        <f>BD160*C160*E160*F160*L160*$BE$6</f>
        <v>0</v>
      </c>
      <c r="BF160" s="39">
        <v>13</v>
      </c>
      <c r="BG160" s="39">
        <f>BF160*C160*E160*F160*L160*$BG$6</f>
        <v>765901.39625999995</v>
      </c>
      <c r="BH160" s="39">
        <v>2</v>
      </c>
      <c r="BI160" s="39">
        <f>BH160*C160*E160*F160*L160*$BI$6</f>
        <v>117830.98404</v>
      </c>
      <c r="BJ160" s="39">
        <v>0</v>
      </c>
      <c r="BK160" s="39">
        <f>BJ160*C160*E160*F160*L160*$BK$6</f>
        <v>0</v>
      </c>
      <c r="BL160" s="39">
        <v>0</v>
      </c>
      <c r="BM160" s="39">
        <f>BL160*C160*E160*F160*L160*$BM$6</f>
        <v>0</v>
      </c>
      <c r="BN160" s="39">
        <v>0</v>
      </c>
      <c r="BO160" s="39">
        <f>BN160*C160*E160*F160*L160*$BO$6</f>
        <v>0</v>
      </c>
      <c r="BP160" s="39">
        <v>0</v>
      </c>
      <c r="BQ160" s="39">
        <f>BP160*C160*E160*F160*L160*$BQ$6</f>
        <v>0</v>
      </c>
      <c r="BR160" s="39">
        <v>0</v>
      </c>
      <c r="BS160" s="39">
        <f>BR160*C160*E160*F160*L160*$BS$6</f>
        <v>0</v>
      </c>
      <c r="BT160" s="39">
        <v>0</v>
      </c>
      <c r="BU160" s="39">
        <f>BT160*C160*E160*F160*L160*$BU$6</f>
        <v>0</v>
      </c>
      <c r="BV160" s="39">
        <v>1</v>
      </c>
      <c r="BW160" s="39">
        <f>BV160*C160*E160*F160*L160*$BW$6</f>
        <v>58915.492019999998</v>
      </c>
      <c r="BX160" s="39">
        <v>0</v>
      </c>
      <c r="BY160" s="39">
        <f>BX160*C160*E160*F160*L160*$BY$6</f>
        <v>0</v>
      </c>
      <c r="BZ160" s="39">
        <v>0</v>
      </c>
      <c r="CA160" s="39">
        <f>BZ160*C160*E160*F160*M160*$CA$6</f>
        <v>0</v>
      </c>
      <c r="CB160" s="39">
        <v>0</v>
      </c>
      <c r="CC160" s="39">
        <f>CB160*C160*E160*F160*M160*$CC$6</f>
        <v>0</v>
      </c>
      <c r="CD160" s="39"/>
      <c r="CE160" s="39">
        <f>CD160*C160*E160*F160*M160*$CE$6</f>
        <v>0</v>
      </c>
      <c r="CF160" s="39">
        <v>7</v>
      </c>
      <c r="CG160" s="39">
        <f>CF160*C160*E160*F160*M160*$CG$6</f>
        <v>449066.97250799998</v>
      </c>
      <c r="CH160" s="39"/>
      <c r="CI160" s="39">
        <f>SUM(CH160*$CI$6*C160*E160*F160*M160)</f>
        <v>0</v>
      </c>
      <c r="CJ160" s="39"/>
      <c r="CK160" s="39">
        <f>SUM(CJ160*$CK$6*C160*E160*F160*M160)</f>
        <v>0</v>
      </c>
      <c r="CL160" s="39">
        <v>2</v>
      </c>
      <c r="CM160" s="39">
        <f>CL160*C160*E160*F160*M160*$CM$6</f>
        <v>128304.84928799998</v>
      </c>
      <c r="CN160" s="39">
        <v>0</v>
      </c>
      <c r="CO160" s="39">
        <f>CN160*C160*E160*F160*M160*$CO$6</f>
        <v>0</v>
      </c>
      <c r="CP160" s="39">
        <v>24</v>
      </c>
      <c r="CQ160" s="39">
        <f>CP160*C160*E160*F160*M160*$CQ$6</f>
        <v>1539658.1914559999</v>
      </c>
      <c r="CR160" s="39">
        <v>0</v>
      </c>
      <c r="CS160" s="39">
        <f>CR160*C160*E160*F160*M160*$CS$6</f>
        <v>0</v>
      </c>
      <c r="CT160" s="39">
        <v>10</v>
      </c>
      <c r="CU160" s="39">
        <f>CT160*C160*E160*F160*M160*$CU$6</f>
        <v>641524.24644000002</v>
      </c>
      <c r="CV160" s="39"/>
      <c r="CW160" s="39">
        <f>SUM(CV160*$CW$6*C160*E160*F160*M160)</f>
        <v>0</v>
      </c>
      <c r="CX160" s="39">
        <v>5</v>
      </c>
      <c r="CY160" s="39">
        <f>SUM(CX160*$CY$6*C160*E160*F160*M160)</f>
        <v>320762.12322000001</v>
      </c>
      <c r="CZ160" s="39">
        <v>0</v>
      </c>
      <c r="DA160" s="39">
        <f>CZ160*C160*E160*F160*M160*$DA$6</f>
        <v>0</v>
      </c>
      <c r="DB160" s="39">
        <v>0</v>
      </c>
      <c r="DC160" s="39">
        <f>DB160*C160*E160*F160*M160*$DC$6</f>
        <v>0</v>
      </c>
      <c r="DD160" s="39">
        <v>6</v>
      </c>
      <c r="DE160" s="39">
        <f>DD160*C160*E160*F160*M160*$DE$6</f>
        <v>424191.54254400003</v>
      </c>
      <c r="DF160" s="39"/>
      <c r="DG160" s="39">
        <f>DF160*C160*E160*F160*M160*$DG$6</f>
        <v>0</v>
      </c>
      <c r="DH160" s="40">
        <v>0</v>
      </c>
      <c r="DI160" s="40">
        <f>DH160*C160*E160*F160*M160*$DI$6</f>
        <v>0</v>
      </c>
      <c r="DJ160" s="39">
        <v>10</v>
      </c>
      <c r="DK160" s="39">
        <f>DJ160*C160*E160*F160*M160*$DK$6</f>
        <v>706985.90424000006</v>
      </c>
      <c r="DL160" s="39">
        <v>0</v>
      </c>
      <c r="DM160" s="39">
        <f>DL160*C160*E160*F160*M160*$DM$6</f>
        <v>0</v>
      </c>
      <c r="DN160" s="39">
        <v>0</v>
      </c>
      <c r="DO160" s="39">
        <f>DN160*C160*E160*F160*M160*$DO$6</f>
        <v>0</v>
      </c>
      <c r="DP160" s="39">
        <v>0</v>
      </c>
      <c r="DQ160" s="39">
        <f>DP160*C160*E160*F160*M160*$DQ$6</f>
        <v>0</v>
      </c>
      <c r="DR160" s="39">
        <v>0</v>
      </c>
      <c r="DS160" s="39">
        <f>DR160*C160*E160*F160*M160*$DS$6</f>
        <v>0</v>
      </c>
      <c r="DT160" s="39">
        <v>5</v>
      </c>
      <c r="DU160" s="39">
        <f>DT160*C160*E160*F160*M160*$DU$6</f>
        <v>320762.12322000001</v>
      </c>
      <c r="DV160" s="39">
        <v>0</v>
      </c>
      <c r="DW160" s="39">
        <f>DV160*C160*E160*F160*M160*$DW$6</f>
        <v>0</v>
      </c>
      <c r="DX160" s="39">
        <v>0</v>
      </c>
      <c r="DY160" s="39">
        <f>DX160*C160*E160*F160*N160*$DY$6</f>
        <v>0</v>
      </c>
      <c r="DZ160" s="39"/>
      <c r="EA160" s="39">
        <f>DZ160*C160*E160*F160*O160*$EA$6</f>
        <v>0</v>
      </c>
      <c r="EB160" s="41">
        <f t="shared" ref="EB160:EB166" si="78">SUM(P160,R160,T160,V160,X160,Z160,AB160,AD160,AF160,AH160,AJ160,AL160,AP160,AR160,AT160,AV160,AX160,AZ160,BB160,BD160,BF160,BH160,BJ160,BL160,BN160,BP160,BR160,BT160,BV160,BX160,BZ160,CB160,CD160,CF160,CH160,CJ160,CL160,CN160,CP160,CR160,CT160,CV160,CX160,CZ160,DB160,DD160,DF160,DH160,DJ160,DL160,DN160,DP160,DR160,DT160,DV160,DX160,DZ160,AN160)</f>
        <v>172</v>
      </c>
      <c r="EC160" s="41">
        <f t="shared" ref="EC160:EC166" si="79">SUM(Q160,S160,U160,W160,Y160,AA160,AC160,AE160,AG160,AI160,AK160,AM160,AQ160,AS160,AU160,AW160,AY160,BA160,BC160,BE160,BG160,BI160,BK160,BM160,BO160,BQ160,BS160,BU160,BW160,BY160,CA160,CC160,CE160,CG160,CI160,CK160,CM160,CO160,CQ160,CS160,CU160,CW160,CY160,DA160,DC160,DE160,DG160,DI160,DK160,DM160,DO160,DQ160,DS160,DU160,DW160,DY160,EA160,AO160)</f>
        <v>10799209.687266</v>
      </c>
    </row>
    <row r="161" spans="1:257" s="43" customFormat="1" ht="28.5" customHeight="1" x14ac:dyDescent="0.25">
      <c r="A161" s="56">
        <v>126</v>
      </c>
      <c r="B161" s="34" t="s">
        <v>227</v>
      </c>
      <c r="C161" s="35">
        <v>19007.45</v>
      </c>
      <c r="D161" s="35"/>
      <c r="E161" s="112">
        <v>2.29</v>
      </c>
      <c r="F161" s="36">
        <v>1</v>
      </c>
      <c r="G161" s="37"/>
      <c r="H161" s="38">
        <v>0.64</v>
      </c>
      <c r="I161" s="38">
        <v>0.12</v>
      </c>
      <c r="J161" s="38">
        <v>0.04</v>
      </c>
      <c r="K161" s="38">
        <v>0.2</v>
      </c>
      <c r="L161" s="35">
        <v>1.4</v>
      </c>
      <c r="M161" s="35">
        <v>1.68</v>
      </c>
      <c r="N161" s="35">
        <v>2.23</v>
      </c>
      <c r="O161" s="35">
        <v>2.39</v>
      </c>
      <c r="P161" s="39"/>
      <c r="Q161" s="39">
        <f>P161*C161*E161*F161*L161*$Q$6</f>
        <v>0</v>
      </c>
      <c r="R161" s="39">
        <v>0</v>
      </c>
      <c r="S161" s="39">
        <f>R161*C161*E161*F161*L161*$S$6</f>
        <v>0</v>
      </c>
      <c r="T161" s="39"/>
      <c r="U161" s="39">
        <f>T161*C161*E161*F161*L161*$U$6</f>
        <v>0</v>
      </c>
      <c r="V161" s="39"/>
      <c r="W161" s="39">
        <f>V161*C161*E161*F161*L161*$W$6</f>
        <v>0</v>
      </c>
      <c r="X161" s="39">
        <v>84</v>
      </c>
      <c r="Y161" s="39">
        <f>X161*C161*E161*F161*L161*$Y$6</f>
        <v>5630660.5462800004</v>
      </c>
      <c r="Z161" s="39">
        <v>6</v>
      </c>
      <c r="AA161" s="39">
        <f>Z161*C161*E161*F161*L161*$AA$6</f>
        <v>402190.03902000008</v>
      </c>
      <c r="AB161" s="39"/>
      <c r="AC161" s="39">
        <f>AB161*C161*E161*F161*L161*$AC$6</f>
        <v>0</v>
      </c>
      <c r="AD161" s="39"/>
      <c r="AE161" s="39">
        <f>AD161*C161*E161*F161*L161*$AE$6</f>
        <v>0</v>
      </c>
      <c r="AF161" s="39"/>
      <c r="AG161" s="39">
        <f>AF161*C161*E161*F161*L161*$AG$6</f>
        <v>0</v>
      </c>
      <c r="AH161" s="39"/>
      <c r="AI161" s="39">
        <f>AH161*C161*E161*F161*L161*$AI$6</f>
        <v>0</v>
      </c>
      <c r="AJ161" s="39"/>
      <c r="AK161" s="39">
        <f>AJ161*C161*E161*F161*L161*$AK$6</f>
        <v>0</v>
      </c>
      <c r="AL161" s="39"/>
      <c r="AM161" s="39">
        <f>AL161*C161*E161*F161*L161*$AM$6</f>
        <v>0</v>
      </c>
      <c r="AN161" s="39"/>
      <c r="AO161" s="39">
        <f>SUM($AO$6*AN161*C161*E161*F161*L161)</f>
        <v>0</v>
      </c>
      <c r="AP161" s="39"/>
      <c r="AQ161" s="39">
        <f>AP161*C161*E161*F161*L161*$AQ$6</f>
        <v>0</v>
      </c>
      <c r="AR161" s="39"/>
      <c r="AS161" s="39">
        <f>AR161*C161*E161*F161*L161*$AS$6</f>
        <v>0</v>
      </c>
      <c r="AT161" s="39"/>
      <c r="AU161" s="39">
        <f>AT161*C161*E161*F161*L161*$AU$6</f>
        <v>0</v>
      </c>
      <c r="AV161" s="39"/>
      <c r="AW161" s="39">
        <f>AV161*C161*E161*F161*L161*$AW$6</f>
        <v>0</v>
      </c>
      <c r="AX161" s="39"/>
      <c r="AY161" s="39">
        <f>SUM(AX161*$AY$6*C161*E161*F161*L161)</f>
        <v>0</v>
      </c>
      <c r="AZ161" s="39"/>
      <c r="BA161" s="39">
        <f>SUM(AZ161*$BA$6*C161*E161*F161*L161)</f>
        <v>0</v>
      </c>
      <c r="BB161" s="39"/>
      <c r="BC161" s="39">
        <f>BB161*C161*E161*F161*L161*$BC$6</f>
        <v>0</v>
      </c>
      <c r="BD161" s="39"/>
      <c r="BE161" s="39">
        <f>BD161*C161*E161*F161*L161*$BE$6</f>
        <v>0</v>
      </c>
      <c r="BF161" s="39"/>
      <c r="BG161" s="39">
        <f>BF161*C161*E161*F161*L161*$BG$6</f>
        <v>0</v>
      </c>
      <c r="BH161" s="39"/>
      <c r="BI161" s="39">
        <f>BH161*C161*E161*F161*L161*$BI$6</f>
        <v>0</v>
      </c>
      <c r="BJ161" s="39"/>
      <c r="BK161" s="39">
        <f>BJ161*C161*E161*F161*L161*$BK$6</f>
        <v>0</v>
      </c>
      <c r="BL161" s="39"/>
      <c r="BM161" s="39">
        <f>BL161*C161*E161*F161*L161*$BM$6</f>
        <v>0</v>
      </c>
      <c r="BN161" s="39"/>
      <c r="BO161" s="39">
        <f>BN161*C161*E161*F161*L161*$BO$6</f>
        <v>0</v>
      </c>
      <c r="BP161" s="39"/>
      <c r="BQ161" s="39">
        <f>BP161*C161*E161*F161*L161*$BQ$6</f>
        <v>0</v>
      </c>
      <c r="BR161" s="39"/>
      <c r="BS161" s="39">
        <f>BR161*C161*E161*F161*L161*$BS$6</f>
        <v>0</v>
      </c>
      <c r="BT161" s="39"/>
      <c r="BU161" s="39">
        <f>BT161*C161*E161*F161*L161*$BU$6</f>
        <v>0</v>
      </c>
      <c r="BV161" s="39"/>
      <c r="BW161" s="39">
        <f>BV161*C161*E161*F161*L161*$BW$6</f>
        <v>0</v>
      </c>
      <c r="BX161" s="39"/>
      <c r="BY161" s="39">
        <f>BX161*C161*E161*F161*L161*$BY$6</f>
        <v>0</v>
      </c>
      <c r="BZ161" s="39"/>
      <c r="CA161" s="39">
        <f>BZ161*C161*E161*F161*M161*$CA$6</f>
        <v>0</v>
      </c>
      <c r="CB161" s="39"/>
      <c r="CC161" s="39">
        <f>CB161*C161*E161*F161*M161*$CC$6</f>
        <v>0</v>
      </c>
      <c r="CD161" s="39"/>
      <c r="CE161" s="39">
        <f>CD161*C161*E161*F161*M161*$CE$6</f>
        <v>0</v>
      </c>
      <c r="CF161" s="39"/>
      <c r="CG161" s="39">
        <f>CF161*C161*E161*F161*M161*$CG$6</f>
        <v>0</v>
      </c>
      <c r="CH161" s="39"/>
      <c r="CI161" s="39">
        <f>SUM(CH161*$CI$6*C161*E161*F161*M161)</f>
        <v>0</v>
      </c>
      <c r="CJ161" s="39"/>
      <c r="CK161" s="39">
        <f>SUM(CJ161*$CK$6*C161*E161*F161*M161)</f>
        <v>0</v>
      </c>
      <c r="CL161" s="39"/>
      <c r="CM161" s="39">
        <f>CL161*C161*E161*F161*M161*$CM$6</f>
        <v>0</v>
      </c>
      <c r="CN161" s="39"/>
      <c r="CO161" s="39">
        <f>CN161*C161*E161*F161*M161*$CO$6</f>
        <v>0</v>
      </c>
      <c r="CP161" s="39"/>
      <c r="CQ161" s="39">
        <f>CP161*C161*E161*F161*M161*$CQ$6</f>
        <v>0</v>
      </c>
      <c r="CR161" s="39"/>
      <c r="CS161" s="39">
        <f>CR161*C161*E161*F161*M161*$CS$6</f>
        <v>0</v>
      </c>
      <c r="CT161" s="39"/>
      <c r="CU161" s="39">
        <f>CT161*C161*E161*F161*M161*$CU$6</f>
        <v>0</v>
      </c>
      <c r="CV161" s="39"/>
      <c r="CW161" s="39">
        <f>SUM(CV161*$CW$6*C161*E161*F161*M161)</f>
        <v>0</v>
      </c>
      <c r="CX161" s="39"/>
      <c r="CY161" s="39">
        <f>SUM(CX161*$CY$6*C161*E161*F161*M161)</f>
        <v>0</v>
      </c>
      <c r="CZ161" s="39"/>
      <c r="DA161" s="39">
        <f>CZ161*C161*E161*F161*M161*$DA$6</f>
        <v>0</v>
      </c>
      <c r="DB161" s="39"/>
      <c r="DC161" s="39">
        <f>DB161*C161*E161*F161*M161*$DC$6</f>
        <v>0</v>
      </c>
      <c r="DD161" s="39"/>
      <c r="DE161" s="39">
        <f>DD161*C161*E161*F161*M161*$DE$6</f>
        <v>0</v>
      </c>
      <c r="DF161" s="39"/>
      <c r="DG161" s="39">
        <f>DF161*C161*E161*F161*M161*$DG$6</f>
        <v>0</v>
      </c>
      <c r="DH161" s="40"/>
      <c r="DI161" s="40">
        <f>DH161*C161*E161*F161*M161*$DI$6</f>
        <v>0</v>
      </c>
      <c r="DJ161" s="39"/>
      <c r="DK161" s="39">
        <f>DJ161*C161*E161*F161*M161*$DK$6</f>
        <v>0</v>
      </c>
      <c r="DL161" s="39"/>
      <c r="DM161" s="39">
        <f>DL161*C161*E161*F161*M161*$DM$6</f>
        <v>0</v>
      </c>
      <c r="DN161" s="39"/>
      <c r="DO161" s="39">
        <f>DN161*C161*E161*F161*M161*$DO$6</f>
        <v>0</v>
      </c>
      <c r="DP161" s="39"/>
      <c r="DQ161" s="39">
        <f>DP161*C161*E161*F161*M161*$DQ$6</f>
        <v>0</v>
      </c>
      <c r="DR161" s="39"/>
      <c r="DS161" s="39">
        <f>DR161*C161*E161*F161*M161*$DS$6</f>
        <v>0</v>
      </c>
      <c r="DT161" s="39"/>
      <c r="DU161" s="39">
        <f>DT161*C161*E161*F161*M161*$DU$6</f>
        <v>0</v>
      </c>
      <c r="DV161" s="39"/>
      <c r="DW161" s="39">
        <f>DV161*C161*E161*F161*M161*$DW$6</f>
        <v>0</v>
      </c>
      <c r="DX161" s="39"/>
      <c r="DY161" s="39">
        <f>DX161*C161*E161*F161*N161*$DY$6</f>
        <v>0</v>
      </c>
      <c r="DZ161" s="39"/>
      <c r="EA161" s="39">
        <f>DZ161*C161*E161*F161*O161*$EA$6</f>
        <v>0</v>
      </c>
      <c r="EB161" s="41">
        <f t="shared" si="78"/>
        <v>90</v>
      </c>
      <c r="EC161" s="41">
        <f t="shared" si="79"/>
        <v>6032850.5853000004</v>
      </c>
      <c r="ED161" s="2"/>
      <c r="EE161" s="2"/>
      <c r="EF161" s="2"/>
      <c r="EG161" s="2"/>
      <c r="EH161" s="2"/>
      <c r="EI161" s="2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s="43" customFormat="1" ht="28.5" customHeight="1" x14ac:dyDescent="0.25">
      <c r="A162" s="56">
        <v>127</v>
      </c>
      <c r="B162" s="34" t="s">
        <v>228</v>
      </c>
      <c r="C162" s="35">
        <v>19007.45</v>
      </c>
      <c r="D162" s="35"/>
      <c r="E162" s="112">
        <v>4.09</v>
      </c>
      <c r="F162" s="36">
        <v>1</v>
      </c>
      <c r="G162" s="37"/>
      <c r="H162" s="38">
        <v>0.55000000000000004</v>
      </c>
      <c r="I162" s="38">
        <v>0.22</v>
      </c>
      <c r="J162" s="38">
        <v>0.04</v>
      </c>
      <c r="K162" s="38">
        <v>0.19</v>
      </c>
      <c r="L162" s="35">
        <v>1.4</v>
      </c>
      <c r="M162" s="35">
        <v>1.68</v>
      </c>
      <c r="N162" s="35">
        <v>2.23</v>
      </c>
      <c r="O162" s="35">
        <v>2.39</v>
      </c>
      <c r="P162" s="39"/>
      <c r="Q162" s="39">
        <f>P162*C162*E162*F162*L162*$Q$6</f>
        <v>0</v>
      </c>
      <c r="R162" s="39">
        <v>0</v>
      </c>
      <c r="S162" s="39">
        <f>R162*C162*E162*F162*L162*$S$6</f>
        <v>0</v>
      </c>
      <c r="T162" s="39"/>
      <c r="U162" s="39">
        <f>T162*C162*E162*F162*L162*$U$6</f>
        <v>0</v>
      </c>
      <c r="V162" s="39"/>
      <c r="W162" s="39">
        <f>V162*C162*E162*F162*L162*$W$6</f>
        <v>0</v>
      </c>
      <c r="X162" s="39">
        <v>35</v>
      </c>
      <c r="Y162" s="39">
        <f>X162*C162*E162*F162*L162*$Y$6</f>
        <v>4190211.35995</v>
      </c>
      <c r="Z162" s="39">
        <v>4</v>
      </c>
      <c r="AA162" s="39">
        <f>Z162*C162*E162*F162*L162*$AA$6</f>
        <v>478881.29827999999</v>
      </c>
      <c r="AB162" s="39"/>
      <c r="AC162" s="39">
        <f>AB162*C162*E162*F162*L162*$AC$6</f>
        <v>0</v>
      </c>
      <c r="AD162" s="39"/>
      <c r="AE162" s="39">
        <f>AD162*C162*E162*F162*L162*$AE$6</f>
        <v>0</v>
      </c>
      <c r="AF162" s="39"/>
      <c r="AG162" s="39">
        <f>AF162*C162*E162*F162*L162*$AG$6</f>
        <v>0</v>
      </c>
      <c r="AH162" s="39"/>
      <c r="AI162" s="39">
        <f>AH162*C162*E162*F162*L162*$AI$6</f>
        <v>0</v>
      </c>
      <c r="AJ162" s="39"/>
      <c r="AK162" s="39">
        <f>AJ162*C162*E162*F162*L162*$AK$6</f>
        <v>0</v>
      </c>
      <c r="AL162" s="39"/>
      <c r="AM162" s="39">
        <f>AL162*C162*E162*F162*L162*$AM$6</f>
        <v>0</v>
      </c>
      <c r="AN162" s="39"/>
      <c r="AO162" s="39">
        <f>SUM($AO$6*AN162*C162*E162*F162*L162)</f>
        <v>0</v>
      </c>
      <c r="AP162" s="39"/>
      <c r="AQ162" s="39">
        <f>AP162*C162*E162*F162*L162*$AQ$6</f>
        <v>0</v>
      </c>
      <c r="AR162" s="39"/>
      <c r="AS162" s="39">
        <f>AR162*C162*E162*F162*L162*$AS$6</f>
        <v>0</v>
      </c>
      <c r="AT162" s="39"/>
      <c r="AU162" s="39">
        <f>AT162*C162*E162*F162*L162*$AU$6</f>
        <v>0</v>
      </c>
      <c r="AV162" s="39"/>
      <c r="AW162" s="39">
        <f>AV162*C162*E162*F162*L162*$AW$6</f>
        <v>0</v>
      </c>
      <c r="AX162" s="39"/>
      <c r="AY162" s="39">
        <f>SUM(AX162*$AY$6*C162*E162*F162*L162)</f>
        <v>0</v>
      </c>
      <c r="AZ162" s="39"/>
      <c r="BA162" s="39">
        <f>SUM(AZ162*$BA$6*C162*E162*F162*L162)</f>
        <v>0</v>
      </c>
      <c r="BB162" s="39"/>
      <c r="BC162" s="39">
        <f>BB162*C162*E162*F162*L162*$BC$6</f>
        <v>0</v>
      </c>
      <c r="BD162" s="39"/>
      <c r="BE162" s="39">
        <f>BD162*C162*E162*F162*L162*$BE$6</f>
        <v>0</v>
      </c>
      <c r="BF162" s="39"/>
      <c r="BG162" s="39">
        <f>BF162*C162*E162*F162*L162*$BG$6</f>
        <v>0</v>
      </c>
      <c r="BH162" s="39"/>
      <c r="BI162" s="39">
        <f>BH162*C162*E162*F162*L162*$BI$6</f>
        <v>0</v>
      </c>
      <c r="BJ162" s="39"/>
      <c r="BK162" s="39">
        <f>BJ162*C162*E162*F162*L162*$BK$6</f>
        <v>0</v>
      </c>
      <c r="BL162" s="39"/>
      <c r="BM162" s="39">
        <f>BL162*C162*E162*F162*L162*$BM$6</f>
        <v>0</v>
      </c>
      <c r="BN162" s="39"/>
      <c r="BO162" s="39">
        <f>BN162*C162*E162*F162*L162*$BO$6</f>
        <v>0</v>
      </c>
      <c r="BP162" s="39"/>
      <c r="BQ162" s="39">
        <f>BP162*C162*E162*F162*L162*$BQ$6</f>
        <v>0</v>
      </c>
      <c r="BR162" s="39"/>
      <c r="BS162" s="39">
        <f>BR162*C162*E162*F162*L162*$BS$6</f>
        <v>0</v>
      </c>
      <c r="BT162" s="39"/>
      <c r="BU162" s="39">
        <f>BT162*C162*E162*F162*L162*$BU$6</f>
        <v>0</v>
      </c>
      <c r="BV162" s="39"/>
      <c r="BW162" s="39">
        <f>BV162*C162*E162*F162*L162*$BW$6</f>
        <v>0</v>
      </c>
      <c r="BX162" s="39"/>
      <c r="BY162" s="39">
        <f>BX162*C162*E162*F162*L162*$BY$6</f>
        <v>0</v>
      </c>
      <c r="BZ162" s="39"/>
      <c r="CA162" s="39">
        <f>BZ162*C162*E162*F162*M162*$CA$6</f>
        <v>0</v>
      </c>
      <c r="CB162" s="39"/>
      <c r="CC162" s="39">
        <f>CB162*C162*E162*F162*M162*$CC$6</f>
        <v>0</v>
      </c>
      <c r="CD162" s="39"/>
      <c r="CE162" s="39">
        <f>CD162*C162*E162*F162*M162*$CE$6</f>
        <v>0</v>
      </c>
      <c r="CF162" s="39"/>
      <c r="CG162" s="39">
        <f>CF162*C162*E162*F162*M162*$CG$6</f>
        <v>0</v>
      </c>
      <c r="CH162" s="39"/>
      <c r="CI162" s="39">
        <f>SUM(CH162*$CI$6*C162*E162*F162*M162)</f>
        <v>0</v>
      </c>
      <c r="CJ162" s="39"/>
      <c r="CK162" s="39">
        <f>SUM(CJ162*$CK$6*C162*E162*F162*M162)</f>
        <v>0</v>
      </c>
      <c r="CL162" s="39"/>
      <c r="CM162" s="39">
        <f>CL162*C162*E162*F162*M162*$CM$6</f>
        <v>0</v>
      </c>
      <c r="CN162" s="39"/>
      <c r="CO162" s="39">
        <f>CN162*C162*E162*F162*M162*$CO$6</f>
        <v>0</v>
      </c>
      <c r="CP162" s="39"/>
      <c r="CQ162" s="39">
        <f>CP162*C162*E162*F162*M162*$CQ$6</f>
        <v>0</v>
      </c>
      <c r="CR162" s="39"/>
      <c r="CS162" s="39">
        <f>CR162*C162*E162*F162*M162*$CS$6</f>
        <v>0</v>
      </c>
      <c r="CT162" s="39"/>
      <c r="CU162" s="39">
        <f>CT162*C162*E162*F162*M162*$CU$6</f>
        <v>0</v>
      </c>
      <c r="CV162" s="39"/>
      <c r="CW162" s="39">
        <f>SUM(CV162*$CW$6*C162*E162*F162*M162)</f>
        <v>0</v>
      </c>
      <c r="CX162" s="39"/>
      <c r="CY162" s="39">
        <f>SUM(CX162*$CY$6*C162*E162*F162*M162)</f>
        <v>0</v>
      </c>
      <c r="CZ162" s="39"/>
      <c r="DA162" s="39">
        <f>CZ162*C162*E162*F162*M162*$DA$6</f>
        <v>0</v>
      </c>
      <c r="DB162" s="39"/>
      <c r="DC162" s="39">
        <f>DB162*C162*E162*F162*M162*$DC$6</f>
        <v>0</v>
      </c>
      <c r="DD162" s="39"/>
      <c r="DE162" s="39">
        <f>DD162*C162*E162*F162*M162*$DE$6</f>
        <v>0</v>
      </c>
      <c r="DF162" s="39"/>
      <c r="DG162" s="39">
        <f>DF162*C162*E162*F162*M162*$DG$6</f>
        <v>0</v>
      </c>
      <c r="DH162" s="40"/>
      <c r="DI162" s="40">
        <f>DH162*C162*E162*F162*M162*$DI$6</f>
        <v>0</v>
      </c>
      <c r="DJ162" s="39"/>
      <c r="DK162" s="39">
        <f>DJ162*C162*E162*F162*M162*$DK$6</f>
        <v>0</v>
      </c>
      <c r="DL162" s="39"/>
      <c r="DM162" s="39">
        <f>DL162*C162*E162*F162*M162*$DM$6</f>
        <v>0</v>
      </c>
      <c r="DN162" s="39"/>
      <c r="DO162" s="39">
        <f>DN162*C162*E162*F162*M162*$DO$6</f>
        <v>0</v>
      </c>
      <c r="DP162" s="39"/>
      <c r="DQ162" s="39">
        <f>DP162*C162*E162*F162*M162*$DQ$6</f>
        <v>0</v>
      </c>
      <c r="DR162" s="39"/>
      <c r="DS162" s="39">
        <f>DR162*C162*E162*F162*M162*$DS$6</f>
        <v>0</v>
      </c>
      <c r="DT162" s="39"/>
      <c r="DU162" s="39">
        <f>DT162*C162*E162*F162*M162*$DU$6</f>
        <v>0</v>
      </c>
      <c r="DV162" s="39"/>
      <c r="DW162" s="39">
        <f>DV162*C162*E162*F162*M162*$DW$6</f>
        <v>0</v>
      </c>
      <c r="DX162" s="39"/>
      <c r="DY162" s="39">
        <f>DX162*C162*E162*F162*N162*$DY$6</f>
        <v>0</v>
      </c>
      <c r="DZ162" s="39"/>
      <c r="EA162" s="39">
        <f>DZ162*C162*E162*F162*O162*$EA$6</f>
        <v>0</v>
      </c>
      <c r="EB162" s="41">
        <f t="shared" si="78"/>
        <v>39</v>
      </c>
      <c r="EC162" s="41">
        <f t="shared" si="79"/>
        <v>4669092.6582300002</v>
      </c>
      <c r="ED162" s="2"/>
      <c r="EE162" s="2"/>
      <c r="EF162" s="2"/>
      <c r="EG162" s="2"/>
      <c r="EH162" s="2"/>
      <c r="EI162" s="2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ht="30" x14ac:dyDescent="0.25">
      <c r="A163" s="56">
        <v>183</v>
      </c>
      <c r="B163" s="34" t="s">
        <v>229</v>
      </c>
      <c r="C163" s="35">
        <v>19007.45</v>
      </c>
      <c r="D163" s="35">
        <f>C163*(H163+I163+J163)</f>
        <v>15205.960000000001</v>
      </c>
      <c r="E163" s="112">
        <v>1.54</v>
      </c>
      <c r="F163" s="36">
        <v>1</v>
      </c>
      <c r="G163" s="37"/>
      <c r="H163" s="38">
        <v>0.64</v>
      </c>
      <c r="I163" s="38">
        <v>0.12</v>
      </c>
      <c r="J163" s="38">
        <v>0.04</v>
      </c>
      <c r="K163" s="38">
        <v>0.2</v>
      </c>
      <c r="L163" s="35">
        <v>1.4</v>
      </c>
      <c r="M163" s="35">
        <v>1.68</v>
      </c>
      <c r="N163" s="35">
        <v>2.23</v>
      </c>
      <c r="O163" s="35">
        <v>2.39</v>
      </c>
      <c r="P163" s="39"/>
      <c r="Q163" s="39">
        <f>P163*C163*E163*F163*L163*$Q$6</f>
        <v>0</v>
      </c>
      <c r="R163" s="39">
        <v>6</v>
      </c>
      <c r="S163" s="39">
        <f>R163*C163*E163*F163*L163*$S$6</f>
        <v>319644.48516000004</v>
      </c>
      <c r="T163" s="39">
        <v>0</v>
      </c>
      <c r="U163" s="39">
        <f>T163*C163*E163*F163*L163*$U$6</f>
        <v>0</v>
      </c>
      <c r="V163" s="39">
        <v>0</v>
      </c>
      <c r="W163" s="39">
        <f>V163*C163*E163*F163*L163*$W$6</f>
        <v>0</v>
      </c>
      <c r="X163" s="39">
        <v>11</v>
      </c>
      <c r="Y163" s="39">
        <f>X163*C163*E163*F163*L163*$Y$6</f>
        <v>495858.75262000004</v>
      </c>
      <c r="Z163" s="39">
        <v>2</v>
      </c>
      <c r="AA163" s="39">
        <f>Z163*C163*E163*F163*L163*$AA$6</f>
        <v>90156.136840000006</v>
      </c>
      <c r="AB163" s="39">
        <v>0</v>
      </c>
      <c r="AC163" s="39">
        <f>AB163*C163*E163*F163*L163*$AC$6</f>
        <v>0</v>
      </c>
      <c r="AD163" s="39">
        <v>0</v>
      </c>
      <c r="AE163" s="39">
        <f>AD163*C163*E163*F163*L163*$AE$6</f>
        <v>0</v>
      </c>
      <c r="AF163" s="39">
        <v>0</v>
      </c>
      <c r="AG163" s="39">
        <f>AF163*C163*E163*F163*L163*$AG$6</f>
        <v>0</v>
      </c>
      <c r="AH163" s="39">
        <v>0</v>
      </c>
      <c r="AI163" s="39">
        <f>AH163*C163*E163*F163*L163*$AI$6</f>
        <v>0</v>
      </c>
      <c r="AJ163" s="39">
        <v>0</v>
      </c>
      <c r="AK163" s="39">
        <f>AJ163*C163*E163*F163*L163*$AK$6</f>
        <v>0</v>
      </c>
      <c r="AL163" s="39">
        <v>0</v>
      </c>
      <c r="AM163" s="39">
        <f>AL163*C163*E163*F163*L163*$AM$6</f>
        <v>0</v>
      </c>
      <c r="AN163" s="39"/>
      <c r="AO163" s="39">
        <f>SUM($AO$6*AN163*C163*E163*F163*L163)</f>
        <v>0</v>
      </c>
      <c r="AP163" s="39">
        <v>0</v>
      </c>
      <c r="AQ163" s="39">
        <f>AP163*C163*E163*F163*L163*$AQ$6</f>
        <v>0</v>
      </c>
      <c r="AR163" s="39">
        <v>0</v>
      </c>
      <c r="AS163" s="39">
        <f>AR163*C163*E163*F163*L163*$AS$6</f>
        <v>0</v>
      </c>
      <c r="AT163" s="39">
        <v>0</v>
      </c>
      <c r="AU163" s="39">
        <f>AT163*C163*E163*F163*L163*$AU$6</f>
        <v>0</v>
      </c>
      <c r="AV163" s="39">
        <v>0</v>
      </c>
      <c r="AW163" s="39">
        <f>AV163*C163*E163*F163*L163*$AW$6</f>
        <v>0</v>
      </c>
      <c r="AX163" s="39"/>
      <c r="AY163" s="39">
        <f>SUM(AX163*$AY$6*C163*E163*F163*L163)</f>
        <v>0</v>
      </c>
      <c r="AZ163" s="39"/>
      <c r="BA163" s="39">
        <f>SUM(AZ163*$BA$6*C163*E163*F163*L163)</f>
        <v>0</v>
      </c>
      <c r="BB163" s="39">
        <v>0</v>
      </c>
      <c r="BC163" s="39">
        <f>BB163*C163*E163*F163*L163*$BC$6</f>
        <v>0</v>
      </c>
      <c r="BD163" s="39">
        <v>0</v>
      </c>
      <c r="BE163" s="39">
        <f>BD163*C163*E163*F163*L163*$BE$6</f>
        <v>0</v>
      </c>
      <c r="BF163" s="39"/>
      <c r="BG163" s="39">
        <f>BF163*C163*E163*F163*L163*$BG$6</f>
        <v>0</v>
      </c>
      <c r="BH163" s="39"/>
      <c r="BI163" s="39">
        <f>BH163*C163*E163*F163*L163*$BI$6</f>
        <v>0</v>
      </c>
      <c r="BJ163" s="39">
        <v>0</v>
      </c>
      <c r="BK163" s="39">
        <f>BJ163*C163*E163*F163*L163*$BK$6</f>
        <v>0</v>
      </c>
      <c r="BL163" s="39">
        <v>0</v>
      </c>
      <c r="BM163" s="39">
        <f>BL163*C163*E163*F163*L163*$BM$6</f>
        <v>0</v>
      </c>
      <c r="BN163" s="39">
        <v>0</v>
      </c>
      <c r="BO163" s="39">
        <f>BN163*C163*E163*F163*L163*$BO$6</f>
        <v>0</v>
      </c>
      <c r="BP163" s="39">
        <v>0</v>
      </c>
      <c r="BQ163" s="39">
        <f>BP163*C163*E163*F163*L163*$BQ$6</f>
        <v>0</v>
      </c>
      <c r="BR163" s="39">
        <v>0</v>
      </c>
      <c r="BS163" s="39">
        <f>BR163*C163*E163*F163*L163*$BS$6</f>
        <v>0</v>
      </c>
      <c r="BT163" s="39">
        <v>0</v>
      </c>
      <c r="BU163" s="39">
        <f>BT163*C163*E163*F163*L163*$BU$6</f>
        <v>0</v>
      </c>
      <c r="BV163" s="39">
        <v>1</v>
      </c>
      <c r="BW163" s="39">
        <f>BV163*C163*E163*F163*L163*$BW$6</f>
        <v>44258.467176000006</v>
      </c>
      <c r="BX163" s="39">
        <v>0</v>
      </c>
      <c r="BY163" s="39">
        <f>BX163*C163*E163*F163*L163*$BY$6</f>
        <v>0</v>
      </c>
      <c r="BZ163" s="39">
        <v>0</v>
      </c>
      <c r="CA163" s="39">
        <f>BZ163*C163*E163*F163*M163*$CA$6</f>
        <v>0</v>
      </c>
      <c r="CB163" s="39">
        <v>0</v>
      </c>
      <c r="CC163" s="39">
        <f>CB163*C163*E163*F163*M163*$CC$6</f>
        <v>0</v>
      </c>
      <c r="CD163" s="39">
        <v>0</v>
      </c>
      <c r="CE163" s="39">
        <f>CD163*C163*E163*F163*M163*$CE$6</f>
        <v>0</v>
      </c>
      <c r="CF163" s="39">
        <v>0</v>
      </c>
      <c r="CG163" s="39">
        <f>CF163*C163*E163*F163*M163*$CG$6</f>
        <v>0</v>
      </c>
      <c r="CH163" s="39"/>
      <c r="CI163" s="39">
        <f>SUM(CH163*$CI$6*C163*E163*F163*M163)</f>
        <v>0</v>
      </c>
      <c r="CJ163" s="39"/>
      <c r="CK163" s="39">
        <f>SUM(CJ163*$CK$6*C163*E163*F163*M163)</f>
        <v>0</v>
      </c>
      <c r="CL163" s="39"/>
      <c r="CM163" s="39">
        <f>CL163*C163*E163*F163*M163*$CM$6</f>
        <v>0</v>
      </c>
      <c r="CN163" s="39">
        <v>0</v>
      </c>
      <c r="CO163" s="39">
        <f>CN163*C163*E163*F163*M163*$CO$6</f>
        <v>0</v>
      </c>
      <c r="CP163" s="39">
        <v>33</v>
      </c>
      <c r="CQ163" s="39">
        <f>CP163*C163*E163*F163*M163*$CQ$6</f>
        <v>1590354.2538575998</v>
      </c>
      <c r="CR163" s="39">
        <v>0</v>
      </c>
      <c r="CS163" s="39">
        <f>CR163*C163*E163*F163*M163*$CS$6</f>
        <v>0</v>
      </c>
      <c r="CT163" s="39">
        <v>0</v>
      </c>
      <c r="CU163" s="39">
        <f>CT163*C163*E163*F163*M163*$CU$6</f>
        <v>0</v>
      </c>
      <c r="CV163" s="39">
        <v>1</v>
      </c>
      <c r="CW163" s="39">
        <f>SUM(CV163*$CW$6*C163*E163*F163*M163)</f>
        <v>48192.553147199993</v>
      </c>
      <c r="CX163" s="39">
        <v>8</v>
      </c>
      <c r="CY163" s="39">
        <f>SUM(CX163*$CY$6*C163*E163*F163*M163)</f>
        <v>385540.42517759994</v>
      </c>
      <c r="CZ163" s="39">
        <v>0</v>
      </c>
      <c r="DA163" s="39">
        <f>CZ163*C163*E163*F163*M163*$DA$6</f>
        <v>0</v>
      </c>
      <c r="DB163" s="39">
        <v>0</v>
      </c>
      <c r="DC163" s="39">
        <f>DB163*C163*E163*F163*M163*$DC$6</f>
        <v>0</v>
      </c>
      <c r="DD163" s="39"/>
      <c r="DE163" s="39">
        <f>DD163*C163*E163*F163*M163*$DE$6</f>
        <v>0</v>
      </c>
      <c r="DF163" s="39">
        <v>0</v>
      </c>
      <c r="DG163" s="39">
        <f>DF163*C163*E163*F163*M163*$DG$6</f>
        <v>0</v>
      </c>
      <c r="DH163" s="40">
        <v>0</v>
      </c>
      <c r="DI163" s="40">
        <f>DH163*C163*E163*F163*M163*$DI$6</f>
        <v>0</v>
      </c>
      <c r="DJ163" s="39">
        <v>2</v>
      </c>
      <c r="DK163" s="39">
        <f>DJ163*C163*E163*F163*M163*$DK$6</f>
        <v>106220.3212224</v>
      </c>
      <c r="DL163" s="39">
        <v>0</v>
      </c>
      <c r="DM163" s="39">
        <f>DL163*C163*E163*F163*M163*$DM$6</f>
        <v>0</v>
      </c>
      <c r="DN163" s="39">
        <v>3</v>
      </c>
      <c r="DO163" s="39">
        <f>DN163*C163*E163*F163*M163*$DO$6</f>
        <v>159330.48183360003</v>
      </c>
      <c r="DP163" s="39">
        <v>0</v>
      </c>
      <c r="DQ163" s="39">
        <f>DP163*C163*E163*F163*M163*$DQ$6</f>
        <v>0</v>
      </c>
      <c r="DR163" s="39">
        <v>0</v>
      </c>
      <c r="DS163" s="39">
        <f>DR163*C163*E163*F163*M163*$DS$6</f>
        <v>0</v>
      </c>
      <c r="DT163" s="39">
        <v>0</v>
      </c>
      <c r="DU163" s="39">
        <f>DT163*C163*E163*F163*M163*$DU$6</f>
        <v>0</v>
      </c>
      <c r="DV163" s="39">
        <v>5</v>
      </c>
      <c r="DW163" s="39">
        <f>DV163*C163*E163*F163*M163*$DW$6</f>
        <v>240962.76573599997</v>
      </c>
      <c r="DX163" s="39">
        <v>0</v>
      </c>
      <c r="DY163" s="39">
        <f>DX163*C163*E163*F163*N163*$DY$6</f>
        <v>0</v>
      </c>
      <c r="DZ163" s="39">
        <v>0</v>
      </c>
      <c r="EA163" s="39">
        <f>DZ163*C163*E163*F163*O163*$EA$6</f>
        <v>0</v>
      </c>
      <c r="EB163" s="41">
        <f t="shared" si="78"/>
        <v>72</v>
      </c>
      <c r="EC163" s="41">
        <f t="shared" si="79"/>
        <v>3480518.6427703998</v>
      </c>
    </row>
    <row r="164" spans="1:257" ht="30" x14ac:dyDescent="0.25">
      <c r="A164" s="56">
        <v>184</v>
      </c>
      <c r="B164" s="34" t="s">
        <v>230</v>
      </c>
      <c r="C164" s="35">
        <v>19007.45</v>
      </c>
      <c r="D164" s="35">
        <f>C164*(H164+I164+J164)</f>
        <v>15396.034500000002</v>
      </c>
      <c r="E164" s="112">
        <v>1.92</v>
      </c>
      <c r="F164" s="36">
        <v>1</v>
      </c>
      <c r="G164" s="37"/>
      <c r="H164" s="38">
        <v>0.55000000000000004</v>
      </c>
      <c r="I164" s="38">
        <v>0.22</v>
      </c>
      <c r="J164" s="38">
        <v>0.04</v>
      </c>
      <c r="K164" s="38">
        <v>0.19</v>
      </c>
      <c r="L164" s="35">
        <v>1.4</v>
      </c>
      <c r="M164" s="35">
        <v>1.68</v>
      </c>
      <c r="N164" s="35">
        <v>2.23</v>
      </c>
      <c r="O164" s="35">
        <v>2.39</v>
      </c>
      <c r="P164" s="39"/>
      <c r="Q164" s="39">
        <f>P164*C164*E164*F164*L164*$Q$6</f>
        <v>0</v>
      </c>
      <c r="R164" s="39">
        <v>4</v>
      </c>
      <c r="S164" s="39">
        <f>R164*C164*E164*F164*L164*$S$6</f>
        <v>265678.53311999998</v>
      </c>
      <c r="T164" s="39">
        <v>0</v>
      </c>
      <c r="U164" s="39">
        <f>T164*C164*E164*F164*L164*$U$6</f>
        <v>0</v>
      </c>
      <c r="V164" s="39">
        <v>0</v>
      </c>
      <c r="W164" s="39">
        <f>V164*C164*E164*F164*L164*$W$6</f>
        <v>0</v>
      </c>
      <c r="X164" s="39">
        <v>4</v>
      </c>
      <c r="Y164" s="39">
        <f>X164*C164*E164*F164*L164*$Y$6</f>
        <v>224804.91264</v>
      </c>
      <c r="Z164" s="39">
        <v>109</v>
      </c>
      <c r="AA164" s="39">
        <f>Z164*C164*E164*F164*L164*$AA$6</f>
        <v>6125933.8694399996</v>
      </c>
      <c r="AB164" s="39">
        <v>0</v>
      </c>
      <c r="AC164" s="39">
        <f>AB164*C164*E164*F164*L164*$AC$6</f>
        <v>0</v>
      </c>
      <c r="AD164" s="39">
        <v>0</v>
      </c>
      <c r="AE164" s="39">
        <f>AD164*C164*E164*F164*L164*$AE$6</f>
        <v>0</v>
      </c>
      <c r="AF164" s="39">
        <v>0</v>
      </c>
      <c r="AG164" s="39">
        <f>AF164*C164*E164*F164*L164*$AG$6</f>
        <v>0</v>
      </c>
      <c r="AH164" s="39">
        <v>0</v>
      </c>
      <c r="AI164" s="39">
        <f>AH164*C164*E164*F164*L164*$AI$6</f>
        <v>0</v>
      </c>
      <c r="AJ164" s="39">
        <v>2</v>
      </c>
      <c r="AK164" s="39">
        <f>AJ164*C164*E164*F164*L164*$AK$6</f>
        <v>100140.37017599998</v>
      </c>
      <c r="AL164" s="39">
        <v>0</v>
      </c>
      <c r="AM164" s="39">
        <f>AL164*C164*E164*F164*L164*$AM$6</f>
        <v>0</v>
      </c>
      <c r="AN164" s="39"/>
      <c r="AO164" s="39">
        <f>SUM($AO$6*AN164*C164*E164*F164*L164)</f>
        <v>0</v>
      </c>
      <c r="AP164" s="39">
        <v>0</v>
      </c>
      <c r="AQ164" s="39">
        <f>AP164*C164*E164*F164*L164*$AQ$6</f>
        <v>0</v>
      </c>
      <c r="AR164" s="39">
        <v>0</v>
      </c>
      <c r="AS164" s="39">
        <f>AR164*C164*E164*F164*L164*$AS$6</f>
        <v>0</v>
      </c>
      <c r="AT164" s="39"/>
      <c r="AU164" s="39">
        <f>AT164*C164*E164*F164*L164*$AU$6</f>
        <v>0</v>
      </c>
      <c r="AV164" s="39">
        <v>0</v>
      </c>
      <c r="AW164" s="39">
        <f>AV164*C164*E164*F164*L164*$AW$6</f>
        <v>0</v>
      </c>
      <c r="AX164" s="39">
        <v>1</v>
      </c>
      <c r="AY164" s="39">
        <f>SUM(AX164*$AY$6*C164*E164*F164*L164)</f>
        <v>50070.185087999998</v>
      </c>
      <c r="AZ164" s="39">
        <v>8</v>
      </c>
      <c r="BA164" s="39">
        <f>SUM(AZ164*$BA$6*C164*E164*F164*L164)</f>
        <v>400561.48070399999</v>
      </c>
      <c r="BB164" s="39">
        <v>0</v>
      </c>
      <c r="BC164" s="39">
        <f>BB164*C164*E164*F164*L164*$BC$6</f>
        <v>0</v>
      </c>
      <c r="BD164" s="39">
        <v>0</v>
      </c>
      <c r="BE164" s="39">
        <f>BD164*C164*E164*F164*L164*$BE$6</f>
        <v>0</v>
      </c>
      <c r="BF164" s="39"/>
      <c r="BG164" s="39">
        <f>BF164*C164*E164*F164*L164*$BG$6</f>
        <v>0</v>
      </c>
      <c r="BH164" s="39">
        <v>2</v>
      </c>
      <c r="BI164" s="39">
        <f>BH164*C164*E164*F164*L164*$BI$6</f>
        <v>110358.77529599999</v>
      </c>
      <c r="BJ164" s="39">
        <v>0</v>
      </c>
      <c r="BK164" s="39">
        <f>BJ164*C164*E164*F164*L164*$BK$6</f>
        <v>0</v>
      </c>
      <c r="BL164" s="39">
        <v>0</v>
      </c>
      <c r="BM164" s="39">
        <f>BL164*C164*E164*F164*L164*$BM$6</f>
        <v>0</v>
      </c>
      <c r="BN164" s="39">
        <v>0</v>
      </c>
      <c r="BO164" s="39">
        <f>BN164*C164*E164*F164*L164*$BO$6</f>
        <v>0</v>
      </c>
      <c r="BP164" s="39">
        <v>0</v>
      </c>
      <c r="BQ164" s="39">
        <f>BP164*C164*E164*F164*L164*$BQ$6</f>
        <v>0</v>
      </c>
      <c r="BR164" s="39">
        <v>0</v>
      </c>
      <c r="BS164" s="39">
        <f>BR164*C164*E164*F164*L164*$BS$6</f>
        <v>0</v>
      </c>
      <c r="BT164" s="39">
        <v>0</v>
      </c>
      <c r="BU164" s="39">
        <f>BT164*C164*E164*F164*L164*$BU$6</f>
        <v>0</v>
      </c>
      <c r="BV164" s="39">
        <v>1</v>
      </c>
      <c r="BW164" s="39">
        <f>BV164*C164*E164*F164*L164*$BW$6</f>
        <v>55179.387647999996</v>
      </c>
      <c r="BX164" s="39">
        <v>0</v>
      </c>
      <c r="BY164" s="39">
        <f>BX164*C164*E164*F164*L164*$BY$6</f>
        <v>0</v>
      </c>
      <c r="BZ164" s="39">
        <v>0</v>
      </c>
      <c r="CA164" s="39">
        <f>BZ164*C164*E164*F164*M164*$CA$6</f>
        <v>0</v>
      </c>
      <c r="CB164" s="39"/>
      <c r="CC164" s="39">
        <f>CB164*C164*E164*F164*M164*$CC$6</f>
        <v>0</v>
      </c>
      <c r="CD164" s="39">
        <v>6</v>
      </c>
      <c r="CE164" s="39">
        <f>CD164*C164*E164*F164*M164*$CE$6</f>
        <v>360505.33263359999</v>
      </c>
      <c r="CF164" s="39">
        <v>3</v>
      </c>
      <c r="CG164" s="39">
        <f>CF164*C164*E164*F164*M164*$CG$6</f>
        <v>180252.66631679999</v>
      </c>
      <c r="CH164" s="39"/>
      <c r="CI164" s="39">
        <f>SUM(CH164*$CI$6*C164*E164*F164*M164)</f>
        <v>0</v>
      </c>
      <c r="CJ164" s="39"/>
      <c r="CK164" s="39">
        <f>SUM(CJ164*$CK$6*C164*E164*F164*M164)</f>
        <v>0</v>
      </c>
      <c r="CL164" s="39">
        <v>12</v>
      </c>
      <c r="CM164" s="39">
        <f>CL164*C164*E164*F164*M164*$CM$6</f>
        <v>721010.66526719998</v>
      </c>
      <c r="CN164" s="39">
        <v>0</v>
      </c>
      <c r="CO164" s="39">
        <f>CN164*C164*E164*F164*M164*$CO$6</f>
        <v>0</v>
      </c>
      <c r="CP164" s="39">
        <v>36</v>
      </c>
      <c r="CQ164" s="39">
        <f>CP164*C164*E164*F164*M164*$CQ$6</f>
        <v>2163031.9958016002</v>
      </c>
      <c r="CR164" s="39">
        <v>0</v>
      </c>
      <c r="CS164" s="39">
        <f>CR164*C164*E164*F164*M164*$CS$6</f>
        <v>0</v>
      </c>
      <c r="CT164" s="39"/>
      <c r="CU164" s="39">
        <f>CT164*C164*E164*F164*M164*$CU$6</f>
        <v>0</v>
      </c>
      <c r="CV164" s="39">
        <v>1</v>
      </c>
      <c r="CW164" s="39">
        <f>SUM(CV164*$CW$6*C164*E164*F164*M164)</f>
        <v>60084.222105599998</v>
      </c>
      <c r="CX164" s="39">
        <v>7</v>
      </c>
      <c r="CY164" s="39">
        <f>SUM(CX164*$CY$6*C164*E164*F164*M164)</f>
        <v>420589.55473919993</v>
      </c>
      <c r="CZ164" s="39"/>
      <c r="DA164" s="39">
        <f>CZ164*C164*E164*F164*M164*$DA$6</f>
        <v>0</v>
      </c>
      <c r="DB164" s="39">
        <v>0</v>
      </c>
      <c r="DC164" s="39">
        <f>DB164*C164*E164*F164*M164*$DC$6</f>
        <v>0</v>
      </c>
      <c r="DD164" s="39">
        <v>9</v>
      </c>
      <c r="DE164" s="39">
        <f>DD164*C164*E164*F164*M164*$DE$6</f>
        <v>595937.38659840019</v>
      </c>
      <c r="DF164" s="39">
        <v>0</v>
      </c>
      <c r="DG164" s="39">
        <f>DF164*C164*E164*F164*M164*$DG$6</f>
        <v>0</v>
      </c>
      <c r="DH164" s="40">
        <v>0</v>
      </c>
      <c r="DI164" s="40">
        <f>DH164*C164*E164*F164*M164*$DI$6</f>
        <v>0</v>
      </c>
      <c r="DJ164" s="39">
        <v>72</v>
      </c>
      <c r="DK164" s="39">
        <f>DJ164*C164*E164*F164*M164*$DK$6</f>
        <v>4767499.0927872015</v>
      </c>
      <c r="DL164" s="39">
        <v>0</v>
      </c>
      <c r="DM164" s="39">
        <f>DL164*C164*E164*F164*M164*$DM$6</f>
        <v>0</v>
      </c>
      <c r="DN164" s="39">
        <v>0</v>
      </c>
      <c r="DO164" s="39">
        <f>DN164*C164*E164*F164*M164*$DO$6</f>
        <v>0</v>
      </c>
      <c r="DP164" s="39">
        <v>0</v>
      </c>
      <c r="DQ164" s="39">
        <f>DP164*C164*E164*F164*M164*$DQ$6</f>
        <v>0</v>
      </c>
      <c r="DR164" s="39">
        <v>0</v>
      </c>
      <c r="DS164" s="39">
        <f>DR164*C164*E164*F164*M164*$DS$6</f>
        <v>0</v>
      </c>
      <c r="DT164" s="39">
        <v>0</v>
      </c>
      <c r="DU164" s="39">
        <f>DT164*C164*E164*F164*M164*$DU$6</f>
        <v>0</v>
      </c>
      <c r="DV164" s="39">
        <v>5</v>
      </c>
      <c r="DW164" s="39">
        <f>DV164*C164*E164*F164*M164*$DW$6</f>
        <v>300421.11052799993</v>
      </c>
      <c r="DX164" s="39">
        <v>2</v>
      </c>
      <c r="DY164" s="39">
        <f>DX164*C164*E164*F164*N164*$DY$6</f>
        <v>244146.89376000001</v>
      </c>
      <c r="DZ164" s="39">
        <v>2</v>
      </c>
      <c r="EA164" s="39">
        <f>DZ164*C164*E164*F164*O164*$EA$6</f>
        <v>261664.15967999998</v>
      </c>
      <c r="EB164" s="41">
        <f t="shared" si="78"/>
        <v>286</v>
      </c>
      <c r="EC164" s="41">
        <f t="shared" si="79"/>
        <v>17407870.594329599</v>
      </c>
    </row>
    <row r="165" spans="1:257" ht="30" x14ac:dyDescent="0.25">
      <c r="A165" s="56">
        <v>185</v>
      </c>
      <c r="B165" s="34" t="s">
        <v>231</v>
      </c>
      <c r="C165" s="35">
        <v>19007.45</v>
      </c>
      <c r="D165" s="35">
        <f>C165*(H165+I165+J165)</f>
        <v>15396.034500000002</v>
      </c>
      <c r="E165" s="112">
        <v>2.21</v>
      </c>
      <c r="F165" s="36">
        <v>1</v>
      </c>
      <c r="G165" s="37"/>
      <c r="H165" s="38">
        <v>0.49</v>
      </c>
      <c r="I165" s="38">
        <v>0.28000000000000003</v>
      </c>
      <c r="J165" s="38">
        <v>0.04</v>
      </c>
      <c r="K165" s="38">
        <v>0.19</v>
      </c>
      <c r="L165" s="35">
        <v>1.4</v>
      </c>
      <c r="M165" s="35">
        <v>1.68</v>
      </c>
      <c r="N165" s="35">
        <v>2.23</v>
      </c>
      <c r="O165" s="35">
        <v>2.39</v>
      </c>
      <c r="P165" s="39"/>
      <c r="Q165" s="39">
        <f>P165*C165*E165*F165*L165*$Q$6</f>
        <v>0</v>
      </c>
      <c r="R165" s="39">
        <v>15</v>
      </c>
      <c r="S165" s="39">
        <f>R165*C165*E165*F165*L165*$S$6</f>
        <v>1146776.4808500002</v>
      </c>
      <c r="T165" s="39">
        <v>0</v>
      </c>
      <c r="U165" s="39">
        <f>T165*C165*E165*F165*L165*$U$6</f>
        <v>0</v>
      </c>
      <c r="V165" s="39">
        <v>0</v>
      </c>
      <c r="W165" s="39">
        <f>V165*C165*E165*F165*L165*$W$6</f>
        <v>0</v>
      </c>
      <c r="X165" s="39"/>
      <c r="Y165" s="39">
        <f>X165*C165*E165*F165*L165*$Y$6</f>
        <v>0</v>
      </c>
      <c r="Z165" s="39">
        <v>12</v>
      </c>
      <c r="AA165" s="39">
        <f>Z165*C165*E165*F165*L165*$AA$6</f>
        <v>776279.46396000008</v>
      </c>
      <c r="AB165" s="39">
        <v>0</v>
      </c>
      <c r="AC165" s="39">
        <f>AB165*C165*E165*F165*L165*$AC$6</f>
        <v>0</v>
      </c>
      <c r="AD165" s="39">
        <v>0</v>
      </c>
      <c r="AE165" s="39">
        <f>AD165*C165*E165*F165*L165*$AE$6</f>
        <v>0</v>
      </c>
      <c r="AF165" s="39">
        <v>0</v>
      </c>
      <c r="AG165" s="39">
        <f>AF165*C165*E165*F165*L165*$AG$6</f>
        <v>0</v>
      </c>
      <c r="AH165" s="39">
        <v>0</v>
      </c>
      <c r="AI165" s="39">
        <f>AH165*C165*E165*F165*L165*$AI$6</f>
        <v>0</v>
      </c>
      <c r="AJ165" s="39">
        <v>0</v>
      </c>
      <c r="AK165" s="39">
        <f>AJ165*C165*E165*F165*L165*$AK$6</f>
        <v>0</v>
      </c>
      <c r="AL165" s="39">
        <v>0</v>
      </c>
      <c r="AM165" s="39">
        <f>AL165*C165*E165*F165*L165*$AM$6</f>
        <v>0</v>
      </c>
      <c r="AN165" s="39"/>
      <c r="AO165" s="39">
        <f>SUM($AO$6*AN165*C165*E165*F165*L165)</f>
        <v>0</v>
      </c>
      <c r="AP165" s="39">
        <v>0</v>
      </c>
      <c r="AQ165" s="39">
        <f>AP165*C165*E165*F165*L165*$AQ$6</f>
        <v>0</v>
      </c>
      <c r="AR165" s="39">
        <v>0</v>
      </c>
      <c r="AS165" s="39">
        <f>AR165*C165*E165*F165*L165*$AS$6</f>
        <v>0</v>
      </c>
      <c r="AT165" s="39">
        <v>0</v>
      </c>
      <c r="AU165" s="39">
        <f>AT165*C165*E165*F165*L165*$AU$6</f>
        <v>0</v>
      </c>
      <c r="AV165" s="39">
        <v>0</v>
      </c>
      <c r="AW165" s="39">
        <f>AV165*C165*E165*F165*L165*$AW$6</f>
        <v>0</v>
      </c>
      <c r="AX165" s="39"/>
      <c r="AY165" s="39">
        <f>SUM(AX165*$AY$6*C165*E165*F165*L165)</f>
        <v>0</v>
      </c>
      <c r="AZ165" s="39">
        <v>2</v>
      </c>
      <c r="BA165" s="39">
        <f>SUM(AZ165*$BA$6*C165*E165*F165*L165)</f>
        <v>115265.73858799998</v>
      </c>
      <c r="BB165" s="39">
        <v>0</v>
      </c>
      <c r="BC165" s="39">
        <f>BB165*C165*E165*F165*L165*$BC$6</f>
        <v>0</v>
      </c>
      <c r="BD165" s="39">
        <v>0</v>
      </c>
      <c r="BE165" s="39">
        <f>BD165*C165*E165*F165*L165*$BE$6</f>
        <v>0</v>
      </c>
      <c r="BF165" s="39">
        <v>2</v>
      </c>
      <c r="BG165" s="39">
        <f>BF165*C165*E165*F165*L165*$BG$6</f>
        <v>127027.548648</v>
      </c>
      <c r="BH165" s="39">
        <v>0</v>
      </c>
      <c r="BI165" s="39">
        <f>BH165*C165*E165*F165*L165*$BI$6</f>
        <v>0</v>
      </c>
      <c r="BJ165" s="39">
        <v>0</v>
      </c>
      <c r="BK165" s="39">
        <f>BJ165*C165*E165*F165*L165*$BK$6</f>
        <v>0</v>
      </c>
      <c r="BL165" s="39">
        <v>0</v>
      </c>
      <c r="BM165" s="39">
        <f>BL165*C165*E165*F165*L165*$BM$6</f>
        <v>0</v>
      </c>
      <c r="BN165" s="39">
        <v>0</v>
      </c>
      <c r="BO165" s="39">
        <f>BN165*C165*E165*F165*L165*$BO$6</f>
        <v>0</v>
      </c>
      <c r="BP165" s="39">
        <v>0</v>
      </c>
      <c r="BQ165" s="39">
        <f>BP165*C165*E165*F165*L165*$BQ$6</f>
        <v>0</v>
      </c>
      <c r="BR165" s="39">
        <v>0</v>
      </c>
      <c r="BS165" s="39">
        <f>BR165*C165*E165*F165*L165*$BS$6</f>
        <v>0</v>
      </c>
      <c r="BT165" s="39">
        <v>0</v>
      </c>
      <c r="BU165" s="39">
        <f>BT165*C165*E165*F165*L165*$BU$6</f>
        <v>0</v>
      </c>
      <c r="BV165" s="39">
        <v>0</v>
      </c>
      <c r="BW165" s="39">
        <f>BV165*C165*E165*F165*L165*$BW$6</f>
        <v>0</v>
      </c>
      <c r="BX165" s="39">
        <v>0</v>
      </c>
      <c r="BY165" s="39">
        <f>BX165*C165*E165*F165*L165*$BY$6</f>
        <v>0</v>
      </c>
      <c r="BZ165" s="39">
        <v>0</v>
      </c>
      <c r="CA165" s="39">
        <f>BZ165*C165*E165*F165*M165*$CA$6</f>
        <v>0</v>
      </c>
      <c r="CB165" s="39">
        <v>0</v>
      </c>
      <c r="CC165" s="39">
        <f>CB165*C165*E165*F165*M165*$CC$6</f>
        <v>0</v>
      </c>
      <c r="CD165" s="39">
        <v>0</v>
      </c>
      <c r="CE165" s="39">
        <f>CD165*C165*E165*F165*M165*$CE$6</f>
        <v>0</v>
      </c>
      <c r="CF165" s="39">
        <v>0</v>
      </c>
      <c r="CG165" s="39">
        <f>CF165*C165*E165*F165*M165*$CG$6</f>
        <v>0</v>
      </c>
      <c r="CH165" s="39"/>
      <c r="CI165" s="39">
        <f>SUM(CH165*$CI$6*C165*E165*F165*M165)</f>
        <v>0</v>
      </c>
      <c r="CJ165" s="39"/>
      <c r="CK165" s="39">
        <f>SUM(CJ165*$CK$6*C165*E165*F165*M165)</f>
        <v>0</v>
      </c>
      <c r="CL165" s="39">
        <v>5</v>
      </c>
      <c r="CM165" s="39">
        <f>CL165*C165*E165*F165*M165*$CM$6</f>
        <v>345797.21576400002</v>
      </c>
      <c r="CN165" s="39">
        <v>0</v>
      </c>
      <c r="CO165" s="39">
        <f>CN165*C165*E165*F165*M165*$CO$6</f>
        <v>0</v>
      </c>
      <c r="CP165" s="39">
        <v>2</v>
      </c>
      <c r="CQ165" s="39">
        <f>CP165*C165*E165*F165*M165*$CQ$6</f>
        <v>138318.8863056</v>
      </c>
      <c r="CR165" s="39">
        <v>0</v>
      </c>
      <c r="CS165" s="39">
        <f>CR165*C165*E165*F165*M165*$CS$6</f>
        <v>0</v>
      </c>
      <c r="CT165" s="39">
        <v>0</v>
      </c>
      <c r="CU165" s="39">
        <f>CT165*C165*E165*F165*M165*$CU$6</f>
        <v>0</v>
      </c>
      <c r="CV165" s="39"/>
      <c r="CW165" s="39">
        <f>SUM(CV165*$CW$6*C165*E165*F165*M165)</f>
        <v>0</v>
      </c>
      <c r="CX165" s="39">
        <v>5</v>
      </c>
      <c r="CY165" s="39">
        <f>SUM(CX165*$CY$6*C165*E165*F165*M165)</f>
        <v>345797.21576400002</v>
      </c>
      <c r="CZ165" s="39">
        <v>0</v>
      </c>
      <c r="DA165" s="39">
        <f>CZ165*C165*E165*F165*M165*$DA$6</f>
        <v>0</v>
      </c>
      <c r="DB165" s="39">
        <v>0</v>
      </c>
      <c r="DC165" s="39">
        <f>DB165*C165*E165*F165*M165*$DC$6</f>
        <v>0</v>
      </c>
      <c r="DD165" s="39">
        <v>0</v>
      </c>
      <c r="DE165" s="39">
        <f>DD165*C165*E165*F165*M165*$DE$6</f>
        <v>0</v>
      </c>
      <c r="DF165" s="39">
        <v>0</v>
      </c>
      <c r="DG165" s="39">
        <f>DF165*C165*E165*F165*M165*$DG$6</f>
        <v>0</v>
      </c>
      <c r="DH165" s="40">
        <v>0</v>
      </c>
      <c r="DI165" s="40">
        <f>DH165*C165*E165*F165*M165*$DI$6</f>
        <v>0</v>
      </c>
      <c r="DJ165" s="39">
        <v>5</v>
      </c>
      <c r="DK165" s="39">
        <f>DJ165*C165*E165*F165*M165*$DK$6</f>
        <v>381082.64594400005</v>
      </c>
      <c r="DL165" s="39">
        <v>0</v>
      </c>
      <c r="DM165" s="39">
        <f>DL165*C165*E165*F165*M165*$DM$6</f>
        <v>0</v>
      </c>
      <c r="DN165" s="39">
        <v>0</v>
      </c>
      <c r="DO165" s="39">
        <f>DN165*C165*E165*F165*M165*$DO$6</f>
        <v>0</v>
      </c>
      <c r="DP165" s="39">
        <v>0</v>
      </c>
      <c r="DQ165" s="39">
        <f>DP165*C165*E165*F165*M165*$DQ$6</f>
        <v>0</v>
      </c>
      <c r="DR165" s="39">
        <v>0</v>
      </c>
      <c r="DS165" s="39">
        <f>DR165*C165*E165*F165*M165*$DS$6</f>
        <v>0</v>
      </c>
      <c r="DT165" s="39">
        <v>0</v>
      </c>
      <c r="DU165" s="39">
        <f>DT165*C165*E165*F165*M165*$DU$6</f>
        <v>0</v>
      </c>
      <c r="DV165" s="39">
        <v>0</v>
      </c>
      <c r="DW165" s="39">
        <f>DV165*C165*E165*F165*M165*$DW$6</f>
        <v>0</v>
      </c>
      <c r="DX165" s="39">
        <v>0</v>
      </c>
      <c r="DY165" s="39">
        <f>DX165*C165*E165*F165*N165*$DY$6</f>
        <v>0</v>
      </c>
      <c r="DZ165" s="39">
        <v>0</v>
      </c>
      <c r="EA165" s="39">
        <f>DZ165*C165*E165*F165*O165*$EA$6</f>
        <v>0</v>
      </c>
      <c r="EB165" s="41">
        <f t="shared" si="78"/>
        <v>48</v>
      </c>
      <c r="EC165" s="41">
        <f t="shared" si="79"/>
        <v>3376345.1958236005</v>
      </c>
    </row>
    <row r="166" spans="1:257" ht="30" x14ac:dyDescent="0.25">
      <c r="A166" s="56">
        <v>186</v>
      </c>
      <c r="B166" s="34" t="s">
        <v>232</v>
      </c>
      <c r="C166" s="35">
        <v>19007.45</v>
      </c>
      <c r="D166" s="35">
        <f>C166*(H166+I166+J166)</f>
        <v>15586.109000000002</v>
      </c>
      <c r="E166" s="112">
        <v>2.69</v>
      </c>
      <c r="F166" s="36">
        <v>1</v>
      </c>
      <c r="G166" s="37"/>
      <c r="H166" s="38">
        <v>0.42</v>
      </c>
      <c r="I166" s="38">
        <v>0.36</v>
      </c>
      <c r="J166" s="38">
        <v>0.04</v>
      </c>
      <c r="K166" s="38">
        <v>0.18</v>
      </c>
      <c r="L166" s="35">
        <v>1.4</v>
      </c>
      <c r="M166" s="35">
        <v>1.68</v>
      </c>
      <c r="N166" s="35">
        <v>2.23</v>
      </c>
      <c r="O166" s="35">
        <v>2.39</v>
      </c>
      <c r="P166" s="39"/>
      <c r="Q166" s="39">
        <f>P166*C166*E166*F166*L166*$Q$6</f>
        <v>0</v>
      </c>
      <c r="R166" s="39">
        <v>7</v>
      </c>
      <c r="S166" s="39">
        <f>R166*C166*E166*F166*L166*$S$6</f>
        <v>651396.7159699999</v>
      </c>
      <c r="T166" s="39">
        <v>0</v>
      </c>
      <c r="U166" s="39">
        <f>T166*C166*E166*F166*L166*$U$6</f>
        <v>0</v>
      </c>
      <c r="V166" s="39">
        <v>0</v>
      </c>
      <c r="W166" s="39">
        <f>V166*C166*E166*F166*L166*$W$6</f>
        <v>0</v>
      </c>
      <c r="X166" s="39"/>
      <c r="Y166" s="39">
        <f>X166*C166*E166*F166*L166*$Y$6</f>
        <v>0</v>
      </c>
      <c r="Z166" s="39">
        <v>33</v>
      </c>
      <c r="AA166" s="39">
        <f>Z166*C166*E166*F166*L166*$AA$6</f>
        <v>2598428.65821</v>
      </c>
      <c r="AB166" s="39">
        <v>0</v>
      </c>
      <c r="AC166" s="39">
        <f>AB166*C166*E166*F166*L166*$AC$6</f>
        <v>0</v>
      </c>
      <c r="AD166" s="39">
        <v>0</v>
      </c>
      <c r="AE166" s="39">
        <f>AD166*C166*E166*F166*L166*$AE$6</f>
        <v>0</v>
      </c>
      <c r="AF166" s="39">
        <v>0</v>
      </c>
      <c r="AG166" s="39">
        <f>AF166*C166*E166*F166*L166*$AG$6</f>
        <v>0</v>
      </c>
      <c r="AH166" s="39">
        <v>0</v>
      </c>
      <c r="AI166" s="39">
        <f>AH166*C166*E166*F166*L166*$AI$6</f>
        <v>0</v>
      </c>
      <c r="AJ166" s="39">
        <v>0</v>
      </c>
      <c r="AK166" s="39">
        <f>AJ166*C166*E166*F166*L166*$AK$6</f>
        <v>0</v>
      </c>
      <c r="AL166" s="39">
        <v>0</v>
      </c>
      <c r="AM166" s="39">
        <f>AL166*C166*E166*F166*L166*$AM$6</f>
        <v>0</v>
      </c>
      <c r="AN166" s="39"/>
      <c r="AO166" s="39">
        <f>SUM($AO$6*AN166*C166*E166*F166*L166)</f>
        <v>0</v>
      </c>
      <c r="AP166" s="39">
        <v>0</v>
      </c>
      <c r="AQ166" s="39">
        <f>AP166*C166*E166*F166*L166*$AQ$6</f>
        <v>0</v>
      </c>
      <c r="AR166" s="39">
        <v>0</v>
      </c>
      <c r="AS166" s="39">
        <f>AR166*C166*E166*F166*L166*$AS$6</f>
        <v>0</v>
      </c>
      <c r="AT166" s="39">
        <v>0</v>
      </c>
      <c r="AU166" s="39">
        <f>AT166*C166*E166*F166*L166*$AU$6</f>
        <v>0</v>
      </c>
      <c r="AV166" s="39">
        <v>0</v>
      </c>
      <c r="AW166" s="39">
        <f>AV166*C166*E166*F166*L166*$AW$6</f>
        <v>0</v>
      </c>
      <c r="AX166" s="39"/>
      <c r="AY166" s="39">
        <f>SUM(AX166*$AY$6*C166*E166*F166*L166)</f>
        <v>0</v>
      </c>
      <c r="AZ166" s="39"/>
      <c r="BA166" s="39">
        <f>SUM(AZ166*$BA$6*C166*E166*F166*L166)</f>
        <v>0</v>
      </c>
      <c r="BB166" s="39">
        <v>0</v>
      </c>
      <c r="BC166" s="39">
        <f>BB166*C166*E166*F166*L166*$BC$6</f>
        <v>0</v>
      </c>
      <c r="BD166" s="39">
        <v>0</v>
      </c>
      <c r="BE166" s="39">
        <f>BD166*C166*E166*F166*L166*$BE$6</f>
        <v>0</v>
      </c>
      <c r="BF166" s="39">
        <v>0</v>
      </c>
      <c r="BG166" s="39">
        <f>BF166*C166*E166*F166*L166*$BG$6</f>
        <v>0</v>
      </c>
      <c r="BH166" s="39">
        <v>0</v>
      </c>
      <c r="BI166" s="39">
        <f>BH166*C166*E166*F166*L166*$BI$6</f>
        <v>0</v>
      </c>
      <c r="BJ166" s="39">
        <v>0</v>
      </c>
      <c r="BK166" s="39">
        <f>BJ166*C166*E166*F166*L166*$BK$6</f>
        <v>0</v>
      </c>
      <c r="BL166" s="39">
        <v>0</v>
      </c>
      <c r="BM166" s="39">
        <f>BL166*C166*E166*F166*L166*$BM$6</f>
        <v>0</v>
      </c>
      <c r="BN166" s="39">
        <v>0</v>
      </c>
      <c r="BO166" s="39">
        <f>BN166*C166*E166*F166*L166*$BO$6</f>
        <v>0</v>
      </c>
      <c r="BP166" s="39">
        <v>0</v>
      </c>
      <c r="BQ166" s="39">
        <f>BP166*C166*E166*F166*L166*$BQ$6</f>
        <v>0</v>
      </c>
      <c r="BR166" s="39">
        <v>0</v>
      </c>
      <c r="BS166" s="39">
        <f>BR166*C166*E166*F166*L166*$BS$6</f>
        <v>0</v>
      </c>
      <c r="BT166" s="39">
        <v>0</v>
      </c>
      <c r="BU166" s="39">
        <f>BT166*C166*E166*F166*L166*$BU$6</f>
        <v>0</v>
      </c>
      <c r="BV166" s="39">
        <v>0</v>
      </c>
      <c r="BW166" s="39">
        <f>BV166*C166*E166*F166*L166*$BW$6</f>
        <v>0</v>
      </c>
      <c r="BX166" s="39">
        <v>0</v>
      </c>
      <c r="BY166" s="39">
        <f>BX166*C166*E166*F166*L166*$BY$6</f>
        <v>0</v>
      </c>
      <c r="BZ166" s="39">
        <v>0</v>
      </c>
      <c r="CA166" s="39">
        <f>BZ166*C166*E166*F166*M166*$CA$6</f>
        <v>0</v>
      </c>
      <c r="CB166" s="39">
        <v>0</v>
      </c>
      <c r="CC166" s="39">
        <f>CB166*C166*E166*F166*M166*$CC$6</f>
        <v>0</v>
      </c>
      <c r="CD166" s="39">
        <v>0</v>
      </c>
      <c r="CE166" s="39">
        <f>CD166*C166*E166*F166*M166*$CE$6</f>
        <v>0</v>
      </c>
      <c r="CF166" s="39">
        <v>0</v>
      </c>
      <c r="CG166" s="39">
        <f>CF166*C166*E166*F166*M166*$CG$6</f>
        <v>0</v>
      </c>
      <c r="CH166" s="39"/>
      <c r="CI166" s="39">
        <f>SUM(CH166*$CI$6*C166*E166*F166*M166)</f>
        <v>0</v>
      </c>
      <c r="CJ166" s="39"/>
      <c r="CK166" s="39">
        <f>SUM(CJ166*$CK$6*C166*E166*F166*M166)</f>
        <v>0</v>
      </c>
      <c r="CL166" s="39">
        <v>0</v>
      </c>
      <c r="CM166" s="39">
        <f>CL166*C166*E166*F166*M166*$CM$6</f>
        <v>0</v>
      </c>
      <c r="CN166" s="39">
        <v>0</v>
      </c>
      <c r="CO166" s="39">
        <f>CN166*C166*E166*F166*M166*$CO$6</f>
        <v>0</v>
      </c>
      <c r="CP166" s="39">
        <v>0</v>
      </c>
      <c r="CQ166" s="39">
        <f>CP166*C166*E166*F166*M166*$CQ$6</f>
        <v>0</v>
      </c>
      <c r="CR166" s="39">
        <v>0</v>
      </c>
      <c r="CS166" s="39">
        <f>CR166*C166*E166*F166*M166*$CS$6</f>
        <v>0</v>
      </c>
      <c r="CT166" s="39">
        <v>0</v>
      </c>
      <c r="CU166" s="39">
        <f>CT166*C166*E166*F166*M166*$CU$6</f>
        <v>0</v>
      </c>
      <c r="CV166" s="39"/>
      <c r="CW166" s="39">
        <f>SUM(CV166*$CW$6*C166*E166*F166*M166)</f>
        <v>0</v>
      </c>
      <c r="CX166" s="39"/>
      <c r="CY166" s="39">
        <f>SUM(CX166*$CY$6*C166*E166*F166*M166)</f>
        <v>0</v>
      </c>
      <c r="CZ166" s="39">
        <v>0</v>
      </c>
      <c r="DA166" s="39">
        <f>CZ166*C166*E166*F166*M166*$DA$6</f>
        <v>0</v>
      </c>
      <c r="DB166" s="39">
        <v>0</v>
      </c>
      <c r="DC166" s="39">
        <f>DB166*C166*E166*F166*M166*$DC$6</f>
        <v>0</v>
      </c>
      <c r="DD166" s="39">
        <v>0</v>
      </c>
      <c r="DE166" s="39">
        <f>DD166*C166*E166*F166*M166*$DE$6</f>
        <v>0</v>
      </c>
      <c r="DF166" s="39">
        <v>0</v>
      </c>
      <c r="DG166" s="39">
        <f>DF166*C166*E166*F166*M166*$DG$6</f>
        <v>0</v>
      </c>
      <c r="DH166" s="40">
        <v>0</v>
      </c>
      <c r="DI166" s="40">
        <f>DH166*C166*E166*F166*M166*$DI$6</f>
        <v>0</v>
      </c>
      <c r="DJ166" s="39">
        <v>0</v>
      </c>
      <c r="DK166" s="39">
        <f>DJ166*C166*E166*F166*M166*$DK$6</f>
        <v>0</v>
      </c>
      <c r="DL166" s="39">
        <v>0</v>
      </c>
      <c r="DM166" s="39">
        <f>DL166*C166*E166*F166*M166*$DM$6</f>
        <v>0</v>
      </c>
      <c r="DN166" s="39">
        <v>0</v>
      </c>
      <c r="DO166" s="39">
        <f>DN166*C166*E166*F166*M166*$DO$6</f>
        <v>0</v>
      </c>
      <c r="DP166" s="39">
        <v>0</v>
      </c>
      <c r="DQ166" s="39">
        <f>DP166*C166*E166*F166*M166*$DQ$6</f>
        <v>0</v>
      </c>
      <c r="DR166" s="39">
        <v>0</v>
      </c>
      <c r="DS166" s="39">
        <f>DR166*C166*E166*F166*M166*$DS$6</f>
        <v>0</v>
      </c>
      <c r="DT166" s="39">
        <v>0</v>
      </c>
      <c r="DU166" s="39">
        <f>DT166*C166*E166*F166*M166*$DU$6</f>
        <v>0</v>
      </c>
      <c r="DV166" s="39">
        <v>0</v>
      </c>
      <c r="DW166" s="39">
        <f>DV166*C166*E166*F166*M166*$DW$6</f>
        <v>0</v>
      </c>
      <c r="DX166" s="39">
        <v>0</v>
      </c>
      <c r="DY166" s="39">
        <f>DX166*C166*E166*F166*N166*$DY$6</f>
        <v>0</v>
      </c>
      <c r="DZ166" s="39">
        <v>0</v>
      </c>
      <c r="EA166" s="39">
        <f>DZ166*C166*E166*F166*O166*$EA$6</f>
        <v>0</v>
      </c>
      <c r="EB166" s="41">
        <f t="shared" si="78"/>
        <v>40</v>
      </c>
      <c r="EC166" s="41">
        <f t="shared" si="79"/>
        <v>3249825.3741799998</v>
      </c>
    </row>
    <row r="167" spans="1:257" s="53" customFormat="1" x14ac:dyDescent="0.25">
      <c r="A167" s="46">
        <v>29</v>
      </c>
      <c r="B167" s="26" t="s">
        <v>233</v>
      </c>
      <c r="C167" s="35">
        <v>19007.45</v>
      </c>
      <c r="D167" s="47">
        <f t="shared" ref="D167:D173" si="80">C167*(H167+I167+J167)</f>
        <v>0</v>
      </c>
      <c r="E167" s="47">
        <v>1.37</v>
      </c>
      <c r="F167" s="48">
        <v>1</v>
      </c>
      <c r="G167" s="49"/>
      <c r="H167" s="50"/>
      <c r="I167" s="50"/>
      <c r="J167" s="50"/>
      <c r="K167" s="50"/>
      <c r="L167" s="35">
        <v>1.4</v>
      </c>
      <c r="M167" s="35">
        <v>1.68</v>
      </c>
      <c r="N167" s="35">
        <v>2.23</v>
      </c>
      <c r="O167" s="35">
        <v>2.39</v>
      </c>
      <c r="P167" s="32">
        <f>SUM(P168:P180)</f>
        <v>0</v>
      </c>
      <c r="Q167" s="32">
        <f t="shared" ref="Q167:CD167" si="81">SUM(Q168:Q180)</f>
        <v>0</v>
      </c>
      <c r="R167" s="32">
        <f t="shared" si="81"/>
        <v>900</v>
      </c>
      <c r="S167" s="32">
        <f t="shared" si="81"/>
        <v>40049309.189889997</v>
      </c>
      <c r="T167" s="32">
        <f t="shared" si="81"/>
        <v>0</v>
      </c>
      <c r="U167" s="32">
        <f t="shared" si="81"/>
        <v>0</v>
      </c>
      <c r="V167" s="32">
        <f t="shared" si="81"/>
        <v>3797</v>
      </c>
      <c r="W167" s="32">
        <f t="shared" si="81"/>
        <v>200143696.63750002</v>
      </c>
      <c r="X167" s="32">
        <f t="shared" si="81"/>
        <v>3</v>
      </c>
      <c r="Y167" s="32">
        <f t="shared" si="81"/>
        <v>69373.391010000007</v>
      </c>
      <c r="Z167" s="32">
        <f t="shared" si="81"/>
        <v>1631</v>
      </c>
      <c r="AA167" s="32">
        <f t="shared" si="81"/>
        <v>84121822.681049988</v>
      </c>
      <c r="AB167" s="32">
        <f t="shared" si="81"/>
        <v>0</v>
      </c>
      <c r="AC167" s="32">
        <f t="shared" si="81"/>
        <v>0</v>
      </c>
      <c r="AD167" s="32">
        <f t="shared" si="81"/>
        <v>0</v>
      </c>
      <c r="AE167" s="32">
        <f t="shared" si="81"/>
        <v>0</v>
      </c>
      <c r="AF167" s="32">
        <f t="shared" si="81"/>
        <v>0</v>
      </c>
      <c r="AG167" s="32">
        <f t="shared" si="81"/>
        <v>0</v>
      </c>
      <c r="AH167" s="32">
        <f t="shared" si="81"/>
        <v>29</v>
      </c>
      <c r="AI167" s="32">
        <f t="shared" si="81"/>
        <v>1037391.6472919999</v>
      </c>
      <c r="AJ167" s="32">
        <f t="shared" si="81"/>
        <v>59</v>
      </c>
      <c r="AK167" s="32">
        <f t="shared" si="81"/>
        <v>1865635.9589559999</v>
      </c>
      <c r="AL167" s="32">
        <f t="shared" si="81"/>
        <v>56</v>
      </c>
      <c r="AM167" s="32">
        <f t="shared" si="81"/>
        <v>3705715.2609399999</v>
      </c>
      <c r="AN167" s="32">
        <f t="shared" si="81"/>
        <v>12</v>
      </c>
      <c r="AO167" s="32">
        <f t="shared" si="81"/>
        <v>372918.56601999997</v>
      </c>
      <c r="AP167" s="32">
        <f t="shared" si="81"/>
        <v>76</v>
      </c>
      <c r="AQ167" s="32">
        <f t="shared" si="81"/>
        <v>2356167.3034899998</v>
      </c>
      <c r="AR167" s="32">
        <f t="shared" si="81"/>
        <v>0</v>
      </c>
      <c r="AS167" s="32">
        <f t="shared" si="81"/>
        <v>0</v>
      </c>
      <c r="AT167" s="32">
        <f t="shared" si="81"/>
        <v>3</v>
      </c>
      <c r="AU167" s="32">
        <f t="shared" si="81"/>
        <v>95967.854751999999</v>
      </c>
      <c r="AV167" s="32">
        <f t="shared" si="81"/>
        <v>0</v>
      </c>
      <c r="AW167" s="32">
        <f t="shared" si="81"/>
        <v>0</v>
      </c>
      <c r="AX167" s="32">
        <f t="shared" si="81"/>
        <v>11</v>
      </c>
      <c r="AY167" s="32">
        <f t="shared" si="81"/>
        <v>330150.282924</v>
      </c>
      <c r="AZ167" s="32">
        <f t="shared" si="81"/>
        <v>128</v>
      </c>
      <c r="BA167" s="32">
        <f t="shared" si="81"/>
        <v>3778995.0630739997</v>
      </c>
      <c r="BB167" s="32">
        <f t="shared" si="81"/>
        <v>0</v>
      </c>
      <c r="BC167" s="32">
        <f t="shared" si="81"/>
        <v>0</v>
      </c>
      <c r="BD167" s="32">
        <f t="shared" si="81"/>
        <v>445</v>
      </c>
      <c r="BE167" s="32">
        <f t="shared" si="81"/>
        <v>17586992.849580001</v>
      </c>
      <c r="BF167" s="32">
        <f t="shared" si="81"/>
        <v>24</v>
      </c>
      <c r="BG167" s="32">
        <f t="shared" si="81"/>
        <v>946096.58404800005</v>
      </c>
      <c r="BH167" s="32">
        <f t="shared" si="81"/>
        <v>100</v>
      </c>
      <c r="BI167" s="32">
        <f t="shared" si="81"/>
        <v>3337203.3821280003</v>
      </c>
      <c r="BJ167" s="32">
        <f t="shared" si="81"/>
        <v>0</v>
      </c>
      <c r="BK167" s="32">
        <f t="shared" si="81"/>
        <v>0</v>
      </c>
      <c r="BL167" s="32">
        <f t="shared" si="81"/>
        <v>0</v>
      </c>
      <c r="BM167" s="32">
        <f t="shared" si="81"/>
        <v>0</v>
      </c>
      <c r="BN167" s="32">
        <f t="shared" si="81"/>
        <v>0</v>
      </c>
      <c r="BO167" s="32">
        <f t="shared" si="81"/>
        <v>0</v>
      </c>
      <c r="BP167" s="32">
        <f t="shared" si="81"/>
        <v>0</v>
      </c>
      <c r="BQ167" s="32">
        <f t="shared" si="81"/>
        <v>0</v>
      </c>
      <c r="BR167" s="32">
        <f t="shared" si="81"/>
        <v>0</v>
      </c>
      <c r="BS167" s="32">
        <f t="shared" si="81"/>
        <v>0</v>
      </c>
      <c r="BT167" s="32">
        <f t="shared" si="81"/>
        <v>100</v>
      </c>
      <c r="BU167" s="32">
        <f t="shared" si="81"/>
        <v>6134715.3113400005</v>
      </c>
      <c r="BV167" s="32">
        <f t="shared" si="81"/>
        <v>15</v>
      </c>
      <c r="BW167" s="32">
        <f t="shared" si="81"/>
        <v>496614.48883200006</v>
      </c>
      <c r="BX167" s="32">
        <f t="shared" si="81"/>
        <v>31</v>
      </c>
      <c r="BY167" s="32">
        <f t="shared" si="81"/>
        <v>989407.71991599991</v>
      </c>
      <c r="BZ167" s="32">
        <f t="shared" si="81"/>
        <v>9</v>
      </c>
      <c r="CA167" s="32">
        <f t="shared" si="81"/>
        <v>506290.04118000006</v>
      </c>
      <c r="CB167" s="32">
        <f t="shared" si="81"/>
        <v>18</v>
      </c>
      <c r="CC167" s="32">
        <f t="shared" si="81"/>
        <v>737162.13186000008</v>
      </c>
      <c r="CD167" s="32">
        <f t="shared" si="81"/>
        <v>155</v>
      </c>
      <c r="CE167" s="32">
        <f t="shared" ref="CE167:EC167" si="82">SUM(CE168:CE180)</f>
        <v>9142815.7970687989</v>
      </c>
      <c r="CF167" s="32">
        <f t="shared" si="82"/>
        <v>240</v>
      </c>
      <c r="CG167" s="32">
        <f t="shared" si="82"/>
        <v>10355453.092168799</v>
      </c>
      <c r="CH167" s="32">
        <f t="shared" si="82"/>
        <v>5</v>
      </c>
      <c r="CI167" s="32">
        <f t="shared" si="82"/>
        <v>170238.62929919997</v>
      </c>
      <c r="CJ167" s="32">
        <f t="shared" si="82"/>
        <v>54</v>
      </c>
      <c r="CK167" s="32">
        <f t="shared" si="82"/>
        <v>1979337.0042599998</v>
      </c>
      <c r="CL167" s="32">
        <f t="shared" si="82"/>
        <v>256</v>
      </c>
      <c r="CM167" s="32">
        <f t="shared" si="82"/>
        <v>9052063.5865968</v>
      </c>
      <c r="CN167" s="32">
        <f t="shared" si="82"/>
        <v>0</v>
      </c>
      <c r="CO167" s="32">
        <f t="shared" si="82"/>
        <v>0</v>
      </c>
      <c r="CP167" s="32">
        <f t="shared" si="82"/>
        <v>299</v>
      </c>
      <c r="CQ167" s="32">
        <f t="shared" si="82"/>
        <v>10673711.706134399</v>
      </c>
      <c r="CR167" s="32">
        <f t="shared" si="82"/>
        <v>0</v>
      </c>
      <c r="CS167" s="32">
        <f t="shared" si="82"/>
        <v>0</v>
      </c>
      <c r="CT167" s="32">
        <f t="shared" si="82"/>
        <v>148</v>
      </c>
      <c r="CU167" s="32">
        <f t="shared" si="82"/>
        <v>4462505.245968</v>
      </c>
      <c r="CV167" s="32">
        <f t="shared" si="82"/>
        <v>2</v>
      </c>
      <c r="CW167" s="32">
        <f t="shared" si="82"/>
        <v>66655.933898399991</v>
      </c>
      <c r="CX167" s="32">
        <f t="shared" si="82"/>
        <v>22</v>
      </c>
      <c r="CY167" s="32">
        <f t="shared" si="82"/>
        <v>748549.26706560003</v>
      </c>
      <c r="CZ167" s="32">
        <f t="shared" si="82"/>
        <v>2</v>
      </c>
      <c r="DA167" s="32">
        <f t="shared" si="82"/>
        <v>68220.6271824</v>
      </c>
      <c r="DB167" s="32">
        <f t="shared" si="82"/>
        <v>0</v>
      </c>
      <c r="DC167" s="32">
        <f t="shared" si="82"/>
        <v>0</v>
      </c>
      <c r="DD167" s="32">
        <f t="shared" si="82"/>
        <v>519</v>
      </c>
      <c r="DE167" s="32">
        <f t="shared" si="82"/>
        <v>25068685.550832</v>
      </c>
      <c r="DF167" s="32">
        <f t="shared" si="82"/>
        <v>2</v>
      </c>
      <c r="DG167" s="32">
        <f t="shared" si="82"/>
        <v>97943.413075199991</v>
      </c>
      <c r="DH167" s="32">
        <f t="shared" si="82"/>
        <v>12</v>
      </c>
      <c r="DI167" s="32">
        <f t="shared" si="82"/>
        <v>390394.1676096</v>
      </c>
      <c r="DJ167" s="32">
        <f t="shared" si="82"/>
        <v>1329</v>
      </c>
      <c r="DK167" s="32">
        <f t="shared" si="82"/>
        <v>68611430.086214393</v>
      </c>
      <c r="DL167" s="32">
        <f t="shared" si="82"/>
        <v>0</v>
      </c>
      <c r="DM167" s="32">
        <f t="shared" si="82"/>
        <v>0</v>
      </c>
      <c r="DN167" s="32">
        <f t="shared" si="82"/>
        <v>0</v>
      </c>
      <c r="DO167" s="32">
        <f t="shared" si="82"/>
        <v>0</v>
      </c>
      <c r="DP167" s="32">
        <f t="shared" si="82"/>
        <v>2</v>
      </c>
      <c r="DQ167" s="32">
        <f t="shared" si="82"/>
        <v>68284.492214400016</v>
      </c>
      <c r="DR167" s="32">
        <f t="shared" si="82"/>
        <v>0</v>
      </c>
      <c r="DS167" s="32">
        <f t="shared" si="82"/>
        <v>0</v>
      </c>
      <c r="DT167" s="32">
        <f t="shared" si="82"/>
        <v>5</v>
      </c>
      <c r="DU167" s="32">
        <f t="shared" si="82"/>
        <v>237833.37916799998</v>
      </c>
      <c r="DV167" s="32">
        <f t="shared" si="82"/>
        <v>15</v>
      </c>
      <c r="DW167" s="32">
        <f t="shared" si="82"/>
        <v>472850.31042479997</v>
      </c>
      <c r="DX167" s="32">
        <f t="shared" si="82"/>
        <v>16</v>
      </c>
      <c r="DY167" s="32">
        <f t="shared" si="82"/>
        <v>1180043.31984</v>
      </c>
      <c r="DZ167" s="32">
        <f t="shared" si="82"/>
        <v>50</v>
      </c>
      <c r="EA167" s="32">
        <f t="shared" si="82"/>
        <v>4329042.7251225002</v>
      </c>
      <c r="EB167" s="32">
        <f t="shared" si="82"/>
        <v>10580</v>
      </c>
      <c r="EC167" s="32">
        <f t="shared" si="82"/>
        <v>515837684.67992532</v>
      </c>
      <c r="ED167" s="51"/>
      <c r="EE167" s="51"/>
      <c r="EF167" s="51"/>
      <c r="EG167" s="51"/>
      <c r="EH167" s="51"/>
      <c r="EI167" s="51"/>
      <c r="EJ167" s="52"/>
      <c r="EK167" s="52"/>
      <c r="EL167" s="52"/>
      <c r="EM167" s="52"/>
      <c r="EN167" s="52"/>
      <c r="EO167" s="52"/>
      <c r="EP167" s="52"/>
      <c r="EQ167" s="52"/>
      <c r="ER167" s="52"/>
      <c r="ES167" s="52"/>
      <c r="ET167" s="52"/>
      <c r="EU167" s="52"/>
      <c r="EV167" s="52"/>
      <c r="EW167" s="52"/>
      <c r="EX167" s="52"/>
      <c r="EY167" s="52"/>
      <c r="EZ167" s="52"/>
      <c r="FA167" s="52"/>
      <c r="FB167" s="52"/>
      <c r="FC167" s="52"/>
      <c r="FD167" s="52"/>
      <c r="FE167" s="52"/>
      <c r="FF167" s="52"/>
      <c r="FG167" s="52"/>
      <c r="FH167" s="52"/>
      <c r="FI167" s="52"/>
      <c r="FJ167" s="52"/>
      <c r="FK167" s="52"/>
      <c r="FL167" s="52"/>
      <c r="FM167" s="52"/>
      <c r="FN167" s="52"/>
      <c r="FO167" s="52"/>
      <c r="FP167" s="52"/>
      <c r="FQ167" s="52"/>
      <c r="FR167" s="52"/>
      <c r="FS167" s="52"/>
      <c r="FT167" s="52"/>
      <c r="FU167" s="52"/>
      <c r="FV167" s="52"/>
      <c r="FW167" s="52"/>
      <c r="FX167" s="52"/>
      <c r="FY167" s="52"/>
      <c r="FZ167" s="52"/>
      <c r="GA167" s="52"/>
      <c r="GB167" s="52"/>
      <c r="GC167" s="52"/>
      <c r="GD167" s="52"/>
      <c r="GE167" s="52"/>
      <c r="GF167" s="52"/>
      <c r="GG167" s="52"/>
      <c r="GH167" s="52"/>
      <c r="GI167" s="52"/>
      <c r="GJ167" s="52"/>
      <c r="GK167" s="52"/>
      <c r="GL167" s="52"/>
      <c r="GM167" s="52"/>
      <c r="GN167" s="52"/>
      <c r="GO167" s="52"/>
      <c r="GP167" s="52"/>
      <c r="GQ167" s="52"/>
      <c r="GR167" s="52"/>
      <c r="GS167" s="52"/>
      <c r="GT167" s="52"/>
      <c r="GU167" s="52"/>
      <c r="GV167" s="52"/>
      <c r="GW167" s="52"/>
      <c r="GX167" s="52"/>
      <c r="GY167" s="52"/>
      <c r="GZ167" s="52"/>
      <c r="HA167" s="52"/>
      <c r="HB167" s="52"/>
      <c r="HC167" s="52"/>
      <c r="HD167" s="52"/>
      <c r="HE167" s="52"/>
      <c r="HF167" s="52"/>
      <c r="HG167" s="52"/>
      <c r="HH167" s="52"/>
      <c r="HI167" s="52"/>
      <c r="HJ167" s="52"/>
      <c r="HK167" s="52"/>
      <c r="HL167" s="52"/>
      <c r="HM167" s="52"/>
      <c r="HN167" s="52"/>
      <c r="HO167" s="52"/>
      <c r="HP167" s="52"/>
      <c r="HQ167" s="52"/>
      <c r="HR167" s="52"/>
      <c r="HS167" s="52"/>
      <c r="HT167" s="52"/>
      <c r="HU167" s="52"/>
      <c r="HV167" s="52"/>
      <c r="HW167" s="52"/>
      <c r="HX167" s="52"/>
      <c r="HY167" s="52"/>
      <c r="HZ167" s="52"/>
      <c r="IA167" s="52"/>
      <c r="IB167" s="52"/>
      <c r="IC167" s="52"/>
      <c r="ID167" s="52"/>
      <c r="IE167" s="52"/>
      <c r="IF167" s="52"/>
      <c r="IG167" s="52"/>
      <c r="IH167" s="52"/>
      <c r="II167" s="52"/>
      <c r="IJ167" s="52"/>
      <c r="IK167" s="52"/>
      <c r="IL167" s="52"/>
      <c r="IM167" s="52"/>
      <c r="IN167" s="52"/>
      <c r="IO167" s="52"/>
      <c r="IP167" s="52"/>
      <c r="IQ167" s="52"/>
      <c r="IR167" s="52"/>
      <c r="IS167" s="52"/>
      <c r="IT167" s="52"/>
      <c r="IU167" s="52"/>
      <c r="IV167" s="52"/>
      <c r="IW167" s="52"/>
    </row>
    <row r="168" spans="1:257" ht="30" x14ac:dyDescent="0.25">
      <c r="A168" s="56">
        <v>187</v>
      </c>
      <c r="B168" s="34" t="s">
        <v>234</v>
      </c>
      <c r="C168" s="35">
        <v>19007.45</v>
      </c>
      <c r="D168" s="35">
        <f t="shared" si="80"/>
        <v>14825.811000000002</v>
      </c>
      <c r="E168" s="112">
        <v>0.99</v>
      </c>
      <c r="F168" s="36">
        <v>1</v>
      </c>
      <c r="G168" s="37"/>
      <c r="H168" s="38">
        <v>0.55000000000000004</v>
      </c>
      <c r="I168" s="38">
        <v>0.18</v>
      </c>
      <c r="J168" s="38">
        <v>0.05</v>
      </c>
      <c r="K168" s="38">
        <v>0.22</v>
      </c>
      <c r="L168" s="35">
        <v>1.4</v>
      </c>
      <c r="M168" s="35">
        <v>1.68</v>
      </c>
      <c r="N168" s="35">
        <v>2.23</v>
      </c>
      <c r="O168" s="35">
        <v>2.39</v>
      </c>
      <c r="P168" s="39"/>
      <c r="Q168" s="39">
        <f>P168*C168*E168*F168*L168*$Q$6</f>
        <v>0</v>
      </c>
      <c r="R168" s="39">
        <v>50</v>
      </c>
      <c r="S168" s="39">
        <f>R168*C168*E168*F168*L168*$S$6</f>
        <v>1712381.1705</v>
      </c>
      <c r="T168" s="39">
        <v>0</v>
      </c>
      <c r="U168" s="39">
        <f>T168*C168*E168*F168*L168*$U$6</f>
        <v>0</v>
      </c>
      <c r="V168" s="39">
        <v>16</v>
      </c>
      <c r="W168" s="39">
        <f>V168*C168*E168*F168*L168*$W$6</f>
        <v>463660.13232000003</v>
      </c>
      <c r="X168" s="39">
        <v>0</v>
      </c>
      <c r="Y168" s="39">
        <f>X168*C168*E168*F168*L168*$Y$6</f>
        <v>0</v>
      </c>
      <c r="Z168" s="39">
        <v>3</v>
      </c>
      <c r="AA168" s="39">
        <f>Z168*C168*E168*F168*L168*$AA$6</f>
        <v>86936.274810000017</v>
      </c>
      <c r="AB168" s="39">
        <v>0</v>
      </c>
      <c r="AC168" s="39">
        <f>AB168*C168*E168*F168*L168*$AC$6</f>
        <v>0</v>
      </c>
      <c r="AD168" s="39">
        <v>0</v>
      </c>
      <c r="AE168" s="39">
        <f>AD168*C168*E168*F168*L168*$AE$6</f>
        <v>0</v>
      </c>
      <c r="AF168" s="39">
        <v>0</v>
      </c>
      <c r="AG168" s="39">
        <f>AF168*C168*E168*F168*L168*$AG$6</f>
        <v>0</v>
      </c>
      <c r="AH168" s="39">
        <v>0</v>
      </c>
      <c r="AI168" s="39">
        <f>AH168*C168*E168*F168*L168*$AI$6</f>
        <v>0</v>
      </c>
      <c r="AJ168" s="39">
        <v>3</v>
      </c>
      <c r="AK168" s="39">
        <f>AJ168*C168*E168*F168*L168*$AK$6</f>
        <v>77452.317557999995</v>
      </c>
      <c r="AL168" s="39">
        <v>0</v>
      </c>
      <c r="AM168" s="39">
        <f>AL168*C168*E168*F168*L168*$AM$6</f>
        <v>0</v>
      </c>
      <c r="AN168" s="39"/>
      <c r="AO168" s="39">
        <f>SUM($AO$6*AN168*C168*E168*F168*L168)</f>
        <v>0</v>
      </c>
      <c r="AP168" s="39">
        <v>0</v>
      </c>
      <c r="AQ168" s="39">
        <f>AP168*C168*E168*F168*L168*$AQ$6</f>
        <v>0</v>
      </c>
      <c r="AR168" s="39">
        <v>0</v>
      </c>
      <c r="AS168" s="39">
        <f>AR168*C168*E168*F168*L168*$AS$6</f>
        <v>0</v>
      </c>
      <c r="AT168" s="39">
        <v>0</v>
      </c>
      <c r="AU168" s="39">
        <f>AT168*C168*E168*F168*L168*$AU$6</f>
        <v>0</v>
      </c>
      <c r="AV168" s="39">
        <v>0</v>
      </c>
      <c r="AW168" s="39">
        <f>AV168*C168*E168*F168*L168*$AW$6</f>
        <v>0</v>
      </c>
      <c r="AX168" s="32"/>
      <c r="AY168" s="39">
        <f>SUM(AX168*$AY$6*C168*E168*F168*L168)</f>
        <v>0</v>
      </c>
      <c r="AZ168" s="32"/>
      <c r="BA168" s="39">
        <f>SUM(AZ168*$BA$6*C168*E168*F168*L168)</f>
        <v>0</v>
      </c>
      <c r="BB168" s="39">
        <v>0</v>
      </c>
      <c r="BC168" s="39">
        <f>BB168*C168*E168*F168*L168*$BC$6</f>
        <v>0</v>
      </c>
      <c r="BD168" s="39">
        <v>5</v>
      </c>
      <c r="BE168" s="39">
        <f>BD168*C168*E168*F168*L168*$BE$6</f>
        <v>142259.35878000001</v>
      </c>
      <c r="BF168" s="39">
        <v>0</v>
      </c>
      <c r="BG168" s="39">
        <f>BF168*C168*E168*F168*L168*$BG$6</f>
        <v>0</v>
      </c>
      <c r="BH168" s="39">
        <v>0</v>
      </c>
      <c r="BI168" s="39">
        <f>BH168*C168*E168*F168*L168*$BI$6</f>
        <v>0</v>
      </c>
      <c r="BJ168" s="39">
        <v>0</v>
      </c>
      <c r="BK168" s="39">
        <f>BJ168*C168*E168*F168*L168*$BK$6</f>
        <v>0</v>
      </c>
      <c r="BL168" s="39">
        <v>0</v>
      </c>
      <c r="BM168" s="39">
        <f>BL168*C168*E168*F168*L168*$BM$6</f>
        <v>0</v>
      </c>
      <c r="BN168" s="39">
        <v>0</v>
      </c>
      <c r="BO168" s="39">
        <f>BN168*C168*E168*F168*L168*$BO$6</f>
        <v>0</v>
      </c>
      <c r="BP168" s="39">
        <v>0</v>
      </c>
      <c r="BQ168" s="39">
        <f>BP168*C168*E168*F168*L168*$BQ$6</f>
        <v>0</v>
      </c>
      <c r="BR168" s="39">
        <v>0</v>
      </c>
      <c r="BS168" s="39">
        <f>BR168*C168*E168*F168*L168*$BS$6</f>
        <v>0</v>
      </c>
      <c r="BT168" s="39">
        <v>0</v>
      </c>
      <c r="BU168" s="39">
        <f>BT168*C168*E168*F168*L168*$BU$6</f>
        <v>0</v>
      </c>
      <c r="BV168" s="39">
        <v>3</v>
      </c>
      <c r="BW168" s="39">
        <f>BV168*C168*E168*F168*L168*$BW$6</f>
        <v>85355.615268000009</v>
      </c>
      <c r="BX168" s="39">
        <v>1</v>
      </c>
      <c r="BY168" s="39">
        <f>BX168*C168*E168*F168*L168*$BY$6</f>
        <v>25817.439186</v>
      </c>
      <c r="BZ168" s="39">
        <v>0</v>
      </c>
      <c r="CA168" s="39">
        <f>BZ168*C168*E168*F168*M168*$CA$6</f>
        <v>0</v>
      </c>
      <c r="CB168" s="39">
        <v>0</v>
      </c>
      <c r="CC168" s="39">
        <f>CB168*C168*E168*F168*M168*$CC$6</f>
        <v>0</v>
      </c>
      <c r="CD168" s="39">
        <v>4</v>
      </c>
      <c r="CE168" s="39">
        <f>CD168*C168*E168*F168*M168*$CE$6</f>
        <v>123923.70809280001</v>
      </c>
      <c r="CF168" s="39"/>
      <c r="CG168" s="39">
        <f>CF168*C168*E168*F168*M168*$CG$6</f>
        <v>0</v>
      </c>
      <c r="CH168" s="32"/>
      <c r="CI168" s="39">
        <f>SUM(CH168*$CI$6*C168*E168*F168*M168)</f>
        <v>0</v>
      </c>
      <c r="CJ168" s="32"/>
      <c r="CK168" s="39">
        <f>SUM(CJ168*$CK$6*C168*E168*F168*M168)</f>
        <v>0</v>
      </c>
      <c r="CL168" s="39">
        <v>0</v>
      </c>
      <c r="CM168" s="39">
        <f>CL168*C168*E168*F168*M168*$CM$6</f>
        <v>0</v>
      </c>
      <c r="CN168" s="39">
        <v>0</v>
      </c>
      <c r="CO168" s="39">
        <f>CN168*C168*E168*F168*M168*$CO$6</f>
        <v>0</v>
      </c>
      <c r="CP168" s="39"/>
      <c r="CQ168" s="39">
        <f>CP168*C168*E168*F168*M168*$CQ$6</f>
        <v>0</v>
      </c>
      <c r="CR168" s="39">
        <v>0</v>
      </c>
      <c r="CS168" s="39">
        <f>CR168*C168*E168*F168*M168*$CS$6</f>
        <v>0</v>
      </c>
      <c r="CT168" s="39">
        <v>0</v>
      </c>
      <c r="CU168" s="39">
        <f>CT168*C168*E168*F168*M168*$CU$6</f>
        <v>0</v>
      </c>
      <c r="CV168" s="32"/>
      <c r="CW168" s="39">
        <f>SUM(CV168*$CW$6*C168*E168*F168*M168)</f>
        <v>0</v>
      </c>
      <c r="CX168" s="32"/>
      <c r="CY168" s="39">
        <f>SUM(CX168*$CY$6*C168*E168*F168*M168)</f>
        <v>0</v>
      </c>
      <c r="CZ168" s="39">
        <v>0</v>
      </c>
      <c r="DA168" s="39">
        <f>CZ168*C168*E168*F168*M168*$DA$6</f>
        <v>0</v>
      </c>
      <c r="DB168" s="39">
        <v>0</v>
      </c>
      <c r="DC168" s="39">
        <f>DB168*C168*E168*F168*M168*$DC$6</f>
        <v>0</v>
      </c>
      <c r="DD168" s="39"/>
      <c r="DE168" s="39">
        <f>DD168*C168*E168*F168*M168*$DE$6</f>
        <v>0</v>
      </c>
      <c r="DF168" s="39">
        <v>0</v>
      </c>
      <c r="DG168" s="39">
        <f>DF168*C168*E168*F168*M168*$DG$6</f>
        <v>0</v>
      </c>
      <c r="DH168" s="40">
        <v>0</v>
      </c>
      <c r="DI168" s="40">
        <f>DH168*C168*E168*F168*M168*$DI$6</f>
        <v>0</v>
      </c>
      <c r="DJ168" s="39">
        <v>31</v>
      </c>
      <c r="DK168" s="39">
        <f>DJ168*C168*E168*F168*M168*$DK$6</f>
        <v>1058409.6293232003</v>
      </c>
      <c r="DL168" s="39">
        <v>0</v>
      </c>
      <c r="DM168" s="39">
        <f>DL168*C168*E168*F168*M168*$DM$6</f>
        <v>0</v>
      </c>
      <c r="DN168" s="39">
        <v>0</v>
      </c>
      <c r="DO168" s="39">
        <f>DN168*C168*E168*F168*M168*$DO$6</f>
        <v>0</v>
      </c>
      <c r="DP168" s="39">
        <v>2</v>
      </c>
      <c r="DQ168" s="39">
        <f>DP168*C168*E168*F168*M168*$DQ$6</f>
        <v>68284.492214400016</v>
      </c>
      <c r="DR168" s="39">
        <v>0</v>
      </c>
      <c r="DS168" s="39">
        <f>DR168*C168*E168*F168*M168*$DS$6</f>
        <v>0</v>
      </c>
      <c r="DT168" s="39">
        <v>0</v>
      </c>
      <c r="DU168" s="39">
        <f>DT168*C168*E168*F168*M168*$DU$6</f>
        <v>0</v>
      </c>
      <c r="DV168" s="39">
        <v>0</v>
      </c>
      <c r="DW168" s="39">
        <f>DV168*C168*E168*F168*M168*$DW$6</f>
        <v>0</v>
      </c>
      <c r="DX168" s="39">
        <v>0</v>
      </c>
      <c r="DY168" s="39">
        <f>DX168*C168*E168*F168*N168*$DY$6</f>
        <v>0</v>
      </c>
      <c r="DZ168" s="39">
        <v>0</v>
      </c>
      <c r="EA168" s="39">
        <f>DZ168*C168*E168*F168*O168*$EA$6</f>
        <v>0</v>
      </c>
      <c r="EB168" s="41">
        <f t="shared" ref="EB168:EB180" si="83">SUM(P168,R168,T168,V168,X168,Z168,AB168,AD168,AF168,AH168,AJ168,AL168,AP168,AR168,AT168,AV168,AX168,AZ168,BB168,BD168,BF168,BH168,BJ168,BL168,BN168,BP168,BR168,BT168,BV168,BX168,BZ168,CB168,CD168,CF168,CH168,CJ168,CL168,CN168,CP168,CR168,CT168,CV168,CX168,CZ168,DB168,DD168,DF168,DH168,DJ168,DL168,DN168,DP168,DR168,DT168,DV168,DX168,DZ168,AN168)</f>
        <v>118</v>
      </c>
      <c r="EC168" s="41">
        <f t="shared" ref="EC168:EC180" si="84">SUM(Q168,S168,U168,W168,Y168,AA168,AC168,AE168,AG168,AI168,AK168,AM168,AQ168,AS168,AU168,AW168,AY168,BA168,BC168,BE168,BG168,BI168,BK168,BM168,BO168,BQ168,BS168,BU168,BW168,BY168,CA168,CC168,CE168,CG168,CI168,CK168,CM168,CO168,CQ168,CS168,CU168,CW168,CY168,DA168,DC168,DE168,DG168,DI168,DK168,DM168,DO168,DQ168,DS168,DU168,DW168,DY168,EA168,AO168)</f>
        <v>3844480.1380523993</v>
      </c>
    </row>
    <row r="169" spans="1:257" ht="34.5" customHeight="1" x14ac:dyDescent="0.25">
      <c r="A169" s="56">
        <v>188</v>
      </c>
      <c r="B169" s="34" t="s">
        <v>235</v>
      </c>
      <c r="C169" s="35">
        <v>19007.45</v>
      </c>
      <c r="D169" s="35">
        <f t="shared" si="80"/>
        <v>15205.960000000001</v>
      </c>
      <c r="E169" s="112">
        <v>1.52</v>
      </c>
      <c r="F169" s="36">
        <v>1</v>
      </c>
      <c r="G169" s="37"/>
      <c r="H169" s="38">
        <v>0.51</v>
      </c>
      <c r="I169" s="38">
        <v>0.24</v>
      </c>
      <c r="J169" s="38">
        <v>0.05</v>
      </c>
      <c r="K169" s="38">
        <v>0.2</v>
      </c>
      <c r="L169" s="35">
        <v>1.4</v>
      </c>
      <c r="M169" s="35">
        <v>1.68</v>
      </c>
      <c r="N169" s="35">
        <v>2.23</v>
      </c>
      <c r="O169" s="35">
        <v>2.39</v>
      </c>
      <c r="P169" s="39"/>
      <c r="Q169" s="39">
        <f>P169*C169*E169*F169*L169*$Q$6</f>
        <v>0</v>
      </c>
      <c r="R169" s="39">
        <v>30</v>
      </c>
      <c r="S169" s="39">
        <f>R169*C169*E169*F169*L169*$S$6</f>
        <v>1577466.2903999998</v>
      </c>
      <c r="T169" s="39"/>
      <c r="U169" s="39">
        <f>T169*C169*E169*F169*L169*$U$6</f>
        <v>0</v>
      </c>
      <c r="V169" s="39">
        <v>254</v>
      </c>
      <c r="W169" s="39">
        <f>V169*C169*E169*F169*L169*$W$6</f>
        <v>11301130.295839999</v>
      </c>
      <c r="X169" s="39">
        <v>0</v>
      </c>
      <c r="Y169" s="39">
        <f>X169*C169*E169*F169*L169*$Y$6</f>
        <v>0</v>
      </c>
      <c r="Z169" s="39">
        <v>75</v>
      </c>
      <c r="AA169" s="39">
        <f>Z169*C169*E169*F169*L169*$AA$6</f>
        <v>3336947.9219999998</v>
      </c>
      <c r="AB169" s="39">
        <v>0</v>
      </c>
      <c r="AC169" s="39">
        <f>AB169*C169*E169*F169*L169*$AC$6</f>
        <v>0</v>
      </c>
      <c r="AD169" s="39">
        <v>0</v>
      </c>
      <c r="AE169" s="39">
        <f>AD169*C169*E169*F169*L169*$AE$6</f>
        <v>0</v>
      </c>
      <c r="AF169" s="39">
        <v>0</v>
      </c>
      <c r="AG169" s="39">
        <f>AF169*C169*E169*F169*L169*$AG$6</f>
        <v>0</v>
      </c>
      <c r="AH169" s="39">
        <v>0</v>
      </c>
      <c r="AI169" s="39">
        <f>AH169*C169*E169*F169*L169*$AI$6</f>
        <v>0</v>
      </c>
      <c r="AJ169" s="39">
        <v>10</v>
      </c>
      <c r="AK169" s="39">
        <f>AJ169*C169*E169*F169*L169*$AK$6</f>
        <v>396388.96527999995</v>
      </c>
      <c r="AL169" s="39">
        <v>10</v>
      </c>
      <c r="AM169" s="39">
        <f>AL169*C169*E169*F169*L169*$AM$6</f>
        <v>396388.96527999995</v>
      </c>
      <c r="AN169" s="39">
        <v>2</v>
      </c>
      <c r="AO169" s="39">
        <f>SUM($AO$6*AN169*C169*E169*F169*L169)</f>
        <v>79277.793055999995</v>
      </c>
      <c r="AP169" s="39">
        <v>15</v>
      </c>
      <c r="AQ169" s="39">
        <f>AP169*C169*E169*F169*L169*$AQ$6</f>
        <v>594583.44791999983</v>
      </c>
      <c r="AR169" s="39">
        <v>0</v>
      </c>
      <c r="AS169" s="39">
        <f>AR169*C169*E169*F169*L169*$AS$6</f>
        <v>0</v>
      </c>
      <c r="AT169" s="39">
        <v>1</v>
      </c>
      <c r="AU169" s="39">
        <f>AT169*C169*E169*F169*L169*$AU$6</f>
        <v>39638.896527999997</v>
      </c>
      <c r="AV169" s="39">
        <v>0</v>
      </c>
      <c r="AW169" s="39">
        <f>AV169*C169*E169*F169*L169*$AW$6</f>
        <v>0</v>
      </c>
      <c r="AX169" s="39">
        <v>1</v>
      </c>
      <c r="AY169" s="39">
        <f>SUM(AX169*$AY$6*C169*E169*F169*L169)</f>
        <v>39638.896527999997</v>
      </c>
      <c r="AZ169" s="39">
        <v>14</v>
      </c>
      <c r="BA169" s="39">
        <f>SUM(AZ169*$BA$6*C169*E169*F169*L169)</f>
        <v>554944.55139199994</v>
      </c>
      <c r="BB169" s="39">
        <v>0</v>
      </c>
      <c r="BC169" s="39">
        <f>BB169*C169*E169*F169*L169*$BC$6</f>
        <v>0</v>
      </c>
      <c r="BD169" s="39">
        <v>0</v>
      </c>
      <c r="BE169" s="39">
        <f>BD169*C169*E169*F169*L169*$BE$6</f>
        <v>0</v>
      </c>
      <c r="BF169" s="39">
        <v>1</v>
      </c>
      <c r="BG169" s="39">
        <f>BF169*C169*E169*F169*L169*$BG$6</f>
        <v>43683.681887999999</v>
      </c>
      <c r="BH169" s="39">
        <v>0</v>
      </c>
      <c r="BI169" s="39">
        <f>BH169*C169*E169*F169*L169*$BI$6</f>
        <v>0</v>
      </c>
      <c r="BJ169" s="39">
        <v>0</v>
      </c>
      <c r="BK169" s="39">
        <f>BJ169*C169*E169*F169*L169*$BK$6</f>
        <v>0</v>
      </c>
      <c r="BL169" s="39">
        <v>0</v>
      </c>
      <c r="BM169" s="39">
        <f>BL169*C169*E169*F169*L169*$BM$6</f>
        <v>0</v>
      </c>
      <c r="BN169" s="39">
        <v>0</v>
      </c>
      <c r="BO169" s="39">
        <f>BN169*C169*E169*F169*L169*$BO$6</f>
        <v>0</v>
      </c>
      <c r="BP169" s="39">
        <v>0</v>
      </c>
      <c r="BQ169" s="39">
        <f>BP169*C169*E169*F169*L169*$BQ$6</f>
        <v>0</v>
      </c>
      <c r="BR169" s="39">
        <v>0</v>
      </c>
      <c r="BS169" s="39">
        <f>BR169*C169*E169*F169*L169*$BS$6</f>
        <v>0</v>
      </c>
      <c r="BT169" s="39">
        <v>2</v>
      </c>
      <c r="BU169" s="39">
        <f>BT169*C169*E169*F169*L169*$BU$6</f>
        <v>88985.277919999993</v>
      </c>
      <c r="BV169" s="39">
        <v>3</v>
      </c>
      <c r="BW169" s="39">
        <f>BV169*C169*E169*F169*L169*$BW$6</f>
        <v>131051.04566400002</v>
      </c>
      <c r="BX169" s="39"/>
      <c r="BY169" s="39">
        <f>BX169*C169*E169*F169*L169*$BY$6</f>
        <v>0</v>
      </c>
      <c r="BZ169" s="39">
        <v>2</v>
      </c>
      <c r="CA169" s="39">
        <f>BZ169*C169*E169*F169*M169*$CA$6</f>
        <v>145612.27296</v>
      </c>
      <c r="CB169" s="39">
        <v>1</v>
      </c>
      <c r="CC169" s="39">
        <f>CB169*C169*E169*F169*M169*$CC$6</f>
        <v>72806.136480000001</v>
      </c>
      <c r="CD169" s="39">
        <v>15</v>
      </c>
      <c r="CE169" s="39">
        <f>CD169*C169*E169*F169*M169*$CE$6</f>
        <v>713500.13750399998</v>
      </c>
      <c r="CF169" s="39">
        <v>35</v>
      </c>
      <c r="CG169" s="39">
        <f>CF169*C169*E169*F169*M169*$CG$6</f>
        <v>1664833.6541759998</v>
      </c>
      <c r="CH169" s="39">
        <v>1</v>
      </c>
      <c r="CI169" s="39">
        <f>SUM(CH169*$CI$6*C169*E169*F169*M169)</f>
        <v>47566.675833599998</v>
      </c>
      <c r="CJ169" s="39">
        <v>11</v>
      </c>
      <c r="CK169" s="39">
        <f>SUM(CJ169*$CK$6*C169*E169*F169*M169)</f>
        <v>523233.4341695999</v>
      </c>
      <c r="CL169" s="39">
        <v>24</v>
      </c>
      <c r="CM169" s="39">
        <f>CL169*C169*E169*F169*M169*$CM$6</f>
        <v>1141600.2200064</v>
      </c>
      <c r="CN169" s="39">
        <v>0</v>
      </c>
      <c r="CO169" s="39">
        <f>CN169*C169*E169*F169*M169*$CO$6</f>
        <v>0</v>
      </c>
      <c r="CP169" s="39">
        <v>38</v>
      </c>
      <c r="CQ169" s="39">
        <f>CP169*C169*E169*F169*M169*$CQ$6</f>
        <v>1807533.6816767999</v>
      </c>
      <c r="CR169" s="39"/>
      <c r="CS169" s="39">
        <f>CR169*C169*E169*F169*M169*$CS$6</f>
        <v>0</v>
      </c>
      <c r="CT169" s="39">
        <v>10</v>
      </c>
      <c r="CU169" s="39">
        <f>CT169*C169*E169*F169*M169*$CU$6</f>
        <v>475666.75833599997</v>
      </c>
      <c r="CV169" s="39"/>
      <c r="CW169" s="39">
        <f>SUM(CV169*$CW$6*C169*E169*F169*M169)</f>
        <v>0</v>
      </c>
      <c r="CX169" s="39"/>
      <c r="CY169" s="39">
        <f>SUM(CX169*$CY$6*C169*E169*F169*M169)</f>
        <v>0</v>
      </c>
      <c r="CZ169" s="39">
        <v>0</v>
      </c>
      <c r="DA169" s="39">
        <f>CZ169*C169*E169*F169*M169*$DA$6</f>
        <v>0</v>
      </c>
      <c r="DB169" s="39">
        <v>0</v>
      </c>
      <c r="DC169" s="39">
        <f>DB169*C169*E169*F169*M169*$DC$6</f>
        <v>0</v>
      </c>
      <c r="DD169" s="39">
        <v>86</v>
      </c>
      <c r="DE169" s="39">
        <f>DD169*C169*E169*F169*M169*$DE$6</f>
        <v>4508155.9708416006</v>
      </c>
      <c r="DF169" s="39">
        <v>0</v>
      </c>
      <c r="DG169" s="39">
        <f>DF169*C169*E169*F169*M169*$DG$6</f>
        <v>0</v>
      </c>
      <c r="DH169" s="40">
        <v>0</v>
      </c>
      <c r="DI169" s="40">
        <f>DH169*C169*E169*F169*M169*$DI$6</f>
        <v>0</v>
      </c>
      <c r="DJ169" s="39">
        <v>170</v>
      </c>
      <c r="DK169" s="39">
        <f>DJ169*C169*E169*F169*M169*$DK$6</f>
        <v>8911471.1051519997</v>
      </c>
      <c r="DL169" s="39">
        <v>0</v>
      </c>
      <c r="DM169" s="39">
        <f>DL169*C169*E169*F169*M169*$DM$6</f>
        <v>0</v>
      </c>
      <c r="DN169" s="39">
        <v>0</v>
      </c>
      <c r="DO169" s="39">
        <f>DN169*C169*E169*F169*M169*$DO$6</f>
        <v>0</v>
      </c>
      <c r="DP169" s="39">
        <v>0</v>
      </c>
      <c r="DQ169" s="39">
        <f>DP169*C169*E169*F169*M169*$DQ$6</f>
        <v>0</v>
      </c>
      <c r="DR169" s="39">
        <v>0</v>
      </c>
      <c r="DS169" s="39">
        <f>DR169*C169*E169*F169*M169*$DS$6</f>
        <v>0</v>
      </c>
      <c r="DT169" s="39">
        <v>5</v>
      </c>
      <c r="DU169" s="39">
        <f>DT169*C169*E169*F169*M169*$DU$6</f>
        <v>237833.37916799998</v>
      </c>
      <c r="DV169" s="39">
        <v>2</v>
      </c>
      <c r="DW169" s="39">
        <f>DV169*C169*E169*F169*M169*$DW$6</f>
        <v>95133.351667199997</v>
      </c>
      <c r="DX169" s="39">
        <v>3</v>
      </c>
      <c r="DY169" s="39">
        <f>DX169*C169*E169*F169*N169*$DY$6</f>
        <v>289924.43634000001</v>
      </c>
      <c r="DZ169" s="39">
        <v>10</v>
      </c>
      <c r="EA169" s="39">
        <f>DZ169*C169*E169*F169*O169*$EA$6</f>
        <v>1035753.9654000001</v>
      </c>
      <c r="EB169" s="41">
        <f t="shared" si="83"/>
        <v>831</v>
      </c>
      <c r="EC169" s="41">
        <f t="shared" si="84"/>
        <v>40250751.209407195</v>
      </c>
    </row>
    <row r="170" spans="1:257" ht="30" x14ac:dyDescent="0.25">
      <c r="A170" s="56">
        <v>189</v>
      </c>
      <c r="B170" s="34" t="s">
        <v>236</v>
      </c>
      <c r="C170" s="35">
        <v>19007.45</v>
      </c>
      <c r="D170" s="35">
        <f t="shared" si="80"/>
        <v>15205.960000000001</v>
      </c>
      <c r="E170" s="112">
        <v>0.76</v>
      </c>
      <c r="F170" s="36">
        <v>1</v>
      </c>
      <c r="G170" s="37"/>
      <c r="H170" s="38">
        <v>0.62</v>
      </c>
      <c r="I170" s="38">
        <v>0.14000000000000001</v>
      </c>
      <c r="J170" s="38">
        <v>0.04</v>
      </c>
      <c r="K170" s="38">
        <v>0.2</v>
      </c>
      <c r="L170" s="35">
        <v>1.4</v>
      </c>
      <c r="M170" s="35">
        <v>1.68</v>
      </c>
      <c r="N170" s="35">
        <v>2.23</v>
      </c>
      <c r="O170" s="35">
        <v>2.39</v>
      </c>
      <c r="P170" s="39"/>
      <c r="Q170" s="39">
        <f>P170*C170*E170*F170*L170*$Q$6</f>
        <v>0</v>
      </c>
      <c r="R170" s="39">
        <v>15</v>
      </c>
      <c r="S170" s="39">
        <f>R170*C170*E170*F170*L170*$S$6</f>
        <v>394366.57259999996</v>
      </c>
      <c r="T170" s="39"/>
      <c r="U170" s="39">
        <f>T170*C170*E170*F170*L170*$U$6</f>
        <v>0</v>
      </c>
      <c r="V170" s="39">
        <v>65</v>
      </c>
      <c r="W170" s="39">
        <f>V170*C170*E170*F170*L170*$W$6</f>
        <v>1446010.7662</v>
      </c>
      <c r="X170" s="39">
        <v>0</v>
      </c>
      <c r="Y170" s="39">
        <f>X170*C170*E170*F170*L170*$Y$6</f>
        <v>0</v>
      </c>
      <c r="Z170" s="39">
        <v>102</v>
      </c>
      <c r="AA170" s="39">
        <f>Z170*C170*E170*F170*L170*$AA$6</f>
        <v>2269124.5869600005</v>
      </c>
      <c r="AB170" s="39">
        <v>0</v>
      </c>
      <c r="AC170" s="39">
        <f>AB170*C170*E170*F170*L170*$AC$6</f>
        <v>0</v>
      </c>
      <c r="AD170" s="39">
        <v>0</v>
      </c>
      <c r="AE170" s="39">
        <f>AD170*C170*E170*F170*L170*$AE$6</f>
        <v>0</v>
      </c>
      <c r="AF170" s="39">
        <v>0</v>
      </c>
      <c r="AG170" s="39">
        <f>AF170*C170*E170*F170*L170*$AG$6</f>
        <v>0</v>
      </c>
      <c r="AH170" s="39">
        <v>0</v>
      </c>
      <c r="AI170" s="39">
        <f>AH170*C170*E170*F170*L170*$AI$6</f>
        <v>0</v>
      </c>
      <c r="AJ170" s="39">
        <v>5</v>
      </c>
      <c r="AK170" s="39">
        <f>AJ170*C170*E170*F170*L170*$AK$6</f>
        <v>99097.241319999986</v>
      </c>
      <c r="AL170" s="39">
        <v>2</v>
      </c>
      <c r="AM170" s="39">
        <f>AL170*C170*E170*F170*L170*$AM$6</f>
        <v>39638.896527999997</v>
      </c>
      <c r="AN170" s="39">
        <v>2</v>
      </c>
      <c r="AO170" s="39">
        <f>SUM($AO$6*AN170*C170*E170*F170*L170)</f>
        <v>39638.896527999997</v>
      </c>
      <c r="AP170" s="39">
        <v>10</v>
      </c>
      <c r="AQ170" s="39">
        <f>AP170*C170*E170*F170*L170*$AQ$6</f>
        <v>198194.48263999997</v>
      </c>
      <c r="AR170" s="39">
        <v>0</v>
      </c>
      <c r="AS170" s="39">
        <f>AR170*C170*E170*F170*L170*$AS$6</f>
        <v>0</v>
      </c>
      <c r="AT170" s="39">
        <v>0</v>
      </c>
      <c r="AU170" s="39">
        <f>AT170*C170*E170*F170*L170*$AU$6</f>
        <v>0</v>
      </c>
      <c r="AV170" s="39">
        <v>0</v>
      </c>
      <c r="AW170" s="39">
        <f>AV170*C170*E170*F170*L170*$AW$6</f>
        <v>0</v>
      </c>
      <c r="AX170" s="39">
        <v>2</v>
      </c>
      <c r="AY170" s="39">
        <f>SUM(AX170*$AY$6*C170*E170*F170*L170)</f>
        <v>39638.896527999997</v>
      </c>
      <c r="AZ170" s="39">
        <v>26</v>
      </c>
      <c r="BA170" s="39">
        <f>SUM(AZ170*$BA$6*C170*E170*F170*L170)</f>
        <v>515305.65486399998</v>
      </c>
      <c r="BB170" s="39">
        <v>0</v>
      </c>
      <c r="BC170" s="39">
        <f>BB170*C170*E170*F170*L170*$BC$6</f>
        <v>0</v>
      </c>
      <c r="BD170" s="39">
        <v>0</v>
      </c>
      <c r="BE170" s="39">
        <f>BD170*C170*E170*F170*L170*$BE$6</f>
        <v>0</v>
      </c>
      <c r="BF170" s="39">
        <v>1</v>
      </c>
      <c r="BG170" s="39">
        <f>BF170*C170*E170*F170*L170*$BG$6</f>
        <v>21841.840944</v>
      </c>
      <c r="BH170" s="39">
        <v>0</v>
      </c>
      <c r="BI170" s="39">
        <f>BH170*C170*E170*F170*L170*$BI$6</f>
        <v>0</v>
      </c>
      <c r="BJ170" s="39">
        <v>0</v>
      </c>
      <c r="BK170" s="39">
        <f>BJ170*C170*E170*F170*L170*$BK$6</f>
        <v>0</v>
      </c>
      <c r="BL170" s="39">
        <v>0</v>
      </c>
      <c r="BM170" s="39">
        <f>BL170*C170*E170*F170*L170*$BM$6</f>
        <v>0</v>
      </c>
      <c r="BN170" s="39">
        <v>0</v>
      </c>
      <c r="BO170" s="39">
        <f>BN170*C170*E170*F170*L170*$BO$6</f>
        <v>0</v>
      </c>
      <c r="BP170" s="39">
        <v>0</v>
      </c>
      <c r="BQ170" s="39">
        <f>BP170*C170*E170*F170*L170*$BQ$6</f>
        <v>0</v>
      </c>
      <c r="BR170" s="39">
        <v>0</v>
      </c>
      <c r="BS170" s="39">
        <f>BR170*C170*E170*F170*L170*$BS$6</f>
        <v>0</v>
      </c>
      <c r="BT170" s="39"/>
      <c r="BU170" s="39">
        <f>BT170*C170*E170*F170*L170*$BU$6</f>
        <v>0</v>
      </c>
      <c r="BV170" s="39"/>
      <c r="BW170" s="39">
        <f>BV170*C170*E170*F170*L170*$BW$6</f>
        <v>0</v>
      </c>
      <c r="BX170" s="39">
        <v>5</v>
      </c>
      <c r="BY170" s="39">
        <f>BX170*C170*E170*F170*L170*$BY$6</f>
        <v>99097.241319999986</v>
      </c>
      <c r="BZ170" s="39">
        <v>2</v>
      </c>
      <c r="CA170" s="39">
        <f>BZ170*C170*E170*F170*M170*$CA$6</f>
        <v>72806.136480000001</v>
      </c>
      <c r="CB170" s="39">
        <v>12</v>
      </c>
      <c r="CC170" s="39">
        <f>CB170*C170*E170*F170*M170*$CC$6</f>
        <v>436836.81888000004</v>
      </c>
      <c r="CD170" s="39">
        <v>30</v>
      </c>
      <c r="CE170" s="39">
        <f>CD170*C170*E170*F170*M170*$CE$6</f>
        <v>713500.13750399998</v>
      </c>
      <c r="CF170" s="39">
        <v>7</v>
      </c>
      <c r="CG170" s="39">
        <f>CF170*C170*E170*F170*M170*$CG$6</f>
        <v>166483.36541759997</v>
      </c>
      <c r="CH170" s="39">
        <v>1</v>
      </c>
      <c r="CI170" s="39">
        <f>SUM(CH170*$CI$6*C170*E170*F170*M170)</f>
        <v>23783.337916799999</v>
      </c>
      <c r="CJ170" s="39">
        <v>12</v>
      </c>
      <c r="CK170" s="39">
        <f>SUM(CJ170*$CK$6*C170*E170*F170*M170)</f>
        <v>285400.05500160001</v>
      </c>
      <c r="CL170" s="39">
        <v>44</v>
      </c>
      <c r="CM170" s="39">
        <f>CL170*C170*E170*F170*M170*$CM$6</f>
        <v>1046466.8683392</v>
      </c>
      <c r="CN170" s="39">
        <v>0</v>
      </c>
      <c r="CO170" s="39">
        <f>CN170*C170*E170*F170*M170*$CO$6</f>
        <v>0</v>
      </c>
      <c r="CP170" s="39">
        <v>14</v>
      </c>
      <c r="CQ170" s="39">
        <f>CP170*C170*E170*F170*M170*$CQ$6</f>
        <v>332966.73083519994</v>
      </c>
      <c r="CR170" s="39">
        <v>0</v>
      </c>
      <c r="CS170" s="39">
        <f>CR170*C170*E170*F170*M170*$CS$6</f>
        <v>0</v>
      </c>
      <c r="CT170" s="39">
        <v>50</v>
      </c>
      <c r="CU170" s="39">
        <f>CT170*C170*E170*F170*M170*$CU$6</f>
        <v>1189166.8958399999</v>
      </c>
      <c r="CV170" s="39">
        <v>1</v>
      </c>
      <c r="CW170" s="39">
        <f>SUM(CV170*$CW$6*C170*E170*F170*M170)</f>
        <v>23783.337916799999</v>
      </c>
      <c r="CX170" s="39">
        <v>5</v>
      </c>
      <c r="CY170" s="39">
        <f>SUM(CX170*$CY$6*C170*E170*F170*M170)</f>
        <v>118916.68958400001</v>
      </c>
      <c r="CZ170" s="39">
        <v>1</v>
      </c>
      <c r="DA170" s="39">
        <f>CZ170*C170*E170*F170*M170*$DA$6</f>
        <v>23783.337916799999</v>
      </c>
      <c r="DB170" s="39">
        <v>0</v>
      </c>
      <c r="DC170" s="39">
        <f>DB170*C170*E170*F170*M170*$DC$6</f>
        <v>0</v>
      </c>
      <c r="DD170" s="39">
        <v>47</v>
      </c>
      <c r="DE170" s="39">
        <f>DD170*C170*E170*F170*M170*$DE$6</f>
        <v>1231879.8292416001</v>
      </c>
      <c r="DF170" s="39">
        <v>0</v>
      </c>
      <c r="DG170" s="39">
        <f>DF170*C170*E170*F170*M170*$DG$6</f>
        <v>0</v>
      </c>
      <c r="DH170" s="40">
        <v>0</v>
      </c>
      <c r="DI170" s="40">
        <f>DH170*C170*E170*F170*M170*$DI$6</f>
        <v>0</v>
      </c>
      <c r="DJ170" s="39">
        <v>107</v>
      </c>
      <c r="DK170" s="39">
        <f>DJ170*C170*E170*F170*M170*$DK$6</f>
        <v>2804492.3772096001</v>
      </c>
      <c r="DL170" s="39">
        <v>0</v>
      </c>
      <c r="DM170" s="39">
        <f>DL170*C170*E170*F170*M170*$DM$6</f>
        <v>0</v>
      </c>
      <c r="DN170" s="39">
        <v>0</v>
      </c>
      <c r="DO170" s="39">
        <f>DN170*C170*E170*F170*M170*$DO$6</f>
        <v>0</v>
      </c>
      <c r="DP170" s="39">
        <v>0</v>
      </c>
      <c r="DQ170" s="39">
        <f>DP170*C170*E170*F170*M170*$DQ$6</f>
        <v>0</v>
      </c>
      <c r="DR170" s="39">
        <v>0</v>
      </c>
      <c r="DS170" s="39">
        <f>DR170*C170*E170*F170*M170*$DS$6</f>
        <v>0</v>
      </c>
      <c r="DT170" s="39"/>
      <c r="DU170" s="39">
        <f>DT170*C170*E170*F170*M170*$DU$6</f>
        <v>0</v>
      </c>
      <c r="DV170" s="39">
        <v>2</v>
      </c>
      <c r="DW170" s="39">
        <f>DV170*C170*E170*F170*M170*$DW$6</f>
        <v>47566.675833599998</v>
      </c>
      <c r="DX170" s="39">
        <v>1</v>
      </c>
      <c r="DY170" s="39">
        <f>DX170*C170*E170*F170*N170*$DY$6</f>
        <v>48320.739390000002</v>
      </c>
      <c r="DZ170" s="39">
        <v>5</v>
      </c>
      <c r="EA170" s="39">
        <f>DZ170*C170*E170*F170*O170*$EA$6</f>
        <v>258938.49135000003</v>
      </c>
      <c r="EB170" s="41">
        <f t="shared" si="83"/>
        <v>576</v>
      </c>
      <c r="EC170" s="41">
        <f t="shared" si="84"/>
        <v>13987046.901088802</v>
      </c>
    </row>
    <row r="171" spans="1:257" x14ac:dyDescent="0.25">
      <c r="A171" s="56">
        <v>190</v>
      </c>
      <c r="B171" s="34" t="s">
        <v>237</v>
      </c>
      <c r="C171" s="35">
        <v>19007.45</v>
      </c>
      <c r="D171" s="35">
        <f t="shared" si="80"/>
        <v>15396.034500000002</v>
      </c>
      <c r="E171" s="112">
        <v>0.95</v>
      </c>
      <c r="F171" s="36">
        <v>1</v>
      </c>
      <c r="G171" s="37"/>
      <c r="H171" s="38">
        <v>0.57999999999999996</v>
      </c>
      <c r="I171" s="38">
        <v>0.19</v>
      </c>
      <c r="J171" s="38">
        <v>0.04</v>
      </c>
      <c r="K171" s="38">
        <v>0.19</v>
      </c>
      <c r="L171" s="35">
        <v>1.4</v>
      </c>
      <c r="M171" s="35">
        <v>1.68</v>
      </c>
      <c r="N171" s="35">
        <v>2.23</v>
      </c>
      <c r="O171" s="35">
        <v>2.39</v>
      </c>
      <c r="P171" s="39"/>
      <c r="Q171" s="39">
        <f>P171*C171*E171*F171*L171*$Q$6</f>
        <v>0</v>
      </c>
      <c r="R171" s="39">
        <v>27</v>
      </c>
      <c r="S171" s="39">
        <f>R171*C171*E171*F171*L171*$S$6</f>
        <v>887324.78834999993</v>
      </c>
      <c r="T171" s="39"/>
      <c r="U171" s="39">
        <f>T171*C171*E171*F171*L171*$U$6</f>
        <v>0</v>
      </c>
      <c r="V171" s="39">
        <v>12</v>
      </c>
      <c r="W171" s="39">
        <f>V171*C171*E171*F171*L171*$W$6</f>
        <v>333694.79220000003</v>
      </c>
      <c r="X171" s="39">
        <v>0</v>
      </c>
      <c r="Y171" s="39">
        <f>X171*C171*E171*F171*L171*$Y$6</f>
        <v>0</v>
      </c>
      <c r="Z171" s="39">
        <v>40</v>
      </c>
      <c r="AA171" s="39">
        <f>Z171*C171*E171*F171*L171*$AA$6</f>
        <v>1112315.9739999999</v>
      </c>
      <c r="AB171" s="39">
        <v>0</v>
      </c>
      <c r="AC171" s="39">
        <f>AB171*C171*E171*F171*L171*$AC$6</f>
        <v>0</v>
      </c>
      <c r="AD171" s="39">
        <v>0</v>
      </c>
      <c r="AE171" s="39">
        <f>AD171*C171*E171*F171*L171*$AE$6</f>
        <v>0</v>
      </c>
      <c r="AF171" s="39">
        <v>0</v>
      </c>
      <c r="AG171" s="39">
        <f>AF171*C171*E171*F171*L171*$AG$6</f>
        <v>0</v>
      </c>
      <c r="AH171" s="39">
        <v>0</v>
      </c>
      <c r="AI171" s="39">
        <f>AH171*C171*E171*F171*L171*$AI$6</f>
        <v>0</v>
      </c>
      <c r="AJ171" s="39">
        <v>5</v>
      </c>
      <c r="AK171" s="39">
        <f>AJ171*C171*E171*F171*L171*$AK$6</f>
        <v>123871.55164999998</v>
      </c>
      <c r="AL171" s="39">
        <v>10</v>
      </c>
      <c r="AM171" s="39">
        <f>AL171*C171*E171*F171*L171*$AM$6</f>
        <v>247743.10329999996</v>
      </c>
      <c r="AN171" s="39"/>
      <c r="AO171" s="39">
        <f>SUM($AO$6*AN171*C171*E171*F171*L171)</f>
        <v>0</v>
      </c>
      <c r="AP171" s="39">
        <v>2</v>
      </c>
      <c r="AQ171" s="39">
        <f>AP171*C171*E171*F171*L171*$AQ$6</f>
        <v>49548.620659999993</v>
      </c>
      <c r="AR171" s="39">
        <v>0</v>
      </c>
      <c r="AS171" s="39">
        <f>AR171*C171*E171*F171*L171*$AS$6</f>
        <v>0</v>
      </c>
      <c r="AT171" s="39">
        <v>0</v>
      </c>
      <c r="AU171" s="39">
        <f>AT171*C171*E171*F171*L171*$AU$6</f>
        <v>0</v>
      </c>
      <c r="AV171" s="39">
        <v>0</v>
      </c>
      <c r="AW171" s="39">
        <f>AV171*C171*E171*F171*L171*$AW$6</f>
        <v>0</v>
      </c>
      <c r="AX171" s="39">
        <v>1</v>
      </c>
      <c r="AY171" s="39">
        <f>SUM(AX171*$AY$6*C171*E171*F171*L171)</f>
        <v>24774.310329999997</v>
      </c>
      <c r="AZ171" s="39">
        <v>15</v>
      </c>
      <c r="BA171" s="39">
        <f>SUM(AZ171*$BA$6*C171*E171*F171*L171)</f>
        <v>371614.65494999994</v>
      </c>
      <c r="BB171" s="39">
        <v>0</v>
      </c>
      <c r="BC171" s="39">
        <f>BB171*C171*E171*F171*L171*$BC$6</f>
        <v>0</v>
      </c>
      <c r="BD171" s="39">
        <v>0</v>
      </c>
      <c r="BE171" s="39">
        <f>BD171*C171*E171*F171*L171*$BE$6</f>
        <v>0</v>
      </c>
      <c r="BF171" s="39"/>
      <c r="BG171" s="39">
        <f>BF171*C171*E171*F171*L171*$BG$6</f>
        <v>0</v>
      </c>
      <c r="BH171" s="39">
        <v>0</v>
      </c>
      <c r="BI171" s="39">
        <f>BH171*C171*E171*F171*L171*$BI$6</f>
        <v>0</v>
      </c>
      <c r="BJ171" s="39">
        <v>0</v>
      </c>
      <c r="BK171" s="39">
        <f>BJ171*C171*E171*F171*L171*$BK$6</f>
        <v>0</v>
      </c>
      <c r="BL171" s="39">
        <v>0</v>
      </c>
      <c r="BM171" s="39">
        <f>BL171*C171*E171*F171*L171*$BM$6</f>
        <v>0</v>
      </c>
      <c r="BN171" s="39">
        <v>0</v>
      </c>
      <c r="BO171" s="39">
        <f>BN171*C171*E171*F171*L171*$BO$6</f>
        <v>0</v>
      </c>
      <c r="BP171" s="39">
        <v>0</v>
      </c>
      <c r="BQ171" s="39">
        <f>BP171*C171*E171*F171*L171*$BQ$6</f>
        <v>0</v>
      </c>
      <c r="BR171" s="39">
        <v>0</v>
      </c>
      <c r="BS171" s="39">
        <f>BR171*C171*E171*F171*L171*$BS$6</f>
        <v>0</v>
      </c>
      <c r="BT171" s="39"/>
      <c r="BU171" s="39">
        <f>BT171*C171*E171*F171*L171*$BU$6</f>
        <v>0</v>
      </c>
      <c r="BV171" s="39">
        <v>3</v>
      </c>
      <c r="BW171" s="39">
        <f>BV171*C171*E171*F171*L171*$BW$6</f>
        <v>81906.903539999999</v>
      </c>
      <c r="BX171" s="39">
        <v>5</v>
      </c>
      <c r="BY171" s="39">
        <f>BX171*C171*E171*F171*L171*$BY$6</f>
        <v>123871.55164999998</v>
      </c>
      <c r="BZ171" s="39">
        <v>2</v>
      </c>
      <c r="CA171" s="39">
        <f>BZ171*C171*E171*F171*M171*$CA$6</f>
        <v>91007.670599999998</v>
      </c>
      <c r="CB171" s="39">
        <v>5</v>
      </c>
      <c r="CC171" s="39">
        <f>CB171*C171*E171*F171*M171*$CC$6</f>
        <v>227519.1765</v>
      </c>
      <c r="CD171" s="39">
        <v>30</v>
      </c>
      <c r="CE171" s="39">
        <f>CD171*C171*E171*F171*M171*$CE$6</f>
        <v>891875.17187999992</v>
      </c>
      <c r="CF171" s="39">
        <v>36</v>
      </c>
      <c r="CG171" s="39">
        <f>CF171*C171*E171*F171*M171*$CG$6</f>
        <v>1070250.2062559999</v>
      </c>
      <c r="CH171" s="39">
        <v>1</v>
      </c>
      <c r="CI171" s="39">
        <f>SUM(CH171*$CI$6*C171*E171*F171*M171)</f>
        <v>29729.172395999998</v>
      </c>
      <c r="CJ171" s="39">
        <v>6</v>
      </c>
      <c r="CK171" s="39">
        <f>SUM(CJ171*$CK$6*C171*E171*F171*M171)</f>
        <v>178375.034376</v>
      </c>
      <c r="CL171" s="39">
        <v>25</v>
      </c>
      <c r="CM171" s="39">
        <f>CL171*C171*E171*F171*M171*$CM$6</f>
        <v>743229.30989999999</v>
      </c>
      <c r="CN171" s="39">
        <v>0</v>
      </c>
      <c r="CO171" s="39">
        <f>CN171*C171*E171*F171*M171*$CO$6</f>
        <v>0</v>
      </c>
      <c r="CP171" s="39">
        <v>58</v>
      </c>
      <c r="CQ171" s="39">
        <f>CP171*C171*E171*F171*M171*$CQ$6</f>
        <v>1724291.9989679998</v>
      </c>
      <c r="CR171" s="39">
        <v>0</v>
      </c>
      <c r="CS171" s="39">
        <f>CR171*C171*E171*F171*M171*$CS$6</f>
        <v>0</v>
      </c>
      <c r="CT171" s="39">
        <v>12</v>
      </c>
      <c r="CU171" s="39">
        <f>CT171*C171*E171*F171*M171*$CU$6</f>
        <v>356750.06875200005</v>
      </c>
      <c r="CV171" s="39"/>
      <c r="CW171" s="39">
        <f>SUM(CV171*$CW$6*C171*E171*F171*M171)</f>
        <v>0</v>
      </c>
      <c r="CX171" s="39">
        <v>4</v>
      </c>
      <c r="CY171" s="39">
        <f>SUM(CX171*$CY$6*C171*E171*F171*M171)</f>
        <v>118916.68958399999</v>
      </c>
      <c r="CZ171" s="39">
        <v>0</v>
      </c>
      <c r="DA171" s="39">
        <f>CZ171*C171*E171*F171*M171*$DA$6</f>
        <v>0</v>
      </c>
      <c r="DB171" s="39">
        <v>0</v>
      </c>
      <c r="DC171" s="39">
        <f>DB171*C171*E171*F171*M171*$DC$6</f>
        <v>0</v>
      </c>
      <c r="DD171" s="39">
        <v>30</v>
      </c>
      <c r="DE171" s="39">
        <f>DD171*C171*E171*F171*M171*$DE$6</f>
        <v>982882.84247999999</v>
      </c>
      <c r="DF171" s="39">
        <v>0</v>
      </c>
      <c r="DG171" s="39">
        <f>DF171*C171*E171*F171*M171*$DG$6</f>
        <v>0</v>
      </c>
      <c r="DH171" s="40">
        <v>0</v>
      </c>
      <c r="DI171" s="40">
        <f>DH171*C171*E171*F171*M171*$DI$6</f>
        <v>0</v>
      </c>
      <c r="DJ171" s="39">
        <v>168</v>
      </c>
      <c r="DK171" s="39">
        <f>DJ171*C171*E171*F171*M171*$DK$6</f>
        <v>5504143.9178880006</v>
      </c>
      <c r="DL171" s="39">
        <v>0</v>
      </c>
      <c r="DM171" s="39">
        <f>DL171*C171*E171*F171*M171*$DM$6</f>
        <v>0</v>
      </c>
      <c r="DN171" s="39">
        <v>0</v>
      </c>
      <c r="DO171" s="39">
        <f>DN171*C171*E171*F171*M171*$DO$6</f>
        <v>0</v>
      </c>
      <c r="DP171" s="39">
        <v>0</v>
      </c>
      <c r="DQ171" s="39">
        <f>DP171*C171*E171*F171*M171*$DQ$6</f>
        <v>0</v>
      </c>
      <c r="DR171" s="39">
        <v>0</v>
      </c>
      <c r="DS171" s="39">
        <f>DR171*C171*E171*F171*M171*$DS$6</f>
        <v>0</v>
      </c>
      <c r="DT171" s="39"/>
      <c r="DU171" s="39">
        <f>DT171*C171*E171*F171*M171*$DU$6</f>
        <v>0</v>
      </c>
      <c r="DV171" s="39">
        <v>2</v>
      </c>
      <c r="DW171" s="39">
        <f>DV171*C171*E171*F171*M171*$DW$6</f>
        <v>59458.344791999996</v>
      </c>
      <c r="DX171" s="39">
        <v>6</v>
      </c>
      <c r="DY171" s="39">
        <f>DX171*C171*E171*F171*N171*$DY$6</f>
        <v>362405.54542500002</v>
      </c>
      <c r="DZ171" s="39">
        <v>2</v>
      </c>
      <c r="EA171" s="39">
        <f>DZ171*C171*E171*F171*O171*$EA$6</f>
        <v>129469.24567500001</v>
      </c>
      <c r="EB171" s="41">
        <f t="shared" si="83"/>
        <v>507</v>
      </c>
      <c r="EC171" s="41">
        <f t="shared" si="84"/>
        <v>15826970.646101996</v>
      </c>
    </row>
    <row r="172" spans="1:257" ht="30" x14ac:dyDescent="0.25">
      <c r="A172" s="56">
        <v>191</v>
      </c>
      <c r="B172" s="34" t="s">
        <v>238</v>
      </c>
      <c r="C172" s="35">
        <v>19007.45</v>
      </c>
      <c r="D172" s="35">
        <f t="shared" si="80"/>
        <v>15586.109000000002</v>
      </c>
      <c r="E172" s="112">
        <v>1.42</v>
      </c>
      <c r="F172" s="36">
        <v>1</v>
      </c>
      <c r="G172" s="37"/>
      <c r="H172" s="38">
        <v>0.57999999999999996</v>
      </c>
      <c r="I172" s="38">
        <v>0.2</v>
      </c>
      <c r="J172" s="38">
        <v>0.04</v>
      </c>
      <c r="K172" s="38">
        <v>0.18</v>
      </c>
      <c r="L172" s="35">
        <v>1.4</v>
      </c>
      <c r="M172" s="35">
        <v>1.68</v>
      </c>
      <c r="N172" s="35">
        <v>2.23</v>
      </c>
      <c r="O172" s="35">
        <v>2.39</v>
      </c>
      <c r="P172" s="39"/>
      <c r="Q172" s="39">
        <f>P172*C172*E172*F172*L172*$Q$6</f>
        <v>0</v>
      </c>
      <c r="R172" s="39">
        <v>26</v>
      </c>
      <c r="S172" s="39">
        <f>R172*C172*E172*F172*L172*$S$6</f>
        <v>1277194.1982800001</v>
      </c>
      <c r="T172" s="39"/>
      <c r="U172" s="39">
        <f>T172*C172*E172*F172*L172*$U$6</f>
        <v>0</v>
      </c>
      <c r="V172" s="39">
        <v>110</v>
      </c>
      <c r="W172" s="39">
        <f>V172*C172*E172*F172*L172*$W$6</f>
        <v>4572204.0826000003</v>
      </c>
      <c r="X172" s="39">
        <v>0</v>
      </c>
      <c r="Y172" s="39">
        <f>X172*C172*E172*F172*L172*$Y$6</f>
        <v>0</v>
      </c>
      <c r="Z172" s="39">
        <v>352</v>
      </c>
      <c r="AA172" s="39">
        <f>Z172*C172*E172*F172*L172*$AA$6</f>
        <v>14631053.064320002</v>
      </c>
      <c r="AB172" s="39">
        <v>0</v>
      </c>
      <c r="AC172" s="39">
        <f>AB172*C172*E172*F172*L172*$AC$6</f>
        <v>0</v>
      </c>
      <c r="AD172" s="39">
        <v>0</v>
      </c>
      <c r="AE172" s="39">
        <f>AD172*C172*E172*F172*L172*$AE$6</f>
        <v>0</v>
      </c>
      <c r="AF172" s="39">
        <v>0</v>
      </c>
      <c r="AG172" s="39">
        <f>AF172*C172*E172*F172*L172*$AG$6</f>
        <v>0</v>
      </c>
      <c r="AH172" s="39">
        <v>1</v>
      </c>
      <c r="AI172" s="39">
        <f>AH172*C172*E172*F172*L172*$AI$6</f>
        <v>37031.074387999994</v>
      </c>
      <c r="AJ172" s="39">
        <v>12</v>
      </c>
      <c r="AK172" s="39">
        <f>AJ172*C172*E172*F172*L172*$AK$6</f>
        <v>444372.89265600004</v>
      </c>
      <c r="AL172" s="39">
        <v>14</v>
      </c>
      <c r="AM172" s="39">
        <f>AL172*C172*E172*F172*L172*$AM$6</f>
        <v>518435.04143199988</v>
      </c>
      <c r="AN172" s="39">
        <v>2</v>
      </c>
      <c r="AO172" s="39">
        <f>SUM($AO$6*AN172*C172*E172*F172*L172)</f>
        <v>74062.148775999987</v>
      </c>
      <c r="AP172" s="39">
        <v>12</v>
      </c>
      <c r="AQ172" s="39">
        <f>AP172*C172*E172*F172*L172*$AQ$6</f>
        <v>444372.89265600004</v>
      </c>
      <c r="AR172" s="39">
        <v>0</v>
      </c>
      <c r="AS172" s="39">
        <f>AR172*C172*E172*F172*L172*$AS$6</f>
        <v>0</v>
      </c>
      <c r="AT172" s="39"/>
      <c r="AU172" s="39">
        <f>AT172*C172*E172*F172*L172*$AU$6</f>
        <v>0</v>
      </c>
      <c r="AV172" s="39">
        <v>0</v>
      </c>
      <c r="AW172" s="39">
        <f>AV172*C172*E172*F172*L172*$AW$6</f>
        <v>0</v>
      </c>
      <c r="AX172" s="39">
        <v>2</v>
      </c>
      <c r="AY172" s="39">
        <f>SUM(AX172*$AY$6*C172*E172*F172*L172)</f>
        <v>74062.148775999987</v>
      </c>
      <c r="AZ172" s="39">
        <v>17</v>
      </c>
      <c r="BA172" s="39">
        <f>SUM(AZ172*$BA$6*C172*E172*F172*L172)</f>
        <v>629528.26459599996</v>
      </c>
      <c r="BB172" s="39">
        <v>0</v>
      </c>
      <c r="BC172" s="39">
        <f>BB172*C172*E172*F172*L172*$BC$6</f>
        <v>0</v>
      </c>
      <c r="BD172" s="39">
        <v>0</v>
      </c>
      <c r="BE172" s="39">
        <f>BD172*C172*E172*F172*L172*$BE$6</f>
        <v>0</v>
      </c>
      <c r="BF172" s="39">
        <v>10</v>
      </c>
      <c r="BG172" s="39">
        <f>BF172*C172*E172*F172*L172*$BG$6</f>
        <v>408097.55447999999</v>
      </c>
      <c r="BH172" s="39">
        <v>0</v>
      </c>
      <c r="BI172" s="39">
        <f>BH172*C172*E172*F172*L172*$BI$6</f>
        <v>0</v>
      </c>
      <c r="BJ172" s="39">
        <v>0</v>
      </c>
      <c r="BK172" s="39">
        <f>BJ172*C172*E172*F172*L172*$BK$6</f>
        <v>0</v>
      </c>
      <c r="BL172" s="39">
        <v>0</v>
      </c>
      <c r="BM172" s="39">
        <f>BL172*C172*E172*F172*L172*$BM$6</f>
        <v>0</v>
      </c>
      <c r="BN172" s="39">
        <v>0</v>
      </c>
      <c r="BO172" s="39">
        <f>BN172*C172*E172*F172*L172*$BO$6</f>
        <v>0</v>
      </c>
      <c r="BP172" s="39">
        <v>0</v>
      </c>
      <c r="BQ172" s="39">
        <f>BP172*C172*E172*F172*L172*$BQ$6</f>
        <v>0</v>
      </c>
      <c r="BR172" s="39">
        <v>0</v>
      </c>
      <c r="BS172" s="39">
        <f>BR172*C172*E172*F172*L172*$BS$6</f>
        <v>0</v>
      </c>
      <c r="BT172" s="39"/>
      <c r="BU172" s="39">
        <f>BT172*C172*E172*F172*L172*$BU$6</f>
        <v>0</v>
      </c>
      <c r="BV172" s="39"/>
      <c r="BW172" s="39">
        <f>BV172*C172*E172*F172*L172*$BW$6</f>
        <v>0</v>
      </c>
      <c r="BX172" s="39">
        <v>20</v>
      </c>
      <c r="BY172" s="39">
        <f>BX172*C172*E172*F172*L172*$BY$6</f>
        <v>740621.48775999993</v>
      </c>
      <c r="BZ172" s="39"/>
      <c r="CA172" s="39">
        <f>BZ172*C172*E172*F172*M172*$CA$6</f>
        <v>0</v>
      </c>
      <c r="CB172" s="39"/>
      <c r="CC172" s="39">
        <f>CB172*C172*E172*F172*M172*$CC$6</f>
        <v>0</v>
      </c>
      <c r="CD172" s="39">
        <v>5</v>
      </c>
      <c r="CE172" s="39">
        <f>CD172*C172*E172*F172*M172*$CE$6</f>
        <v>222186.44632799999</v>
      </c>
      <c r="CF172" s="39">
        <v>21</v>
      </c>
      <c r="CG172" s="39">
        <f>CF172*C172*E172*F172*M172*$CG$6</f>
        <v>933183.0745776</v>
      </c>
      <c r="CH172" s="39">
        <v>1</v>
      </c>
      <c r="CI172" s="39">
        <f>SUM(CH172*$CI$6*C172*E172*F172*M172)</f>
        <v>44437.289265599989</v>
      </c>
      <c r="CJ172" s="39">
        <v>16</v>
      </c>
      <c r="CK172" s="39">
        <f>SUM(CJ172*$CK$6*C172*E172*F172*M172)</f>
        <v>710996.62824959983</v>
      </c>
      <c r="CL172" s="39">
        <v>18</v>
      </c>
      <c r="CM172" s="39">
        <f>CL172*C172*E172*F172*M172*$CM$6</f>
        <v>799871.20678080001</v>
      </c>
      <c r="CN172" s="39">
        <v>0</v>
      </c>
      <c r="CO172" s="39">
        <f>CN172*C172*E172*F172*M172*$CO$6</f>
        <v>0</v>
      </c>
      <c r="CP172" s="39">
        <v>47</v>
      </c>
      <c r="CQ172" s="39">
        <f>CP172*C172*E172*F172*M172*$CQ$6</f>
        <v>2088552.5954831999</v>
      </c>
      <c r="CR172" s="39">
        <v>0</v>
      </c>
      <c r="CS172" s="39">
        <f>CR172*C172*E172*F172*M172*$CS$6</f>
        <v>0</v>
      </c>
      <c r="CT172" s="39">
        <v>20</v>
      </c>
      <c r="CU172" s="39">
        <f>CT172*C172*E172*F172*M172*$CU$6</f>
        <v>888745.78531199996</v>
      </c>
      <c r="CV172" s="39"/>
      <c r="CW172" s="39">
        <f>SUM(CV172*$CW$6*C172*E172*F172*M172)</f>
        <v>0</v>
      </c>
      <c r="CX172" s="39">
        <v>5</v>
      </c>
      <c r="CY172" s="39">
        <f>SUM(CX172*$CY$6*C172*E172*F172*M172)</f>
        <v>222186.44632799999</v>
      </c>
      <c r="CZ172" s="39">
        <v>1</v>
      </c>
      <c r="DA172" s="39">
        <f>CZ172*C172*E172*F172*M172*$DA$6</f>
        <v>44437.289265599997</v>
      </c>
      <c r="DB172" s="39">
        <v>0</v>
      </c>
      <c r="DC172" s="39">
        <f>DB172*C172*E172*F172*M172*$DC$6</f>
        <v>0</v>
      </c>
      <c r="DD172" s="39">
        <v>20</v>
      </c>
      <c r="DE172" s="39">
        <f>DD172*C172*E172*F172*M172*$DE$6</f>
        <v>979434.13075200003</v>
      </c>
      <c r="DF172" s="39">
        <v>2</v>
      </c>
      <c r="DG172" s="39">
        <f>DF172*C172*E172*F172*M172*$DG$6</f>
        <v>97943.413075199991</v>
      </c>
      <c r="DH172" s="40">
        <v>0</v>
      </c>
      <c r="DI172" s="40">
        <f>DH172*C172*E172*F172*M172*$DI$6</f>
        <v>0</v>
      </c>
      <c r="DJ172" s="39">
        <v>118</v>
      </c>
      <c r="DK172" s="39">
        <f>DJ172*C172*E172*F172*M172*$DK$6</f>
        <v>5778661.3714367999</v>
      </c>
      <c r="DL172" s="39">
        <v>0</v>
      </c>
      <c r="DM172" s="39">
        <f>DL172*C172*E172*F172*M172*$DM$6</f>
        <v>0</v>
      </c>
      <c r="DN172" s="39">
        <v>0</v>
      </c>
      <c r="DO172" s="39">
        <f>DN172*C172*E172*F172*M172*$DO$6</f>
        <v>0</v>
      </c>
      <c r="DP172" s="39">
        <v>0</v>
      </c>
      <c r="DQ172" s="39">
        <f>DP172*C172*E172*F172*M172*$DQ$6</f>
        <v>0</v>
      </c>
      <c r="DR172" s="39">
        <v>0</v>
      </c>
      <c r="DS172" s="39">
        <f>DR172*C172*E172*F172*M172*$DS$6</f>
        <v>0</v>
      </c>
      <c r="DT172" s="39"/>
      <c r="DU172" s="39">
        <f>DT172*C172*E172*F172*M172*$DU$6</f>
        <v>0</v>
      </c>
      <c r="DV172" s="39">
        <v>2</v>
      </c>
      <c r="DW172" s="39">
        <f>DV172*C172*E172*F172*M172*$DW$6</f>
        <v>88874.578531199993</v>
      </c>
      <c r="DX172" s="39">
        <v>4</v>
      </c>
      <c r="DY172" s="39">
        <f>DX172*C172*E172*F172*N172*$DY$6</f>
        <v>361133.94701999996</v>
      </c>
      <c r="DZ172" s="39">
        <v>10</v>
      </c>
      <c r="EA172" s="39">
        <f>DZ172*C172*E172*F172*O172*$EA$6</f>
        <v>967612.25714999996</v>
      </c>
      <c r="EB172" s="41">
        <f t="shared" si="83"/>
        <v>868</v>
      </c>
      <c r="EC172" s="41">
        <f t="shared" si="84"/>
        <v>38079291.310275599</v>
      </c>
    </row>
    <row r="173" spans="1:257" x14ac:dyDescent="0.25">
      <c r="A173" s="56">
        <v>192</v>
      </c>
      <c r="B173" s="34" t="s">
        <v>239</v>
      </c>
      <c r="C173" s="35">
        <v>19007.45</v>
      </c>
      <c r="D173" s="35">
        <f t="shared" si="80"/>
        <v>17106.705000000002</v>
      </c>
      <c r="E173" s="112">
        <v>4.8</v>
      </c>
      <c r="F173" s="36">
        <v>1</v>
      </c>
      <c r="G173" s="37"/>
      <c r="H173" s="38">
        <v>0.36</v>
      </c>
      <c r="I173" s="38">
        <v>0.52</v>
      </c>
      <c r="J173" s="38">
        <v>0.02</v>
      </c>
      <c r="K173" s="38">
        <v>0.1</v>
      </c>
      <c r="L173" s="35">
        <v>1.4</v>
      </c>
      <c r="M173" s="35">
        <v>1.68</v>
      </c>
      <c r="N173" s="35">
        <v>2.23</v>
      </c>
      <c r="O173" s="35">
        <v>2.39</v>
      </c>
      <c r="P173" s="39"/>
      <c r="Q173" s="39">
        <f>P173*C173*E173*F173*L173*$Q$6</f>
        <v>0</v>
      </c>
      <c r="R173" s="39"/>
      <c r="S173" s="39">
        <f>R173*C173*E173*F173*L173*$S$6</f>
        <v>0</v>
      </c>
      <c r="T173" s="39"/>
      <c r="U173" s="39">
        <f>T173*C173*E173*F173*L173*$U$6</f>
        <v>0</v>
      </c>
      <c r="V173" s="39">
        <v>142</v>
      </c>
      <c r="W173" s="39">
        <f>V173*C173*E173*F173*L173*$W$6</f>
        <v>19951435.996800002</v>
      </c>
      <c r="X173" s="39">
        <v>0</v>
      </c>
      <c r="Y173" s="39">
        <f>X173*C173*E173*F173*L173*$Y$6</f>
        <v>0</v>
      </c>
      <c r="Z173" s="39">
        <v>3</v>
      </c>
      <c r="AA173" s="39">
        <f>Z173*C173*E173*F173*L173*$AA$6</f>
        <v>421509.21120000008</v>
      </c>
      <c r="AB173" s="39">
        <v>0</v>
      </c>
      <c r="AC173" s="39">
        <f>AB173*C173*E173*F173*L173*$AC$6</f>
        <v>0</v>
      </c>
      <c r="AD173" s="39">
        <v>0</v>
      </c>
      <c r="AE173" s="39">
        <f>AD173*C173*E173*F173*L173*$AE$6</f>
        <v>0</v>
      </c>
      <c r="AF173" s="39">
        <v>0</v>
      </c>
      <c r="AG173" s="39">
        <f>AF173*C173*E173*F173*L173*$AG$6</f>
        <v>0</v>
      </c>
      <c r="AH173" s="39">
        <v>0</v>
      </c>
      <c r="AI173" s="39">
        <f>AH173*C173*E173*F173*L173*$AI$6</f>
        <v>0</v>
      </c>
      <c r="AJ173" s="39">
        <v>0</v>
      </c>
      <c r="AK173" s="39">
        <f>AJ173*C173*E173*F173*L173*$AK$6</f>
        <v>0</v>
      </c>
      <c r="AL173" s="39">
        <v>20</v>
      </c>
      <c r="AM173" s="39">
        <f>AL173*C173*E173*F173*L173*$AM$6</f>
        <v>2503509.2544</v>
      </c>
      <c r="AN173" s="39"/>
      <c r="AO173" s="39">
        <f>SUM($AO$6*AN173*C173*E173*F173*L173)</f>
        <v>0</v>
      </c>
      <c r="AP173" s="39"/>
      <c r="AQ173" s="39">
        <f>AP173*C173*E173*F173*L173*$AQ$6</f>
        <v>0</v>
      </c>
      <c r="AR173" s="39">
        <v>0</v>
      </c>
      <c r="AS173" s="39">
        <f>AR173*C173*E173*F173*L173*$AS$6</f>
        <v>0</v>
      </c>
      <c r="AT173" s="39"/>
      <c r="AU173" s="39">
        <f>AT173*C173*E173*F173*L173*$AU$6</f>
        <v>0</v>
      </c>
      <c r="AV173" s="39">
        <v>0</v>
      </c>
      <c r="AW173" s="39">
        <f>AV173*C173*E173*F173*L173*$AW$6</f>
        <v>0</v>
      </c>
      <c r="AX173" s="39"/>
      <c r="AY173" s="39">
        <f>SUM(AX173*$AY$6*C173*E173*F173*L173)</f>
        <v>0</v>
      </c>
      <c r="AZ173" s="39"/>
      <c r="BA173" s="39">
        <f>SUM(AZ173*$BA$6*C173*E173*F173*L173)</f>
        <v>0</v>
      </c>
      <c r="BB173" s="39">
        <v>0</v>
      </c>
      <c r="BC173" s="39">
        <f>BB173*C173*E173*F173*L173*$BC$6</f>
        <v>0</v>
      </c>
      <c r="BD173" s="39">
        <v>0</v>
      </c>
      <c r="BE173" s="39">
        <f>BD173*C173*E173*F173*L173*$BE$6</f>
        <v>0</v>
      </c>
      <c r="BF173" s="39"/>
      <c r="BG173" s="39">
        <f>BF173*C173*E173*F173*L173*$BG$6</f>
        <v>0</v>
      </c>
      <c r="BH173" s="39">
        <v>0</v>
      </c>
      <c r="BI173" s="39">
        <f>BH173*C173*E173*F173*L173*$BI$6</f>
        <v>0</v>
      </c>
      <c r="BJ173" s="39">
        <v>0</v>
      </c>
      <c r="BK173" s="39">
        <f>BJ173*C173*E173*F173*L173*$BK$6</f>
        <v>0</v>
      </c>
      <c r="BL173" s="39">
        <v>0</v>
      </c>
      <c r="BM173" s="39">
        <f>BL173*C173*E173*F173*L173*$BM$6</f>
        <v>0</v>
      </c>
      <c r="BN173" s="39">
        <v>0</v>
      </c>
      <c r="BO173" s="39">
        <f>BN173*C173*E173*F173*L173*$BO$6</f>
        <v>0</v>
      </c>
      <c r="BP173" s="39">
        <v>0</v>
      </c>
      <c r="BQ173" s="39">
        <f>BP173*C173*E173*F173*L173*$BQ$6</f>
        <v>0</v>
      </c>
      <c r="BR173" s="39">
        <v>0</v>
      </c>
      <c r="BS173" s="39">
        <f>BR173*C173*E173*F173*L173*$BS$6</f>
        <v>0</v>
      </c>
      <c r="BT173" s="39"/>
      <c r="BU173" s="39">
        <f>BT173*C173*E173*F173*L173*$BU$6</f>
        <v>0</v>
      </c>
      <c r="BV173" s="39"/>
      <c r="BW173" s="39">
        <f>BV173*C173*E173*F173*L173*$BW$6</f>
        <v>0</v>
      </c>
      <c r="BX173" s="39">
        <v>0</v>
      </c>
      <c r="BY173" s="39">
        <f>BX173*C173*E173*F173*L173*$BY$6</f>
        <v>0</v>
      </c>
      <c r="BZ173" s="39">
        <v>0</v>
      </c>
      <c r="CA173" s="39">
        <f>BZ173*C173*E173*F173*M173*$CA$6</f>
        <v>0</v>
      </c>
      <c r="CB173" s="39"/>
      <c r="CC173" s="39">
        <f>CB173*C173*E173*F173*M173*$CC$6</f>
        <v>0</v>
      </c>
      <c r="CD173" s="39">
        <v>21</v>
      </c>
      <c r="CE173" s="39">
        <f>CD173*C173*E173*F173*M173*$CE$6</f>
        <v>3154421.6605439996</v>
      </c>
      <c r="CF173" s="39"/>
      <c r="CG173" s="39">
        <f>CF173*C173*E173*F173*M173*$CG$6</f>
        <v>0</v>
      </c>
      <c r="CH173" s="39"/>
      <c r="CI173" s="39">
        <f>SUM(CH173*$CI$6*C173*E173*F173*M173)</f>
        <v>0</v>
      </c>
      <c r="CJ173" s="39"/>
      <c r="CK173" s="39">
        <f>SUM(CJ173*$CK$6*C173*E173*F173*M173)</f>
        <v>0</v>
      </c>
      <c r="CL173" s="39">
        <v>0</v>
      </c>
      <c r="CM173" s="39">
        <f>CL173*C173*E173*F173*M173*$CM$6</f>
        <v>0</v>
      </c>
      <c r="CN173" s="39">
        <v>0</v>
      </c>
      <c r="CO173" s="39">
        <f>CN173*C173*E173*F173*M173*$CO$6</f>
        <v>0</v>
      </c>
      <c r="CP173" s="39">
        <v>0</v>
      </c>
      <c r="CQ173" s="39">
        <f>CP173*C173*E173*F173*M173*$CQ$6</f>
        <v>0</v>
      </c>
      <c r="CR173" s="39">
        <v>0</v>
      </c>
      <c r="CS173" s="39">
        <f>CR173*C173*E173*F173*M173*$CS$6</f>
        <v>0</v>
      </c>
      <c r="CT173" s="39"/>
      <c r="CU173" s="39">
        <f>CT173*C173*E173*F173*M173*$CU$6</f>
        <v>0</v>
      </c>
      <c r="CV173" s="39"/>
      <c r="CW173" s="39">
        <f>SUM(CV173*$CW$6*C173*E173*F173*M173)</f>
        <v>0</v>
      </c>
      <c r="CX173" s="39"/>
      <c r="CY173" s="39">
        <f>SUM(CX173*$CY$6*C173*E173*F173*M173)</f>
        <v>0</v>
      </c>
      <c r="CZ173" s="39">
        <v>0</v>
      </c>
      <c r="DA173" s="39">
        <f>CZ173*C173*E173*F173*M173*$DA$6</f>
        <v>0</v>
      </c>
      <c r="DB173" s="39">
        <v>0</v>
      </c>
      <c r="DC173" s="39">
        <f>DB173*C173*E173*F173*M173*$DC$6</f>
        <v>0</v>
      </c>
      <c r="DD173" s="39">
        <v>0</v>
      </c>
      <c r="DE173" s="39">
        <f>DD173*C173*E173*F173*M173*$DE$6</f>
        <v>0</v>
      </c>
      <c r="DF173" s="39">
        <v>0</v>
      </c>
      <c r="DG173" s="39">
        <f>DF173*C173*E173*F173*M173*$DG$6</f>
        <v>0</v>
      </c>
      <c r="DH173" s="40">
        <v>0</v>
      </c>
      <c r="DI173" s="40">
        <f>DH173*C173*E173*F173*M173*$DI$6</f>
        <v>0</v>
      </c>
      <c r="DJ173" s="39"/>
      <c r="DK173" s="39">
        <f>DJ173*C173*E173*F173*M173*$DK$6</f>
        <v>0</v>
      </c>
      <c r="DL173" s="39">
        <v>0</v>
      </c>
      <c r="DM173" s="39">
        <f>DL173*C173*E173*F173*M173*$DM$6</f>
        <v>0</v>
      </c>
      <c r="DN173" s="39">
        <v>0</v>
      </c>
      <c r="DO173" s="39">
        <f>DN173*C173*E173*F173*M173*$DO$6</f>
        <v>0</v>
      </c>
      <c r="DP173" s="39">
        <v>0</v>
      </c>
      <c r="DQ173" s="39">
        <f>DP173*C173*E173*F173*M173*$DQ$6</f>
        <v>0</v>
      </c>
      <c r="DR173" s="39">
        <v>0</v>
      </c>
      <c r="DS173" s="39">
        <f>DR173*C173*E173*F173*M173*$DS$6</f>
        <v>0</v>
      </c>
      <c r="DT173" s="39">
        <v>0</v>
      </c>
      <c r="DU173" s="39">
        <f>DT173*C173*E173*F173*M173*$DU$6</f>
        <v>0</v>
      </c>
      <c r="DV173" s="39"/>
      <c r="DW173" s="39">
        <f>DV173*C173*E173*F173*M173*$DW$6</f>
        <v>0</v>
      </c>
      <c r="DX173" s="39">
        <v>0</v>
      </c>
      <c r="DY173" s="39">
        <f>DX173*C173*E173*F173*N173*$DY$6</f>
        <v>0</v>
      </c>
      <c r="DZ173" s="39"/>
      <c r="EA173" s="39">
        <f>DZ173*C173*E173*F173*O173*$EA$6</f>
        <v>0</v>
      </c>
      <c r="EB173" s="41">
        <f t="shared" si="83"/>
        <v>186</v>
      </c>
      <c r="EC173" s="41">
        <f t="shared" si="84"/>
        <v>26030876.122944001</v>
      </c>
    </row>
    <row r="174" spans="1:257" s="43" customFormat="1" ht="45" x14ac:dyDescent="0.25">
      <c r="A174" s="56">
        <v>193</v>
      </c>
      <c r="B174" s="34" t="s">
        <v>240</v>
      </c>
      <c r="C174" s="35">
        <v>19007.45</v>
      </c>
      <c r="D174" s="35"/>
      <c r="E174" s="112">
        <v>3.15</v>
      </c>
      <c r="F174" s="36">
        <v>1</v>
      </c>
      <c r="G174" s="37"/>
      <c r="H174" s="38">
        <v>0.36</v>
      </c>
      <c r="I174" s="38">
        <v>0.52</v>
      </c>
      <c r="J174" s="38">
        <v>0.02</v>
      </c>
      <c r="K174" s="38">
        <v>0.1</v>
      </c>
      <c r="L174" s="35">
        <v>1.4</v>
      </c>
      <c r="M174" s="35">
        <v>1.68</v>
      </c>
      <c r="N174" s="35">
        <v>2.23</v>
      </c>
      <c r="O174" s="35">
        <v>2.39</v>
      </c>
      <c r="P174" s="39"/>
      <c r="Q174" s="39">
        <f>P174*C174*E174*F174*L174*$Q$6</f>
        <v>0</v>
      </c>
      <c r="R174" s="39">
        <v>14</v>
      </c>
      <c r="S174" s="39">
        <f>R174*C174*E174*F174*L174*$S$6</f>
        <v>1525575.9518999998</v>
      </c>
      <c r="T174" s="39"/>
      <c r="U174" s="39">
        <f>T174*C174*E174*F174*L174*$U$6</f>
        <v>0</v>
      </c>
      <c r="V174" s="39">
        <v>426</v>
      </c>
      <c r="W174" s="39">
        <f>V174*C174*E174*F174*L174*$W$6</f>
        <v>39279389.618699998</v>
      </c>
      <c r="X174" s="39"/>
      <c r="Y174" s="39">
        <f>X174*C174*E174*F174*L174*$Y$6</f>
        <v>0</v>
      </c>
      <c r="Z174" s="39">
        <v>80</v>
      </c>
      <c r="AA174" s="39">
        <f>Z174*C174*E174*F174*L174*$AA$6</f>
        <v>7376411.1959999986</v>
      </c>
      <c r="AB174" s="39"/>
      <c r="AC174" s="39">
        <f>AB174*C174*E174*F174*L174*$AC$6</f>
        <v>0</v>
      </c>
      <c r="AD174" s="39"/>
      <c r="AE174" s="39">
        <f>AD174*C174*E174*F174*L174*$AE$6</f>
        <v>0</v>
      </c>
      <c r="AF174" s="39"/>
      <c r="AG174" s="39">
        <f>AF174*C174*E174*F174*L174*$AG$6</f>
        <v>0</v>
      </c>
      <c r="AH174" s="39"/>
      <c r="AI174" s="39">
        <f>AH174*C174*E174*F174*L174*$AI$6</f>
        <v>0</v>
      </c>
      <c r="AJ174" s="39"/>
      <c r="AK174" s="39">
        <f>AJ174*C174*E174*F174*L174*$AK$6</f>
        <v>0</v>
      </c>
      <c r="AL174" s="39"/>
      <c r="AM174" s="39">
        <f>AL174*C174*E174*F174*L174*$AM$6</f>
        <v>0</v>
      </c>
      <c r="AN174" s="39"/>
      <c r="AO174" s="39">
        <f>SUM($AO$6*AN174*C174*E174*F174*L174)</f>
        <v>0</v>
      </c>
      <c r="AP174" s="39"/>
      <c r="AQ174" s="39">
        <f>AP174*C174*E174*F174*L174*$AQ$6</f>
        <v>0</v>
      </c>
      <c r="AR174" s="39"/>
      <c r="AS174" s="39">
        <f>AR174*C174*E174*F174*L174*$AS$6</f>
        <v>0</v>
      </c>
      <c r="AT174" s="39"/>
      <c r="AU174" s="39">
        <f>AT174*C174*E174*F174*L174*$AU$6</f>
        <v>0</v>
      </c>
      <c r="AV174" s="39"/>
      <c r="AW174" s="39">
        <f>AV174*C174*E174*F174*L174*$AW$6</f>
        <v>0</v>
      </c>
      <c r="AX174" s="39"/>
      <c r="AY174" s="39">
        <f>SUM(AX174*$AY$6*C174*E174*F174*L174)</f>
        <v>0</v>
      </c>
      <c r="AZ174" s="39"/>
      <c r="BA174" s="39">
        <f>SUM(AZ174*$BA$6*C174*E174*F174*L174)</f>
        <v>0</v>
      </c>
      <c r="BB174" s="39"/>
      <c r="BC174" s="39">
        <f>BB174*C174*E174*F174*L174*$BC$6</f>
        <v>0</v>
      </c>
      <c r="BD174" s="39"/>
      <c r="BE174" s="39">
        <f>BD174*C174*E174*F174*L174*$BE$6</f>
        <v>0</v>
      </c>
      <c r="BF174" s="39"/>
      <c r="BG174" s="39">
        <f>BF174*C174*E174*F174*L174*$BG$6</f>
        <v>0</v>
      </c>
      <c r="BH174" s="39"/>
      <c r="BI174" s="39">
        <f>BH174*C174*E174*F174*L174*$BI$6</f>
        <v>0</v>
      </c>
      <c r="BJ174" s="39"/>
      <c r="BK174" s="39">
        <f>BJ174*C174*E174*F174*L174*$BK$6</f>
        <v>0</v>
      </c>
      <c r="BL174" s="39"/>
      <c r="BM174" s="39">
        <f>BL174*C174*E174*F174*L174*$BM$6</f>
        <v>0</v>
      </c>
      <c r="BN174" s="39"/>
      <c r="BO174" s="39">
        <f>BN174*C174*E174*F174*L174*$BO$6</f>
        <v>0</v>
      </c>
      <c r="BP174" s="39"/>
      <c r="BQ174" s="39">
        <f>BP174*C174*E174*F174*L174*$BQ$6</f>
        <v>0</v>
      </c>
      <c r="BR174" s="39"/>
      <c r="BS174" s="39">
        <f>BR174*C174*E174*F174*L174*$BS$6</f>
        <v>0</v>
      </c>
      <c r="BT174" s="39">
        <v>4</v>
      </c>
      <c r="BU174" s="39">
        <f>BT174*C174*E174*F174*L174*$BU$6</f>
        <v>368820.55979999999</v>
      </c>
      <c r="BV174" s="39"/>
      <c r="BW174" s="39">
        <f>BV174*C174*E174*F174*L174*$BW$6</f>
        <v>0</v>
      </c>
      <c r="BX174" s="39"/>
      <c r="BY174" s="39">
        <f>BX174*C174*E174*F174*L174*$BY$6</f>
        <v>0</v>
      </c>
      <c r="BZ174" s="39"/>
      <c r="CA174" s="39">
        <f>BZ174*C174*E174*F174*M174*$CA$6</f>
        <v>0</v>
      </c>
      <c r="CB174" s="39"/>
      <c r="CC174" s="39">
        <f>CB174*C174*E174*F174*M174*$CC$6</f>
        <v>0</v>
      </c>
      <c r="CD174" s="39">
        <v>20</v>
      </c>
      <c r="CE174" s="39">
        <f>CD174*C174*E174*F174*M174*$CE$6</f>
        <v>1971513.5378399997</v>
      </c>
      <c r="CF174" s="39">
        <v>25</v>
      </c>
      <c r="CG174" s="39">
        <f>CF174*C174*E174*F174*M174*$CG$6</f>
        <v>2464391.9222999997</v>
      </c>
      <c r="CH174" s="39"/>
      <c r="CI174" s="39">
        <f>SUM(CH174*$CI$6*C174*E174*F174*M174)</f>
        <v>0</v>
      </c>
      <c r="CJ174" s="39"/>
      <c r="CK174" s="39">
        <f>SUM(CJ174*$CK$6*C174*E174*F174*M174)</f>
        <v>0</v>
      </c>
      <c r="CL174" s="39">
        <v>4</v>
      </c>
      <c r="CM174" s="39">
        <f>CL174*C174*E174*F174*M174*$CM$6</f>
        <v>394302.70756799995</v>
      </c>
      <c r="CN174" s="39"/>
      <c r="CO174" s="39">
        <f>CN174*C174*E174*F174*M174*$CO$6</f>
        <v>0</v>
      </c>
      <c r="CP174" s="39"/>
      <c r="CQ174" s="39">
        <f>CP174*C174*E174*F174*M174*$CQ$6</f>
        <v>0</v>
      </c>
      <c r="CR174" s="39"/>
      <c r="CS174" s="39">
        <f>CR174*C174*E174*F174*M174*$CS$6</f>
        <v>0</v>
      </c>
      <c r="CT174" s="39"/>
      <c r="CU174" s="39">
        <f>CT174*C174*E174*F174*M174*$CU$6</f>
        <v>0</v>
      </c>
      <c r="CV174" s="39"/>
      <c r="CW174" s="39">
        <f>SUM(CV174*$CW$6*C174*E174*F174*M174)</f>
        <v>0</v>
      </c>
      <c r="CX174" s="39"/>
      <c r="CY174" s="39">
        <f>SUM(CX174*$CY$6*C174*E174*F174*M174)</f>
        <v>0</v>
      </c>
      <c r="CZ174" s="39"/>
      <c r="DA174" s="39">
        <f>CZ174*C174*E174*F174*M174*$DA$6</f>
        <v>0</v>
      </c>
      <c r="DB174" s="39"/>
      <c r="DC174" s="39">
        <f>DB174*C174*E174*F174*M174*$DC$6</f>
        <v>0</v>
      </c>
      <c r="DD174" s="39">
        <v>24</v>
      </c>
      <c r="DE174" s="39">
        <f>DD174*C174*E174*F174*M174*$DE$6</f>
        <v>2607226.0663680006</v>
      </c>
      <c r="DF174" s="39"/>
      <c r="DG174" s="39">
        <f>DF174*C174*E174*F174*M174*$DG$6</f>
        <v>0</v>
      </c>
      <c r="DH174" s="40"/>
      <c r="DI174" s="40">
        <f>DH174*C174*E174*F174*M174*$DI$6</f>
        <v>0</v>
      </c>
      <c r="DJ174" s="39">
        <v>214</v>
      </c>
      <c r="DK174" s="39">
        <f>DJ174*C174*E174*F174*M174*$DK$6</f>
        <v>23247765.758448001</v>
      </c>
      <c r="DL174" s="39"/>
      <c r="DM174" s="39">
        <f>DL174*C174*E174*F174*M174*$DM$6</f>
        <v>0</v>
      </c>
      <c r="DN174" s="39"/>
      <c r="DO174" s="39">
        <f>DN174*C174*E174*F174*M174*$DO$6</f>
        <v>0</v>
      </c>
      <c r="DP174" s="39"/>
      <c r="DQ174" s="39">
        <f>DP174*C174*E174*F174*M174*$DQ$6</f>
        <v>0</v>
      </c>
      <c r="DR174" s="39"/>
      <c r="DS174" s="39">
        <f>DR174*C174*E174*F174*M174*$DS$6</f>
        <v>0</v>
      </c>
      <c r="DT174" s="39"/>
      <c r="DU174" s="39">
        <f>DT174*C174*E174*F174*M174*$DU$6</f>
        <v>0</v>
      </c>
      <c r="DV174" s="39"/>
      <c r="DW174" s="39">
        <f>DV174*C174*E174*F174*M174*$DW$6</f>
        <v>0</v>
      </c>
      <c r="DX174" s="39"/>
      <c r="DY174" s="39">
        <f>DX174*C174*E174*F174*N174*$DY$6</f>
        <v>0</v>
      </c>
      <c r="DZ174" s="39"/>
      <c r="EA174" s="39">
        <f>DZ174*C174*E174*F174*O174*$EA$6</f>
        <v>0</v>
      </c>
      <c r="EB174" s="41">
        <f t="shared" si="83"/>
        <v>811</v>
      </c>
      <c r="EC174" s="41">
        <f t="shared" si="84"/>
        <v>79235397.318923995</v>
      </c>
      <c r="ED174" s="2"/>
      <c r="EE174" s="2"/>
      <c r="EF174" s="2"/>
      <c r="EG174" s="2"/>
      <c r="EH174" s="2"/>
      <c r="EI174" s="2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s="43" customFormat="1" x14ac:dyDescent="0.25">
      <c r="A175" s="56">
        <v>194</v>
      </c>
      <c r="B175" s="34" t="s">
        <v>241</v>
      </c>
      <c r="C175" s="35">
        <v>19007.45</v>
      </c>
      <c r="D175" s="35"/>
      <c r="E175" s="112">
        <v>4.46</v>
      </c>
      <c r="F175" s="36">
        <v>1</v>
      </c>
      <c r="G175" s="37"/>
      <c r="H175" s="38">
        <v>0.36</v>
      </c>
      <c r="I175" s="38">
        <v>0.52</v>
      </c>
      <c r="J175" s="38">
        <v>0.02</v>
      </c>
      <c r="K175" s="38">
        <v>0.1</v>
      </c>
      <c r="L175" s="35">
        <v>1.4</v>
      </c>
      <c r="M175" s="35">
        <v>1.68</v>
      </c>
      <c r="N175" s="35">
        <v>2.23</v>
      </c>
      <c r="O175" s="35">
        <v>2.39</v>
      </c>
      <c r="P175" s="39"/>
      <c r="Q175" s="39">
        <f>P175*C175*E175*F175*L175*$Q$6</f>
        <v>0</v>
      </c>
      <c r="R175" s="39"/>
      <c r="S175" s="39">
        <f>R175*C175*E175*F175*L175*$S$6</f>
        <v>0</v>
      </c>
      <c r="T175" s="39"/>
      <c r="U175" s="39">
        <f>T175*C175*E175*F175*L175*$U$6</f>
        <v>0</v>
      </c>
      <c r="V175" s="39">
        <v>56</v>
      </c>
      <c r="W175" s="39">
        <f>V175*C175*E175*F175*L175*$W$6</f>
        <v>7310843.0964799998</v>
      </c>
      <c r="X175" s="39"/>
      <c r="Y175" s="39">
        <f>X175*C175*E175*F175*L175*$Y$6</f>
        <v>0</v>
      </c>
      <c r="Z175" s="39">
        <v>200</v>
      </c>
      <c r="AA175" s="39">
        <f>Z175*C175*E175*F175*L175*$AA$6</f>
        <v>26110153.915999997</v>
      </c>
      <c r="AB175" s="39"/>
      <c r="AC175" s="39">
        <f>AB175*C175*E175*F175*L175*$AC$6</f>
        <v>0</v>
      </c>
      <c r="AD175" s="39"/>
      <c r="AE175" s="39">
        <f>AD175*C175*E175*F175*L175*$AE$6</f>
        <v>0</v>
      </c>
      <c r="AF175" s="39"/>
      <c r="AG175" s="39">
        <f>AF175*C175*E175*F175*L175*$AG$6</f>
        <v>0</v>
      </c>
      <c r="AH175" s="39"/>
      <c r="AI175" s="39">
        <f>AH175*C175*E175*F175*L175*$AI$6</f>
        <v>0</v>
      </c>
      <c r="AJ175" s="39"/>
      <c r="AK175" s="39">
        <f>AJ175*C175*E175*F175*L175*$AK$6</f>
        <v>0</v>
      </c>
      <c r="AL175" s="39"/>
      <c r="AM175" s="39">
        <f>AL175*C175*E175*F175*L175*$AM$6</f>
        <v>0</v>
      </c>
      <c r="AN175" s="39"/>
      <c r="AO175" s="39">
        <f>SUM($AO$6*AN175*C175*E175*F175*L175)</f>
        <v>0</v>
      </c>
      <c r="AP175" s="39"/>
      <c r="AQ175" s="39">
        <f>AP175*C175*E175*F175*L175*$AQ$6</f>
        <v>0</v>
      </c>
      <c r="AR175" s="39"/>
      <c r="AS175" s="39">
        <f>AR175*C175*E175*F175*L175*$AS$6</f>
        <v>0</v>
      </c>
      <c r="AT175" s="39"/>
      <c r="AU175" s="39">
        <f>AT175*C175*E175*F175*L175*$AU$6</f>
        <v>0</v>
      </c>
      <c r="AV175" s="39"/>
      <c r="AW175" s="39">
        <f>AV175*C175*E175*F175*L175*$AW$6</f>
        <v>0</v>
      </c>
      <c r="AX175" s="39"/>
      <c r="AY175" s="39">
        <f>SUM(AX175*$AY$6*C175*E175*F175*L175)</f>
        <v>0</v>
      </c>
      <c r="AZ175" s="39"/>
      <c r="BA175" s="39">
        <f>SUM(AZ175*$BA$6*C175*E175*F175*L175)</f>
        <v>0</v>
      </c>
      <c r="BB175" s="39"/>
      <c r="BC175" s="39">
        <f>BB175*C175*E175*F175*L175*$BC$6</f>
        <v>0</v>
      </c>
      <c r="BD175" s="39"/>
      <c r="BE175" s="39">
        <f>BD175*C175*E175*F175*L175*$BE$6</f>
        <v>0</v>
      </c>
      <c r="BF175" s="39"/>
      <c r="BG175" s="39">
        <f>BF175*C175*E175*F175*L175*$BG$6</f>
        <v>0</v>
      </c>
      <c r="BH175" s="39"/>
      <c r="BI175" s="39">
        <f>BH175*C175*E175*F175*L175*$BI$6</f>
        <v>0</v>
      </c>
      <c r="BJ175" s="39"/>
      <c r="BK175" s="39">
        <f>BJ175*C175*E175*F175*L175*$BK$6</f>
        <v>0</v>
      </c>
      <c r="BL175" s="39"/>
      <c r="BM175" s="39">
        <f>BL175*C175*E175*F175*L175*$BM$6</f>
        <v>0</v>
      </c>
      <c r="BN175" s="39"/>
      <c r="BO175" s="39">
        <f>BN175*C175*E175*F175*L175*$BO$6</f>
        <v>0</v>
      </c>
      <c r="BP175" s="39"/>
      <c r="BQ175" s="39">
        <f>BP175*C175*E175*F175*L175*$BQ$6</f>
        <v>0</v>
      </c>
      <c r="BR175" s="39"/>
      <c r="BS175" s="39">
        <f>BR175*C175*E175*F175*L175*$BS$6</f>
        <v>0</v>
      </c>
      <c r="BT175" s="39">
        <v>20</v>
      </c>
      <c r="BU175" s="39">
        <f>BT175*C175*E175*F175*L175*$BU$6</f>
        <v>2611015.3915999997</v>
      </c>
      <c r="BV175" s="39"/>
      <c r="BW175" s="39">
        <f>BV175*C175*E175*F175*L175*$BW$6</f>
        <v>0</v>
      </c>
      <c r="BX175" s="39"/>
      <c r="BY175" s="39">
        <f>BX175*C175*E175*F175*L175*$BY$6</f>
        <v>0</v>
      </c>
      <c r="BZ175" s="39"/>
      <c r="CA175" s="39">
        <f>BZ175*C175*E175*F175*M175*$CA$6</f>
        <v>0</v>
      </c>
      <c r="CB175" s="39"/>
      <c r="CC175" s="39">
        <f>CB175*C175*E175*F175*M175*$CC$6</f>
        <v>0</v>
      </c>
      <c r="CD175" s="39"/>
      <c r="CE175" s="39">
        <f>CD175*C175*E175*F175*M175*$CE$6</f>
        <v>0</v>
      </c>
      <c r="CF175" s="39"/>
      <c r="CG175" s="39">
        <f>CF175*C175*E175*F175*M175*$CG$6</f>
        <v>0</v>
      </c>
      <c r="CH175" s="39"/>
      <c r="CI175" s="39">
        <f>SUM(CH175*$CI$6*C175*E175*F175*M175)</f>
        <v>0</v>
      </c>
      <c r="CJ175" s="39"/>
      <c r="CK175" s="39">
        <f>SUM(CJ175*$CK$6*C175*E175*F175*M175)</f>
        <v>0</v>
      </c>
      <c r="CL175" s="39"/>
      <c r="CM175" s="39">
        <f>CL175*C175*E175*F175*M175*$CM$6</f>
        <v>0</v>
      </c>
      <c r="CN175" s="39"/>
      <c r="CO175" s="39">
        <f>CN175*C175*E175*F175*M175*$CO$6</f>
        <v>0</v>
      </c>
      <c r="CP175" s="39"/>
      <c r="CQ175" s="39">
        <f>CP175*C175*E175*F175*M175*$CQ$6</f>
        <v>0</v>
      </c>
      <c r="CR175" s="39"/>
      <c r="CS175" s="39">
        <f>CR175*C175*E175*F175*M175*$CS$6</f>
        <v>0</v>
      </c>
      <c r="CT175" s="39"/>
      <c r="CU175" s="39">
        <f>CT175*C175*E175*F175*M175*$CU$6</f>
        <v>0</v>
      </c>
      <c r="CV175" s="39"/>
      <c r="CW175" s="39">
        <f>SUM(CV175*$CW$6*C175*E175*F175*M175)</f>
        <v>0</v>
      </c>
      <c r="CX175" s="39"/>
      <c r="CY175" s="39">
        <f>SUM(CX175*$CY$6*C175*E175*F175*M175)</f>
        <v>0</v>
      </c>
      <c r="CZ175" s="39"/>
      <c r="DA175" s="39">
        <f>CZ175*C175*E175*F175*M175*$DA$6</f>
        <v>0</v>
      </c>
      <c r="DB175" s="39"/>
      <c r="DC175" s="39">
        <f>DB175*C175*E175*F175*M175*$DC$6</f>
        <v>0</v>
      </c>
      <c r="DD175" s="39"/>
      <c r="DE175" s="39">
        <f>DD175*C175*E175*F175*M175*$DE$6</f>
        <v>0</v>
      </c>
      <c r="DF175" s="39"/>
      <c r="DG175" s="39">
        <f>DF175*C175*E175*F175*M175*$DG$6</f>
        <v>0</v>
      </c>
      <c r="DH175" s="40"/>
      <c r="DI175" s="40">
        <f>DH175*C175*E175*F175*M175*$DI$6</f>
        <v>0</v>
      </c>
      <c r="DJ175" s="39">
        <v>12</v>
      </c>
      <c r="DK175" s="39">
        <f>DJ175*C175*E175*F175*M175*$DK$6</f>
        <v>1845750.5168256001</v>
      </c>
      <c r="DL175" s="39"/>
      <c r="DM175" s="39">
        <f>DL175*C175*E175*F175*M175*$DM$6</f>
        <v>0</v>
      </c>
      <c r="DN175" s="39"/>
      <c r="DO175" s="39">
        <f>DN175*C175*E175*F175*M175*$DO$6</f>
        <v>0</v>
      </c>
      <c r="DP175" s="39"/>
      <c r="DQ175" s="39">
        <f>DP175*C175*E175*F175*M175*$DQ$6</f>
        <v>0</v>
      </c>
      <c r="DR175" s="39"/>
      <c r="DS175" s="39">
        <f>DR175*C175*E175*F175*M175*$DS$6</f>
        <v>0</v>
      </c>
      <c r="DT175" s="39"/>
      <c r="DU175" s="39">
        <f>DT175*C175*E175*F175*M175*$DU$6</f>
        <v>0</v>
      </c>
      <c r="DV175" s="39"/>
      <c r="DW175" s="39">
        <f>DV175*C175*E175*F175*M175*$DW$6</f>
        <v>0</v>
      </c>
      <c r="DX175" s="39"/>
      <c r="DY175" s="39">
        <f>DX175*C175*E175*F175*N175*$DY$6</f>
        <v>0</v>
      </c>
      <c r="DZ175" s="39"/>
      <c r="EA175" s="39">
        <f>DZ175*C175*E175*F175*O175*$EA$6</f>
        <v>0</v>
      </c>
      <c r="EB175" s="41">
        <f t="shared" si="83"/>
        <v>288</v>
      </c>
      <c r="EC175" s="41">
        <f t="shared" si="84"/>
        <v>37877762.920905598</v>
      </c>
      <c r="ED175" s="2"/>
      <c r="EE175" s="2"/>
      <c r="EF175" s="2"/>
      <c r="EG175" s="2"/>
      <c r="EH175" s="2"/>
      <c r="EI175" s="2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ht="30" x14ac:dyDescent="0.25">
      <c r="A176" s="56">
        <v>195</v>
      </c>
      <c r="B176" s="34" t="s">
        <v>242</v>
      </c>
      <c r="C176" s="35">
        <v>19007.45</v>
      </c>
      <c r="D176" s="35">
        <f>C176*(H176+I176+J176)</f>
        <v>15966.258</v>
      </c>
      <c r="E176" s="112">
        <v>0.79</v>
      </c>
      <c r="F176" s="36">
        <v>1</v>
      </c>
      <c r="G176" s="37"/>
      <c r="H176" s="38">
        <v>0.69</v>
      </c>
      <c r="I176" s="38">
        <v>0.11</v>
      </c>
      <c r="J176" s="38">
        <v>0.04</v>
      </c>
      <c r="K176" s="38">
        <v>0.16</v>
      </c>
      <c r="L176" s="35">
        <v>1.4</v>
      </c>
      <c r="M176" s="35">
        <v>1.68</v>
      </c>
      <c r="N176" s="35">
        <v>2.23</v>
      </c>
      <c r="O176" s="35">
        <v>2.39</v>
      </c>
      <c r="P176" s="39"/>
      <c r="Q176" s="39">
        <f>P176*C176*E176*F176*L176*$Q$6</f>
        <v>0</v>
      </c>
      <c r="R176" s="39">
        <v>30</v>
      </c>
      <c r="S176" s="39">
        <f>R176*C176*E176*F176*L176*$S$6</f>
        <v>819867.34830000007</v>
      </c>
      <c r="T176" s="39"/>
      <c r="U176" s="39">
        <f>T176*C176*E176*F176*L176*$U$6</f>
        <v>0</v>
      </c>
      <c r="V176" s="39"/>
      <c r="W176" s="39">
        <f>V176*C176*E176*F176*L176*$W$6</f>
        <v>0</v>
      </c>
      <c r="X176" s="39">
        <v>3</v>
      </c>
      <c r="Y176" s="39">
        <f>X176*C176*E176*F176*L176*$Y$6</f>
        <v>69373.391010000007</v>
      </c>
      <c r="Z176" s="39">
        <v>176</v>
      </c>
      <c r="AA176" s="39">
        <f>Z176*C176*E176*F176*L176*$AA$6</f>
        <v>4069905.6059200005</v>
      </c>
      <c r="AB176" s="39">
        <v>0</v>
      </c>
      <c r="AC176" s="39">
        <f>AB176*C176*E176*F176*L176*$AC$6</f>
        <v>0</v>
      </c>
      <c r="AD176" s="39">
        <v>0</v>
      </c>
      <c r="AE176" s="39">
        <f>AD176*C176*E176*F176*L176*$AE$6</f>
        <v>0</v>
      </c>
      <c r="AF176" s="39">
        <v>0</v>
      </c>
      <c r="AG176" s="39">
        <f>AF176*C176*E176*F176*L176*$AG$6</f>
        <v>0</v>
      </c>
      <c r="AH176" s="39">
        <v>0</v>
      </c>
      <c r="AI176" s="39">
        <f>AH176*C176*E176*F176*L176*$AI$6</f>
        <v>0</v>
      </c>
      <c r="AJ176" s="39">
        <v>5</v>
      </c>
      <c r="AK176" s="39">
        <f>AJ176*C176*E176*F176*L176*$AK$6</f>
        <v>103008.97452999999</v>
      </c>
      <c r="AL176" s="39">
        <v>0</v>
      </c>
      <c r="AM176" s="39">
        <f>AL176*C176*E176*F176*L176*$AM$6</f>
        <v>0</v>
      </c>
      <c r="AN176" s="39"/>
      <c r="AO176" s="39">
        <f>SUM($AO$6*AN176*C176*E176*F176*L176)</f>
        <v>0</v>
      </c>
      <c r="AP176" s="39"/>
      <c r="AQ176" s="39">
        <f>AP176*C176*E176*F176*L176*$AQ$6</f>
        <v>0</v>
      </c>
      <c r="AR176" s="39">
        <v>0</v>
      </c>
      <c r="AS176" s="39">
        <f>AR176*C176*E176*F176*L176*$AS$6</f>
        <v>0</v>
      </c>
      <c r="AT176" s="39">
        <v>1</v>
      </c>
      <c r="AU176" s="39">
        <f>AT176*C176*E176*F176*L176*$AU$6</f>
        <v>20601.794906000003</v>
      </c>
      <c r="AV176" s="39">
        <v>0</v>
      </c>
      <c r="AW176" s="39">
        <f>AV176*C176*E176*F176*L176*$AW$6</f>
        <v>0</v>
      </c>
      <c r="AX176" s="39">
        <v>1</v>
      </c>
      <c r="AY176" s="39">
        <f>SUM(AX176*$AY$6*C176*E176*F176*L176)</f>
        <v>20601.794905999999</v>
      </c>
      <c r="AZ176" s="39">
        <v>8</v>
      </c>
      <c r="BA176" s="39">
        <f>SUM(AZ176*$BA$6*C176*E176*F176*L176)</f>
        <v>164814.35924799999</v>
      </c>
      <c r="BB176" s="39">
        <v>0</v>
      </c>
      <c r="BC176" s="39">
        <f>BB176*C176*E176*F176*L176*$BC$6</f>
        <v>0</v>
      </c>
      <c r="BD176" s="39"/>
      <c r="BE176" s="39">
        <f>BD176*C176*E176*F176*L176*$BE$6</f>
        <v>0</v>
      </c>
      <c r="BF176" s="39"/>
      <c r="BG176" s="39">
        <f>BF176*C176*E176*F176*L176*$BG$6</f>
        <v>0</v>
      </c>
      <c r="BH176" s="39">
        <v>36</v>
      </c>
      <c r="BI176" s="39">
        <f>BH176*C176*E176*F176*L176*$BI$6</f>
        <v>817344.67953600001</v>
      </c>
      <c r="BJ176" s="39">
        <v>0</v>
      </c>
      <c r="BK176" s="39">
        <f>BJ176*C176*E176*F176*L176*$BK$6</f>
        <v>0</v>
      </c>
      <c r="BL176" s="39">
        <v>0</v>
      </c>
      <c r="BM176" s="39">
        <f>BL176*C176*E176*F176*L176*$BM$6</f>
        <v>0</v>
      </c>
      <c r="BN176" s="39">
        <v>0</v>
      </c>
      <c r="BO176" s="39">
        <f>BN176*C176*E176*F176*L176*$BO$6</f>
        <v>0</v>
      </c>
      <c r="BP176" s="39">
        <v>0</v>
      </c>
      <c r="BQ176" s="39">
        <f>BP176*C176*E176*F176*L176*$BQ$6</f>
        <v>0</v>
      </c>
      <c r="BR176" s="39">
        <v>0</v>
      </c>
      <c r="BS176" s="39">
        <f>BR176*C176*E176*F176*L176*$BS$6</f>
        <v>0</v>
      </c>
      <c r="BT176" s="39"/>
      <c r="BU176" s="39">
        <f>BT176*C176*E176*F176*L176*$BU$6</f>
        <v>0</v>
      </c>
      <c r="BV176" s="39"/>
      <c r="BW176" s="39">
        <f>BV176*C176*E176*F176*L176*$BW$6</f>
        <v>0</v>
      </c>
      <c r="BX176" s="39">
        <v>0</v>
      </c>
      <c r="BY176" s="39">
        <f>BX176*C176*E176*F176*L176*$BY$6</f>
        <v>0</v>
      </c>
      <c r="BZ176" s="39">
        <v>0</v>
      </c>
      <c r="CA176" s="39">
        <f>BZ176*C176*E176*F176*M176*$CA$6</f>
        <v>0</v>
      </c>
      <c r="CB176" s="39"/>
      <c r="CC176" s="39">
        <f>CB176*C176*E176*F176*M176*$CC$6</f>
        <v>0</v>
      </c>
      <c r="CD176" s="39">
        <v>0</v>
      </c>
      <c r="CE176" s="39">
        <f>CD176*C176*E176*F176*M176*$CE$6</f>
        <v>0</v>
      </c>
      <c r="CF176" s="39">
        <v>49</v>
      </c>
      <c r="CG176" s="39">
        <f>CF176*C176*E176*F176*M176*$CG$6</f>
        <v>1211385.5404728001</v>
      </c>
      <c r="CH176" s="39">
        <v>1</v>
      </c>
      <c r="CI176" s="39">
        <f>SUM(CH176*$CI$6*C176*E176*F176*M176)</f>
        <v>24722.153887200002</v>
      </c>
      <c r="CJ176" s="39">
        <v>5</v>
      </c>
      <c r="CK176" s="39">
        <f>SUM(CJ176*$CK$6*C176*E176*F176*M176)</f>
        <v>123610.769436</v>
      </c>
      <c r="CL176" s="39">
        <v>37</v>
      </c>
      <c r="CM176" s="39">
        <f>CL176*C176*E176*F176*M176*$CM$6</f>
        <v>914719.69382639998</v>
      </c>
      <c r="CN176" s="39">
        <v>0</v>
      </c>
      <c r="CO176" s="39">
        <f>CN176*C176*E176*F176*M176*$CO$6</f>
        <v>0</v>
      </c>
      <c r="CP176" s="39">
        <v>53</v>
      </c>
      <c r="CQ176" s="39">
        <f>CP176*C176*E176*F176*M176*$CQ$6</f>
        <v>1310274.1560216001</v>
      </c>
      <c r="CR176" s="39">
        <v>0</v>
      </c>
      <c r="CS176" s="39">
        <f>CR176*C176*E176*F176*M176*$CS$6</f>
        <v>0</v>
      </c>
      <c r="CT176" s="39">
        <v>24</v>
      </c>
      <c r="CU176" s="39">
        <f>CT176*C176*E176*F176*M176*$CU$6</f>
        <v>593331.6932928001</v>
      </c>
      <c r="CV176" s="39"/>
      <c r="CW176" s="39">
        <f>SUM(CV176*$CW$6*C176*E176*F176*M176)</f>
        <v>0</v>
      </c>
      <c r="CX176" s="39">
        <v>3</v>
      </c>
      <c r="CY176" s="39">
        <f>SUM(CX176*$CY$6*C176*E176*F176*M176)</f>
        <v>74166.461661599998</v>
      </c>
      <c r="CZ176" s="39"/>
      <c r="DA176" s="39">
        <f>CZ176*C176*E176*F176*M176*$DA$6</f>
        <v>0</v>
      </c>
      <c r="DB176" s="39">
        <v>0</v>
      </c>
      <c r="DC176" s="39">
        <f>DB176*C176*E176*F176*M176*$DC$6</f>
        <v>0</v>
      </c>
      <c r="DD176" s="39"/>
      <c r="DE176" s="39">
        <f>DD176*C176*E176*F176*M176*$DE$6</f>
        <v>0</v>
      </c>
      <c r="DF176" s="39">
        <v>0</v>
      </c>
      <c r="DG176" s="39">
        <f>DF176*C176*E176*F176*M176*$DG$6</f>
        <v>0</v>
      </c>
      <c r="DH176" s="40">
        <v>3</v>
      </c>
      <c r="DI176" s="40">
        <f>DH176*C176*E176*F176*M176*$DI$6</f>
        <v>81734.467953600019</v>
      </c>
      <c r="DJ176" s="39">
        <v>196</v>
      </c>
      <c r="DK176" s="39">
        <f>DJ176*C176*E176*F176*M176*$DK$6</f>
        <v>5339985.2396352002</v>
      </c>
      <c r="DL176" s="39">
        <v>0</v>
      </c>
      <c r="DM176" s="39">
        <f>DL176*C176*E176*F176*M176*$DM$6</f>
        <v>0</v>
      </c>
      <c r="DN176" s="39">
        <v>0</v>
      </c>
      <c r="DO176" s="39">
        <f>DN176*C176*E176*F176*M176*$DO$6</f>
        <v>0</v>
      </c>
      <c r="DP176" s="39">
        <v>0</v>
      </c>
      <c r="DQ176" s="39">
        <f>DP176*C176*E176*F176*M176*$DQ$6</f>
        <v>0</v>
      </c>
      <c r="DR176" s="39">
        <v>0</v>
      </c>
      <c r="DS176" s="39">
        <f>DR176*C176*E176*F176*M176*$DS$6</f>
        <v>0</v>
      </c>
      <c r="DT176" s="39">
        <v>0</v>
      </c>
      <c r="DU176" s="39">
        <f>DT176*C176*E176*F176*M176*$DU$6</f>
        <v>0</v>
      </c>
      <c r="DV176" s="39">
        <v>5</v>
      </c>
      <c r="DW176" s="39">
        <f>DV176*C176*E176*F176*M176*$DW$6</f>
        <v>123610.769436</v>
      </c>
      <c r="DX176" s="39">
        <v>0</v>
      </c>
      <c r="DY176" s="39">
        <f>DX176*C176*E176*F176*N176*$DY$6</f>
        <v>0</v>
      </c>
      <c r="DZ176" s="39">
        <v>2</v>
      </c>
      <c r="EA176" s="39">
        <f>DZ176*C176*E176*F176*O176*$EA$6</f>
        <v>107663.89903500002</v>
      </c>
      <c r="EB176" s="41">
        <f t="shared" si="83"/>
        <v>638</v>
      </c>
      <c r="EC176" s="41">
        <f t="shared" si="84"/>
        <v>15990722.7930142</v>
      </c>
    </row>
    <row r="177" spans="1:257" ht="30" x14ac:dyDescent="0.25">
      <c r="A177" s="56">
        <v>196</v>
      </c>
      <c r="B177" s="34" t="s">
        <v>243</v>
      </c>
      <c r="C177" s="35">
        <v>19007.45</v>
      </c>
      <c r="D177" s="35">
        <f>C177*(H177+I177+J177)</f>
        <v>16156.3325</v>
      </c>
      <c r="E177" s="112">
        <v>0.93</v>
      </c>
      <c r="F177" s="36">
        <v>1</v>
      </c>
      <c r="G177" s="37"/>
      <c r="H177" s="38">
        <v>0.7</v>
      </c>
      <c r="I177" s="38">
        <v>0.12</v>
      </c>
      <c r="J177" s="38">
        <v>0.03</v>
      </c>
      <c r="K177" s="38">
        <v>0.15</v>
      </c>
      <c r="L177" s="35">
        <v>1.4</v>
      </c>
      <c r="M177" s="35">
        <v>1.68</v>
      </c>
      <c r="N177" s="35">
        <v>2.23</v>
      </c>
      <c r="O177" s="35">
        <v>2.39</v>
      </c>
      <c r="P177" s="39"/>
      <c r="Q177" s="39">
        <f>P177*C177*E177*F177*L177*$Q$6</f>
        <v>0</v>
      </c>
      <c r="R177" s="39">
        <v>150</v>
      </c>
      <c r="S177" s="39">
        <f>R177*C177*E177*F177*L177*$S$6</f>
        <v>4825801.4804999996</v>
      </c>
      <c r="T177" s="39"/>
      <c r="U177" s="39">
        <f>T177*C177*E177*F177*L177*$U$6</f>
        <v>0</v>
      </c>
      <c r="V177" s="39">
        <v>12</v>
      </c>
      <c r="W177" s="39">
        <f>V177*C177*E177*F177*L177*$W$6</f>
        <v>326669.63868000003</v>
      </c>
      <c r="X177" s="39">
        <v>0</v>
      </c>
      <c r="Y177" s="39">
        <f>X177*C177*E177*F177*L177*$Y$6</f>
        <v>0</v>
      </c>
      <c r="Z177" s="39">
        <v>30</v>
      </c>
      <c r="AA177" s="39">
        <f>Z177*C177*E177*F177*L177*$AA$6</f>
        <v>816674.09669999999</v>
      </c>
      <c r="AB177" s="39">
        <v>0</v>
      </c>
      <c r="AC177" s="39">
        <f>AB177*C177*E177*F177*L177*$AC$6</f>
        <v>0</v>
      </c>
      <c r="AD177" s="39">
        <v>0</v>
      </c>
      <c r="AE177" s="39">
        <f>AD177*C177*E177*F177*L177*$AE$6</f>
        <v>0</v>
      </c>
      <c r="AF177" s="39">
        <v>0</v>
      </c>
      <c r="AG177" s="39">
        <f>AF177*C177*E177*F177*L177*$AG$6</f>
        <v>0</v>
      </c>
      <c r="AH177" s="39"/>
      <c r="AI177" s="39">
        <f>AH177*C177*E177*F177*L177*$AI$6</f>
        <v>0</v>
      </c>
      <c r="AJ177" s="39">
        <v>5</v>
      </c>
      <c r="AK177" s="39">
        <f>AJ177*C177*E177*F177*L177*$AK$6</f>
        <v>121263.72950999999</v>
      </c>
      <c r="AL177" s="39">
        <v>0</v>
      </c>
      <c r="AM177" s="39">
        <f>AL177*C177*E177*F177*L177*$AM$6</f>
        <v>0</v>
      </c>
      <c r="AN177" s="39">
        <v>3</v>
      </c>
      <c r="AO177" s="39">
        <f>SUM($AO$6*AN177*C177*E177*F177*L177)</f>
        <v>72758.237706</v>
      </c>
      <c r="AP177" s="39">
        <v>22</v>
      </c>
      <c r="AQ177" s="39">
        <f>AP177*C177*E177*F177*L177*$AQ$6</f>
        <v>533560.40984400001</v>
      </c>
      <c r="AR177" s="39">
        <v>0</v>
      </c>
      <c r="AS177" s="39">
        <f>AR177*C177*E177*F177*L177*$AS$6</f>
        <v>0</v>
      </c>
      <c r="AT177" s="39">
        <v>0</v>
      </c>
      <c r="AU177" s="39">
        <f>AT177*C177*E177*F177*L177*$AU$6</f>
        <v>0</v>
      </c>
      <c r="AV177" s="39">
        <v>0</v>
      </c>
      <c r="AW177" s="39">
        <f>AV177*C177*E177*F177*L177*$AW$6</f>
        <v>0</v>
      </c>
      <c r="AX177" s="39">
        <v>1</v>
      </c>
      <c r="AY177" s="39">
        <f>SUM(AX177*$AY$6*C177*E177*F177*L177)</f>
        <v>24252.745901999999</v>
      </c>
      <c r="AZ177" s="39">
        <v>15</v>
      </c>
      <c r="BA177" s="39">
        <f>SUM(AZ177*$BA$6*C177*E177*F177*L177)</f>
        <v>363791.18852999998</v>
      </c>
      <c r="BB177" s="39">
        <v>0</v>
      </c>
      <c r="BC177" s="39">
        <f>BB177*C177*E177*F177*L177*$BC$6</f>
        <v>0</v>
      </c>
      <c r="BD177" s="39"/>
      <c r="BE177" s="39">
        <f>BD177*C177*E177*F177*L177*$BE$6</f>
        <v>0</v>
      </c>
      <c r="BF177" s="39"/>
      <c r="BG177" s="39">
        <f>BF177*C177*E177*F177*L177*$BG$6</f>
        <v>0</v>
      </c>
      <c r="BH177" s="39">
        <v>0</v>
      </c>
      <c r="BI177" s="39">
        <f>BH177*C177*E177*F177*L177*$BI$6</f>
        <v>0</v>
      </c>
      <c r="BJ177" s="39">
        <v>0</v>
      </c>
      <c r="BK177" s="39">
        <f>BJ177*C177*E177*F177*L177*$BK$6</f>
        <v>0</v>
      </c>
      <c r="BL177" s="39">
        <v>0</v>
      </c>
      <c r="BM177" s="39">
        <f>BL177*C177*E177*F177*L177*$BM$6</f>
        <v>0</v>
      </c>
      <c r="BN177" s="39">
        <v>0</v>
      </c>
      <c r="BO177" s="39">
        <f>BN177*C177*E177*F177*L177*$BO$6</f>
        <v>0</v>
      </c>
      <c r="BP177" s="39">
        <v>0</v>
      </c>
      <c r="BQ177" s="39">
        <f>BP177*C177*E177*F177*L177*$BQ$6</f>
        <v>0</v>
      </c>
      <c r="BR177" s="39">
        <v>0</v>
      </c>
      <c r="BS177" s="39">
        <f>BR177*C177*E177*F177*L177*$BS$6</f>
        <v>0</v>
      </c>
      <c r="BT177" s="39"/>
      <c r="BU177" s="39">
        <f>BT177*C177*E177*F177*L177*$BU$6</f>
        <v>0</v>
      </c>
      <c r="BV177" s="39">
        <v>3</v>
      </c>
      <c r="BW177" s="39">
        <f>BV177*C177*E177*F177*L177*$BW$6</f>
        <v>80182.547676000017</v>
      </c>
      <c r="BX177" s="39">
        <v>0</v>
      </c>
      <c r="BY177" s="39">
        <f>BX177*C177*E177*F177*L177*$BY$6</f>
        <v>0</v>
      </c>
      <c r="BZ177" s="39">
        <v>0</v>
      </c>
      <c r="CA177" s="39">
        <f>BZ177*C177*E177*F177*M177*$CA$6</f>
        <v>0</v>
      </c>
      <c r="CB177" s="39">
        <v>0</v>
      </c>
      <c r="CC177" s="39">
        <f>CB177*C177*E177*F177*M177*$CC$6</f>
        <v>0</v>
      </c>
      <c r="CD177" s="39">
        <v>0</v>
      </c>
      <c r="CE177" s="39">
        <f>CD177*C177*E177*F177*M177*$CE$6</f>
        <v>0</v>
      </c>
      <c r="CF177" s="39">
        <v>2</v>
      </c>
      <c r="CG177" s="39">
        <f>CF177*C177*E177*F177*M177*$CG$6</f>
        <v>58206.5901648</v>
      </c>
      <c r="CH177" s="39"/>
      <c r="CI177" s="39">
        <f>SUM(CH177*$CI$6*C177*E177*F177*M177)</f>
        <v>0</v>
      </c>
      <c r="CJ177" s="39">
        <v>1</v>
      </c>
      <c r="CK177" s="39">
        <f>SUM(CJ177*$CK$6*C177*E177*F177*M177)</f>
        <v>29103.2950824</v>
      </c>
      <c r="CL177" s="39">
        <v>35</v>
      </c>
      <c r="CM177" s="39">
        <f>CL177*C177*E177*F177*M177*$CM$6</f>
        <v>1018615.327884</v>
      </c>
      <c r="CN177" s="39">
        <v>0</v>
      </c>
      <c r="CO177" s="39">
        <f>CN177*C177*E177*F177*M177*$CO$6</f>
        <v>0</v>
      </c>
      <c r="CP177" s="39">
        <v>32</v>
      </c>
      <c r="CQ177" s="39">
        <f>CP177*C177*E177*F177*M177*$CQ$6</f>
        <v>931305.4426368</v>
      </c>
      <c r="CR177" s="39">
        <v>0</v>
      </c>
      <c r="CS177" s="39">
        <f>CR177*C177*E177*F177*M177*$CS$6</f>
        <v>0</v>
      </c>
      <c r="CT177" s="39">
        <v>30</v>
      </c>
      <c r="CU177" s="39">
        <f>CT177*C177*E177*F177*M177*$CU$6</f>
        <v>873098.85247199994</v>
      </c>
      <c r="CV177" s="39"/>
      <c r="CW177" s="39">
        <f>SUM(CV177*$CW$6*C177*E177*F177*M177)</f>
        <v>0</v>
      </c>
      <c r="CX177" s="39"/>
      <c r="CY177" s="39">
        <f>SUM(CX177*$CY$6*C177*E177*F177*M177)</f>
        <v>0</v>
      </c>
      <c r="CZ177" s="39"/>
      <c r="DA177" s="39">
        <f>CZ177*C177*E177*F177*M177*$DA$6</f>
        <v>0</v>
      </c>
      <c r="DB177" s="39">
        <v>0</v>
      </c>
      <c r="DC177" s="39">
        <f>DB177*C177*E177*F177*M177*$DC$6</f>
        <v>0</v>
      </c>
      <c r="DD177" s="39">
        <v>2</v>
      </c>
      <c r="DE177" s="39">
        <f>DD177*C177*E177*F177*M177*$DE$6</f>
        <v>64146.038140800003</v>
      </c>
      <c r="DF177" s="39">
        <v>0</v>
      </c>
      <c r="DG177" s="39">
        <f>DF177*C177*E177*F177*M177*$DG$6</f>
        <v>0</v>
      </c>
      <c r="DH177" s="40">
        <v>8</v>
      </c>
      <c r="DI177" s="40">
        <f>DH177*C177*E177*F177*M177*$DI$6</f>
        <v>256584.15256320001</v>
      </c>
      <c r="DJ177" s="39">
        <v>60</v>
      </c>
      <c r="DK177" s="39">
        <f>DJ177*C177*E177*F177*M177*$DK$6</f>
        <v>1924381.1442239999</v>
      </c>
      <c r="DL177" s="39">
        <v>0</v>
      </c>
      <c r="DM177" s="39">
        <f>DL177*C177*E177*F177*M177*$DM$6</f>
        <v>0</v>
      </c>
      <c r="DN177" s="39">
        <v>0</v>
      </c>
      <c r="DO177" s="39">
        <f>DN177*C177*E177*F177*M177*$DO$6</f>
        <v>0</v>
      </c>
      <c r="DP177" s="39">
        <v>0</v>
      </c>
      <c r="DQ177" s="39">
        <f>DP177*C177*E177*F177*M177*$DQ$6</f>
        <v>0</v>
      </c>
      <c r="DR177" s="39">
        <v>0</v>
      </c>
      <c r="DS177" s="39">
        <f>DR177*C177*E177*F177*M177*$DS$6</f>
        <v>0</v>
      </c>
      <c r="DT177" s="39">
        <v>0</v>
      </c>
      <c r="DU177" s="39">
        <f>DT177*C177*E177*F177*M177*$DU$6</f>
        <v>0</v>
      </c>
      <c r="DV177" s="39">
        <v>2</v>
      </c>
      <c r="DW177" s="39">
        <f>DV177*C177*E177*F177*M177*$DW$6</f>
        <v>58206.5901648</v>
      </c>
      <c r="DX177" s="39">
        <v>2</v>
      </c>
      <c r="DY177" s="39">
        <f>DX177*C177*E177*F177*N177*$DY$6</f>
        <v>118258.65166500001</v>
      </c>
      <c r="DZ177" s="39">
        <v>5</v>
      </c>
      <c r="EA177" s="39">
        <f>DZ177*C177*E177*F177*O177*$EA$6</f>
        <v>316858.94336250005</v>
      </c>
      <c r="EB177" s="41">
        <f t="shared" si="83"/>
        <v>420</v>
      </c>
      <c r="EC177" s="41">
        <f t="shared" si="84"/>
        <v>12813719.103408296</v>
      </c>
    </row>
    <row r="178" spans="1:257" ht="30" x14ac:dyDescent="0.25">
      <c r="A178" s="56">
        <v>197</v>
      </c>
      <c r="B178" s="34" t="s">
        <v>244</v>
      </c>
      <c r="C178" s="35">
        <v>19007.45</v>
      </c>
      <c r="D178" s="35">
        <f>C178*(H178+I178+J178)</f>
        <v>16726.556</v>
      </c>
      <c r="E178" s="112">
        <v>1.37</v>
      </c>
      <c r="F178" s="36">
        <v>1</v>
      </c>
      <c r="G178" s="37"/>
      <c r="H178" s="38">
        <v>0.7</v>
      </c>
      <c r="I178" s="38">
        <v>0.15</v>
      </c>
      <c r="J178" s="38">
        <v>0.03</v>
      </c>
      <c r="K178" s="38">
        <v>0.12</v>
      </c>
      <c r="L178" s="35">
        <v>1.4</v>
      </c>
      <c r="M178" s="35">
        <v>1.68</v>
      </c>
      <c r="N178" s="35">
        <v>2.23</v>
      </c>
      <c r="O178" s="35">
        <v>2.39</v>
      </c>
      <c r="P178" s="39"/>
      <c r="Q178" s="39">
        <f>P178*C178*E178*F178*L178*$Q$6</f>
        <v>0</v>
      </c>
      <c r="R178" s="39">
        <v>450</v>
      </c>
      <c r="S178" s="39">
        <f>R178*C178*E178*F178*L178*$S$6</f>
        <v>21326929.123500001</v>
      </c>
      <c r="T178" s="39">
        <v>0</v>
      </c>
      <c r="U178" s="39">
        <f>T178*C178*E178*F178*L178*$U$6</f>
        <v>0</v>
      </c>
      <c r="V178" s="39">
        <v>1516</v>
      </c>
      <c r="W178" s="39">
        <f>V178*C178*E178*F178*L178*$W$6</f>
        <v>60794507.703160003</v>
      </c>
      <c r="X178" s="39">
        <v>0</v>
      </c>
      <c r="Y178" s="39">
        <f>X178*C178*E178*F178*L178*$Y$6</f>
        <v>0</v>
      </c>
      <c r="Z178" s="39">
        <v>340</v>
      </c>
      <c r="AA178" s="39">
        <f>Z178*C178*E178*F178*L178*$AA$6</f>
        <v>13634652.123400001</v>
      </c>
      <c r="AB178" s="39">
        <v>0</v>
      </c>
      <c r="AC178" s="39">
        <f>AB178*C178*E178*F178*L178*$AC$6</f>
        <v>0</v>
      </c>
      <c r="AD178" s="39">
        <v>0</v>
      </c>
      <c r="AE178" s="39">
        <f>AD178*C178*E178*F178*L178*$AE$6</f>
        <v>0</v>
      </c>
      <c r="AF178" s="39">
        <v>0</v>
      </c>
      <c r="AG178" s="39">
        <f>AF178*C178*E178*F178*L178*$AG$6</f>
        <v>0</v>
      </c>
      <c r="AH178" s="39">
        <v>28</v>
      </c>
      <c r="AI178" s="39">
        <f>AH178*C178*E178*F178*L178*$AI$6</f>
        <v>1000360.5729039999</v>
      </c>
      <c r="AJ178" s="39">
        <v>14</v>
      </c>
      <c r="AK178" s="39">
        <f>AJ178*C178*E178*F178*L178*$AK$6</f>
        <v>500180.28645199997</v>
      </c>
      <c r="AL178" s="39"/>
      <c r="AM178" s="39">
        <f>AL178*C178*E178*F178*L178*$AM$6</f>
        <v>0</v>
      </c>
      <c r="AN178" s="39">
        <v>3</v>
      </c>
      <c r="AO178" s="39">
        <f>SUM($AO$6*AN178*C178*E178*F178*L178)</f>
        <v>107181.489954</v>
      </c>
      <c r="AP178" s="39">
        <v>15</v>
      </c>
      <c r="AQ178" s="39">
        <f>AP178*C178*E178*F178*L178*$AQ$6</f>
        <v>535907.44976999995</v>
      </c>
      <c r="AR178" s="39">
        <v>0</v>
      </c>
      <c r="AS178" s="39">
        <f>AR178*C178*E178*F178*L178*$AS$6</f>
        <v>0</v>
      </c>
      <c r="AT178" s="39">
        <v>1</v>
      </c>
      <c r="AU178" s="39">
        <f>AT178*C178*E178*F178*L178*$AU$6</f>
        <v>35727.163317999999</v>
      </c>
      <c r="AV178" s="39"/>
      <c r="AW178" s="39">
        <f>AV178*C178*E178*F178*L178*$AW$6</f>
        <v>0</v>
      </c>
      <c r="AX178" s="39">
        <v>3</v>
      </c>
      <c r="AY178" s="39">
        <f>SUM(AX178*$AY$6*C178*E178*F178*L178)</f>
        <v>107181.489954</v>
      </c>
      <c r="AZ178" s="39">
        <v>33</v>
      </c>
      <c r="BA178" s="39">
        <f>SUM(AZ178*$BA$6*C178*E178*F178*L178)</f>
        <v>1178996.389494</v>
      </c>
      <c r="BB178" s="39"/>
      <c r="BC178" s="39">
        <f>BB178*C178*E178*F178*L178*$BC$6</f>
        <v>0</v>
      </c>
      <c r="BD178" s="39">
        <v>410</v>
      </c>
      <c r="BE178" s="39">
        <f>BD178*C178*E178*F178*L178*$BE$6</f>
        <v>16142844.813480001</v>
      </c>
      <c r="BF178" s="39">
        <v>12</v>
      </c>
      <c r="BG178" s="39">
        <f>BF178*C178*E178*F178*L178*$BG$6</f>
        <v>472473.50673600007</v>
      </c>
      <c r="BH178" s="39">
        <v>64</v>
      </c>
      <c r="BI178" s="39">
        <f>BH178*C178*E178*F178*L178*$BI$6</f>
        <v>2519858.7025920004</v>
      </c>
      <c r="BJ178" s="39"/>
      <c r="BK178" s="39">
        <f>BJ178*C178*E178*F178*L178*$BK$6</f>
        <v>0</v>
      </c>
      <c r="BL178" s="39"/>
      <c r="BM178" s="39">
        <f>BL178*C178*E178*F178*L178*$BM$6</f>
        <v>0</v>
      </c>
      <c r="BN178" s="39"/>
      <c r="BO178" s="39">
        <f>BN178*C178*E178*F178*L178*$BO$6</f>
        <v>0</v>
      </c>
      <c r="BP178" s="39"/>
      <c r="BQ178" s="39">
        <f>BP178*C178*E178*F178*L178*$BQ$6</f>
        <v>0</v>
      </c>
      <c r="BR178" s="39"/>
      <c r="BS178" s="39">
        <f>BR178*C178*E178*F178*L178*$BS$6</f>
        <v>0</v>
      </c>
      <c r="BT178" s="39">
        <v>50</v>
      </c>
      <c r="BU178" s="39">
        <f>BT178*C178*E178*F178*L178*$BU$6</f>
        <v>2005095.9005000002</v>
      </c>
      <c r="BV178" s="39">
        <v>3</v>
      </c>
      <c r="BW178" s="39">
        <f>BV178*C178*E178*F178*L178*$BW$6</f>
        <v>118118.37668400002</v>
      </c>
      <c r="BX178" s="39">
        <v>0</v>
      </c>
      <c r="BY178" s="39">
        <f>BX178*C178*E178*F178*L178*$BY$6</f>
        <v>0</v>
      </c>
      <c r="BZ178" s="39">
        <v>3</v>
      </c>
      <c r="CA178" s="39">
        <f>BZ178*C178*E178*F178*M178*$CA$6</f>
        <v>196863.96114000003</v>
      </c>
      <c r="CB178" s="39"/>
      <c r="CC178" s="39">
        <f>CB178*C178*E178*F178*M178*$CC$6</f>
        <v>0</v>
      </c>
      <c r="CD178" s="39">
        <v>15</v>
      </c>
      <c r="CE178" s="39">
        <f>CD178*C178*E178*F178*M178*$CE$6</f>
        <v>643088.93972400005</v>
      </c>
      <c r="CF178" s="39">
        <v>65</v>
      </c>
      <c r="CG178" s="39">
        <f>CF178*C178*E178*F178*M178*$CG$6</f>
        <v>2786718.738804</v>
      </c>
      <c r="CH178" s="39"/>
      <c r="CI178" s="39">
        <f>SUM(CH178*$CI$6*C178*E178*F178*M178)</f>
        <v>0</v>
      </c>
      <c r="CJ178" s="39">
        <v>3</v>
      </c>
      <c r="CK178" s="39">
        <f>SUM(CJ178*$CK$6*C178*E178*F178*M178)</f>
        <v>128617.7879448</v>
      </c>
      <c r="CL178" s="39">
        <v>61</v>
      </c>
      <c r="CM178" s="39">
        <f>CL178*C178*E178*F178*M178*$CM$6</f>
        <v>2615228.3548775995</v>
      </c>
      <c r="CN178" s="39">
        <v>0</v>
      </c>
      <c r="CO178" s="39">
        <f>CN178*C178*E178*F178*M178*$CO$6</f>
        <v>0</v>
      </c>
      <c r="CP178" s="39">
        <v>49</v>
      </c>
      <c r="CQ178" s="39">
        <f>CP178*C178*E178*F178*M178*$CQ$6</f>
        <v>2100757.2030984</v>
      </c>
      <c r="CR178" s="39">
        <v>0</v>
      </c>
      <c r="CS178" s="39">
        <f>CR178*C178*E178*F178*M178*$CS$6</f>
        <v>0</v>
      </c>
      <c r="CT178" s="39">
        <v>2</v>
      </c>
      <c r="CU178" s="39">
        <f>CT178*C178*E178*F178*M178*$CU$6</f>
        <v>85745.191963200021</v>
      </c>
      <c r="CV178" s="39">
        <v>1</v>
      </c>
      <c r="CW178" s="39">
        <f>SUM(CV178*$CW$6*C178*E178*F178*M178)</f>
        <v>42872.595981599996</v>
      </c>
      <c r="CX178" s="39">
        <v>5</v>
      </c>
      <c r="CY178" s="39">
        <f>SUM(CX178*$CY$6*C178*E178*F178*M178)</f>
        <v>214362.97990800001</v>
      </c>
      <c r="CZ178" s="39"/>
      <c r="DA178" s="39">
        <f>CZ178*C178*E178*F178*M178*$DA$6</f>
        <v>0</v>
      </c>
      <c r="DB178" s="39">
        <v>0</v>
      </c>
      <c r="DC178" s="39">
        <f>DB178*C178*E178*F178*M178*$DC$6</f>
        <v>0</v>
      </c>
      <c r="DD178" s="39">
        <v>300</v>
      </c>
      <c r="DE178" s="39">
        <f>DD178*C178*E178*F178*M178*$DE$6</f>
        <v>14174205.20208</v>
      </c>
      <c r="DF178" s="39">
        <v>0</v>
      </c>
      <c r="DG178" s="39">
        <f>DF178*C178*E178*F178*M178*$DG$6</f>
        <v>0</v>
      </c>
      <c r="DH178" s="40">
        <v>0</v>
      </c>
      <c r="DI178" s="40">
        <f>DH178*C178*E178*F178*M178*$DI$6</f>
        <v>0</v>
      </c>
      <c r="DJ178" s="39">
        <v>209</v>
      </c>
      <c r="DK178" s="39">
        <f>DJ178*C178*E178*F178*M178*$DK$6</f>
        <v>9874696.2907824013</v>
      </c>
      <c r="DL178" s="39">
        <v>0</v>
      </c>
      <c r="DM178" s="39">
        <f>DL178*C178*E178*F178*M178*$DM$6</f>
        <v>0</v>
      </c>
      <c r="DN178" s="39">
        <v>0</v>
      </c>
      <c r="DO178" s="39">
        <f>DN178*C178*E178*F178*M178*$DO$6</f>
        <v>0</v>
      </c>
      <c r="DP178" s="39">
        <v>0</v>
      </c>
      <c r="DQ178" s="39">
        <f>DP178*C178*E178*F178*M178*$DQ$6</f>
        <v>0</v>
      </c>
      <c r="DR178" s="39">
        <v>0</v>
      </c>
      <c r="DS178" s="39">
        <f>DR178*C178*E178*F178*M178*$DS$6</f>
        <v>0</v>
      </c>
      <c r="DT178" s="39"/>
      <c r="DU178" s="39">
        <f>DT178*C178*E178*F178*M178*$DU$6</f>
        <v>0</v>
      </c>
      <c r="DV178" s="39">
        <v>0</v>
      </c>
      <c r="DW178" s="39">
        <f>DV178*C178*E178*F178*M178*$DW$6</f>
        <v>0</v>
      </c>
      <c r="DX178" s="39">
        <v>0</v>
      </c>
      <c r="DY178" s="39">
        <f>DX178*C178*E178*F178*N178*$DY$6</f>
        <v>0</v>
      </c>
      <c r="DZ178" s="39">
        <v>14</v>
      </c>
      <c r="EA178" s="39">
        <f>DZ178*C178*E178*F178*O178*$EA$6</f>
        <v>1306957.9642350001</v>
      </c>
      <c r="EB178" s="41">
        <f t="shared" si="83"/>
        <v>3669</v>
      </c>
      <c r="EC178" s="41">
        <f t="shared" si="84"/>
        <v>154650130.30243701</v>
      </c>
    </row>
    <row r="179" spans="1:257" ht="30" x14ac:dyDescent="0.25">
      <c r="A179" s="56">
        <v>198</v>
      </c>
      <c r="B179" s="34" t="s">
        <v>245</v>
      </c>
      <c r="C179" s="35">
        <v>19007.45</v>
      </c>
      <c r="D179" s="35">
        <f>C179*(H179+I179+J179)</f>
        <v>16726.556</v>
      </c>
      <c r="E179" s="112">
        <v>1.51</v>
      </c>
      <c r="F179" s="36">
        <v>1</v>
      </c>
      <c r="G179" s="37"/>
      <c r="H179" s="38">
        <v>0.48</v>
      </c>
      <c r="I179" s="38">
        <v>0.37</v>
      </c>
      <c r="J179" s="38">
        <v>0.03</v>
      </c>
      <c r="K179" s="38">
        <v>0.12</v>
      </c>
      <c r="L179" s="35">
        <v>1.4</v>
      </c>
      <c r="M179" s="35">
        <v>1.68</v>
      </c>
      <c r="N179" s="35">
        <v>2.23</v>
      </c>
      <c r="O179" s="35">
        <v>2.39</v>
      </c>
      <c r="P179" s="39"/>
      <c r="Q179" s="39">
        <f>P179*C179*E179*F179*L179*$Q$6</f>
        <v>0</v>
      </c>
      <c r="R179" s="39">
        <v>100</v>
      </c>
      <c r="S179" s="39">
        <f>R179*C179*E179*F179*L179*$S$6</f>
        <v>5223627.409</v>
      </c>
      <c r="T179" s="39">
        <v>0</v>
      </c>
      <c r="U179" s="39">
        <f>T179*C179*E179*F179*L179*$U$6</f>
        <v>0</v>
      </c>
      <c r="V179" s="39">
        <v>900</v>
      </c>
      <c r="W179" s="39">
        <f>V179*C179*E179*F179*L179*$W$6</f>
        <v>39779931.807000004</v>
      </c>
      <c r="X179" s="39">
        <v>0</v>
      </c>
      <c r="Y179" s="39">
        <f>X179*C179*E179*F179*L179*$Y$6</f>
        <v>0</v>
      </c>
      <c r="Z179" s="39">
        <v>216</v>
      </c>
      <c r="AA179" s="39">
        <f>Z179*C179*E179*F179*L179*$AA$6</f>
        <v>9547183.6336800009</v>
      </c>
      <c r="AB179" s="39">
        <v>0</v>
      </c>
      <c r="AC179" s="39">
        <f>AB179*C179*E179*F179*L179*$AC$6</f>
        <v>0</v>
      </c>
      <c r="AD179" s="39">
        <v>0</v>
      </c>
      <c r="AE179" s="39">
        <f>AD179*C179*E179*F179*L179*$AE$6</f>
        <v>0</v>
      </c>
      <c r="AF179" s="39">
        <v>0</v>
      </c>
      <c r="AG179" s="39">
        <f>AF179*C179*E179*F179*L179*$AG$6</f>
        <v>0</v>
      </c>
      <c r="AH179" s="39">
        <v>0</v>
      </c>
      <c r="AI179" s="39">
        <f>AH179*C179*E179*F179*L179*$AI$6</f>
        <v>0</v>
      </c>
      <c r="AJ179" s="39">
        <v>0</v>
      </c>
      <c r="AK179" s="39">
        <f>AJ179*C179*E179*F179*L179*$AK$6</f>
        <v>0</v>
      </c>
      <c r="AL179" s="39">
        <v>0</v>
      </c>
      <c r="AM179" s="39">
        <f>AL179*C179*E179*F179*L179*$AM$6</f>
        <v>0</v>
      </c>
      <c r="AN179" s="39"/>
      <c r="AO179" s="39">
        <f>SUM($AO$6*AN179*C179*E179*F179*L179)</f>
        <v>0</v>
      </c>
      <c r="AP179" s="39">
        <v>0</v>
      </c>
      <c r="AQ179" s="39">
        <f>AP179*C179*E179*F179*L179*$AQ$6</f>
        <v>0</v>
      </c>
      <c r="AR179" s="39">
        <v>0</v>
      </c>
      <c r="AS179" s="39">
        <f>AR179*C179*E179*F179*L179*$AS$6</f>
        <v>0</v>
      </c>
      <c r="AT179" s="39"/>
      <c r="AU179" s="39">
        <f>AT179*C179*E179*F179*L179*$AU$6</f>
        <v>0</v>
      </c>
      <c r="AV179" s="39"/>
      <c r="AW179" s="39">
        <f>AV179*C179*E179*F179*L179*$AW$6</f>
        <v>0</v>
      </c>
      <c r="AX179" s="39"/>
      <c r="AY179" s="39">
        <f>SUM(AX179*$AY$6*C179*E179*F179*L179)</f>
        <v>0</v>
      </c>
      <c r="AZ179" s="39"/>
      <c r="BA179" s="39">
        <f>SUM(AZ179*$BA$6*C179*E179*F179*L179)</f>
        <v>0</v>
      </c>
      <c r="BB179" s="39"/>
      <c r="BC179" s="39">
        <f>BB179*C179*E179*F179*L179*$BC$6</f>
        <v>0</v>
      </c>
      <c r="BD179" s="39">
        <v>30</v>
      </c>
      <c r="BE179" s="39">
        <f>BD179*C179*E179*F179*L179*$BE$6</f>
        <v>1301888.6773199998</v>
      </c>
      <c r="BF179" s="39"/>
      <c r="BG179" s="39">
        <f>BF179*C179*E179*F179*L179*$BG$6</f>
        <v>0</v>
      </c>
      <c r="BH179" s="39"/>
      <c r="BI179" s="39">
        <f>BH179*C179*E179*F179*L179*$BI$6</f>
        <v>0</v>
      </c>
      <c r="BJ179" s="39"/>
      <c r="BK179" s="39">
        <f>BJ179*C179*E179*F179*L179*$BK$6</f>
        <v>0</v>
      </c>
      <c r="BL179" s="39"/>
      <c r="BM179" s="39">
        <f>BL179*C179*E179*F179*L179*$BM$6</f>
        <v>0</v>
      </c>
      <c r="BN179" s="39"/>
      <c r="BO179" s="39">
        <f>BN179*C179*E179*F179*L179*$BO$6</f>
        <v>0</v>
      </c>
      <c r="BP179" s="39"/>
      <c r="BQ179" s="39">
        <f>BP179*C179*E179*F179*L179*$BQ$6</f>
        <v>0</v>
      </c>
      <c r="BR179" s="39"/>
      <c r="BS179" s="39">
        <f>BR179*C179*E179*F179*L179*$BS$6</f>
        <v>0</v>
      </c>
      <c r="BT179" s="39">
        <v>24</v>
      </c>
      <c r="BU179" s="39">
        <f>BT179*C179*E179*F179*L179*$BU$6</f>
        <v>1060798.1815200003</v>
      </c>
      <c r="BV179" s="39">
        <v>0</v>
      </c>
      <c r="BW179" s="39">
        <f>BV179*C179*E179*F179*L179*$BW$6</f>
        <v>0</v>
      </c>
      <c r="BX179" s="39">
        <v>0</v>
      </c>
      <c r="BY179" s="39">
        <f>BX179*C179*E179*F179*L179*$BY$6</f>
        <v>0</v>
      </c>
      <c r="BZ179" s="39">
        <v>0</v>
      </c>
      <c r="CA179" s="39">
        <f>BZ179*C179*E179*F179*M179*$CA$6</f>
        <v>0</v>
      </c>
      <c r="CB179" s="39"/>
      <c r="CC179" s="39">
        <f>CB179*C179*E179*F179*M179*$CC$6</f>
        <v>0</v>
      </c>
      <c r="CD179" s="39">
        <v>15</v>
      </c>
      <c r="CE179" s="39">
        <f>CD179*C179*E179*F179*M179*$CE$6</f>
        <v>708806.05765199999</v>
      </c>
      <c r="CF179" s="39"/>
      <c r="CG179" s="39">
        <f>CF179*C179*E179*F179*M179*$CG$6</f>
        <v>0</v>
      </c>
      <c r="CH179" s="39"/>
      <c r="CI179" s="39">
        <f>SUM(CH179*$CI$6*C179*E179*F179*M179)</f>
        <v>0</v>
      </c>
      <c r="CJ179" s="39"/>
      <c r="CK179" s="39">
        <f>SUM(CJ179*$CK$6*C179*E179*F179*M179)</f>
        <v>0</v>
      </c>
      <c r="CL179" s="39">
        <v>8</v>
      </c>
      <c r="CM179" s="39">
        <f>CL179*C179*E179*F179*M179*$CM$6</f>
        <v>378029.89741439995</v>
      </c>
      <c r="CN179" s="39">
        <v>0</v>
      </c>
      <c r="CO179" s="39">
        <f>CN179*C179*E179*F179*M179*$CO$6</f>
        <v>0</v>
      </c>
      <c r="CP179" s="39">
        <v>8</v>
      </c>
      <c r="CQ179" s="39">
        <f>CP179*C179*E179*F179*M179*$CQ$6</f>
        <v>378029.89741439995</v>
      </c>
      <c r="CR179" s="39">
        <v>0</v>
      </c>
      <c r="CS179" s="39">
        <f>CR179*C179*E179*F179*M179*$CS$6</f>
        <v>0</v>
      </c>
      <c r="CT179" s="39"/>
      <c r="CU179" s="39">
        <f>CT179*C179*E179*F179*M179*$CU$6</f>
        <v>0</v>
      </c>
      <c r="CV179" s="39"/>
      <c r="CW179" s="39">
        <f>SUM(CV179*$CW$6*C179*E179*F179*M179)</f>
        <v>0</v>
      </c>
      <c r="CX179" s="39"/>
      <c r="CY179" s="39">
        <f>SUM(CX179*$CY$6*C179*E179*F179*M179)</f>
        <v>0</v>
      </c>
      <c r="CZ179" s="39">
        <v>0</v>
      </c>
      <c r="DA179" s="39">
        <f>CZ179*C179*E179*F179*M179*$DA$6</f>
        <v>0</v>
      </c>
      <c r="DB179" s="39">
        <v>0</v>
      </c>
      <c r="DC179" s="39">
        <f>DB179*C179*E179*F179*M179*$DC$6</f>
        <v>0</v>
      </c>
      <c r="DD179" s="39">
        <v>10</v>
      </c>
      <c r="DE179" s="39">
        <f>DD179*C179*E179*F179*M179*$DE$6</f>
        <v>520755.470928</v>
      </c>
      <c r="DF179" s="39">
        <v>0</v>
      </c>
      <c r="DG179" s="39">
        <f>DF179*C179*E179*F179*M179*$DG$6</f>
        <v>0</v>
      </c>
      <c r="DH179" s="40">
        <v>1</v>
      </c>
      <c r="DI179" s="40">
        <f>DH179*C179*E179*F179*M179*$DI$6</f>
        <v>52075.5470928</v>
      </c>
      <c r="DJ179" s="39">
        <v>40</v>
      </c>
      <c r="DK179" s="39">
        <f>DJ179*C179*E179*F179*M179*$DK$6</f>
        <v>2083021.883712</v>
      </c>
      <c r="DL179" s="39">
        <v>0</v>
      </c>
      <c r="DM179" s="39">
        <f>DL179*C179*E179*F179*M179*$DM$6</f>
        <v>0</v>
      </c>
      <c r="DN179" s="39">
        <v>0</v>
      </c>
      <c r="DO179" s="39">
        <f>DN179*C179*E179*F179*M179*$DO$6</f>
        <v>0</v>
      </c>
      <c r="DP179" s="39">
        <v>0</v>
      </c>
      <c r="DQ179" s="39">
        <f>DP179*C179*E179*F179*M179*$DQ$6</f>
        <v>0</v>
      </c>
      <c r="DR179" s="39">
        <v>0</v>
      </c>
      <c r="DS179" s="39">
        <f>DR179*C179*E179*F179*M179*$DS$6</f>
        <v>0</v>
      </c>
      <c r="DT179" s="39">
        <v>0</v>
      </c>
      <c r="DU179" s="39">
        <f>DT179*C179*E179*F179*M179*$DU$6</f>
        <v>0</v>
      </c>
      <c r="DV179" s="39">
        <v>0</v>
      </c>
      <c r="DW179" s="39">
        <f>DV179*C179*E179*F179*M179*$DW$6</f>
        <v>0</v>
      </c>
      <c r="DX179" s="39">
        <v>0</v>
      </c>
      <c r="DY179" s="39">
        <f>DX179*C179*E179*F179*N179*$DY$6</f>
        <v>0</v>
      </c>
      <c r="DZ179" s="39">
        <v>2</v>
      </c>
      <c r="EA179" s="39">
        <f>DZ179*C179*E179*F179*O179*$EA$6</f>
        <v>205787.95891500002</v>
      </c>
      <c r="EB179" s="41">
        <f t="shared" si="83"/>
        <v>1354</v>
      </c>
      <c r="EC179" s="41">
        <f t="shared" si="84"/>
        <v>61239936.421648614</v>
      </c>
    </row>
    <row r="180" spans="1:257" ht="30" x14ac:dyDescent="0.25">
      <c r="A180" s="56">
        <v>199</v>
      </c>
      <c r="B180" s="34" t="s">
        <v>246</v>
      </c>
      <c r="C180" s="35">
        <v>19007.45</v>
      </c>
      <c r="D180" s="35">
        <f>C180*(H180+I180+J180)</f>
        <v>16726.556</v>
      </c>
      <c r="E180" s="112">
        <v>1.73</v>
      </c>
      <c r="F180" s="36">
        <v>1</v>
      </c>
      <c r="G180" s="37"/>
      <c r="H180" s="38">
        <v>0.48</v>
      </c>
      <c r="I180" s="38">
        <v>0.37</v>
      </c>
      <c r="J180" s="38">
        <v>0.03</v>
      </c>
      <c r="K180" s="38">
        <v>0.12</v>
      </c>
      <c r="L180" s="35">
        <v>1.4</v>
      </c>
      <c r="M180" s="35">
        <v>1.68</v>
      </c>
      <c r="N180" s="35">
        <v>2.23</v>
      </c>
      <c r="O180" s="35">
        <v>2.39</v>
      </c>
      <c r="P180" s="39"/>
      <c r="Q180" s="39">
        <f>P180*C180*E180*F180*L180*$Q$6</f>
        <v>0</v>
      </c>
      <c r="R180" s="39">
        <v>8</v>
      </c>
      <c r="S180" s="39">
        <f>R180*C180*E180*F180*L180*$S$6</f>
        <v>478774.85655999999</v>
      </c>
      <c r="T180" s="39">
        <v>0</v>
      </c>
      <c r="U180" s="39">
        <f>T180*C180*E180*F180*L180*$U$6</f>
        <v>0</v>
      </c>
      <c r="V180" s="39">
        <v>288</v>
      </c>
      <c r="W180" s="39">
        <f>V180*C180*E180*F180*L180*$W$6</f>
        <v>14584218.707520001</v>
      </c>
      <c r="X180" s="39">
        <v>0</v>
      </c>
      <c r="Y180" s="39">
        <f>X180*C180*E180*F180*L180*$Y$6</f>
        <v>0</v>
      </c>
      <c r="Z180" s="39">
        <v>14</v>
      </c>
      <c r="AA180" s="39">
        <f>Z180*C180*E180*F180*L180*$AA$6</f>
        <v>708955.07605999988</v>
      </c>
      <c r="AB180" s="39">
        <v>0</v>
      </c>
      <c r="AC180" s="39">
        <f>AB180*C180*E180*F180*L180*$AC$6</f>
        <v>0</v>
      </c>
      <c r="AD180" s="39">
        <v>0</v>
      </c>
      <c r="AE180" s="39">
        <f>AD180*C180*E180*F180*L180*$AE$6</f>
        <v>0</v>
      </c>
      <c r="AF180" s="39">
        <v>0</v>
      </c>
      <c r="AG180" s="39">
        <f>AF180*C180*E180*F180*L180*$AG$6</f>
        <v>0</v>
      </c>
      <c r="AH180" s="39">
        <v>0</v>
      </c>
      <c r="AI180" s="39">
        <f>AH180*C180*E180*F180*L180*$AI$6</f>
        <v>0</v>
      </c>
      <c r="AJ180" s="39">
        <v>0</v>
      </c>
      <c r="AK180" s="39">
        <f>AJ180*C180*E180*F180*L180*$AK$6</f>
        <v>0</v>
      </c>
      <c r="AL180" s="39">
        <v>0</v>
      </c>
      <c r="AM180" s="39">
        <f>AL180*C180*E180*F180*L180*$AM$6</f>
        <v>0</v>
      </c>
      <c r="AN180" s="39"/>
      <c r="AO180" s="39">
        <f>SUM($AO$6*AN180*C180*E180*F180*L180)</f>
        <v>0</v>
      </c>
      <c r="AP180" s="39">
        <v>0</v>
      </c>
      <c r="AQ180" s="39">
        <f>AP180*C180*E180*F180*L180*$AQ$6</f>
        <v>0</v>
      </c>
      <c r="AR180" s="39">
        <v>0</v>
      </c>
      <c r="AS180" s="39">
        <f>AR180*C180*E180*F180*L180*$AS$6</f>
        <v>0</v>
      </c>
      <c r="AT180" s="39"/>
      <c r="AU180" s="39">
        <f>AT180*C180*E180*F180*L180*$AU$6</f>
        <v>0</v>
      </c>
      <c r="AV180" s="39"/>
      <c r="AW180" s="39">
        <f>AV180*C180*E180*F180*L180*$AW$6</f>
        <v>0</v>
      </c>
      <c r="AX180" s="39"/>
      <c r="AY180" s="39">
        <f>SUM(AX180*$AY$6*C180*E180*F180*L180)</f>
        <v>0</v>
      </c>
      <c r="AZ180" s="39"/>
      <c r="BA180" s="39">
        <f>SUM(AZ180*$BA$6*C180*E180*F180*L180)</f>
        <v>0</v>
      </c>
      <c r="BB180" s="39"/>
      <c r="BC180" s="39">
        <f>BB180*C180*E180*F180*L180*$BC$6</f>
        <v>0</v>
      </c>
      <c r="BD180" s="39"/>
      <c r="BE180" s="39">
        <f>BD180*C180*E180*F180*L180*$BE$6</f>
        <v>0</v>
      </c>
      <c r="BF180" s="39"/>
      <c r="BG180" s="39">
        <f>BF180*C180*E180*F180*L180*$BG$6</f>
        <v>0</v>
      </c>
      <c r="BH180" s="39"/>
      <c r="BI180" s="39">
        <f>BH180*C180*E180*F180*L180*$BI$6</f>
        <v>0</v>
      </c>
      <c r="BJ180" s="39"/>
      <c r="BK180" s="39">
        <f>BJ180*C180*E180*F180*L180*$BK$6</f>
        <v>0</v>
      </c>
      <c r="BL180" s="39"/>
      <c r="BM180" s="39">
        <f>BL180*C180*E180*F180*L180*$BM$6</f>
        <v>0</v>
      </c>
      <c r="BN180" s="39"/>
      <c r="BO180" s="39">
        <f>BN180*C180*E180*F180*L180*$BO$6</f>
        <v>0</v>
      </c>
      <c r="BP180" s="39"/>
      <c r="BQ180" s="39">
        <f>BP180*C180*E180*F180*L180*$BQ$6</f>
        <v>0</v>
      </c>
      <c r="BR180" s="39"/>
      <c r="BS180" s="39">
        <f>BR180*C180*E180*F180*L180*$BS$6</f>
        <v>0</v>
      </c>
      <c r="BT180" s="39"/>
      <c r="BU180" s="39">
        <f>BT180*C180*E180*F180*L180*$BU$6</f>
        <v>0</v>
      </c>
      <c r="BV180" s="39">
        <v>0</v>
      </c>
      <c r="BW180" s="39">
        <f>BV180*C180*E180*F180*L180*$BW$6</f>
        <v>0</v>
      </c>
      <c r="BX180" s="39">
        <v>0</v>
      </c>
      <c r="BY180" s="39">
        <f>BX180*C180*E180*F180*L180*$BY$6</f>
        <v>0</v>
      </c>
      <c r="BZ180" s="39">
        <v>0</v>
      </c>
      <c r="CA180" s="39">
        <f>BZ180*C180*E180*F180*M180*$CA$6</f>
        <v>0</v>
      </c>
      <c r="CB180" s="39">
        <v>0</v>
      </c>
      <c r="CC180" s="39">
        <f>CB180*C180*E180*F180*M180*$CC$6</f>
        <v>0</v>
      </c>
      <c r="CD180" s="39"/>
      <c r="CE180" s="39">
        <f>CD180*C180*E180*F180*M180*$CE$6</f>
        <v>0</v>
      </c>
      <c r="CF180" s="39">
        <v>0</v>
      </c>
      <c r="CG180" s="39">
        <f>CF180*C180*E180*F180*M180*$CG$6</f>
        <v>0</v>
      </c>
      <c r="CH180" s="39"/>
      <c r="CI180" s="39">
        <f>SUM(CH180*$CI$6*C180*E180*F180*M180)</f>
        <v>0</v>
      </c>
      <c r="CJ180" s="39"/>
      <c r="CK180" s="39">
        <f>SUM(CJ180*$CK$6*C180*E180*F180*M180)</f>
        <v>0</v>
      </c>
      <c r="CL180" s="39">
        <v>0</v>
      </c>
      <c r="CM180" s="39">
        <f>CL180*C180*E180*F180*M180*$CM$6</f>
        <v>0</v>
      </c>
      <c r="CN180" s="39">
        <v>0</v>
      </c>
      <c r="CO180" s="39">
        <f>CN180*C180*E180*F180*M180*$CO$6</f>
        <v>0</v>
      </c>
      <c r="CP180" s="39">
        <v>0</v>
      </c>
      <c r="CQ180" s="39">
        <f>CP180*C180*E180*F180*M180*$CQ$6</f>
        <v>0</v>
      </c>
      <c r="CR180" s="39">
        <v>0</v>
      </c>
      <c r="CS180" s="39">
        <f>CR180*C180*E180*F180*M180*$CS$6</f>
        <v>0</v>
      </c>
      <c r="CT180" s="39">
        <v>0</v>
      </c>
      <c r="CU180" s="39">
        <f>CT180*C180*E180*F180*M180*$CU$6</f>
        <v>0</v>
      </c>
      <c r="CV180" s="39"/>
      <c r="CW180" s="39">
        <f>SUM(CV180*$CW$6*C180*E180*F180*M180)</f>
        <v>0</v>
      </c>
      <c r="CX180" s="39"/>
      <c r="CY180" s="39">
        <f>SUM(CX180*$CY$6*C180*E180*F180*M180)</f>
        <v>0</v>
      </c>
      <c r="CZ180" s="39">
        <v>0</v>
      </c>
      <c r="DA180" s="39">
        <f>CZ180*C180*E180*F180*M180*$DA$6</f>
        <v>0</v>
      </c>
      <c r="DB180" s="39">
        <v>0</v>
      </c>
      <c r="DC180" s="39">
        <f>DB180*C180*E180*F180*M180*$DC$6</f>
        <v>0</v>
      </c>
      <c r="DD180" s="39">
        <v>0</v>
      </c>
      <c r="DE180" s="39">
        <f>DD180*C180*E180*F180*M180*$DE$6</f>
        <v>0</v>
      </c>
      <c r="DF180" s="39">
        <v>0</v>
      </c>
      <c r="DG180" s="39">
        <f>DF180*C180*E180*F180*M180*$DG$6</f>
        <v>0</v>
      </c>
      <c r="DH180" s="40">
        <v>0</v>
      </c>
      <c r="DI180" s="40">
        <f>DH180*C180*E180*F180*M180*$DI$6</f>
        <v>0</v>
      </c>
      <c r="DJ180" s="39">
        <v>4</v>
      </c>
      <c r="DK180" s="39">
        <f>DJ180*C180*E180*F180*M180*$DK$6</f>
        <v>238650.8515776</v>
      </c>
      <c r="DL180" s="39">
        <v>0</v>
      </c>
      <c r="DM180" s="39">
        <f>DL180*C180*E180*F180*M180*$DM$6</f>
        <v>0</v>
      </c>
      <c r="DN180" s="39">
        <v>0</v>
      </c>
      <c r="DO180" s="39">
        <f>DN180*C180*E180*F180*M180*$DO$6</f>
        <v>0</v>
      </c>
      <c r="DP180" s="39">
        <v>0</v>
      </c>
      <c r="DQ180" s="39">
        <f>DP180*C180*E180*F180*M180*$DQ$6</f>
        <v>0</v>
      </c>
      <c r="DR180" s="39">
        <v>0</v>
      </c>
      <c r="DS180" s="39">
        <f>DR180*C180*E180*F180*M180*$DS$6</f>
        <v>0</v>
      </c>
      <c r="DT180" s="39">
        <v>0</v>
      </c>
      <c r="DU180" s="39">
        <f>DT180*C180*E180*F180*M180*$DU$6</f>
        <v>0</v>
      </c>
      <c r="DV180" s="39">
        <v>0</v>
      </c>
      <c r="DW180" s="39">
        <f>DV180*C180*E180*F180*M180*$DW$6</f>
        <v>0</v>
      </c>
      <c r="DX180" s="39">
        <v>0</v>
      </c>
      <c r="DY180" s="39">
        <f>DX180*C180*E180*F180*N180*$DY$6</f>
        <v>0</v>
      </c>
      <c r="DZ180" s="39">
        <v>0</v>
      </c>
      <c r="EA180" s="39">
        <f>DZ180*C180*E180*F180*O180*$EA$6</f>
        <v>0</v>
      </c>
      <c r="EB180" s="41">
        <f t="shared" si="83"/>
        <v>314</v>
      </c>
      <c r="EC180" s="41">
        <f t="shared" si="84"/>
        <v>16010599.491717601</v>
      </c>
    </row>
    <row r="181" spans="1:257" s="53" customFormat="1" x14ac:dyDescent="0.25">
      <c r="A181" s="46">
        <v>30</v>
      </c>
      <c r="B181" s="26" t="s">
        <v>247</v>
      </c>
      <c r="C181" s="35">
        <v>19007.45</v>
      </c>
      <c r="D181" s="47">
        <f t="shared" ref="D181:D186" si="85">C181*(H181+I181+J181)</f>
        <v>0</v>
      </c>
      <c r="E181" s="47">
        <v>1.2</v>
      </c>
      <c r="F181" s="48">
        <v>1</v>
      </c>
      <c r="G181" s="49"/>
      <c r="H181" s="50"/>
      <c r="I181" s="50"/>
      <c r="J181" s="50"/>
      <c r="K181" s="50"/>
      <c r="L181" s="35">
        <v>1.4</v>
      </c>
      <c r="M181" s="35">
        <v>1.68</v>
      </c>
      <c r="N181" s="35">
        <v>2.23</v>
      </c>
      <c r="O181" s="35">
        <v>2.39</v>
      </c>
      <c r="P181" s="32">
        <f>SUM(P182:P204)</f>
        <v>0</v>
      </c>
      <c r="Q181" s="32">
        <f t="shared" ref="Q181:CD181" si="86">SUM(Q182:Q204)</f>
        <v>0</v>
      </c>
      <c r="R181" s="32">
        <f t="shared" si="86"/>
        <v>1167</v>
      </c>
      <c r="S181" s="32">
        <f t="shared" si="86"/>
        <v>54525675.824619994</v>
      </c>
      <c r="T181" s="32">
        <f t="shared" si="86"/>
        <v>0</v>
      </c>
      <c r="U181" s="32">
        <f t="shared" si="86"/>
        <v>0</v>
      </c>
      <c r="V181" s="32">
        <f t="shared" si="86"/>
        <v>6</v>
      </c>
      <c r="W181" s="32">
        <f t="shared" si="86"/>
        <v>184995.70936000004</v>
      </c>
      <c r="X181" s="32">
        <f t="shared" si="86"/>
        <v>158</v>
      </c>
      <c r="Y181" s="32">
        <f t="shared" si="86"/>
        <v>9077669.2067600004</v>
      </c>
      <c r="Z181" s="32">
        <f t="shared" si="86"/>
        <v>1310</v>
      </c>
      <c r="AA181" s="32">
        <f t="shared" si="86"/>
        <v>49873613.841589995</v>
      </c>
      <c r="AB181" s="32">
        <f t="shared" si="86"/>
        <v>0</v>
      </c>
      <c r="AC181" s="32">
        <f t="shared" si="86"/>
        <v>0</v>
      </c>
      <c r="AD181" s="32">
        <f t="shared" si="86"/>
        <v>0</v>
      </c>
      <c r="AE181" s="32">
        <f t="shared" si="86"/>
        <v>0</v>
      </c>
      <c r="AF181" s="32">
        <f t="shared" si="86"/>
        <v>0</v>
      </c>
      <c r="AG181" s="32">
        <f t="shared" si="86"/>
        <v>0</v>
      </c>
      <c r="AH181" s="32">
        <f t="shared" si="86"/>
        <v>29</v>
      </c>
      <c r="AI181" s="32">
        <f t="shared" si="86"/>
        <v>604232.38983799994</v>
      </c>
      <c r="AJ181" s="32">
        <f t="shared" si="86"/>
        <v>47</v>
      </c>
      <c r="AK181" s="32">
        <f t="shared" si="86"/>
        <v>1042085.727144</v>
      </c>
      <c r="AL181" s="32">
        <f t="shared" si="86"/>
        <v>97</v>
      </c>
      <c r="AM181" s="32">
        <f t="shared" si="86"/>
        <v>1946739.2275099999</v>
      </c>
      <c r="AN181" s="32">
        <f t="shared" si="86"/>
        <v>4</v>
      </c>
      <c r="AO181" s="32">
        <f t="shared" si="86"/>
        <v>80320.921911999991</v>
      </c>
      <c r="AP181" s="32">
        <f t="shared" si="86"/>
        <v>102</v>
      </c>
      <c r="AQ181" s="32">
        <f t="shared" si="86"/>
        <v>1988464.3817500002</v>
      </c>
      <c r="AR181" s="32">
        <f t="shared" si="86"/>
        <v>12</v>
      </c>
      <c r="AS181" s="32">
        <f t="shared" si="86"/>
        <v>259739.08514400001</v>
      </c>
      <c r="AT181" s="32">
        <f t="shared" si="86"/>
        <v>8</v>
      </c>
      <c r="AU181" s="32">
        <f t="shared" si="86"/>
        <v>164553.57703399999</v>
      </c>
      <c r="AV181" s="32">
        <f t="shared" si="86"/>
        <v>1</v>
      </c>
      <c r="AW181" s="32">
        <f t="shared" si="86"/>
        <v>22427.270403999999</v>
      </c>
      <c r="AX181" s="32">
        <f t="shared" si="86"/>
        <v>14</v>
      </c>
      <c r="AY181" s="32">
        <f t="shared" si="86"/>
        <v>286078.088758</v>
      </c>
      <c r="AZ181" s="32">
        <f t="shared" si="86"/>
        <v>153</v>
      </c>
      <c r="BA181" s="32">
        <f t="shared" si="86"/>
        <v>3146858.976338</v>
      </c>
      <c r="BB181" s="32">
        <f t="shared" si="86"/>
        <v>4</v>
      </c>
      <c r="BC181" s="32">
        <f t="shared" si="86"/>
        <v>144994.91098399996</v>
      </c>
      <c r="BD181" s="32">
        <f t="shared" si="86"/>
        <v>0</v>
      </c>
      <c r="BE181" s="32">
        <f t="shared" si="86"/>
        <v>0</v>
      </c>
      <c r="BF181" s="32">
        <f t="shared" si="86"/>
        <v>1931</v>
      </c>
      <c r="BG181" s="32">
        <f t="shared" si="86"/>
        <v>57855013.16364</v>
      </c>
      <c r="BH181" s="32">
        <f t="shared" si="86"/>
        <v>67</v>
      </c>
      <c r="BI181" s="32">
        <f t="shared" si="86"/>
        <v>1686420.0349920001</v>
      </c>
      <c r="BJ181" s="32">
        <f t="shared" si="86"/>
        <v>0</v>
      </c>
      <c r="BK181" s="32">
        <f t="shared" si="86"/>
        <v>0</v>
      </c>
      <c r="BL181" s="32">
        <f t="shared" si="86"/>
        <v>0</v>
      </c>
      <c r="BM181" s="32">
        <f t="shared" si="86"/>
        <v>0</v>
      </c>
      <c r="BN181" s="32">
        <f t="shared" si="86"/>
        <v>0</v>
      </c>
      <c r="BO181" s="32">
        <f t="shared" si="86"/>
        <v>0</v>
      </c>
      <c r="BP181" s="32">
        <f t="shared" si="86"/>
        <v>0</v>
      </c>
      <c r="BQ181" s="32">
        <f t="shared" si="86"/>
        <v>0</v>
      </c>
      <c r="BR181" s="32">
        <f t="shared" si="86"/>
        <v>159</v>
      </c>
      <c r="BS181" s="32">
        <f t="shared" si="86"/>
        <v>3565935.9942359999</v>
      </c>
      <c r="BT181" s="32">
        <f t="shared" si="86"/>
        <v>152</v>
      </c>
      <c r="BU181" s="32">
        <f t="shared" si="86"/>
        <v>5417856.9375700001</v>
      </c>
      <c r="BV181" s="32">
        <f t="shared" si="86"/>
        <v>46</v>
      </c>
      <c r="BW181" s="32">
        <f t="shared" si="86"/>
        <v>2014335.0417959997</v>
      </c>
      <c r="BX181" s="32">
        <f t="shared" si="86"/>
        <v>12</v>
      </c>
      <c r="BY181" s="32">
        <f t="shared" si="86"/>
        <v>223751.13961200003</v>
      </c>
      <c r="BZ181" s="32">
        <f t="shared" si="86"/>
        <v>23</v>
      </c>
      <c r="CA181" s="32">
        <f t="shared" si="86"/>
        <v>816674.09669999999</v>
      </c>
      <c r="CB181" s="32">
        <f t="shared" si="86"/>
        <v>11</v>
      </c>
      <c r="CC181" s="32">
        <f t="shared" si="86"/>
        <v>427257.06408000004</v>
      </c>
      <c r="CD181" s="32">
        <f t="shared" si="86"/>
        <v>164</v>
      </c>
      <c r="CE181" s="32">
        <f t="shared" ref="CE181:EC181" si="87">SUM(CE182:CE204)</f>
        <v>3993410.1994248</v>
      </c>
      <c r="CF181" s="32">
        <f t="shared" si="87"/>
        <v>186</v>
      </c>
      <c r="CG181" s="32">
        <f t="shared" si="87"/>
        <v>4524154.1613575993</v>
      </c>
      <c r="CH181" s="32">
        <f t="shared" si="87"/>
        <v>9</v>
      </c>
      <c r="CI181" s="32">
        <f t="shared" si="87"/>
        <v>220621.75304399998</v>
      </c>
      <c r="CJ181" s="32">
        <f t="shared" si="87"/>
        <v>91</v>
      </c>
      <c r="CK181" s="32">
        <f t="shared" si="87"/>
        <v>2232504.3776111999</v>
      </c>
      <c r="CL181" s="32">
        <f t="shared" si="87"/>
        <v>241</v>
      </c>
      <c r="CM181" s="32">
        <f t="shared" si="87"/>
        <v>6314163.2782536009</v>
      </c>
      <c r="CN181" s="32">
        <f t="shared" si="87"/>
        <v>33</v>
      </c>
      <c r="CO181" s="32">
        <f t="shared" si="87"/>
        <v>871221.22053120006</v>
      </c>
      <c r="CP181" s="32">
        <f t="shared" si="87"/>
        <v>511</v>
      </c>
      <c r="CQ181" s="32">
        <f t="shared" si="87"/>
        <v>13680113.382012</v>
      </c>
      <c r="CR181" s="32">
        <f t="shared" si="87"/>
        <v>2</v>
      </c>
      <c r="CS181" s="32">
        <f t="shared" si="87"/>
        <v>53825.448969600002</v>
      </c>
      <c r="CT181" s="32">
        <f t="shared" si="87"/>
        <v>64</v>
      </c>
      <c r="CU181" s="32">
        <f t="shared" si="87"/>
        <v>1810350.1295879998</v>
      </c>
      <c r="CV181" s="32">
        <f t="shared" si="87"/>
        <v>14</v>
      </c>
      <c r="CW181" s="32">
        <f t="shared" si="87"/>
        <v>348613.66367519996</v>
      </c>
      <c r="CX181" s="32">
        <f t="shared" si="87"/>
        <v>148</v>
      </c>
      <c r="CY181" s="32">
        <f t="shared" si="87"/>
        <v>3683287.9905360001</v>
      </c>
      <c r="CZ181" s="32">
        <f t="shared" si="87"/>
        <v>2</v>
      </c>
      <c r="DA181" s="32">
        <f t="shared" si="87"/>
        <v>48192.5531472</v>
      </c>
      <c r="DB181" s="32">
        <f t="shared" si="87"/>
        <v>0</v>
      </c>
      <c r="DC181" s="32">
        <f t="shared" si="87"/>
        <v>0</v>
      </c>
      <c r="DD181" s="32">
        <f t="shared" si="87"/>
        <v>1534</v>
      </c>
      <c r="DE181" s="32">
        <f t="shared" si="87"/>
        <v>53884741.265308805</v>
      </c>
      <c r="DF181" s="32">
        <f t="shared" si="87"/>
        <v>125</v>
      </c>
      <c r="DG181" s="32">
        <f t="shared" si="87"/>
        <v>3545275.6563839996</v>
      </c>
      <c r="DH181" s="32">
        <f t="shared" si="87"/>
        <v>24</v>
      </c>
      <c r="DI181" s="32">
        <f t="shared" si="87"/>
        <v>711814.10065920011</v>
      </c>
      <c r="DJ181" s="32">
        <f t="shared" si="87"/>
        <v>219</v>
      </c>
      <c r="DK181" s="32">
        <f t="shared" si="87"/>
        <v>8786972.6117712017</v>
      </c>
      <c r="DL181" s="32">
        <f t="shared" si="87"/>
        <v>0</v>
      </c>
      <c r="DM181" s="32">
        <f t="shared" si="87"/>
        <v>0</v>
      </c>
      <c r="DN181" s="32">
        <f t="shared" si="87"/>
        <v>40</v>
      </c>
      <c r="DO181" s="32">
        <f t="shared" si="87"/>
        <v>2689995.1478399998</v>
      </c>
      <c r="DP181" s="32">
        <f t="shared" si="87"/>
        <v>199</v>
      </c>
      <c r="DQ181" s="32">
        <f t="shared" si="87"/>
        <v>5463793.9906703997</v>
      </c>
      <c r="DR181" s="32">
        <f t="shared" si="87"/>
        <v>5</v>
      </c>
      <c r="DS181" s="32">
        <f t="shared" si="87"/>
        <v>148294.60430400001</v>
      </c>
      <c r="DT181" s="32">
        <f t="shared" si="87"/>
        <v>120</v>
      </c>
      <c r="DU181" s="32">
        <f t="shared" si="87"/>
        <v>4142369.0000616</v>
      </c>
      <c r="DV181" s="32">
        <f t="shared" si="87"/>
        <v>50</v>
      </c>
      <c r="DW181" s="32">
        <f t="shared" si="87"/>
        <v>1366916.0529023998</v>
      </c>
      <c r="DX181" s="32">
        <f t="shared" si="87"/>
        <v>14</v>
      </c>
      <c r="DY181" s="32">
        <f t="shared" si="87"/>
        <v>747699.8621400001</v>
      </c>
      <c r="DZ181" s="32">
        <f t="shared" si="87"/>
        <v>49</v>
      </c>
      <c r="EA181" s="32">
        <f t="shared" si="87"/>
        <v>2870128.7514900002</v>
      </c>
      <c r="EB181" s="32">
        <f t="shared" si="87"/>
        <v>9357</v>
      </c>
      <c r="EC181" s="32">
        <f t="shared" si="87"/>
        <v>317494151.81345409</v>
      </c>
      <c r="ED181" s="51"/>
      <c r="EE181" s="51"/>
      <c r="EF181" s="51"/>
      <c r="EG181" s="51"/>
      <c r="EH181" s="51"/>
      <c r="EI181" s="51"/>
      <c r="EJ181" s="52"/>
      <c r="EK181" s="52"/>
      <c r="EL181" s="52"/>
      <c r="EM181" s="52"/>
      <c r="EN181" s="52"/>
      <c r="EO181" s="52"/>
      <c r="EP181" s="52"/>
      <c r="EQ181" s="52"/>
      <c r="ER181" s="52"/>
      <c r="ES181" s="52"/>
      <c r="ET181" s="52"/>
      <c r="EU181" s="52"/>
      <c r="EV181" s="52"/>
      <c r="EW181" s="52"/>
      <c r="EX181" s="52"/>
      <c r="EY181" s="52"/>
      <c r="EZ181" s="52"/>
      <c r="FA181" s="52"/>
      <c r="FB181" s="52"/>
      <c r="FC181" s="52"/>
      <c r="FD181" s="52"/>
      <c r="FE181" s="52"/>
      <c r="FF181" s="52"/>
      <c r="FG181" s="52"/>
      <c r="FH181" s="52"/>
      <c r="FI181" s="52"/>
      <c r="FJ181" s="52"/>
      <c r="FK181" s="52"/>
      <c r="FL181" s="52"/>
      <c r="FM181" s="52"/>
      <c r="FN181" s="52"/>
      <c r="FO181" s="52"/>
      <c r="FP181" s="52"/>
      <c r="FQ181" s="52"/>
      <c r="FR181" s="52"/>
      <c r="FS181" s="52"/>
      <c r="FT181" s="52"/>
      <c r="FU181" s="52"/>
      <c r="FV181" s="52"/>
      <c r="FW181" s="52"/>
      <c r="FX181" s="52"/>
      <c r="FY181" s="52"/>
      <c r="FZ181" s="52"/>
      <c r="GA181" s="52"/>
      <c r="GB181" s="52"/>
      <c r="GC181" s="52"/>
      <c r="GD181" s="52"/>
      <c r="GE181" s="52"/>
      <c r="GF181" s="52"/>
      <c r="GG181" s="52"/>
      <c r="GH181" s="52"/>
      <c r="GI181" s="52"/>
      <c r="GJ181" s="52"/>
      <c r="GK181" s="52"/>
      <c r="GL181" s="52"/>
      <c r="GM181" s="52"/>
      <c r="GN181" s="52"/>
      <c r="GO181" s="52"/>
      <c r="GP181" s="52"/>
      <c r="GQ181" s="52"/>
      <c r="GR181" s="52"/>
      <c r="GS181" s="52"/>
      <c r="GT181" s="52"/>
      <c r="GU181" s="52"/>
      <c r="GV181" s="52"/>
      <c r="GW181" s="52"/>
      <c r="GX181" s="52"/>
      <c r="GY181" s="52"/>
      <c r="GZ181" s="52"/>
      <c r="HA181" s="52"/>
      <c r="HB181" s="52"/>
      <c r="HC181" s="52"/>
      <c r="HD181" s="52"/>
      <c r="HE181" s="52"/>
      <c r="HF181" s="52"/>
      <c r="HG181" s="52"/>
      <c r="HH181" s="52"/>
      <c r="HI181" s="52"/>
      <c r="HJ181" s="52"/>
      <c r="HK181" s="52"/>
      <c r="HL181" s="52"/>
      <c r="HM181" s="52"/>
      <c r="HN181" s="52"/>
      <c r="HO181" s="52"/>
      <c r="HP181" s="52"/>
      <c r="HQ181" s="52"/>
      <c r="HR181" s="52"/>
      <c r="HS181" s="52"/>
      <c r="HT181" s="52"/>
      <c r="HU181" s="52"/>
      <c r="HV181" s="52"/>
      <c r="HW181" s="52"/>
      <c r="HX181" s="52"/>
      <c r="HY181" s="52"/>
      <c r="HZ181" s="52"/>
      <c r="IA181" s="52"/>
      <c r="IB181" s="52"/>
      <c r="IC181" s="52"/>
      <c r="ID181" s="52"/>
      <c r="IE181" s="52"/>
      <c r="IF181" s="52"/>
      <c r="IG181" s="52"/>
      <c r="IH181" s="52"/>
      <c r="II181" s="52"/>
      <c r="IJ181" s="52"/>
      <c r="IK181" s="52"/>
      <c r="IL181" s="52"/>
      <c r="IM181" s="52"/>
      <c r="IN181" s="52"/>
      <c r="IO181" s="52"/>
      <c r="IP181" s="52"/>
      <c r="IQ181" s="52"/>
      <c r="IR181" s="52"/>
      <c r="IS181" s="52"/>
      <c r="IT181" s="52"/>
      <c r="IU181" s="52"/>
      <c r="IV181" s="52"/>
      <c r="IW181" s="52"/>
    </row>
    <row r="182" spans="1:257" ht="45" x14ac:dyDescent="0.25">
      <c r="A182" s="56">
        <v>200</v>
      </c>
      <c r="B182" s="34" t="s">
        <v>248</v>
      </c>
      <c r="C182" s="35">
        <v>19007.45</v>
      </c>
      <c r="D182" s="35">
        <f t="shared" si="85"/>
        <v>16726.556</v>
      </c>
      <c r="E182" s="112">
        <v>1.04</v>
      </c>
      <c r="F182" s="36">
        <v>1</v>
      </c>
      <c r="G182" s="37"/>
      <c r="H182" s="38">
        <v>0.72</v>
      </c>
      <c r="I182" s="38">
        <v>0.13</v>
      </c>
      <c r="J182" s="38">
        <v>0.03</v>
      </c>
      <c r="K182" s="38">
        <v>0.12</v>
      </c>
      <c r="L182" s="35">
        <v>1.4</v>
      </c>
      <c r="M182" s="35">
        <v>1.68</v>
      </c>
      <c r="N182" s="35">
        <v>2.23</v>
      </c>
      <c r="O182" s="35">
        <v>2.39</v>
      </c>
      <c r="P182" s="39"/>
      <c r="Q182" s="39">
        <f>P182*C182*E182*F182*L182*$Q$6</f>
        <v>0</v>
      </c>
      <c r="R182" s="39">
        <v>2</v>
      </c>
      <c r="S182" s="39">
        <f>R182*C182*E182*F182*L182*$S$6</f>
        <v>71954.60272000001</v>
      </c>
      <c r="T182" s="39">
        <v>0</v>
      </c>
      <c r="U182" s="39">
        <f>T182*C182*E182*F182*L182*$U$6</f>
        <v>0</v>
      </c>
      <c r="V182" s="39">
        <v>0</v>
      </c>
      <c r="W182" s="39">
        <f>V182*C182*E182*F182*L182*$W$6</f>
        <v>0</v>
      </c>
      <c r="X182" s="39">
        <v>1</v>
      </c>
      <c r="Y182" s="39">
        <f>X182*C182*E182*F182*L182*$Y$6</f>
        <v>30442.331920000008</v>
      </c>
      <c r="Z182" s="39">
        <v>0</v>
      </c>
      <c r="AA182" s="39">
        <f>Z182*C182*E182*F182*L182*$AA$6</f>
        <v>0</v>
      </c>
      <c r="AB182" s="39">
        <v>0</v>
      </c>
      <c r="AC182" s="39">
        <f>AB182*C182*E182*F182*L182*$AC$6</f>
        <v>0</v>
      </c>
      <c r="AD182" s="39">
        <v>0</v>
      </c>
      <c r="AE182" s="39">
        <f>AD182*C182*E182*F182*L182*$AE$6</f>
        <v>0</v>
      </c>
      <c r="AF182" s="39">
        <v>0</v>
      </c>
      <c r="AG182" s="39">
        <f>AF182*C182*E182*F182*L182*$AG$6</f>
        <v>0</v>
      </c>
      <c r="AH182" s="39">
        <v>0</v>
      </c>
      <c r="AI182" s="39">
        <f>AH182*C182*E182*F182*L182*$AI$6</f>
        <v>0</v>
      </c>
      <c r="AJ182" s="39">
        <v>0</v>
      </c>
      <c r="AK182" s="39">
        <f>AJ182*C182*E182*F182*L182*$AK$6</f>
        <v>0</v>
      </c>
      <c r="AL182" s="39">
        <v>0</v>
      </c>
      <c r="AM182" s="39">
        <f>AL182*C182*E182*F182*L182*$AM$6</f>
        <v>0</v>
      </c>
      <c r="AN182" s="39"/>
      <c r="AO182" s="39">
        <f>SUM($AO$6*AN182*C182*E182*F182*L182)</f>
        <v>0</v>
      </c>
      <c r="AP182" s="39">
        <v>0</v>
      </c>
      <c r="AQ182" s="39">
        <f>AP182*C182*E182*F182*L182*$AQ$6</f>
        <v>0</v>
      </c>
      <c r="AR182" s="39">
        <v>0</v>
      </c>
      <c r="AS182" s="39">
        <f>AR182*C182*E182*F182*L182*$AS$6</f>
        <v>0</v>
      </c>
      <c r="AT182" s="39">
        <v>0</v>
      </c>
      <c r="AU182" s="39">
        <f>AT182*C182*E182*F182*L182*$AU$6</f>
        <v>0</v>
      </c>
      <c r="AV182" s="39">
        <v>0</v>
      </c>
      <c r="AW182" s="39">
        <f>AV182*C182*E182*F182*L182*$AW$6</f>
        <v>0</v>
      </c>
      <c r="AX182" s="39"/>
      <c r="AY182" s="39">
        <f>SUM(AX182*$AY$6*C182*E182*F182*L182)</f>
        <v>0</v>
      </c>
      <c r="AZ182" s="39"/>
      <c r="BA182" s="39">
        <f>SUM(AZ182*$BA$6*C182*E182*F182*L182)</f>
        <v>0</v>
      </c>
      <c r="BB182" s="39">
        <v>0</v>
      </c>
      <c r="BC182" s="39">
        <f>BB182*C182*E182*F182*L182*$BC$6</f>
        <v>0</v>
      </c>
      <c r="BD182" s="39">
        <v>0</v>
      </c>
      <c r="BE182" s="39">
        <f>BD182*C182*E182*F182*L182*$BE$6</f>
        <v>0</v>
      </c>
      <c r="BF182" s="39">
        <v>5</v>
      </c>
      <c r="BG182" s="39">
        <f>BF182*C182*E182*F182*L182*$BG$6</f>
        <v>149444.17488000001</v>
      </c>
      <c r="BH182" s="39">
        <v>0</v>
      </c>
      <c r="BI182" s="39">
        <f>BH182*C182*E182*F182*L182*$BI$6</f>
        <v>0</v>
      </c>
      <c r="BJ182" s="39">
        <v>0</v>
      </c>
      <c r="BK182" s="39">
        <f>BJ182*C182*E182*F182*L182*$BK$6</f>
        <v>0</v>
      </c>
      <c r="BL182" s="39">
        <v>0</v>
      </c>
      <c r="BM182" s="39">
        <f>BL182*C182*E182*F182*L182*$BM$6</f>
        <v>0</v>
      </c>
      <c r="BN182" s="39">
        <v>0</v>
      </c>
      <c r="BO182" s="39">
        <f>BN182*C182*E182*F182*L182*$BO$6</f>
        <v>0</v>
      </c>
      <c r="BP182" s="39">
        <v>0</v>
      </c>
      <c r="BQ182" s="39">
        <f>BP182*C182*E182*F182*L182*$BQ$6</f>
        <v>0</v>
      </c>
      <c r="BR182" s="39">
        <v>0</v>
      </c>
      <c r="BS182" s="39">
        <f>BR182*C182*E182*F182*L182*$BS$6</f>
        <v>0</v>
      </c>
      <c r="BT182" s="39">
        <v>0</v>
      </c>
      <c r="BU182" s="39">
        <f>BT182*C182*E182*F182*L182*$BU$6</f>
        <v>0</v>
      </c>
      <c r="BV182" s="39">
        <v>0</v>
      </c>
      <c r="BW182" s="39">
        <f>BV182*C182*E182*F182*L182*$BW$6</f>
        <v>0</v>
      </c>
      <c r="BX182" s="39"/>
      <c r="BY182" s="39">
        <f>BX182*C182*E182*F182*L182*$BY$6</f>
        <v>0</v>
      </c>
      <c r="BZ182" s="39">
        <v>0</v>
      </c>
      <c r="CA182" s="39">
        <f>BZ182*C182*E182*F182*M182*$CA$6</f>
        <v>0</v>
      </c>
      <c r="CB182" s="39">
        <v>0</v>
      </c>
      <c r="CC182" s="39">
        <f>CB182*C182*E182*F182*M182*$CC$6</f>
        <v>0</v>
      </c>
      <c r="CD182" s="39">
        <v>0</v>
      </c>
      <c r="CE182" s="39">
        <f>CD182*C182*E182*F182*M182*$CE$6</f>
        <v>0</v>
      </c>
      <c r="CF182" s="39"/>
      <c r="CG182" s="39">
        <f>CF182*C182*E182*F182*M182*$CG$6</f>
        <v>0</v>
      </c>
      <c r="CH182" s="39"/>
      <c r="CI182" s="39">
        <f>SUM(CH182*$CI$6*C182*E182*F182*M182)</f>
        <v>0</v>
      </c>
      <c r="CJ182" s="39"/>
      <c r="CK182" s="39">
        <f>SUM(CJ182*$CK$6*C182*E182*F182*M182)</f>
        <v>0</v>
      </c>
      <c r="CL182" s="39">
        <v>1</v>
      </c>
      <c r="CM182" s="39">
        <f>CL182*C182*E182*F182*M182*$CM$6</f>
        <v>32545.620307200003</v>
      </c>
      <c r="CN182" s="39">
        <v>0</v>
      </c>
      <c r="CO182" s="39">
        <f>CN182*C182*E182*F182*M182*$CO$6</f>
        <v>0</v>
      </c>
      <c r="CP182" s="39">
        <v>0</v>
      </c>
      <c r="CQ182" s="39">
        <f>CP182*C182*E182*F182*M182*$CQ$6</f>
        <v>0</v>
      </c>
      <c r="CR182" s="39">
        <v>0</v>
      </c>
      <c r="CS182" s="39">
        <f>CR182*C182*E182*F182*M182*$CS$6</f>
        <v>0</v>
      </c>
      <c r="CT182" s="39">
        <v>0</v>
      </c>
      <c r="CU182" s="39">
        <f>CT182*C182*E182*F182*M182*$CU$6</f>
        <v>0</v>
      </c>
      <c r="CV182" s="39"/>
      <c r="CW182" s="39">
        <f>SUM(CV182*$CW$6*C182*E182*F182*M182)</f>
        <v>0</v>
      </c>
      <c r="CX182" s="39"/>
      <c r="CY182" s="39">
        <f>SUM(CX182*$CY$6*C182*E182*F182*M182)</f>
        <v>0</v>
      </c>
      <c r="CZ182" s="39">
        <v>0</v>
      </c>
      <c r="DA182" s="39">
        <f>CZ182*C182*E182*F182*M182*$DA$6</f>
        <v>0</v>
      </c>
      <c r="DB182" s="39">
        <v>0</v>
      </c>
      <c r="DC182" s="39">
        <f>DB182*C182*E182*F182*M182*$DC$6</f>
        <v>0</v>
      </c>
      <c r="DD182" s="39">
        <v>10</v>
      </c>
      <c r="DE182" s="39">
        <f>DD182*C182*E182*F182*M182*$DE$6</f>
        <v>358666.01971200004</v>
      </c>
      <c r="DF182" s="39">
        <v>0</v>
      </c>
      <c r="DG182" s="39">
        <f>DF182*C182*E182*F182*M182*$DG$6</f>
        <v>0</v>
      </c>
      <c r="DH182" s="40">
        <v>0</v>
      </c>
      <c r="DI182" s="40">
        <f>DH182*C182*E182*F182*M182*$DI$6</f>
        <v>0</v>
      </c>
      <c r="DJ182" s="39">
        <v>0</v>
      </c>
      <c r="DK182" s="39">
        <f>DJ182*C182*E182*F182*M182*$DK$6</f>
        <v>0</v>
      </c>
      <c r="DL182" s="39">
        <v>0</v>
      </c>
      <c r="DM182" s="39">
        <f>DL182*C182*E182*F182*M182*$DM$6</f>
        <v>0</v>
      </c>
      <c r="DN182" s="39">
        <v>0</v>
      </c>
      <c r="DO182" s="39">
        <f>DN182*C182*E182*F182*M182*$DO$6</f>
        <v>0</v>
      </c>
      <c r="DP182" s="39">
        <v>0</v>
      </c>
      <c r="DQ182" s="39">
        <f>DP182*C182*E182*F182*M182*$DQ$6</f>
        <v>0</v>
      </c>
      <c r="DR182" s="39">
        <v>0</v>
      </c>
      <c r="DS182" s="39">
        <f>DR182*C182*E182*F182*M182*$DS$6</f>
        <v>0</v>
      </c>
      <c r="DT182" s="39">
        <v>14</v>
      </c>
      <c r="DU182" s="39">
        <f>DT182*C182*E182*F182*M182*$DU$6</f>
        <v>455638.68430079997</v>
      </c>
      <c r="DV182" s="39">
        <v>5</v>
      </c>
      <c r="DW182" s="39">
        <f>DV182*C182*E182*F182*M182*$DW$6</f>
        <v>162728.101536</v>
      </c>
      <c r="DX182" s="39">
        <v>0</v>
      </c>
      <c r="DY182" s="39">
        <f>DX182*C182*E182*F182*N182*$DY$6</f>
        <v>0</v>
      </c>
      <c r="DZ182" s="39">
        <v>0</v>
      </c>
      <c r="EA182" s="39">
        <f>DZ182*C182*E182*F182*O182*$EA$6</f>
        <v>0</v>
      </c>
      <c r="EB182" s="41">
        <f t="shared" ref="EB182:EB204" si="88">SUM(P182,R182,T182,V182,X182,Z182,AB182,AD182,AF182,AH182,AJ182,AL182,AP182,AR182,AT182,AV182,AX182,AZ182,BB182,BD182,BF182,BH182,BJ182,BL182,BN182,BP182,BR182,BT182,BV182,BX182,BZ182,CB182,CD182,CF182,CH182,CJ182,CL182,CN182,CP182,CR182,CT182,CV182,CX182,CZ182,DB182,DD182,DF182,DH182,DJ182,DL182,DN182,DP182,DR182,DT182,DV182,DX182,DZ182,AN182)</f>
        <v>38</v>
      </c>
      <c r="EC182" s="41">
        <f t="shared" ref="EC182:EC204" si="89">SUM(Q182,S182,U182,W182,Y182,AA182,AC182,AE182,AG182,AI182,AK182,AM182,AQ182,AS182,AU182,AW182,AY182,BA182,BC182,BE182,BG182,BI182,BK182,BM182,BO182,BQ182,BS182,BU182,BW182,BY182,CA182,CC182,CE182,CG182,CI182,CK182,CM182,CO182,CQ182,CS182,CU182,CW182,CY182,DA182,DC182,DE182,DG182,DI182,DK182,DM182,DO182,DQ182,DS182,DU182,DW182,DY182,EA182,AO182)</f>
        <v>1261419.535376</v>
      </c>
    </row>
    <row r="183" spans="1:257" ht="30" x14ac:dyDescent="0.25">
      <c r="A183" s="56">
        <v>179</v>
      </c>
      <c r="B183" s="34" t="s">
        <v>249</v>
      </c>
      <c r="C183" s="35">
        <v>19007.45</v>
      </c>
      <c r="D183" s="35">
        <f t="shared" si="85"/>
        <v>15396.034500000002</v>
      </c>
      <c r="E183" s="112">
        <v>0.86</v>
      </c>
      <c r="F183" s="36">
        <v>1</v>
      </c>
      <c r="G183" s="37"/>
      <c r="H183" s="38">
        <v>0.6</v>
      </c>
      <c r="I183" s="38">
        <v>0.17</v>
      </c>
      <c r="J183" s="38">
        <v>0.04</v>
      </c>
      <c r="K183" s="38">
        <v>0.19</v>
      </c>
      <c r="L183" s="35">
        <v>1.4</v>
      </c>
      <c r="M183" s="35">
        <v>1.68</v>
      </c>
      <c r="N183" s="35">
        <v>2.23</v>
      </c>
      <c r="O183" s="35">
        <v>2.39</v>
      </c>
      <c r="P183" s="39"/>
      <c r="Q183" s="39">
        <f>P183*C183*E183*F183*L183*$Q$6</f>
        <v>0</v>
      </c>
      <c r="R183" s="39">
        <v>200</v>
      </c>
      <c r="S183" s="39">
        <f>R183*C183*E183*F183*L183*$S$6</f>
        <v>5950092.148</v>
      </c>
      <c r="T183" s="39">
        <v>0</v>
      </c>
      <c r="U183" s="39">
        <f>T183*C183*E183*F183*L183*$U$6</f>
        <v>0</v>
      </c>
      <c r="V183" s="39">
        <v>2</v>
      </c>
      <c r="W183" s="39">
        <f>V183*C183*E183*F183*L183*$W$6</f>
        <v>50346.933560000005</v>
      </c>
      <c r="X183" s="39">
        <v>0</v>
      </c>
      <c r="Y183" s="39">
        <f>X183*C183*E183*F183*L183*$Y$6</f>
        <v>0</v>
      </c>
      <c r="Z183" s="39">
        <v>119</v>
      </c>
      <c r="AA183" s="39">
        <f>Z183*C183*E183*F183*L183*$AA$6</f>
        <v>2995642.5468200003</v>
      </c>
      <c r="AB183" s="39">
        <v>0</v>
      </c>
      <c r="AC183" s="39">
        <f>AB183*C183*E183*F183*L183*$AC$6</f>
        <v>0</v>
      </c>
      <c r="AD183" s="39">
        <v>0</v>
      </c>
      <c r="AE183" s="39">
        <f>AD183*C183*E183*F183*L183*$AE$6</f>
        <v>0</v>
      </c>
      <c r="AF183" s="39">
        <v>0</v>
      </c>
      <c r="AG183" s="39">
        <f>AF183*C183*E183*F183*L183*$AG$6</f>
        <v>0</v>
      </c>
      <c r="AH183" s="39">
        <v>17</v>
      </c>
      <c r="AI183" s="39">
        <f>AH183*C183*E183*F183*L183*$AI$6</f>
        <v>381263.59686799994</v>
      </c>
      <c r="AJ183" s="39">
        <v>24</v>
      </c>
      <c r="AK183" s="39">
        <f>AJ183*C183*E183*F183*L183*$AK$6</f>
        <v>538254.489696</v>
      </c>
      <c r="AL183" s="39">
        <v>35</v>
      </c>
      <c r="AM183" s="39">
        <f>AL183*C183*E183*F183*L183*$AM$6</f>
        <v>784954.46413999994</v>
      </c>
      <c r="AN183" s="39">
        <v>2</v>
      </c>
      <c r="AO183" s="39">
        <f>SUM($AO$6*AN183*C183*E183*F183*L183)</f>
        <v>44854.540807999998</v>
      </c>
      <c r="AP183" s="39">
        <v>18</v>
      </c>
      <c r="AQ183" s="39">
        <f>AP183*C183*E183*F183*L183*$AQ$6</f>
        <v>403690.86727199994</v>
      </c>
      <c r="AR183" s="39">
        <v>10</v>
      </c>
      <c r="AS183" s="39">
        <f>AR183*C183*E183*F183*L183*$AS$6</f>
        <v>224272.70404000001</v>
      </c>
      <c r="AT183" s="39">
        <v>2</v>
      </c>
      <c r="AU183" s="39">
        <f>AT183*C183*E183*F183*L183*$AU$6</f>
        <v>44854.540807999998</v>
      </c>
      <c r="AV183" s="39">
        <v>1</v>
      </c>
      <c r="AW183" s="39">
        <f>AV183*C183*E183*F183*L183*$AW$6</f>
        <v>22427.270403999999</v>
      </c>
      <c r="AX183" s="39">
        <v>4</v>
      </c>
      <c r="AY183" s="39">
        <f>SUM(AX183*$AY$6*C183*E183*F183*L183)</f>
        <v>89709.081615999996</v>
      </c>
      <c r="AZ183" s="39">
        <v>45</v>
      </c>
      <c r="BA183" s="39">
        <f>SUM(AZ183*$BA$6*C183*E183*F183*L183)</f>
        <v>1009227.16818</v>
      </c>
      <c r="BB183" s="39">
        <v>0</v>
      </c>
      <c r="BC183" s="39">
        <f>BB183*C183*E183*F183*L183*$BC$6</f>
        <v>0</v>
      </c>
      <c r="BD183" s="39">
        <v>0</v>
      </c>
      <c r="BE183" s="39">
        <f>BD183*C183*E183*F183*L183*$BE$6</f>
        <v>0</v>
      </c>
      <c r="BF183" s="39">
        <v>293</v>
      </c>
      <c r="BG183" s="39">
        <f>BF183*C183*E183*F183*L183*$BG$6</f>
        <v>7241719.8435120005</v>
      </c>
      <c r="BH183" s="39">
        <v>65</v>
      </c>
      <c r="BI183" s="39">
        <f>BH183*C183*E183*F183*L183*$BI$6</f>
        <v>1606524.87996</v>
      </c>
      <c r="BJ183" s="39">
        <v>0</v>
      </c>
      <c r="BK183" s="39">
        <f>BJ183*C183*E183*F183*L183*$BK$6</f>
        <v>0</v>
      </c>
      <c r="BL183" s="39">
        <v>0</v>
      </c>
      <c r="BM183" s="39">
        <f>BL183*C183*E183*F183*L183*$BM$6</f>
        <v>0</v>
      </c>
      <c r="BN183" s="39">
        <v>0</v>
      </c>
      <c r="BO183" s="39">
        <f>BN183*C183*E183*F183*L183*$BO$6</f>
        <v>0</v>
      </c>
      <c r="BP183" s="39">
        <v>0</v>
      </c>
      <c r="BQ183" s="39">
        <f>BP183*C183*E183*F183*L183*$BQ$6</f>
        <v>0</v>
      </c>
      <c r="BR183" s="39">
        <v>159</v>
      </c>
      <c r="BS183" s="39">
        <f>BR183*C183*E183*F183*L183*$BS$6</f>
        <v>3565935.9942359999</v>
      </c>
      <c r="BT183" s="39">
        <v>10</v>
      </c>
      <c r="BU183" s="39">
        <f>BT183*C183*E183*F183*L183*$BU$6</f>
        <v>251734.66780000002</v>
      </c>
      <c r="BV183" s="39">
        <v>1</v>
      </c>
      <c r="BW183" s="39">
        <f>BV183*C183*E183*F183*L183*$BW$6</f>
        <v>24715.767383999999</v>
      </c>
      <c r="BX183" s="39"/>
      <c r="BY183" s="39">
        <f>BX183*C183*E183*F183*L183*$BY$6</f>
        <v>0</v>
      </c>
      <c r="BZ183" s="39">
        <v>2</v>
      </c>
      <c r="CA183" s="39">
        <f>BZ183*C183*E183*F183*M183*$CA$6</f>
        <v>82385.891280000011</v>
      </c>
      <c r="CB183" s="39">
        <v>8</v>
      </c>
      <c r="CC183" s="39">
        <f>CB183*C183*E183*F183*M183*$CC$6</f>
        <v>329543.56512000004</v>
      </c>
      <c r="CD183" s="39">
        <v>50</v>
      </c>
      <c r="CE183" s="39">
        <f>CD183*C183*E183*F183*M183*$CE$6</f>
        <v>1345636.2242399999</v>
      </c>
      <c r="CF183" s="39">
        <v>54</v>
      </c>
      <c r="CG183" s="39">
        <f>CF183*C183*E183*F183*M183*$CG$6</f>
        <v>1453287.1221791999</v>
      </c>
      <c r="CH183" s="39">
        <v>4</v>
      </c>
      <c r="CI183" s="39">
        <f>SUM(CH183*$CI$6*C183*E183*F183*M183)</f>
        <v>107650.89793919999</v>
      </c>
      <c r="CJ183" s="39">
        <v>40</v>
      </c>
      <c r="CK183" s="39">
        <f>SUM(CJ183*$CK$6*C183*E183*F183*M183)</f>
        <v>1076508.979392</v>
      </c>
      <c r="CL183" s="39">
        <v>68</v>
      </c>
      <c r="CM183" s="39">
        <f>CL183*C183*E183*F183*M183*$CM$6</f>
        <v>1830065.2649663999</v>
      </c>
      <c r="CN183" s="39">
        <v>30</v>
      </c>
      <c r="CO183" s="39">
        <f>CN183*C183*E183*F183*M183*$CO$6</f>
        <v>807381.73454400001</v>
      </c>
      <c r="CP183" s="39">
        <v>226</v>
      </c>
      <c r="CQ183" s="39">
        <f>CP183*C183*E183*F183*M183*$CQ$6</f>
        <v>6082275.7335648006</v>
      </c>
      <c r="CR183" s="39">
        <v>2</v>
      </c>
      <c r="CS183" s="39">
        <f>CR183*C183*E183*F183*M183*$CS$6</f>
        <v>53825.448969600002</v>
      </c>
      <c r="CT183" s="39"/>
      <c r="CU183" s="39">
        <f>CT183*C183*E183*F183*M183*$CU$6</f>
        <v>0</v>
      </c>
      <c r="CV183" s="39">
        <v>5</v>
      </c>
      <c r="CW183" s="39">
        <f>SUM(CV183*$CW$6*C183*E183*F183*M183)</f>
        <v>134563.622424</v>
      </c>
      <c r="CX183" s="39">
        <v>52</v>
      </c>
      <c r="CY183" s="39">
        <f>SUM(CX183*$CY$6*C183*E183*F183*M183)</f>
        <v>1399461.6732095999</v>
      </c>
      <c r="CZ183" s="39">
        <v>1</v>
      </c>
      <c r="DA183" s="39">
        <f>CZ183*C183*E183*F183*M183*$DA$6</f>
        <v>26912.724484800001</v>
      </c>
      <c r="DB183" s="39">
        <v>0</v>
      </c>
      <c r="DC183" s="39">
        <f>DB183*C183*E183*F183*M183*$DC$6</f>
        <v>0</v>
      </c>
      <c r="DD183" s="39">
        <v>332</v>
      </c>
      <c r="DE183" s="39">
        <f>DD183*C183*E183*F183*M183*$DE$6</f>
        <v>9846761.7257856</v>
      </c>
      <c r="DF183" s="39">
        <v>100</v>
      </c>
      <c r="DG183" s="39">
        <f>DF183*C183*E183*F183*M183*$DG$6</f>
        <v>2965892.0860799998</v>
      </c>
      <c r="DH183" s="40">
        <v>24</v>
      </c>
      <c r="DI183" s="40">
        <f>DH183*C183*E183*F183*M183*$DI$6</f>
        <v>711814.10065920011</v>
      </c>
      <c r="DJ183" s="39">
        <v>5</v>
      </c>
      <c r="DK183" s="39">
        <f>DJ183*C183*E183*F183*M183*$DK$6</f>
        <v>148294.60430400001</v>
      </c>
      <c r="DL183" s="39">
        <v>0</v>
      </c>
      <c r="DM183" s="39">
        <f>DL183*C183*E183*F183*M183*$DM$6</f>
        <v>0</v>
      </c>
      <c r="DN183" s="39">
        <v>0</v>
      </c>
      <c r="DO183" s="39">
        <f>DN183*C183*E183*F183*M183*$DO$6</f>
        <v>0</v>
      </c>
      <c r="DP183" s="39">
        <v>132</v>
      </c>
      <c r="DQ183" s="39">
        <f>DP183*C183*E183*F183*M183*$DQ$6</f>
        <v>3914977.5536255999</v>
      </c>
      <c r="DR183" s="39">
        <v>5</v>
      </c>
      <c r="DS183" s="39">
        <f>DR183*C183*E183*F183*M183*$DS$6</f>
        <v>148294.60430400001</v>
      </c>
      <c r="DT183" s="39">
        <v>16</v>
      </c>
      <c r="DU183" s="39">
        <f>DT183*C183*E183*F183*M183*$DU$6</f>
        <v>430603.59175680001</v>
      </c>
      <c r="DV183" s="39">
        <v>7</v>
      </c>
      <c r="DW183" s="39">
        <f>DV183*C183*E183*F183*M183*$DW$6</f>
        <v>188389.07139359997</v>
      </c>
      <c r="DX183" s="39">
        <v>10</v>
      </c>
      <c r="DY183" s="39">
        <f>DX183*C183*E183*F183*N183*$DY$6</f>
        <v>546787.31414999999</v>
      </c>
      <c r="DZ183" s="39">
        <v>2</v>
      </c>
      <c r="EA183" s="39">
        <f>DZ183*C183*E183*F183*O183*$EA$6</f>
        <v>117203.73819</v>
      </c>
      <c r="EB183" s="41">
        <f t="shared" si="88"/>
        <v>2182</v>
      </c>
      <c r="EC183" s="41">
        <f t="shared" si="89"/>
        <v>58978738.777666405</v>
      </c>
    </row>
    <row r="184" spans="1:257" ht="30" x14ac:dyDescent="0.25">
      <c r="A184" s="56">
        <v>180</v>
      </c>
      <c r="B184" s="34" t="s">
        <v>250</v>
      </c>
      <c r="C184" s="35">
        <v>19007.45</v>
      </c>
      <c r="D184" s="35">
        <f t="shared" si="85"/>
        <v>15586.109000000002</v>
      </c>
      <c r="E184" s="112">
        <v>0.68</v>
      </c>
      <c r="F184" s="36">
        <v>1</v>
      </c>
      <c r="G184" s="37"/>
      <c r="H184" s="38">
        <v>0.67</v>
      </c>
      <c r="I184" s="38">
        <v>0.11</v>
      </c>
      <c r="J184" s="38">
        <v>0.04</v>
      </c>
      <c r="K184" s="38">
        <v>0.18</v>
      </c>
      <c r="L184" s="35">
        <v>1.4</v>
      </c>
      <c r="M184" s="35">
        <v>1.68</v>
      </c>
      <c r="N184" s="35">
        <v>2.23</v>
      </c>
      <c r="O184" s="35">
        <v>2.39</v>
      </c>
      <c r="P184" s="39"/>
      <c r="Q184" s="39">
        <f>P184*C184*E184*F184*L184*$Q$6</f>
        <v>0</v>
      </c>
      <c r="R184" s="39">
        <v>35</v>
      </c>
      <c r="S184" s="39">
        <f>R184*C184*E184*F184*L184*$S$6</f>
        <v>823326.70420000015</v>
      </c>
      <c r="T184" s="39">
        <v>0</v>
      </c>
      <c r="U184" s="39">
        <f>T184*C184*E184*F184*L184*$U$6</f>
        <v>0</v>
      </c>
      <c r="V184" s="39">
        <v>2</v>
      </c>
      <c r="W184" s="39">
        <f>V184*C184*E184*F184*L184*$W$6</f>
        <v>39809.203280000009</v>
      </c>
      <c r="X184" s="39">
        <v>0</v>
      </c>
      <c r="Y184" s="39">
        <f>X184*C184*E184*F184*L184*$Y$6</f>
        <v>0</v>
      </c>
      <c r="Z184" s="39">
        <v>159</v>
      </c>
      <c r="AA184" s="39">
        <f>Z184*C184*E184*F184*L184*$AA$6</f>
        <v>3164831.6607600008</v>
      </c>
      <c r="AB184" s="39">
        <v>0</v>
      </c>
      <c r="AC184" s="39">
        <f>AB184*C184*E184*F184*L184*$AC$6</f>
        <v>0</v>
      </c>
      <c r="AD184" s="39">
        <v>0</v>
      </c>
      <c r="AE184" s="39">
        <f>AD184*C184*E184*F184*L184*$AE$6</f>
        <v>0</v>
      </c>
      <c r="AF184" s="39">
        <v>0</v>
      </c>
      <c r="AG184" s="39">
        <f>AF184*C184*E184*F184*L184*$AG$6</f>
        <v>0</v>
      </c>
      <c r="AH184" s="39">
        <v>5</v>
      </c>
      <c r="AI184" s="39">
        <f>AH184*C184*E184*F184*L184*$AI$6</f>
        <v>88665.95276</v>
      </c>
      <c r="AJ184" s="39">
        <v>11</v>
      </c>
      <c r="AK184" s="39">
        <f>AJ184*C184*E184*F184*L184*$AK$6</f>
        <v>195065.09607200001</v>
      </c>
      <c r="AL184" s="39">
        <v>25</v>
      </c>
      <c r="AM184" s="39">
        <f>AL184*C184*E184*F184*L184*$AM$6</f>
        <v>443329.76380000002</v>
      </c>
      <c r="AN184" s="39">
        <v>2</v>
      </c>
      <c r="AO184" s="39">
        <f>SUM($AO$6*AN184*C184*E184*F184*L184)</f>
        <v>35466.381104</v>
      </c>
      <c r="AP184" s="39">
        <v>69</v>
      </c>
      <c r="AQ184" s="39">
        <f>AP184*C184*E184*F184*L184*$AQ$6</f>
        <v>1223590.148088</v>
      </c>
      <c r="AR184" s="39">
        <v>2</v>
      </c>
      <c r="AS184" s="39">
        <f>AR184*C184*E184*F184*L184*$AS$6</f>
        <v>35466.381104</v>
      </c>
      <c r="AT184" s="39">
        <v>4</v>
      </c>
      <c r="AU184" s="39">
        <f>AT184*C184*E184*F184*L184*$AU$6</f>
        <v>70932.762208</v>
      </c>
      <c r="AV184" s="39">
        <v>0</v>
      </c>
      <c r="AW184" s="39">
        <f>AV184*C184*E184*F184*L184*$AW$6</f>
        <v>0</v>
      </c>
      <c r="AX184" s="39">
        <v>7</v>
      </c>
      <c r="AY184" s="39">
        <f>SUM(AX184*$AY$6*C184*E184*F184*L184)</f>
        <v>124132.33386399999</v>
      </c>
      <c r="AZ184" s="39">
        <v>81</v>
      </c>
      <c r="BA184" s="39">
        <f>SUM(AZ184*$BA$6*C184*E184*F184*L184)</f>
        <v>1436388.434712</v>
      </c>
      <c r="BB184" s="39">
        <v>0</v>
      </c>
      <c r="BC184" s="39">
        <f>BB184*C184*E184*F184*L184*$BC$6</f>
        <v>0</v>
      </c>
      <c r="BD184" s="39">
        <v>0</v>
      </c>
      <c r="BE184" s="39">
        <f>BD184*C184*E184*F184*L184*$BE$6</f>
        <v>0</v>
      </c>
      <c r="BF184" s="39">
        <v>701</v>
      </c>
      <c r="BG184" s="39">
        <f>BF184*C184*E184*F184*L184*$BG$6</f>
        <v>13699432.554192003</v>
      </c>
      <c r="BH184" s="39"/>
      <c r="BI184" s="39">
        <f>BH184*C184*E184*F184*L184*$BI$6</f>
        <v>0</v>
      </c>
      <c r="BJ184" s="39">
        <v>0</v>
      </c>
      <c r="BK184" s="39">
        <f>BJ184*C184*E184*F184*L184*$BK$6</f>
        <v>0</v>
      </c>
      <c r="BL184" s="39">
        <v>0</v>
      </c>
      <c r="BM184" s="39">
        <f>BL184*C184*E184*F184*L184*$BM$6</f>
        <v>0</v>
      </c>
      <c r="BN184" s="39">
        <v>0</v>
      </c>
      <c r="BO184" s="39">
        <f>BN184*C184*E184*F184*L184*$BO$6</f>
        <v>0</v>
      </c>
      <c r="BP184" s="39">
        <v>0</v>
      </c>
      <c r="BQ184" s="39">
        <f>BP184*C184*E184*F184*L184*$BQ$6</f>
        <v>0</v>
      </c>
      <c r="BR184" s="39">
        <v>0</v>
      </c>
      <c r="BS184" s="39">
        <f>BR184*C184*E184*F184*L184*$BS$6</f>
        <v>0</v>
      </c>
      <c r="BT184" s="39">
        <v>40</v>
      </c>
      <c r="BU184" s="39">
        <f>BT184*C184*E184*F184*L184*$BU$6</f>
        <v>796184.06560000009</v>
      </c>
      <c r="BV184" s="39">
        <v>1</v>
      </c>
      <c r="BW184" s="39">
        <f>BV184*C184*E184*F184*L184*$BW$6</f>
        <v>19542.699792000003</v>
      </c>
      <c r="BX184" s="39">
        <v>8</v>
      </c>
      <c r="BY184" s="39">
        <f>BX184*C184*E184*F184*L184*$BY$6</f>
        <v>141865.524416</v>
      </c>
      <c r="BZ184" s="39">
        <v>11</v>
      </c>
      <c r="CA184" s="39">
        <f>BZ184*C184*E184*F184*M184*$CA$6</f>
        <v>358282.82952000003</v>
      </c>
      <c r="CB184" s="39">
        <v>3</v>
      </c>
      <c r="CC184" s="39">
        <f>CB184*C184*E184*F184*M184*$CC$6</f>
        <v>97713.498960000012</v>
      </c>
      <c r="CD184" s="39">
        <v>60</v>
      </c>
      <c r="CE184" s="39">
        <f>CD184*C184*E184*F184*M184*$CE$6</f>
        <v>1276789.7197440001</v>
      </c>
      <c r="CF184" s="39">
        <v>86</v>
      </c>
      <c r="CG184" s="39">
        <f>CF184*C184*E184*F184*M184*$CG$6</f>
        <v>1830065.2649663999</v>
      </c>
      <c r="CH184" s="39">
        <v>3</v>
      </c>
      <c r="CI184" s="39">
        <f>SUM(CH184*$CI$6*C184*E184*F184*M184)</f>
        <v>63839.485987200002</v>
      </c>
      <c r="CJ184" s="39">
        <v>33</v>
      </c>
      <c r="CK184" s="39">
        <f>SUM(CJ184*$CK$6*C184*E184*F184*M184)</f>
        <v>702234.3458592</v>
      </c>
      <c r="CL184" s="39">
        <v>90</v>
      </c>
      <c r="CM184" s="39">
        <f>CL184*C184*E184*F184*M184*$CM$6</f>
        <v>1915184.5796160002</v>
      </c>
      <c r="CN184" s="39">
        <v>3</v>
      </c>
      <c r="CO184" s="39">
        <f>CN184*C184*E184*F184*M184*$CO$6</f>
        <v>63839.485987200009</v>
      </c>
      <c r="CP184" s="39">
        <v>135</v>
      </c>
      <c r="CQ184" s="39">
        <f>CP184*C184*E184*F184*M184*$CQ$6</f>
        <v>2872776.8694239999</v>
      </c>
      <c r="CR184" s="39">
        <v>0</v>
      </c>
      <c r="CS184" s="39">
        <f>CR184*C184*E184*F184*M184*$CS$6</f>
        <v>0</v>
      </c>
      <c r="CT184" s="39">
        <v>5</v>
      </c>
      <c r="CU184" s="39">
        <f>CT184*C184*E184*F184*M184*$CU$6</f>
        <v>106399.14331199999</v>
      </c>
      <c r="CV184" s="39">
        <v>5</v>
      </c>
      <c r="CW184" s="39">
        <f>SUM(CV184*$CW$6*C184*E184*F184*M184)</f>
        <v>106399.14331200001</v>
      </c>
      <c r="CX184" s="39">
        <v>59</v>
      </c>
      <c r="CY184" s="39">
        <f>SUM(CX184*$CY$6*C184*E184*F184*M184)</f>
        <v>1255509.8910816002</v>
      </c>
      <c r="CZ184" s="39">
        <v>1</v>
      </c>
      <c r="DA184" s="39">
        <f>CZ184*C184*E184*F184*M184*$DA$6</f>
        <v>21279.828662399999</v>
      </c>
      <c r="DB184" s="39">
        <v>0</v>
      </c>
      <c r="DC184" s="39">
        <f>DB184*C184*E184*F184*M184*$DC$6</f>
        <v>0</v>
      </c>
      <c r="DD184" s="39">
        <v>500</v>
      </c>
      <c r="DE184" s="39">
        <f>DD184*C184*E184*F184*M184*$DE$6</f>
        <v>11725619.8752</v>
      </c>
      <c r="DF184" s="39">
        <v>5</v>
      </c>
      <c r="DG184" s="39">
        <f>DF184*C184*E184*F184*M184*$DG$6</f>
        <v>117256.198752</v>
      </c>
      <c r="DH184" s="40">
        <v>0</v>
      </c>
      <c r="DI184" s="40">
        <f>DH184*C184*E184*F184*M184*$DI$6</f>
        <v>0</v>
      </c>
      <c r="DJ184" s="39"/>
      <c r="DK184" s="39">
        <f>DJ184*C184*E184*F184*M184*$DK$6</f>
        <v>0</v>
      </c>
      <c r="DL184" s="39">
        <v>0</v>
      </c>
      <c r="DM184" s="39">
        <f>DL184*C184*E184*F184*M184*$DM$6</f>
        <v>0</v>
      </c>
      <c r="DN184" s="39">
        <v>0</v>
      </c>
      <c r="DO184" s="39">
        <f>DN184*C184*E184*F184*M184*$DO$6</f>
        <v>0</v>
      </c>
      <c r="DP184" s="39">
        <v>2</v>
      </c>
      <c r="DQ184" s="39">
        <f>DP184*C184*E184*F184*M184*$DQ$6</f>
        <v>46902.4795008</v>
      </c>
      <c r="DR184" s="39">
        <v>0</v>
      </c>
      <c r="DS184" s="39">
        <f>DR184*C184*E184*F184*M184*$DS$6</f>
        <v>0</v>
      </c>
      <c r="DT184" s="39">
        <v>23</v>
      </c>
      <c r="DU184" s="39">
        <f>DT184*C184*E184*F184*M184*$DU$6</f>
        <v>489436.05923520005</v>
      </c>
      <c r="DV184" s="39">
        <v>19</v>
      </c>
      <c r="DW184" s="39">
        <f>DV184*C184*E184*F184*M184*$DW$6</f>
        <v>404316.74458559998</v>
      </c>
      <c r="DX184" s="39">
        <v>2</v>
      </c>
      <c r="DY184" s="39">
        <f>DX184*C184*E184*F184*N184*$DY$6</f>
        <v>86468.69154</v>
      </c>
      <c r="DZ184" s="39">
        <v>12</v>
      </c>
      <c r="EA184" s="39">
        <f>DZ184*C184*E184*F184*O184*$EA$6</f>
        <v>556036.33932000003</v>
      </c>
      <c r="EB184" s="41">
        <f t="shared" si="88"/>
        <v>2209</v>
      </c>
      <c r="EC184" s="41">
        <f t="shared" si="89"/>
        <v>46434380.140517607</v>
      </c>
    </row>
    <row r="185" spans="1:257" x14ac:dyDescent="0.25">
      <c r="A185" s="56">
        <v>201</v>
      </c>
      <c r="B185" s="34" t="s">
        <v>251</v>
      </c>
      <c r="C185" s="35">
        <v>19007.45</v>
      </c>
      <c r="D185" s="35">
        <f t="shared" si="85"/>
        <v>15966.258000000002</v>
      </c>
      <c r="E185" s="112">
        <v>0.9</v>
      </c>
      <c r="F185" s="36">
        <v>1</v>
      </c>
      <c r="G185" s="37"/>
      <c r="H185" s="38">
        <v>0.65</v>
      </c>
      <c r="I185" s="38">
        <v>0.15</v>
      </c>
      <c r="J185" s="38">
        <v>0.04</v>
      </c>
      <c r="K185" s="38">
        <v>0.16</v>
      </c>
      <c r="L185" s="35">
        <v>1.4</v>
      </c>
      <c r="M185" s="35">
        <v>1.68</v>
      </c>
      <c r="N185" s="35">
        <v>2.23</v>
      </c>
      <c r="O185" s="35">
        <v>2.39</v>
      </c>
      <c r="P185" s="39"/>
      <c r="Q185" s="39">
        <f>P185*C185*E185*F185*L185*$Q$6</f>
        <v>0</v>
      </c>
      <c r="R185" s="39"/>
      <c r="S185" s="39">
        <f>R185*C185*E185*F185*L185*$S$6</f>
        <v>0</v>
      </c>
      <c r="T185" s="39">
        <v>0</v>
      </c>
      <c r="U185" s="39">
        <f>T185*C185*E185*F185*L185*$U$6</f>
        <v>0</v>
      </c>
      <c r="V185" s="39">
        <v>0</v>
      </c>
      <c r="W185" s="39">
        <f>V185*C185*E185*F185*L185*$W$6</f>
        <v>0</v>
      </c>
      <c r="X185" s="39">
        <v>0</v>
      </c>
      <c r="Y185" s="39">
        <f>X185*C185*E185*F185*L185*$Y$6</f>
        <v>0</v>
      </c>
      <c r="Z185" s="39">
        <v>136</v>
      </c>
      <c r="AA185" s="39">
        <f>Z185*C185*E185*F185*L185*$AA$6</f>
        <v>3582828.2952000005</v>
      </c>
      <c r="AB185" s="39">
        <v>0</v>
      </c>
      <c r="AC185" s="39">
        <f>AB185*C185*E185*F185*L185*$AC$6</f>
        <v>0</v>
      </c>
      <c r="AD185" s="39">
        <v>0</v>
      </c>
      <c r="AE185" s="39">
        <f>AD185*C185*E185*F185*L185*$AE$6</f>
        <v>0</v>
      </c>
      <c r="AF185" s="39">
        <v>0</v>
      </c>
      <c r="AG185" s="39">
        <f>AF185*C185*E185*F185*L185*$AG$6</f>
        <v>0</v>
      </c>
      <c r="AH185" s="39">
        <v>2</v>
      </c>
      <c r="AI185" s="39">
        <f>AH185*C185*E185*F185*L185*$AI$6</f>
        <v>46940.798520000004</v>
      </c>
      <c r="AJ185" s="39">
        <v>5</v>
      </c>
      <c r="AK185" s="39">
        <f>AJ185*C185*E185*F185*L185*$AK$6</f>
        <v>117351.9963</v>
      </c>
      <c r="AL185" s="39">
        <v>12</v>
      </c>
      <c r="AM185" s="39">
        <f>AL185*C185*E185*F185*L185*$AM$6</f>
        <v>281644.79112000001</v>
      </c>
      <c r="AN185" s="39"/>
      <c r="AO185" s="39">
        <f>SUM($AO$6*AN185*C185*E185*F185*L185)</f>
        <v>0</v>
      </c>
      <c r="AP185" s="39">
        <v>5</v>
      </c>
      <c r="AQ185" s="39">
        <f>AP185*C185*E185*F185*L185*$AQ$6</f>
        <v>117351.9963</v>
      </c>
      <c r="AR185" s="39">
        <v>0</v>
      </c>
      <c r="AS185" s="39">
        <f>AR185*C185*E185*F185*L185*$AS$6</f>
        <v>0</v>
      </c>
      <c r="AT185" s="39">
        <v>0</v>
      </c>
      <c r="AU185" s="39">
        <f>AT185*C185*E185*F185*L185*$AU$6</f>
        <v>0</v>
      </c>
      <c r="AV185" s="39">
        <v>0</v>
      </c>
      <c r="AW185" s="39">
        <f>AV185*C185*E185*F185*L185*$AW$6</f>
        <v>0</v>
      </c>
      <c r="AX185" s="39">
        <v>1</v>
      </c>
      <c r="AY185" s="39">
        <f>SUM(AX185*$AY$6*C185*E185*F185*L185)</f>
        <v>23470.399259999998</v>
      </c>
      <c r="AZ185" s="39">
        <v>6</v>
      </c>
      <c r="BA185" s="39">
        <f>SUM(AZ185*$BA$6*C185*E185*F185*L185)</f>
        <v>140822.39555999998</v>
      </c>
      <c r="BB185" s="39">
        <v>0</v>
      </c>
      <c r="BC185" s="39">
        <f>BB185*C185*E185*F185*L185*$BC$6</f>
        <v>0</v>
      </c>
      <c r="BD185" s="39">
        <v>0</v>
      </c>
      <c r="BE185" s="39">
        <f>BD185*C185*E185*F185*L185*$BE$6</f>
        <v>0</v>
      </c>
      <c r="BF185" s="39">
        <v>60</v>
      </c>
      <c r="BG185" s="39">
        <f>BF185*C185*E185*F185*L185*$BG$6</f>
        <v>1551920.2776000001</v>
      </c>
      <c r="BH185" s="39"/>
      <c r="BI185" s="39">
        <f>BH185*C185*E185*F185*L185*$BI$6</f>
        <v>0</v>
      </c>
      <c r="BJ185" s="39">
        <v>0</v>
      </c>
      <c r="BK185" s="39">
        <f>BJ185*C185*E185*F185*L185*$BK$6</f>
        <v>0</v>
      </c>
      <c r="BL185" s="39">
        <v>0</v>
      </c>
      <c r="BM185" s="39">
        <f>BL185*C185*E185*F185*L185*$BM$6</f>
        <v>0</v>
      </c>
      <c r="BN185" s="39">
        <v>0</v>
      </c>
      <c r="BO185" s="39">
        <f>BN185*C185*E185*F185*L185*$BO$6</f>
        <v>0</v>
      </c>
      <c r="BP185" s="39">
        <v>0</v>
      </c>
      <c r="BQ185" s="39">
        <f>BP185*C185*E185*F185*L185*$BQ$6</f>
        <v>0</v>
      </c>
      <c r="BR185" s="39">
        <v>0</v>
      </c>
      <c r="BS185" s="39">
        <f>BR185*C185*E185*F185*L185*$BS$6</f>
        <v>0</v>
      </c>
      <c r="BT185" s="39">
        <v>30</v>
      </c>
      <c r="BU185" s="39">
        <f>BT185*C185*E185*F185*L185*$BU$6</f>
        <v>790329.77100000007</v>
      </c>
      <c r="BV185" s="39">
        <v>7</v>
      </c>
      <c r="BW185" s="39">
        <f>BV185*C185*E185*F185*L185*$BW$6</f>
        <v>181057.36571999997</v>
      </c>
      <c r="BX185" s="39">
        <v>2</v>
      </c>
      <c r="BY185" s="39">
        <f>BX185*C185*E185*F185*L185*$BY$6</f>
        <v>46940.798520000004</v>
      </c>
      <c r="BZ185" s="39">
        <v>5</v>
      </c>
      <c r="CA185" s="39">
        <f>BZ185*C185*E185*F185*M185*$CA$6</f>
        <v>215544.48300000001</v>
      </c>
      <c r="CB185" s="39"/>
      <c r="CC185" s="39">
        <f>CB185*C185*E185*F185*M185*$CC$6</f>
        <v>0</v>
      </c>
      <c r="CD185" s="39">
        <v>5</v>
      </c>
      <c r="CE185" s="39">
        <f>CD185*C185*E185*F185*M185*$CE$6</f>
        <v>140822.39556</v>
      </c>
      <c r="CF185" s="39">
        <v>11</v>
      </c>
      <c r="CG185" s="39">
        <f>CF185*C185*E185*F185*M185*$CG$6</f>
        <v>309809.27023199998</v>
      </c>
      <c r="CH185" s="39">
        <v>1</v>
      </c>
      <c r="CI185" s="39">
        <f>SUM(CH185*$CI$6*C185*E185*F185*M185)</f>
        <v>28164.479111999997</v>
      </c>
      <c r="CJ185" s="39">
        <v>6</v>
      </c>
      <c r="CK185" s="39">
        <f>SUM(CJ185*$CK$6*C185*E185*F185*M185)</f>
        <v>168986.87467199998</v>
      </c>
      <c r="CL185" s="39">
        <v>16</v>
      </c>
      <c r="CM185" s="39">
        <f>CL185*C185*E185*F185*M185*$CM$6</f>
        <v>450631.66579200007</v>
      </c>
      <c r="CN185" s="39">
        <v>0</v>
      </c>
      <c r="CO185" s="39">
        <f>CN185*C185*E185*F185*M185*$CO$6</f>
        <v>0</v>
      </c>
      <c r="CP185" s="39">
        <v>17</v>
      </c>
      <c r="CQ185" s="39">
        <f>CP185*C185*E185*F185*M185*$CQ$6</f>
        <v>478796.14490400004</v>
      </c>
      <c r="CR185" s="39"/>
      <c r="CS185" s="39">
        <f>CR185*C185*E185*F185*M185*$CS$6</f>
        <v>0</v>
      </c>
      <c r="CT185" s="39">
        <v>40</v>
      </c>
      <c r="CU185" s="39">
        <f>CT185*C185*E185*F185*M185*$CU$6</f>
        <v>1126579.16448</v>
      </c>
      <c r="CV185" s="39">
        <v>1</v>
      </c>
      <c r="CW185" s="39">
        <f>SUM(CV185*$CW$6*C185*E185*F185*M185)</f>
        <v>28164.479111999997</v>
      </c>
      <c r="CX185" s="39">
        <v>9</v>
      </c>
      <c r="CY185" s="39">
        <f>SUM(CX185*$CY$6*C185*E185*F185*M185)</f>
        <v>253480.31200800001</v>
      </c>
      <c r="CZ185" s="39">
        <v>0</v>
      </c>
      <c r="DA185" s="39">
        <f>CZ185*C185*E185*F185*M185*$DA$6</f>
        <v>0</v>
      </c>
      <c r="DB185" s="39">
        <v>0</v>
      </c>
      <c r="DC185" s="39">
        <f>DB185*C185*E185*F185*M185*$DC$6</f>
        <v>0</v>
      </c>
      <c r="DD185" s="39">
        <v>32</v>
      </c>
      <c r="DE185" s="39">
        <f>DD185*C185*E185*F185*M185*$DE$6</f>
        <v>993228.97766400024</v>
      </c>
      <c r="DF185" s="39"/>
      <c r="DG185" s="39">
        <f>DF185*C185*E185*F185*M185*$DG$6</f>
        <v>0</v>
      </c>
      <c r="DH185" s="40">
        <v>0</v>
      </c>
      <c r="DI185" s="40">
        <f>DH185*C185*E185*F185*M185*$DI$6</f>
        <v>0</v>
      </c>
      <c r="DJ185" s="39"/>
      <c r="DK185" s="39">
        <f>DJ185*C185*E185*F185*M185*$DK$6</f>
        <v>0</v>
      </c>
      <c r="DL185" s="39">
        <v>0</v>
      </c>
      <c r="DM185" s="39">
        <f>DL185*C185*E185*F185*M185*$DM$6</f>
        <v>0</v>
      </c>
      <c r="DN185" s="39">
        <v>0</v>
      </c>
      <c r="DO185" s="39">
        <f>DN185*C185*E185*F185*M185*$DO$6</f>
        <v>0</v>
      </c>
      <c r="DP185" s="39"/>
      <c r="DQ185" s="39">
        <f>DP185*C185*E185*F185*M185*$DQ$6</f>
        <v>0</v>
      </c>
      <c r="DR185" s="39">
        <v>0</v>
      </c>
      <c r="DS185" s="39">
        <f>DR185*C185*E185*F185*M185*$DS$6</f>
        <v>0</v>
      </c>
      <c r="DT185" s="39">
        <v>28</v>
      </c>
      <c r="DU185" s="39">
        <f>DT185*C185*E185*F185*M185*$DU$6</f>
        <v>788605.41513599991</v>
      </c>
      <c r="DV185" s="39">
        <v>5</v>
      </c>
      <c r="DW185" s="39">
        <f>DV185*C185*E185*F185*M185*$DW$6</f>
        <v>140822.39556</v>
      </c>
      <c r="DX185" s="39">
        <v>2</v>
      </c>
      <c r="DY185" s="39">
        <f>DX185*C185*E185*F185*N185*$DY$6</f>
        <v>114443.85645000002</v>
      </c>
      <c r="DZ185" s="39">
        <v>29</v>
      </c>
      <c r="EA185" s="39">
        <f>DZ185*C185*E185*F185*O185*$EA$6</f>
        <v>1778498.5853250003</v>
      </c>
      <c r="EB185" s="41">
        <f t="shared" si="88"/>
        <v>473</v>
      </c>
      <c r="EC185" s="41">
        <f t="shared" si="89"/>
        <v>13897237.384107005</v>
      </c>
    </row>
    <row r="186" spans="1:257" s="43" customFormat="1" ht="30" x14ac:dyDescent="0.25">
      <c r="A186" s="56">
        <v>202</v>
      </c>
      <c r="B186" s="34" t="s">
        <v>252</v>
      </c>
      <c r="C186" s="35">
        <v>19007.45</v>
      </c>
      <c r="D186" s="35">
        <f t="shared" si="85"/>
        <v>15966.258000000002</v>
      </c>
      <c r="E186" s="112">
        <v>0.67</v>
      </c>
      <c r="F186" s="36">
        <v>1</v>
      </c>
      <c r="G186" s="37"/>
      <c r="H186" s="38">
        <v>0.67</v>
      </c>
      <c r="I186" s="38">
        <v>0.13</v>
      </c>
      <c r="J186" s="38">
        <v>0.04</v>
      </c>
      <c r="K186" s="38">
        <v>0.16</v>
      </c>
      <c r="L186" s="35">
        <v>1.4</v>
      </c>
      <c r="M186" s="35">
        <v>1.68</v>
      </c>
      <c r="N186" s="35">
        <v>2.23</v>
      </c>
      <c r="O186" s="35">
        <v>2.39</v>
      </c>
      <c r="P186" s="39"/>
      <c r="Q186" s="39">
        <f>P186*C186*E186*F186*L186*$Q$6</f>
        <v>0</v>
      </c>
      <c r="R186" s="39">
        <v>75</v>
      </c>
      <c r="S186" s="39">
        <f>R186*C186*E186*F186*L186*$S$6</f>
        <v>1738326.33975</v>
      </c>
      <c r="T186" s="39">
        <v>0</v>
      </c>
      <c r="U186" s="39">
        <f>T186*C186*E186*F186*L186*$U$6</f>
        <v>0</v>
      </c>
      <c r="V186" s="39">
        <v>0</v>
      </c>
      <c r="W186" s="39">
        <f>V186*C186*E186*F186*L186*$W$6</f>
        <v>0</v>
      </c>
      <c r="X186" s="39">
        <v>0</v>
      </c>
      <c r="Y186" s="39">
        <f>X186*C186*E186*F186*L186*$Y$6</f>
        <v>0</v>
      </c>
      <c r="Z186" s="39">
        <v>104</v>
      </c>
      <c r="AA186" s="39">
        <f>Z186*C186*E186*F186*L186*$AA$6</f>
        <v>2039636.2386400003</v>
      </c>
      <c r="AB186" s="39">
        <v>0</v>
      </c>
      <c r="AC186" s="39">
        <f>AB186*C186*E186*F186*L186*$AC$6</f>
        <v>0</v>
      </c>
      <c r="AD186" s="39">
        <v>0</v>
      </c>
      <c r="AE186" s="39">
        <f>AD186*C186*E186*F186*L186*$AE$6</f>
        <v>0</v>
      </c>
      <c r="AF186" s="39">
        <v>0</v>
      </c>
      <c r="AG186" s="39">
        <f>AF186*C186*E186*F186*L186*$AG$6</f>
        <v>0</v>
      </c>
      <c r="AH186" s="39">
        <v>5</v>
      </c>
      <c r="AI186" s="39">
        <f>AH186*C186*E186*F186*L186*$AI$6</f>
        <v>87362.041689999998</v>
      </c>
      <c r="AJ186" s="39">
        <v>2</v>
      </c>
      <c r="AK186" s="39">
        <f>AJ186*C186*E186*F186*L186*$AK$6</f>
        <v>34944.816676000002</v>
      </c>
      <c r="AL186" s="39">
        <v>25</v>
      </c>
      <c r="AM186" s="39">
        <f>AL186*C186*E186*F186*L186*$AM$6</f>
        <v>436810.20845000003</v>
      </c>
      <c r="AN186" s="39"/>
      <c r="AO186" s="39">
        <f>SUM($AO$6*AN186*C186*E186*F186*L186)</f>
        <v>0</v>
      </c>
      <c r="AP186" s="39">
        <v>5</v>
      </c>
      <c r="AQ186" s="39">
        <f>AP186*C186*E186*F186*L186*$AQ$6</f>
        <v>87362.041689999998</v>
      </c>
      <c r="AR186" s="39">
        <v>0</v>
      </c>
      <c r="AS186" s="39">
        <f>AR186*C186*E186*F186*L186*$AS$6</f>
        <v>0</v>
      </c>
      <c r="AT186" s="39">
        <v>1</v>
      </c>
      <c r="AU186" s="39">
        <f>AT186*C186*E186*F186*L186*$AU$6</f>
        <v>17472.408338000001</v>
      </c>
      <c r="AV186" s="39">
        <v>0</v>
      </c>
      <c r="AW186" s="39">
        <f>AV186*C186*E186*F186*L186*$AW$6</f>
        <v>0</v>
      </c>
      <c r="AX186" s="39">
        <v>1</v>
      </c>
      <c r="AY186" s="39">
        <f>SUM(AX186*$AY$6*C186*E186*F186*L186)</f>
        <v>17472.408338000001</v>
      </c>
      <c r="AZ186" s="39">
        <v>7</v>
      </c>
      <c r="BA186" s="39">
        <f>SUM(AZ186*$BA$6*C186*E186*F186*L186)</f>
        <v>122306.85836599999</v>
      </c>
      <c r="BB186" s="39">
        <v>0</v>
      </c>
      <c r="BC186" s="39">
        <f>BB186*C186*E186*F186*L186*$BC$6</f>
        <v>0</v>
      </c>
      <c r="BD186" s="39">
        <v>0</v>
      </c>
      <c r="BE186" s="39">
        <f>BD186*C186*E186*F186*L186*$BE$6</f>
        <v>0</v>
      </c>
      <c r="BF186" s="39">
        <v>153</v>
      </c>
      <c r="BG186" s="39">
        <f>BF186*C186*E186*F186*L186*$BG$6</f>
        <v>2946061.993644</v>
      </c>
      <c r="BH186" s="39"/>
      <c r="BI186" s="39">
        <f>BH186*C186*E186*F186*L186*$BI$6</f>
        <v>0</v>
      </c>
      <c r="BJ186" s="39">
        <v>0</v>
      </c>
      <c r="BK186" s="39">
        <f>BJ186*C186*E186*F186*L186*$BK$6</f>
        <v>0</v>
      </c>
      <c r="BL186" s="39">
        <v>0</v>
      </c>
      <c r="BM186" s="39">
        <f>BL186*C186*E186*F186*L186*$BM$6</f>
        <v>0</v>
      </c>
      <c r="BN186" s="39">
        <v>0</v>
      </c>
      <c r="BO186" s="39">
        <f>BN186*C186*E186*F186*L186*$BO$6</f>
        <v>0</v>
      </c>
      <c r="BP186" s="39">
        <v>0</v>
      </c>
      <c r="BQ186" s="39">
        <f>BP186*C186*E186*F186*L186*$BQ$6</f>
        <v>0</v>
      </c>
      <c r="BR186" s="39">
        <v>0</v>
      </c>
      <c r="BS186" s="39">
        <f>BR186*C186*E186*F186*L186*$BS$6</f>
        <v>0</v>
      </c>
      <c r="BT186" s="39"/>
      <c r="BU186" s="39">
        <f>BT186*C186*E186*F186*L186*$BU$6</f>
        <v>0</v>
      </c>
      <c r="BV186" s="39"/>
      <c r="BW186" s="39">
        <f>BV186*C186*E186*F186*L186*$BW$6</f>
        <v>0</v>
      </c>
      <c r="BX186" s="39">
        <v>2</v>
      </c>
      <c r="BY186" s="39">
        <f>BX186*C186*E186*F186*L186*$BY$6</f>
        <v>34944.816676000002</v>
      </c>
      <c r="BZ186" s="39">
        <v>5</v>
      </c>
      <c r="CA186" s="39">
        <f>BZ186*C186*E186*F186*M186*$CA$6</f>
        <v>160460.89290000001</v>
      </c>
      <c r="CB186" s="39">
        <v>0</v>
      </c>
      <c r="CC186" s="39">
        <f>CB186*C186*E186*F186*M186*$CC$6</f>
        <v>0</v>
      </c>
      <c r="CD186" s="39">
        <v>40</v>
      </c>
      <c r="CE186" s="39">
        <f>CD186*C186*E186*F186*M186*$CE$6</f>
        <v>838675.60022399994</v>
      </c>
      <c r="CF186" s="39">
        <v>23</v>
      </c>
      <c r="CG186" s="39">
        <f>CF186*C186*E186*F186*M186*$CG$6</f>
        <v>482238.47012880002</v>
      </c>
      <c r="CH186" s="39">
        <v>1</v>
      </c>
      <c r="CI186" s="39">
        <f>SUM(CH186*$CI$6*C186*E186*F186*M186)</f>
        <v>20966.890005599998</v>
      </c>
      <c r="CJ186" s="39">
        <v>10</v>
      </c>
      <c r="CK186" s="39">
        <f>SUM(CJ186*$CK$6*C186*E186*F186*M186)</f>
        <v>209668.90005600001</v>
      </c>
      <c r="CL186" s="39">
        <v>32</v>
      </c>
      <c r="CM186" s="39">
        <f>CL186*C186*E186*F186*M186*$CM$6</f>
        <v>670940.48017920007</v>
      </c>
      <c r="CN186" s="39">
        <v>0</v>
      </c>
      <c r="CO186" s="39">
        <f>CN186*C186*E186*F186*M186*$CO$6</f>
        <v>0</v>
      </c>
      <c r="CP186" s="39">
        <v>61</v>
      </c>
      <c r="CQ186" s="39">
        <f>CP186*C186*E186*F186*M186*$CQ$6</f>
        <v>1278980.2903415998</v>
      </c>
      <c r="CR186" s="39">
        <v>0</v>
      </c>
      <c r="CS186" s="39">
        <f>CR186*C186*E186*F186*M186*$CS$6</f>
        <v>0</v>
      </c>
      <c r="CT186" s="39">
        <v>10</v>
      </c>
      <c r="CU186" s="39">
        <f>CT186*C186*E186*F186*M186*$CU$6</f>
        <v>209668.90005599998</v>
      </c>
      <c r="CV186" s="39">
        <v>2</v>
      </c>
      <c r="CW186" s="39">
        <f>SUM(CV186*$CW$6*C186*E186*F186*M186)</f>
        <v>41933.780011199997</v>
      </c>
      <c r="CX186" s="39">
        <v>16</v>
      </c>
      <c r="CY186" s="39">
        <f>SUM(CX186*$CY$6*C186*E186*F186*M186)</f>
        <v>335470.24008959997</v>
      </c>
      <c r="CZ186" s="39">
        <v>0</v>
      </c>
      <c r="DA186" s="39">
        <f>CZ186*C186*E186*F186*M186*$DA$6</f>
        <v>0</v>
      </c>
      <c r="DB186" s="39">
        <v>0</v>
      </c>
      <c r="DC186" s="39">
        <f>DB186*C186*E186*F186*M186*$DC$6</f>
        <v>0</v>
      </c>
      <c r="DD186" s="39">
        <v>152</v>
      </c>
      <c r="DE186" s="39">
        <f>DD186*C186*E186*F186*M186*$DE$6</f>
        <v>3512168.0237952005</v>
      </c>
      <c r="DF186" s="39">
        <v>20</v>
      </c>
      <c r="DG186" s="39">
        <f>DF186*C186*E186*F186*M186*$DG$6</f>
        <v>462127.37155200006</v>
      </c>
      <c r="DH186" s="40">
        <v>0</v>
      </c>
      <c r="DI186" s="40">
        <f>DH186*C186*E186*F186*M186*$DI$6</f>
        <v>0</v>
      </c>
      <c r="DJ186" s="39">
        <v>65</v>
      </c>
      <c r="DK186" s="39">
        <f>DJ186*C186*E186*F186*M186*$DK$6</f>
        <v>1501913.9575440001</v>
      </c>
      <c r="DL186" s="39">
        <v>0</v>
      </c>
      <c r="DM186" s="39">
        <f>DL186*C186*E186*F186*M186*$DM$6</f>
        <v>0</v>
      </c>
      <c r="DN186" s="39">
        <v>0</v>
      </c>
      <c r="DO186" s="39">
        <f>DN186*C186*E186*F186*M186*$DO$6</f>
        <v>0</v>
      </c>
      <c r="DP186" s="39">
        <v>65</v>
      </c>
      <c r="DQ186" s="39">
        <f>DP186*C186*E186*F186*M186*$DQ$6</f>
        <v>1501913.9575440001</v>
      </c>
      <c r="DR186" s="39">
        <v>0</v>
      </c>
      <c r="DS186" s="39">
        <f>DR186*C186*E186*F186*M186*$DS$6</f>
        <v>0</v>
      </c>
      <c r="DT186" s="39">
        <v>10</v>
      </c>
      <c r="DU186" s="39">
        <f>DT186*C186*E186*F186*M186*$DU$6</f>
        <v>209668.90005599998</v>
      </c>
      <c r="DV186" s="39">
        <v>4</v>
      </c>
      <c r="DW186" s="39">
        <f>DV186*C186*E186*F186*M186*$DW$6</f>
        <v>83867.560022400008</v>
      </c>
      <c r="DX186" s="39">
        <v>0</v>
      </c>
      <c r="DY186" s="39">
        <f>DX186*C186*E186*F186*N186*$DY$6</f>
        <v>0</v>
      </c>
      <c r="DZ186" s="39">
        <v>2</v>
      </c>
      <c r="EA186" s="39">
        <f>DZ186*C186*E186*F186*O186*$EA$6</f>
        <v>91309.889055000021</v>
      </c>
      <c r="EB186" s="41">
        <f t="shared" si="88"/>
        <v>898</v>
      </c>
      <c r="EC186" s="41">
        <f t="shared" si="89"/>
        <v>19174674.275818598</v>
      </c>
      <c r="ED186" s="2"/>
      <c r="EE186" s="2"/>
      <c r="EF186" s="2"/>
      <c r="EG186" s="2"/>
      <c r="EH186" s="2"/>
      <c r="EI186" s="2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</row>
    <row r="187" spans="1:257" s="43" customFormat="1" ht="30" x14ac:dyDescent="0.25">
      <c r="A187" s="56">
        <v>128</v>
      </c>
      <c r="B187" s="34" t="s">
        <v>253</v>
      </c>
      <c r="C187" s="35">
        <v>19007.45</v>
      </c>
      <c r="D187" s="35"/>
      <c r="E187" s="112">
        <v>2.56</v>
      </c>
      <c r="F187" s="36">
        <v>1</v>
      </c>
      <c r="G187" s="37"/>
      <c r="H187" s="38">
        <v>0.67</v>
      </c>
      <c r="I187" s="38">
        <v>0.13</v>
      </c>
      <c r="J187" s="38">
        <v>0.04</v>
      </c>
      <c r="K187" s="38">
        <v>0.16</v>
      </c>
      <c r="L187" s="35">
        <v>1.4</v>
      </c>
      <c r="M187" s="35">
        <v>1.68</v>
      </c>
      <c r="N187" s="35">
        <v>2.23</v>
      </c>
      <c r="O187" s="35">
        <v>2.39</v>
      </c>
      <c r="P187" s="39"/>
      <c r="Q187" s="39">
        <f>P187*C187*E187*F187*L187*$Q$6</f>
        <v>0</v>
      </c>
      <c r="R187" s="39"/>
      <c r="S187" s="39">
        <f>R187*C187*E187*F187*L187*$S$6</f>
        <v>0</v>
      </c>
      <c r="T187" s="39"/>
      <c r="U187" s="39">
        <f>T187*C187*E187*F187*L187*$U$6</f>
        <v>0</v>
      </c>
      <c r="V187" s="39"/>
      <c r="W187" s="39">
        <f>V187*C187*E187*F187*L187*$W$6</f>
        <v>0</v>
      </c>
      <c r="X187" s="39">
        <v>8</v>
      </c>
      <c r="Y187" s="39">
        <f>X187*C187*E187*F187*L187*$Y$6</f>
        <v>599479.76703999995</v>
      </c>
      <c r="Z187" s="39">
        <v>6</v>
      </c>
      <c r="AA187" s="39">
        <f>Z187*C187*E187*F187*L187*$AA$6</f>
        <v>449609.82528000005</v>
      </c>
      <c r="AB187" s="39"/>
      <c r="AC187" s="39">
        <f>AB187*C187*E187*F187*L187*$AC$6</f>
        <v>0</v>
      </c>
      <c r="AD187" s="39"/>
      <c r="AE187" s="39">
        <f>AD187*C187*E187*F187*L187*$AE$6</f>
        <v>0</v>
      </c>
      <c r="AF187" s="39"/>
      <c r="AG187" s="39">
        <f>AF187*C187*E187*F187*L187*$AG$6</f>
        <v>0</v>
      </c>
      <c r="AH187" s="39"/>
      <c r="AI187" s="39">
        <f>AH187*C187*E187*F187*L187*$AI$6</f>
        <v>0</v>
      </c>
      <c r="AJ187" s="39"/>
      <c r="AK187" s="39">
        <f>AJ187*C187*E187*F187*L187*$AK$6</f>
        <v>0</v>
      </c>
      <c r="AL187" s="39"/>
      <c r="AM187" s="39">
        <f>AL187*C187*E187*F187*L187*$AM$6</f>
        <v>0</v>
      </c>
      <c r="AN187" s="39"/>
      <c r="AO187" s="39">
        <f>SUM($AO$6*AN187*C187*E187*F187*L187)</f>
        <v>0</v>
      </c>
      <c r="AP187" s="39"/>
      <c r="AQ187" s="39">
        <f>AP187*C187*E187*F187*L187*$AQ$6</f>
        <v>0</v>
      </c>
      <c r="AR187" s="39"/>
      <c r="AS187" s="39">
        <f>AR187*C187*E187*F187*L187*$AS$6</f>
        <v>0</v>
      </c>
      <c r="AT187" s="39"/>
      <c r="AU187" s="39">
        <f>AT187*C187*E187*F187*L187*$AU$6</f>
        <v>0</v>
      </c>
      <c r="AV187" s="39"/>
      <c r="AW187" s="39">
        <f>AV187*C187*E187*F187*L187*$AW$6</f>
        <v>0</v>
      </c>
      <c r="AX187" s="39"/>
      <c r="AY187" s="39">
        <f>SUM(AX187*$AY$6*C187*E187*F187*L187)</f>
        <v>0</v>
      </c>
      <c r="AZ187" s="39"/>
      <c r="BA187" s="39">
        <f>SUM(AZ187*$BA$6*C187*E187*F187*L187)</f>
        <v>0</v>
      </c>
      <c r="BB187" s="39"/>
      <c r="BC187" s="39">
        <f>BB187*C187*E187*F187*L187*$BC$6</f>
        <v>0</v>
      </c>
      <c r="BD187" s="39"/>
      <c r="BE187" s="39">
        <f>BD187*C187*E187*F187*L187*$BE$6</f>
        <v>0</v>
      </c>
      <c r="BF187" s="39"/>
      <c r="BG187" s="39">
        <f>BF187*C187*E187*F187*L187*$BG$6</f>
        <v>0</v>
      </c>
      <c r="BH187" s="39"/>
      <c r="BI187" s="39">
        <f>BH187*C187*E187*F187*L187*$BI$6</f>
        <v>0</v>
      </c>
      <c r="BJ187" s="39"/>
      <c r="BK187" s="39">
        <f>BJ187*C187*E187*F187*L187*$BK$6</f>
        <v>0</v>
      </c>
      <c r="BL187" s="39"/>
      <c r="BM187" s="39">
        <f>BL187*C187*E187*F187*L187*$BM$6</f>
        <v>0</v>
      </c>
      <c r="BN187" s="39"/>
      <c r="BO187" s="39">
        <f>BN187*C187*E187*F187*L187*$BO$6</f>
        <v>0</v>
      </c>
      <c r="BP187" s="39"/>
      <c r="BQ187" s="39">
        <f>BP187*C187*E187*F187*L187*$BQ$6</f>
        <v>0</v>
      </c>
      <c r="BR187" s="39"/>
      <c r="BS187" s="39">
        <f>BR187*C187*E187*F187*L187*$BS$6</f>
        <v>0</v>
      </c>
      <c r="BT187" s="39"/>
      <c r="BU187" s="39">
        <f>BT187*C187*E187*F187*L187*$BU$6</f>
        <v>0</v>
      </c>
      <c r="BV187" s="39"/>
      <c r="BW187" s="39">
        <f>BV187*C187*E187*F187*L187*$BW$6</f>
        <v>0</v>
      </c>
      <c r="BX187" s="39"/>
      <c r="BY187" s="39">
        <f>BX187*C187*E187*F187*L187*$BY$6</f>
        <v>0</v>
      </c>
      <c r="BZ187" s="39"/>
      <c r="CA187" s="39">
        <f>BZ187*C187*E187*F187*M187*$CA$6</f>
        <v>0</v>
      </c>
      <c r="CB187" s="39"/>
      <c r="CC187" s="39">
        <f>CB187*C187*E187*F187*M187*$CC$6</f>
        <v>0</v>
      </c>
      <c r="CD187" s="39"/>
      <c r="CE187" s="39">
        <f>CD187*C187*E187*F187*M187*$CE$6</f>
        <v>0</v>
      </c>
      <c r="CF187" s="39"/>
      <c r="CG187" s="39">
        <f>CF187*C187*E187*F187*M187*$CG$6</f>
        <v>0</v>
      </c>
      <c r="CH187" s="39"/>
      <c r="CI187" s="39">
        <f>SUM(CH187*$CI$6*C187*E187*F187*M187)</f>
        <v>0</v>
      </c>
      <c r="CJ187" s="39"/>
      <c r="CK187" s="39">
        <f>SUM(CJ187*$CK$6*C187*E187*F187*M187)</f>
        <v>0</v>
      </c>
      <c r="CL187" s="39"/>
      <c r="CM187" s="39">
        <f>CL187*C187*E187*F187*M187*$CM$6</f>
        <v>0</v>
      </c>
      <c r="CN187" s="39"/>
      <c r="CO187" s="39">
        <f>CN187*C187*E187*F187*M187*$CO$6</f>
        <v>0</v>
      </c>
      <c r="CP187" s="39"/>
      <c r="CQ187" s="39">
        <f>CP187*C187*E187*F187*M187*$CQ$6</f>
        <v>0</v>
      </c>
      <c r="CR187" s="39"/>
      <c r="CS187" s="39">
        <f>CR187*C187*E187*F187*M187*$CS$6</f>
        <v>0</v>
      </c>
      <c r="CT187" s="39"/>
      <c r="CU187" s="39">
        <f>CT187*C187*E187*F187*M187*$CU$6</f>
        <v>0</v>
      </c>
      <c r="CV187" s="39"/>
      <c r="CW187" s="39">
        <f>SUM(CV187*$CW$6*C187*E187*F187*M187)</f>
        <v>0</v>
      </c>
      <c r="CX187" s="39"/>
      <c r="CY187" s="39">
        <f>SUM(CX187*$CY$6*C187*E187*F187*M187)</f>
        <v>0</v>
      </c>
      <c r="CZ187" s="39"/>
      <c r="DA187" s="39">
        <f>CZ187*C187*E187*F187*M187*$DA$6</f>
        <v>0</v>
      </c>
      <c r="DB187" s="39"/>
      <c r="DC187" s="39">
        <f>DB187*C187*E187*F187*M187*$DC$6</f>
        <v>0</v>
      </c>
      <c r="DD187" s="39"/>
      <c r="DE187" s="39">
        <f>DD187*C187*E187*F187*M187*$DE$6</f>
        <v>0</v>
      </c>
      <c r="DF187" s="39"/>
      <c r="DG187" s="39">
        <f>DF187*C187*E187*F187*M187*$DG$6</f>
        <v>0</v>
      </c>
      <c r="DH187" s="40"/>
      <c r="DI187" s="40">
        <f>DH187*C187*E187*F187*M187*$DI$6</f>
        <v>0</v>
      </c>
      <c r="DJ187" s="39"/>
      <c r="DK187" s="39">
        <f>DJ187*C187*E187*F187*M187*$DK$6</f>
        <v>0</v>
      </c>
      <c r="DL187" s="39"/>
      <c r="DM187" s="39">
        <f>DL187*C187*E187*F187*M187*$DM$6</f>
        <v>0</v>
      </c>
      <c r="DN187" s="39"/>
      <c r="DO187" s="39">
        <f>DN187*C187*E187*F187*M187*$DO$6</f>
        <v>0</v>
      </c>
      <c r="DP187" s="39"/>
      <c r="DQ187" s="39">
        <f>DP187*C187*E187*F187*M187*$DQ$6</f>
        <v>0</v>
      </c>
      <c r="DR187" s="39"/>
      <c r="DS187" s="39">
        <f>DR187*C187*E187*F187*M187*$DS$6</f>
        <v>0</v>
      </c>
      <c r="DT187" s="39"/>
      <c r="DU187" s="39">
        <f>DT187*C187*E187*F187*M187*$DU$6</f>
        <v>0</v>
      </c>
      <c r="DV187" s="39"/>
      <c r="DW187" s="39">
        <f>DV187*C187*E187*F187*M187*$DW$6</f>
        <v>0</v>
      </c>
      <c r="DX187" s="39"/>
      <c r="DY187" s="39">
        <f>DX187*C187*E187*F187*N187*$DY$6</f>
        <v>0</v>
      </c>
      <c r="DZ187" s="39"/>
      <c r="EA187" s="39">
        <f>DZ187*C187*E187*F187*O187*$EA$6</f>
        <v>0</v>
      </c>
      <c r="EB187" s="41">
        <f t="shared" si="88"/>
        <v>14</v>
      </c>
      <c r="EC187" s="41">
        <f t="shared" si="89"/>
        <v>1049089.5923200001</v>
      </c>
      <c r="ED187" s="2"/>
      <c r="EE187" s="2"/>
      <c r="EF187" s="2"/>
      <c r="EG187" s="2"/>
      <c r="EH187" s="2"/>
      <c r="EI187" s="2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</row>
    <row r="188" spans="1:257" s="43" customFormat="1" ht="30" x14ac:dyDescent="0.25">
      <c r="A188" s="56">
        <v>129</v>
      </c>
      <c r="B188" s="34" t="s">
        <v>254</v>
      </c>
      <c r="C188" s="35">
        <v>19007.45</v>
      </c>
      <c r="D188" s="35"/>
      <c r="E188" s="112">
        <v>3.6</v>
      </c>
      <c r="F188" s="36">
        <v>1</v>
      </c>
      <c r="G188" s="37"/>
      <c r="H188" s="38">
        <v>0.67</v>
      </c>
      <c r="I188" s="38">
        <v>0.13</v>
      </c>
      <c r="J188" s="38">
        <v>0.04</v>
      </c>
      <c r="K188" s="38">
        <v>0.16</v>
      </c>
      <c r="L188" s="35">
        <v>1.4</v>
      </c>
      <c r="M188" s="35">
        <v>1.68</v>
      </c>
      <c r="N188" s="35">
        <v>2.23</v>
      </c>
      <c r="O188" s="35">
        <v>2.39</v>
      </c>
      <c r="P188" s="39"/>
      <c r="Q188" s="39">
        <f>P188*C188*E188*F188*L188*$Q$6</f>
        <v>0</v>
      </c>
      <c r="R188" s="39"/>
      <c r="S188" s="39">
        <f>R188*C188*E188*F188*L188*$S$6</f>
        <v>0</v>
      </c>
      <c r="T188" s="39"/>
      <c r="U188" s="39">
        <f>T188*C188*E188*F188*L188*$U$6</f>
        <v>0</v>
      </c>
      <c r="V188" s="39"/>
      <c r="W188" s="39">
        <f>V188*C188*E188*F188*L188*$W$6</f>
        <v>0</v>
      </c>
      <c r="X188" s="39"/>
      <c r="Y188" s="39">
        <f>X188*C188*E188*F188*L188*$Y$6</f>
        <v>0</v>
      </c>
      <c r="Z188" s="39"/>
      <c r="AA188" s="39">
        <f>Z188*C188*E188*F188*L188*$AA$6</f>
        <v>0</v>
      </c>
      <c r="AB188" s="39"/>
      <c r="AC188" s="39">
        <f>AB188*C188*E188*F188*L188*$AC$6</f>
        <v>0</v>
      </c>
      <c r="AD188" s="39"/>
      <c r="AE188" s="39">
        <f>AD188*C188*E188*F188*L188*$AE$6</f>
        <v>0</v>
      </c>
      <c r="AF188" s="39"/>
      <c r="AG188" s="39">
        <f>AF188*C188*E188*F188*L188*$AG$6</f>
        <v>0</v>
      </c>
      <c r="AH188" s="39"/>
      <c r="AI188" s="39">
        <f>AH188*C188*E188*F188*L188*$AI$6</f>
        <v>0</v>
      </c>
      <c r="AJ188" s="39"/>
      <c r="AK188" s="39">
        <f>AJ188*C188*E188*F188*L188*$AK$6</f>
        <v>0</v>
      </c>
      <c r="AL188" s="39"/>
      <c r="AM188" s="39">
        <f>AL188*C188*E188*F188*L188*$AM$6</f>
        <v>0</v>
      </c>
      <c r="AN188" s="39"/>
      <c r="AO188" s="39">
        <f>SUM($AO$6*AN188*C188*E188*F188*L188)</f>
        <v>0</v>
      </c>
      <c r="AP188" s="39"/>
      <c r="AQ188" s="39">
        <f>AP188*C188*E188*F188*L188*$AQ$6</f>
        <v>0</v>
      </c>
      <c r="AR188" s="39"/>
      <c r="AS188" s="39">
        <f>AR188*C188*E188*F188*L188*$AS$6</f>
        <v>0</v>
      </c>
      <c r="AT188" s="39"/>
      <c r="AU188" s="39">
        <f>AT188*C188*E188*F188*L188*$AU$6</f>
        <v>0</v>
      </c>
      <c r="AV188" s="39"/>
      <c r="AW188" s="39">
        <f>AV188*C188*E188*F188*L188*$AW$6</f>
        <v>0</v>
      </c>
      <c r="AX188" s="39"/>
      <c r="AY188" s="39">
        <f>SUM(AX188*$AY$6*C188*E188*F188*L188)</f>
        <v>0</v>
      </c>
      <c r="AZ188" s="39"/>
      <c r="BA188" s="39">
        <f>SUM(AZ188*$BA$6*C188*E188*F188*L188)</f>
        <v>0</v>
      </c>
      <c r="BB188" s="39"/>
      <c r="BC188" s="39">
        <f>BB188*C188*E188*F188*L188*$BC$6</f>
        <v>0</v>
      </c>
      <c r="BD188" s="39"/>
      <c r="BE188" s="39">
        <f>BD188*C188*E188*F188*L188*$BE$6</f>
        <v>0</v>
      </c>
      <c r="BF188" s="39"/>
      <c r="BG188" s="39">
        <f>BF188*C188*E188*F188*L188*$BG$6</f>
        <v>0</v>
      </c>
      <c r="BH188" s="39"/>
      <c r="BI188" s="39">
        <f>BH188*C188*E188*F188*L188*$BI$6</f>
        <v>0</v>
      </c>
      <c r="BJ188" s="39"/>
      <c r="BK188" s="39">
        <f>BJ188*C188*E188*F188*L188*$BK$6</f>
        <v>0</v>
      </c>
      <c r="BL188" s="39"/>
      <c r="BM188" s="39">
        <f>BL188*C188*E188*F188*L188*$BM$6</f>
        <v>0</v>
      </c>
      <c r="BN188" s="39"/>
      <c r="BO188" s="39">
        <f>BN188*C188*E188*F188*L188*$BO$6</f>
        <v>0</v>
      </c>
      <c r="BP188" s="39"/>
      <c r="BQ188" s="39">
        <f>BP188*C188*E188*F188*L188*$BQ$6</f>
        <v>0</v>
      </c>
      <c r="BR188" s="39"/>
      <c r="BS188" s="39">
        <f>BR188*C188*E188*F188*L188*$BS$6</f>
        <v>0</v>
      </c>
      <c r="BT188" s="39"/>
      <c r="BU188" s="39">
        <f>BT188*C188*E188*F188*L188*$BU$6</f>
        <v>0</v>
      </c>
      <c r="BV188" s="39"/>
      <c r="BW188" s="39">
        <f>BV188*C188*E188*F188*L188*$BW$6</f>
        <v>0</v>
      </c>
      <c r="BX188" s="39"/>
      <c r="BY188" s="39">
        <f>BX188*C188*E188*F188*L188*$BY$6</f>
        <v>0</v>
      </c>
      <c r="BZ188" s="39"/>
      <c r="CA188" s="39">
        <f>BZ188*C188*E188*F188*M188*$CA$6</f>
        <v>0</v>
      </c>
      <c r="CB188" s="39"/>
      <c r="CC188" s="39">
        <f>CB188*C188*E188*F188*M188*$CC$6</f>
        <v>0</v>
      </c>
      <c r="CD188" s="39"/>
      <c r="CE188" s="39">
        <f>CD188*C188*E188*F188*M188*$CE$6</f>
        <v>0</v>
      </c>
      <c r="CF188" s="39"/>
      <c r="CG188" s="39">
        <f>CF188*C188*E188*F188*M188*$CG$6</f>
        <v>0</v>
      </c>
      <c r="CH188" s="39"/>
      <c r="CI188" s="39">
        <f>SUM(CH188*$CI$6*C188*E188*F188*M188)</f>
        <v>0</v>
      </c>
      <c r="CJ188" s="39"/>
      <c r="CK188" s="39">
        <f>SUM(CJ188*$CK$6*C188*E188*F188*M188)</f>
        <v>0</v>
      </c>
      <c r="CL188" s="39"/>
      <c r="CM188" s="39">
        <f>CL188*C188*E188*F188*M188*$CM$6</f>
        <v>0</v>
      </c>
      <c r="CN188" s="39"/>
      <c r="CO188" s="39">
        <f>CN188*C188*E188*F188*M188*$CO$6</f>
        <v>0</v>
      </c>
      <c r="CP188" s="39"/>
      <c r="CQ188" s="39">
        <f>CP188*C188*E188*F188*M188*$CQ$6</f>
        <v>0</v>
      </c>
      <c r="CR188" s="39"/>
      <c r="CS188" s="39">
        <f>CR188*C188*E188*F188*M188*$CS$6</f>
        <v>0</v>
      </c>
      <c r="CT188" s="39"/>
      <c r="CU188" s="39">
        <f>CT188*C188*E188*F188*M188*$CU$6</f>
        <v>0</v>
      </c>
      <c r="CV188" s="39"/>
      <c r="CW188" s="39">
        <f>SUM(CV188*$CW$6*C188*E188*F188*M188)</f>
        <v>0</v>
      </c>
      <c r="CX188" s="39"/>
      <c r="CY188" s="39">
        <f>SUM(CX188*$CY$6*C188*E188*F188*M188)</f>
        <v>0</v>
      </c>
      <c r="CZ188" s="39"/>
      <c r="DA188" s="39">
        <f>CZ188*C188*E188*F188*M188*$DA$6</f>
        <v>0</v>
      </c>
      <c r="DB188" s="39"/>
      <c r="DC188" s="39">
        <f>DB188*C188*E188*F188*M188*$DC$6</f>
        <v>0</v>
      </c>
      <c r="DD188" s="39"/>
      <c r="DE188" s="39">
        <f>DD188*C188*E188*F188*M188*$DE$6</f>
        <v>0</v>
      </c>
      <c r="DF188" s="39"/>
      <c r="DG188" s="39">
        <f>DF188*C188*E188*F188*M188*$DG$6</f>
        <v>0</v>
      </c>
      <c r="DH188" s="40"/>
      <c r="DI188" s="40">
        <f>DH188*C188*E188*F188*M188*$DI$6</f>
        <v>0</v>
      </c>
      <c r="DJ188" s="39"/>
      <c r="DK188" s="39">
        <f>DJ188*C188*E188*F188*M188*$DK$6</f>
        <v>0</v>
      </c>
      <c r="DL188" s="39"/>
      <c r="DM188" s="39">
        <f>DL188*C188*E188*F188*M188*$DM$6</f>
        <v>0</v>
      </c>
      <c r="DN188" s="39"/>
      <c r="DO188" s="39">
        <f>DN188*C188*E188*F188*M188*$DO$6</f>
        <v>0</v>
      </c>
      <c r="DP188" s="39"/>
      <c r="DQ188" s="39">
        <f>DP188*C188*E188*F188*M188*$DQ$6</f>
        <v>0</v>
      </c>
      <c r="DR188" s="39"/>
      <c r="DS188" s="39">
        <f>DR188*C188*E188*F188*M188*$DS$6</f>
        <v>0</v>
      </c>
      <c r="DT188" s="39"/>
      <c r="DU188" s="39">
        <f>DT188*C188*E188*F188*M188*$DU$6</f>
        <v>0</v>
      </c>
      <c r="DV188" s="39"/>
      <c r="DW188" s="39">
        <f>DV188*C188*E188*F188*M188*$DW$6</f>
        <v>0</v>
      </c>
      <c r="DX188" s="39"/>
      <c r="DY188" s="39">
        <f>DX188*C188*E188*F188*N188*$DY$6</f>
        <v>0</v>
      </c>
      <c r="DZ188" s="39"/>
      <c r="EA188" s="39">
        <f>DZ188*C188*E188*F188*O188*$EA$6</f>
        <v>0</v>
      </c>
      <c r="EB188" s="41">
        <f t="shared" si="88"/>
        <v>0</v>
      </c>
      <c r="EC188" s="41">
        <f t="shared" si="89"/>
        <v>0</v>
      </c>
      <c r="ED188" s="2"/>
      <c r="EE188" s="2"/>
      <c r="EF188" s="2"/>
      <c r="EG188" s="2"/>
      <c r="EH188" s="2"/>
      <c r="EI188" s="2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</row>
    <row r="189" spans="1:257" s="44" customFormat="1" ht="18.75" customHeight="1" x14ac:dyDescent="0.25">
      <c r="A189" s="56">
        <v>203</v>
      </c>
      <c r="B189" s="34" t="s">
        <v>255</v>
      </c>
      <c r="C189" s="35">
        <v>19007.45</v>
      </c>
      <c r="D189" s="35">
        <f>C189*(H189+I189+J189)</f>
        <v>15015.885500000002</v>
      </c>
      <c r="E189" s="112">
        <v>1.2</v>
      </c>
      <c r="F189" s="36">
        <v>1</v>
      </c>
      <c r="G189" s="37"/>
      <c r="H189" s="38">
        <v>0.63</v>
      </c>
      <c r="I189" s="38">
        <v>0.12</v>
      </c>
      <c r="J189" s="38">
        <v>0.04</v>
      </c>
      <c r="K189" s="38">
        <v>0.21</v>
      </c>
      <c r="L189" s="35">
        <v>1.4</v>
      </c>
      <c r="M189" s="35">
        <v>1.68</v>
      </c>
      <c r="N189" s="35">
        <v>2.23</v>
      </c>
      <c r="O189" s="35">
        <v>2.39</v>
      </c>
      <c r="P189" s="39"/>
      <c r="Q189" s="39">
        <f>P189*C189*E189*F189*L189*$Q$6</f>
        <v>0</v>
      </c>
      <c r="R189" s="39"/>
      <c r="S189" s="39">
        <f>R189*C189*E189*F189*L189*$S$6</f>
        <v>0</v>
      </c>
      <c r="T189" s="39">
        <v>0</v>
      </c>
      <c r="U189" s="39">
        <f>T189*C189*E189*F189*L189*$U$6</f>
        <v>0</v>
      </c>
      <c r="V189" s="39">
        <v>0</v>
      </c>
      <c r="W189" s="39">
        <f>V189*C189*E189*F189*L189*$W$6</f>
        <v>0</v>
      </c>
      <c r="X189" s="39"/>
      <c r="Y189" s="39">
        <f>X189*C189*E189*F189*L189*$Y$6</f>
        <v>0</v>
      </c>
      <c r="Z189" s="39">
        <v>15</v>
      </c>
      <c r="AA189" s="39">
        <f>Z189*C189*E189*F189*L189*$AA$6</f>
        <v>526886.51399999997</v>
      </c>
      <c r="AB189" s="39">
        <v>0</v>
      </c>
      <c r="AC189" s="39">
        <f>AB189*C189*E189*F189*L189*$AC$6</f>
        <v>0</v>
      </c>
      <c r="AD189" s="39">
        <v>0</v>
      </c>
      <c r="AE189" s="39">
        <f>AD189*C189*E189*F189*L189*$AE$6</f>
        <v>0</v>
      </c>
      <c r="AF189" s="39">
        <v>0</v>
      </c>
      <c r="AG189" s="39">
        <f>AF189*C189*E189*F189*L189*$AG$6</f>
        <v>0</v>
      </c>
      <c r="AH189" s="39"/>
      <c r="AI189" s="39">
        <f>AH189*C189*E189*F189*L189*$AI$6</f>
        <v>0</v>
      </c>
      <c r="AJ189" s="39">
        <v>5</v>
      </c>
      <c r="AK189" s="39">
        <f>AJ189*C189*E189*F189*L189*$AK$6</f>
        <v>156469.3284</v>
      </c>
      <c r="AL189" s="39">
        <v>0</v>
      </c>
      <c r="AM189" s="39">
        <f>AL189*C189*E189*F189*L189*$AM$6</f>
        <v>0</v>
      </c>
      <c r="AN189" s="39"/>
      <c r="AO189" s="39">
        <f>SUM($AO$6*AN189*C189*E189*F189*L189)</f>
        <v>0</v>
      </c>
      <c r="AP189" s="39">
        <v>5</v>
      </c>
      <c r="AQ189" s="39">
        <f>AP189*C189*E189*F189*L189*$AQ$6</f>
        <v>156469.3284</v>
      </c>
      <c r="AR189" s="39">
        <v>0</v>
      </c>
      <c r="AS189" s="39">
        <f>AR189*C189*E189*F189*L189*$AS$6</f>
        <v>0</v>
      </c>
      <c r="AT189" s="39">
        <v>1</v>
      </c>
      <c r="AU189" s="39">
        <f>AT189*C189*E189*F189*L189*$AU$6</f>
        <v>31293.865679999995</v>
      </c>
      <c r="AV189" s="39">
        <v>0</v>
      </c>
      <c r="AW189" s="39">
        <f>AV189*C189*E189*F189*L189*$AW$6</f>
        <v>0</v>
      </c>
      <c r="AX189" s="32">
        <v>1</v>
      </c>
      <c r="AY189" s="39">
        <f>SUM(AX189*$AY$6*C189*E189*F189*L189)</f>
        <v>31293.865679999995</v>
      </c>
      <c r="AZ189" s="32">
        <v>14</v>
      </c>
      <c r="BA189" s="39">
        <f>SUM(AZ189*$BA$6*C189*E189*F189*L189)</f>
        <v>438114.11951999989</v>
      </c>
      <c r="BB189" s="39">
        <v>0</v>
      </c>
      <c r="BC189" s="39">
        <f>BB189*C189*E189*F189*L189*$BC$6</f>
        <v>0</v>
      </c>
      <c r="BD189" s="39">
        <v>0</v>
      </c>
      <c r="BE189" s="39">
        <f>BD189*C189*E189*F189*L189*$BE$6</f>
        <v>0</v>
      </c>
      <c r="BF189" s="39"/>
      <c r="BG189" s="39">
        <f>BF189*C189*E189*F189*L189*$BG$6</f>
        <v>0</v>
      </c>
      <c r="BH189" s="39"/>
      <c r="BI189" s="39">
        <f>BH189*C189*E189*F189*L189*$BI$6</f>
        <v>0</v>
      </c>
      <c r="BJ189" s="39">
        <v>0</v>
      </c>
      <c r="BK189" s="39">
        <f>BJ189*C189*E189*F189*L189*$BK$6</f>
        <v>0</v>
      </c>
      <c r="BL189" s="39">
        <v>0</v>
      </c>
      <c r="BM189" s="39">
        <f>BL189*C189*E189*F189*L189*$BM$6</f>
        <v>0</v>
      </c>
      <c r="BN189" s="39">
        <v>0</v>
      </c>
      <c r="BO189" s="39">
        <f>BN189*C189*E189*F189*L189*$BO$6</f>
        <v>0</v>
      </c>
      <c r="BP189" s="39">
        <v>0</v>
      </c>
      <c r="BQ189" s="39">
        <f>BP189*C189*E189*F189*L189*$BQ$6</f>
        <v>0</v>
      </c>
      <c r="BR189" s="39">
        <v>0</v>
      </c>
      <c r="BS189" s="39">
        <f>BR189*C189*E189*F189*L189*$BS$6</f>
        <v>0</v>
      </c>
      <c r="BT189" s="39">
        <v>10</v>
      </c>
      <c r="BU189" s="39">
        <f>BT189*C189*E189*F189*L189*$BU$6</f>
        <v>351257.67599999998</v>
      </c>
      <c r="BV189" s="39"/>
      <c r="BW189" s="39">
        <f>BV189*C189*E189*F189*L189*$BW$6</f>
        <v>0</v>
      </c>
      <c r="BX189" s="39">
        <v>0</v>
      </c>
      <c r="BY189" s="39">
        <f>BX189*C189*E189*F189*L189*$BY$6</f>
        <v>0</v>
      </c>
      <c r="BZ189" s="39">
        <v>0</v>
      </c>
      <c r="CA189" s="39">
        <f>BZ189*C189*E189*F189*M189*$CA$6</f>
        <v>0</v>
      </c>
      <c r="CB189" s="39">
        <v>0</v>
      </c>
      <c r="CC189" s="39">
        <f>CB189*C189*E189*F189*M189*$CC$6</f>
        <v>0</v>
      </c>
      <c r="CD189" s="39"/>
      <c r="CE189" s="39">
        <f>CD189*C189*E189*F189*M189*$CE$6</f>
        <v>0</v>
      </c>
      <c r="CF189" s="39">
        <v>7</v>
      </c>
      <c r="CG189" s="39">
        <f>CF189*C189*E189*F189*M189*$CG$6</f>
        <v>262868.47171199997</v>
      </c>
      <c r="CH189" s="32"/>
      <c r="CI189" s="39">
        <f>SUM(CH189*$CI$6*C189*E189*F189*M189)</f>
        <v>0</v>
      </c>
      <c r="CJ189" s="39">
        <v>2</v>
      </c>
      <c r="CK189" s="39">
        <f>SUM(CJ189*$CK$6*C189*E189*F189*M189)</f>
        <v>75105.277631999983</v>
      </c>
      <c r="CL189" s="39">
        <v>17</v>
      </c>
      <c r="CM189" s="39">
        <f>CL189*C189*E189*F189*M189*$CM$6</f>
        <v>638394.85987200006</v>
      </c>
      <c r="CN189" s="39">
        <v>0</v>
      </c>
      <c r="CO189" s="39">
        <f>CN189*C189*E189*F189*M189*$CO$6</f>
        <v>0</v>
      </c>
      <c r="CP189" s="39">
        <v>45</v>
      </c>
      <c r="CQ189" s="39">
        <f>CP189*C189*E189*F189*M189*$CQ$6</f>
        <v>1689868.7467199997</v>
      </c>
      <c r="CR189" s="39">
        <v>0</v>
      </c>
      <c r="CS189" s="39">
        <f>CR189*C189*E189*F189*M189*$CS$6</f>
        <v>0</v>
      </c>
      <c r="CT189" s="39">
        <v>4</v>
      </c>
      <c r="CU189" s="39">
        <f>CT189*C189*E189*F189*M189*$CU$6</f>
        <v>150210.55526399997</v>
      </c>
      <c r="CV189" s="32">
        <v>1</v>
      </c>
      <c r="CW189" s="39">
        <f>SUM(CV189*$CW$6*C189*E189*F189*M189)</f>
        <v>37552.638815999991</v>
      </c>
      <c r="CX189" s="32">
        <v>9</v>
      </c>
      <c r="CY189" s="39">
        <f>SUM(CX189*$CY$6*C189*E189*F189*M189)</f>
        <v>337973.74934399995</v>
      </c>
      <c r="CZ189" s="39">
        <v>0</v>
      </c>
      <c r="DA189" s="39">
        <f>CZ189*C189*E189*F189*M189*$DA$6</f>
        <v>0</v>
      </c>
      <c r="DB189" s="39">
        <v>0</v>
      </c>
      <c r="DC189" s="39">
        <f>DB189*C189*E189*F189*M189*$DC$6</f>
        <v>0</v>
      </c>
      <c r="DD189" s="39">
        <v>125</v>
      </c>
      <c r="DE189" s="39">
        <f>DD189*C189*E189*F189*M189*$DE$6</f>
        <v>5173067.5920000002</v>
      </c>
      <c r="DF189" s="39">
        <v>0</v>
      </c>
      <c r="DG189" s="39">
        <f>DF189*C189*E189*F189*M189*$DG$6</f>
        <v>0</v>
      </c>
      <c r="DH189" s="40">
        <v>0</v>
      </c>
      <c r="DI189" s="40">
        <f>DH189*C189*E189*F189*M189*$DI$6</f>
        <v>0</v>
      </c>
      <c r="DJ189" s="39">
        <v>82</v>
      </c>
      <c r="DK189" s="39">
        <f>DJ189*C189*E189*F189*M189*$DK$6</f>
        <v>3393532.3403520002</v>
      </c>
      <c r="DL189" s="39">
        <v>0</v>
      </c>
      <c r="DM189" s="39">
        <f>DL189*C189*E189*F189*M189*$DM$6</f>
        <v>0</v>
      </c>
      <c r="DN189" s="39"/>
      <c r="DO189" s="39">
        <f>DN189*C189*E189*F189*M189*$DO$6</f>
        <v>0</v>
      </c>
      <c r="DP189" s="39">
        <v>0</v>
      </c>
      <c r="DQ189" s="39">
        <f>DP189*C189*E189*F189*M189*$DQ$6</f>
        <v>0</v>
      </c>
      <c r="DR189" s="39">
        <v>0</v>
      </c>
      <c r="DS189" s="39">
        <f>DR189*C189*E189*F189*M189*$DS$6</f>
        <v>0</v>
      </c>
      <c r="DT189" s="39"/>
      <c r="DU189" s="39">
        <f>DT189*C189*E189*F189*M189*$DU$6</f>
        <v>0</v>
      </c>
      <c r="DV189" s="39">
        <v>2</v>
      </c>
      <c r="DW189" s="39">
        <f>DV189*C189*E189*F189*M189*$DW$6</f>
        <v>75105.277631999983</v>
      </c>
      <c r="DX189" s="39">
        <v>0</v>
      </c>
      <c r="DY189" s="39">
        <f>DX189*C189*E189*F189*N189*$DY$6</f>
        <v>0</v>
      </c>
      <c r="DZ189" s="39">
        <v>4</v>
      </c>
      <c r="EA189" s="39">
        <f>DZ189*C189*E189*F189*O189*$EA$6</f>
        <v>327080.19959999999</v>
      </c>
      <c r="EB189" s="41">
        <f t="shared" si="88"/>
        <v>349</v>
      </c>
      <c r="EC189" s="41">
        <f t="shared" si="89"/>
        <v>13852544.406624001</v>
      </c>
      <c r="ED189" s="2"/>
      <c r="EE189" s="2"/>
      <c r="EF189" s="2"/>
      <c r="EG189" s="2"/>
      <c r="EH189" s="2"/>
      <c r="EI189" s="2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</row>
    <row r="190" spans="1:257" x14ac:dyDescent="0.25">
      <c r="A190" s="56">
        <v>204</v>
      </c>
      <c r="B190" s="34" t="s">
        <v>256</v>
      </c>
      <c r="C190" s="35">
        <v>19007.45</v>
      </c>
      <c r="D190" s="35">
        <f>C190*(H190+I190+J190)</f>
        <v>15776.183500000003</v>
      </c>
      <c r="E190" s="112">
        <v>1.39</v>
      </c>
      <c r="F190" s="36">
        <v>1</v>
      </c>
      <c r="G190" s="37"/>
      <c r="H190" s="38">
        <v>0.62</v>
      </c>
      <c r="I190" s="38">
        <v>0.17</v>
      </c>
      <c r="J190" s="38">
        <v>0.04</v>
      </c>
      <c r="K190" s="38">
        <v>0.17</v>
      </c>
      <c r="L190" s="35">
        <v>1.4</v>
      </c>
      <c r="M190" s="35">
        <v>1.68</v>
      </c>
      <c r="N190" s="35">
        <v>2.23</v>
      </c>
      <c r="O190" s="35">
        <v>2.39</v>
      </c>
      <c r="P190" s="39"/>
      <c r="Q190" s="39">
        <f>P190*C190*E190*F190*L190*$Q$6</f>
        <v>0</v>
      </c>
      <c r="R190" s="39">
        <v>0</v>
      </c>
      <c r="S190" s="39">
        <f>R190*C190*E190*F190*L190*$S$6</f>
        <v>0</v>
      </c>
      <c r="T190" s="39"/>
      <c r="U190" s="39">
        <f>T190*C190*E190*F190*L190*$U$6</f>
        <v>0</v>
      </c>
      <c r="V190" s="39"/>
      <c r="W190" s="39">
        <f>V190*C190*E190*F190*L190*$W$6</f>
        <v>0</v>
      </c>
      <c r="X190" s="39"/>
      <c r="Y190" s="39">
        <f>X190*C190*E190*F190*L190*$Y$6</f>
        <v>0</v>
      </c>
      <c r="Z190" s="39">
        <v>173</v>
      </c>
      <c r="AA190" s="39">
        <f>Z190*C190*E190*F190*L190*$AA$6</f>
        <v>7038911.1123100007</v>
      </c>
      <c r="AB190" s="39">
        <v>0</v>
      </c>
      <c r="AC190" s="39">
        <f>AB190*C190*E190*F190*L190*$AC$6</f>
        <v>0</v>
      </c>
      <c r="AD190" s="39">
        <v>0</v>
      </c>
      <c r="AE190" s="39">
        <f>AD190*C190*E190*F190*L190*$AE$6</f>
        <v>0</v>
      </c>
      <c r="AF190" s="39">
        <v>0</v>
      </c>
      <c r="AG190" s="39">
        <f>AF190*C190*E190*F190*L190*$AG$6</f>
        <v>0</v>
      </c>
      <c r="AH190" s="39">
        <v>0</v>
      </c>
      <c r="AI190" s="39">
        <f>AH190*C190*E190*F190*L190*$AI$6</f>
        <v>0</v>
      </c>
      <c r="AJ190" s="39"/>
      <c r="AK190" s="39">
        <f>AJ190*C190*E190*F190*L190*$AK$6</f>
        <v>0</v>
      </c>
      <c r="AL190" s="39">
        <v>0</v>
      </c>
      <c r="AM190" s="39">
        <f>AL190*C190*E190*F190*L190*$AM$6</f>
        <v>0</v>
      </c>
      <c r="AN190" s="39"/>
      <c r="AO190" s="39">
        <f>SUM($AO$6*AN190*C190*E190*F190*L190)</f>
        <v>0</v>
      </c>
      <c r="AP190" s="39"/>
      <c r="AQ190" s="39">
        <f>AP190*C190*E190*F190*L190*$AQ$6</f>
        <v>0</v>
      </c>
      <c r="AR190" s="39">
        <v>0</v>
      </c>
      <c r="AS190" s="39">
        <f>AR190*C190*E190*F190*L190*$AS$6</f>
        <v>0</v>
      </c>
      <c r="AT190" s="39"/>
      <c r="AU190" s="39">
        <f>AT190*C190*E190*F190*L190*$AU$6</f>
        <v>0</v>
      </c>
      <c r="AV190" s="39">
        <v>0</v>
      </c>
      <c r="AW190" s="39">
        <f>AV190*C190*E190*F190*L190*$AW$6</f>
        <v>0</v>
      </c>
      <c r="AX190" s="39"/>
      <c r="AY190" s="39">
        <f>SUM(AX190*$AY$6*C190*E190*F190*L190)</f>
        <v>0</v>
      </c>
      <c r="AZ190" s="39"/>
      <c r="BA190" s="39">
        <f>SUM(AZ190*$BA$6*C190*E190*F190*L190)</f>
        <v>0</v>
      </c>
      <c r="BB190" s="39">
        <v>4</v>
      </c>
      <c r="BC190" s="39">
        <f>BB190*C190*E190*F190*L190*$BC$6</f>
        <v>144994.91098399996</v>
      </c>
      <c r="BD190" s="39">
        <v>0</v>
      </c>
      <c r="BE190" s="39">
        <f>BD190*C190*E190*F190*L190*$BE$6</f>
        <v>0</v>
      </c>
      <c r="BF190" s="39">
        <v>138</v>
      </c>
      <c r="BG190" s="39">
        <f>BF190*C190*E190*F190*L190*$BG$6</f>
        <v>5512765.6972080003</v>
      </c>
      <c r="BH190" s="39">
        <v>2</v>
      </c>
      <c r="BI190" s="39">
        <f>BH190*C190*E190*F190*L190*$BI$6</f>
        <v>79895.155031999995</v>
      </c>
      <c r="BJ190" s="39">
        <v>0</v>
      </c>
      <c r="BK190" s="39">
        <f>BJ190*C190*E190*F190*L190*$BK$6</f>
        <v>0</v>
      </c>
      <c r="BL190" s="39">
        <v>0</v>
      </c>
      <c r="BM190" s="39">
        <f>BL190*C190*E190*F190*L190*$BM$6</f>
        <v>0</v>
      </c>
      <c r="BN190" s="39">
        <v>0</v>
      </c>
      <c r="BO190" s="39">
        <f>BN190*C190*E190*F190*L190*$BO$6</f>
        <v>0</v>
      </c>
      <c r="BP190" s="39">
        <v>0</v>
      </c>
      <c r="BQ190" s="39">
        <f>BP190*C190*E190*F190*L190*$BQ$6</f>
        <v>0</v>
      </c>
      <c r="BR190" s="39">
        <v>0</v>
      </c>
      <c r="BS190" s="39">
        <f>BR190*C190*E190*F190*L190*$BS$6</f>
        <v>0</v>
      </c>
      <c r="BT190" s="39"/>
      <c r="BU190" s="39">
        <f>BT190*C190*E190*F190*L190*$BU$6</f>
        <v>0</v>
      </c>
      <c r="BV190" s="39">
        <v>6</v>
      </c>
      <c r="BW190" s="39">
        <f>BV190*C190*E190*F190*L190*$BW$6</f>
        <v>239685.465096</v>
      </c>
      <c r="BX190" s="39">
        <v>0</v>
      </c>
      <c r="BY190" s="39">
        <f>BX190*C190*E190*F190*L190*$BY$6</f>
        <v>0</v>
      </c>
      <c r="BZ190" s="39"/>
      <c r="CA190" s="39">
        <f>BZ190*C190*E190*F190*M190*$CA$6</f>
        <v>0</v>
      </c>
      <c r="CB190" s="39">
        <v>0</v>
      </c>
      <c r="CC190" s="39">
        <f>CB190*C190*E190*F190*M190*$CC$6</f>
        <v>0</v>
      </c>
      <c r="CD190" s="39">
        <v>9</v>
      </c>
      <c r="CE190" s="39">
        <f>CD190*C190*E190*F190*M190*$CE$6</f>
        <v>391486.25965680002</v>
      </c>
      <c r="CF190" s="39"/>
      <c r="CG190" s="39">
        <f>CF190*C190*E190*F190*M190*$CG$6</f>
        <v>0</v>
      </c>
      <c r="CH190" s="39"/>
      <c r="CI190" s="39">
        <f>SUM(CH190*$CI$6*C190*E190*F190*M190)</f>
        <v>0</v>
      </c>
      <c r="CJ190" s="39"/>
      <c r="CK190" s="39">
        <f>SUM(CJ190*$CK$6*C190*E190*F190*M190)</f>
        <v>0</v>
      </c>
      <c r="CL190" s="39"/>
      <c r="CM190" s="39">
        <f>CL190*C190*E190*F190*M190*$CM$6</f>
        <v>0</v>
      </c>
      <c r="CN190" s="39">
        <v>0</v>
      </c>
      <c r="CO190" s="39">
        <f>CN190*C190*E190*F190*M190*$CO$6</f>
        <v>0</v>
      </c>
      <c r="CP190" s="39">
        <v>1</v>
      </c>
      <c r="CQ190" s="39">
        <f>CP190*C190*E190*F190*M190*$CQ$6</f>
        <v>43498.47329519999</v>
      </c>
      <c r="CR190" s="39">
        <v>0</v>
      </c>
      <c r="CS190" s="39">
        <f>CR190*C190*E190*F190*M190*$CS$6</f>
        <v>0</v>
      </c>
      <c r="CT190" s="39">
        <v>2</v>
      </c>
      <c r="CU190" s="39">
        <f>CT190*C190*E190*F190*M190*$CU$6</f>
        <v>86996.946590399981</v>
      </c>
      <c r="CV190" s="39"/>
      <c r="CW190" s="39">
        <f>SUM(CV190*$CW$6*C190*E190*F190*M190)</f>
        <v>0</v>
      </c>
      <c r="CX190" s="39"/>
      <c r="CY190" s="39">
        <f>SUM(CX190*$CY$6*C190*E190*F190*M190)</f>
        <v>0</v>
      </c>
      <c r="CZ190" s="39">
        <v>0</v>
      </c>
      <c r="DA190" s="39">
        <f>CZ190*C190*E190*F190*M190*$DA$6</f>
        <v>0</v>
      </c>
      <c r="DB190" s="39">
        <v>0</v>
      </c>
      <c r="DC190" s="39">
        <f>DB190*C190*E190*F190*M190*$DC$6</f>
        <v>0</v>
      </c>
      <c r="DD190" s="39">
        <v>2</v>
      </c>
      <c r="DE190" s="39">
        <f>DD190*C190*E190*F190*M190*$DE$6</f>
        <v>95874.186038399988</v>
      </c>
      <c r="DF190" s="39">
        <v>0</v>
      </c>
      <c r="DG190" s="39">
        <f>DF190*C190*E190*F190*M190*$DG$6</f>
        <v>0</v>
      </c>
      <c r="DH190" s="40">
        <v>0</v>
      </c>
      <c r="DI190" s="40">
        <f>DH190*C190*E190*F190*M190*$DI$6</f>
        <v>0</v>
      </c>
      <c r="DJ190" s="39"/>
      <c r="DK190" s="39">
        <f>DJ190*C190*E190*F190*M190*$DK$6</f>
        <v>0</v>
      </c>
      <c r="DL190" s="39">
        <v>0</v>
      </c>
      <c r="DM190" s="39">
        <f>DL190*C190*E190*F190*M190*$DM$6</f>
        <v>0</v>
      </c>
      <c r="DN190" s="39">
        <v>0</v>
      </c>
      <c r="DO190" s="39">
        <f>DN190*C190*E190*F190*M190*$DO$6</f>
        <v>0</v>
      </c>
      <c r="DP190" s="39">
        <v>0</v>
      </c>
      <c r="DQ190" s="39">
        <f>DP190*C190*E190*F190*M190*$DQ$6</f>
        <v>0</v>
      </c>
      <c r="DR190" s="39">
        <v>0</v>
      </c>
      <c r="DS190" s="39">
        <f>DR190*C190*E190*F190*M190*$DS$6</f>
        <v>0</v>
      </c>
      <c r="DT190" s="39"/>
      <c r="DU190" s="39">
        <f>DT190*C190*E190*F190*M190*$DU$6</f>
        <v>0</v>
      </c>
      <c r="DV190" s="39">
        <v>4</v>
      </c>
      <c r="DW190" s="39">
        <f>DV190*C190*E190*F190*M190*$DW$6</f>
        <v>173993.89318079996</v>
      </c>
      <c r="DX190" s="39">
        <v>0</v>
      </c>
      <c r="DY190" s="39">
        <f>DX190*C190*E190*F190*N190*$DY$6</f>
        <v>0</v>
      </c>
      <c r="DZ190" s="39"/>
      <c r="EA190" s="39">
        <f>DZ190*C190*E190*F190*O190*$EA$6</f>
        <v>0</v>
      </c>
      <c r="EB190" s="41">
        <f t="shared" si="88"/>
        <v>341</v>
      </c>
      <c r="EC190" s="41">
        <f t="shared" si="89"/>
        <v>13808102.0993916</v>
      </c>
    </row>
    <row r="191" spans="1:257" x14ac:dyDescent="0.25">
      <c r="A191" s="56">
        <v>205</v>
      </c>
      <c r="B191" s="34" t="s">
        <v>257</v>
      </c>
      <c r="C191" s="35">
        <v>19007.45</v>
      </c>
      <c r="D191" s="35">
        <f>C191*(H191+I191+J191)</f>
        <v>16726.556000000004</v>
      </c>
      <c r="E191" s="112">
        <v>2.0099999999999998</v>
      </c>
      <c r="F191" s="36">
        <v>1</v>
      </c>
      <c r="G191" s="37"/>
      <c r="H191" s="38">
        <v>0.68</v>
      </c>
      <c r="I191" s="38">
        <v>0.17</v>
      </c>
      <c r="J191" s="38">
        <v>0.03</v>
      </c>
      <c r="K191" s="38">
        <v>0.12</v>
      </c>
      <c r="L191" s="35">
        <v>1.4</v>
      </c>
      <c r="M191" s="35">
        <v>1.68</v>
      </c>
      <c r="N191" s="35">
        <v>2.23</v>
      </c>
      <c r="O191" s="35">
        <v>2.39</v>
      </c>
      <c r="P191" s="39"/>
      <c r="Q191" s="39">
        <f>P191*C191*E191*F191*L191*$Q$6</f>
        <v>0</v>
      </c>
      <c r="R191" s="39">
        <v>0</v>
      </c>
      <c r="S191" s="39">
        <f>R191*C191*E191*F191*L191*$S$6</f>
        <v>0</v>
      </c>
      <c r="T191" s="39">
        <v>0</v>
      </c>
      <c r="U191" s="39">
        <f>T191*C191*E191*F191*L191*$U$6</f>
        <v>0</v>
      </c>
      <c r="V191" s="39">
        <v>0</v>
      </c>
      <c r="W191" s="39">
        <f>V191*C191*E191*F191*L191*$W$6</f>
        <v>0</v>
      </c>
      <c r="X191" s="39">
        <v>26</v>
      </c>
      <c r="Y191" s="39">
        <f>X191*C191*E191*F191*L191*$Y$6</f>
        <v>1529727.1789799999</v>
      </c>
      <c r="Z191" s="39">
        <v>10</v>
      </c>
      <c r="AA191" s="39">
        <f>Z191*C191*E191*F191*L191*$AA$6</f>
        <v>588356.60729999992</v>
      </c>
      <c r="AB191" s="39">
        <v>0</v>
      </c>
      <c r="AC191" s="39">
        <f>AB191*C191*E191*F191*L191*$AC$6</f>
        <v>0</v>
      </c>
      <c r="AD191" s="39">
        <v>0</v>
      </c>
      <c r="AE191" s="39">
        <f>AD191*C191*E191*F191*L191*$AE$6</f>
        <v>0</v>
      </c>
      <c r="AF191" s="39">
        <v>0</v>
      </c>
      <c r="AG191" s="39">
        <f>AF191*C191*E191*F191*L191*$AG$6</f>
        <v>0</v>
      </c>
      <c r="AH191" s="39">
        <v>0</v>
      </c>
      <c r="AI191" s="39">
        <f>AH191*C191*E191*F191*L191*$AI$6</f>
        <v>0</v>
      </c>
      <c r="AJ191" s="39">
        <v>0</v>
      </c>
      <c r="AK191" s="39">
        <f>AJ191*C191*E191*F191*L191*$AK$6</f>
        <v>0</v>
      </c>
      <c r="AL191" s="39">
        <v>0</v>
      </c>
      <c r="AM191" s="39">
        <f>AL191*C191*E191*F191*L191*$AM$6</f>
        <v>0</v>
      </c>
      <c r="AN191" s="39"/>
      <c r="AO191" s="39">
        <f>SUM($AO$6*AN191*C191*E191*F191*L191)</f>
        <v>0</v>
      </c>
      <c r="AP191" s="39">
        <v>0</v>
      </c>
      <c r="AQ191" s="39">
        <f>AP191*C191*E191*F191*L191*$AQ$6</f>
        <v>0</v>
      </c>
      <c r="AR191" s="39">
        <v>0</v>
      </c>
      <c r="AS191" s="39">
        <f>AR191*C191*E191*F191*L191*$AS$6</f>
        <v>0</v>
      </c>
      <c r="AT191" s="39">
        <v>0</v>
      </c>
      <c r="AU191" s="39">
        <f>AT191*C191*E191*F191*L191*$AU$6</f>
        <v>0</v>
      </c>
      <c r="AV191" s="39">
        <v>0</v>
      </c>
      <c r="AW191" s="39">
        <f>AV191*C191*E191*F191*L191*$AW$6</f>
        <v>0</v>
      </c>
      <c r="AX191" s="39"/>
      <c r="AY191" s="39">
        <f>SUM(AX191*$AY$6*C191*E191*F191*L191)</f>
        <v>0</v>
      </c>
      <c r="AZ191" s="39"/>
      <c r="BA191" s="39">
        <f>SUM(AZ191*$BA$6*C191*E191*F191*L191)</f>
        <v>0</v>
      </c>
      <c r="BB191" s="39">
        <v>0</v>
      </c>
      <c r="BC191" s="39">
        <f>BB191*C191*E191*F191*L191*$BC$6</f>
        <v>0</v>
      </c>
      <c r="BD191" s="39">
        <v>0</v>
      </c>
      <c r="BE191" s="39">
        <f>BD191*C191*E191*F191*L191*$BE$6</f>
        <v>0</v>
      </c>
      <c r="BF191" s="39">
        <v>2</v>
      </c>
      <c r="BG191" s="39">
        <f>BF191*C191*E191*F191*L191*$BG$6</f>
        <v>115531.84288799998</v>
      </c>
      <c r="BH191" s="39">
        <v>0</v>
      </c>
      <c r="BI191" s="39">
        <f>BH191*C191*E191*F191*L191*$BI$6</f>
        <v>0</v>
      </c>
      <c r="BJ191" s="39">
        <v>0</v>
      </c>
      <c r="BK191" s="39">
        <f>BJ191*C191*E191*F191*L191*$BK$6</f>
        <v>0</v>
      </c>
      <c r="BL191" s="39">
        <v>0</v>
      </c>
      <c r="BM191" s="39">
        <f>BL191*C191*E191*F191*L191*$BM$6</f>
        <v>0</v>
      </c>
      <c r="BN191" s="39">
        <v>0</v>
      </c>
      <c r="BO191" s="39">
        <f>BN191*C191*E191*F191*L191*$BO$6</f>
        <v>0</v>
      </c>
      <c r="BP191" s="39">
        <v>0</v>
      </c>
      <c r="BQ191" s="39">
        <f>BP191*C191*E191*F191*L191*$BQ$6</f>
        <v>0</v>
      </c>
      <c r="BR191" s="39">
        <v>0</v>
      </c>
      <c r="BS191" s="39">
        <f>BR191*C191*E191*F191*L191*$BS$6</f>
        <v>0</v>
      </c>
      <c r="BT191" s="39"/>
      <c r="BU191" s="39">
        <f>BT191*C191*E191*F191*L191*$BU$6</f>
        <v>0</v>
      </c>
      <c r="BV191" s="39">
        <v>1</v>
      </c>
      <c r="BW191" s="39">
        <f>BV191*C191*E191*F191*L191*$BW$6</f>
        <v>57765.921443999992</v>
      </c>
      <c r="BX191" s="39">
        <v>0</v>
      </c>
      <c r="BY191" s="39">
        <f>BX191*C191*E191*F191*L191*$BY$6</f>
        <v>0</v>
      </c>
      <c r="BZ191" s="39">
        <v>0</v>
      </c>
      <c r="CA191" s="39">
        <f>BZ191*C191*E191*F191*M191*$CA$6</f>
        <v>0</v>
      </c>
      <c r="CB191" s="39">
        <v>0</v>
      </c>
      <c r="CC191" s="39">
        <f>CB191*C191*E191*F191*M191*$CC$6</f>
        <v>0</v>
      </c>
      <c r="CD191" s="39">
        <v>0</v>
      </c>
      <c r="CE191" s="39">
        <f>CD191*C191*E191*F191*M191*$CE$6</f>
        <v>0</v>
      </c>
      <c r="CF191" s="39"/>
      <c r="CG191" s="39">
        <f>CF191*C191*E191*F191*M191*$CG$6</f>
        <v>0</v>
      </c>
      <c r="CH191" s="39"/>
      <c r="CI191" s="39">
        <f>SUM(CH191*$CI$6*C191*E191*F191*M191)</f>
        <v>0</v>
      </c>
      <c r="CJ191" s="39"/>
      <c r="CK191" s="39">
        <f>SUM(CJ191*$CK$6*C191*E191*F191*M191)</f>
        <v>0</v>
      </c>
      <c r="CL191" s="39"/>
      <c r="CM191" s="39">
        <f>CL191*C191*E191*F191*M191*$CM$6</f>
        <v>0</v>
      </c>
      <c r="CN191" s="39">
        <v>0</v>
      </c>
      <c r="CO191" s="39">
        <f>CN191*C191*E191*F191*M191*$CO$6</f>
        <v>0</v>
      </c>
      <c r="CP191" s="39">
        <v>1</v>
      </c>
      <c r="CQ191" s="39">
        <f>CP191*C191*E191*F191*M191*$CQ$6</f>
        <v>62900.670016799988</v>
      </c>
      <c r="CR191" s="39">
        <v>0</v>
      </c>
      <c r="CS191" s="39">
        <f>CR191*C191*E191*F191*M191*$CS$6</f>
        <v>0</v>
      </c>
      <c r="CT191" s="39">
        <v>1</v>
      </c>
      <c r="CU191" s="39">
        <f>CT191*C191*E191*F191*M191*$CU$6</f>
        <v>62900.670016799988</v>
      </c>
      <c r="CV191" s="39"/>
      <c r="CW191" s="39">
        <f>SUM(CV191*$CW$6*C191*E191*F191*M191)</f>
        <v>0</v>
      </c>
      <c r="CX191" s="39"/>
      <c r="CY191" s="39">
        <f>SUM(CX191*$CY$6*C191*E191*F191*M191)</f>
        <v>0</v>
      </c>
      <c r="CZ191" s="39">
        <v>0</v>
      </c>
      <c r="DA191" s="39">
        <f>CZ191*C191*E191*F191*M191*$DA$6</f>
        <v>0</v>
      </c>
      <c r="DB191" s="39">
        <v>0</v>
      </c>
      <c r="DC191" s="39">
        <f>DB191*C191*E191*F191*M191*$DC$6</f>
        <v>0</v>
      </c>
      <c r="DD191" s="39"/>
      <c r="DE191" s="39">
        <f>DD191*C191*E191*F191*M191*$DE$6</f>
        <v>0</v>
      </c>
      <c r="DF191" s="39">
        <v>0</v>
      </c>
      <c r="DG191" s="39">
        <f>DF191*C191*E191*F191*M191*$DG$6</f>
        <v>0</v>
      </c>
      <c r="DH191" s="40">
        <v>0</v>
      </c>
      <c r="DI191" s="40">
        <f>DH191*C191*E191*F191*M191*$DI$6</f>
        <v>0</v>
      </c>
      <c r="DJ191" s="39">
        <v>0</v>
      </c>
      <c r="DK191" s="39">
        <f>DJ191*C191*E191*F191*M191*$DK$6</f>
        <v>0</v>
      </c>
      <c r="DL191" s="39">
        <v>0</v>
      </c>
      <c r="DM191" s="39">
        <f>DL191*C191*E191*F191*M191*$DM$6</f>
        <v>0</v>
      </c>
      <c r="DN191" s="39">
        <v>0</v>
      </c>
      <c r="DO191" s="39">
        <f>DN191*C191*E191*F191*M191*$DO$6</f>
        <v>0</v>
      </c>
      <c r="DP191" s="39">
        <v>0</v>
      </c>
      <c r="DQ191" s="39">
        <f>DP191*C191*E191*F191*M191*$DQ$6</f>
        <v>0</v>
      </c>
      <c r="DR191" s="39">
        <v>0</v>
      </c>
      <c r="DS191" s="39">
        <f>DR191*C191*E191*F191*M191*$DS$6</f>
        <v>0</v>
      </c>
      <c r="DT191" s="39">
        <v>27</v>
      </c>
      <c r="DU191" s="39">
        <f>DT191*C191*E191*F191*M191*$DU$6</f>
        <v>1698318.0904535998</v>
      </c>
      <c r="DV191" s="39"/>
      <c r="DW191" s="39">
        <f>DV191*C191*E191*F191*M191*$DW$6</f>
        <v>0</v>
      </c>
      <c r="DX191" s="39">
        <v>0</v>
      </c>
      <c r="DY191" s="39">
        <f>DX191*C191*E191*F191*N191*$DY$6</f>
        <v>0</v>
      </c>
      <c r="DZ191" s="39"/>
      <c r="EA191" s="39">
        <f>DZ191*C191*E191*F191*O191*$EA$6</f>
        <v>0</v>
      </c>
      <c r="EB191" s="41">
        <f t="shared" si="88"/>
        <v>68</v>
      </c>
      <c r="EC191" s="41">
        <f t="shared" si="89"/>
        <v>4115500.9810991995</v>
      </c>
    </row>
    <row r="192" spans="1:257" ht="30" x14ac:dyDescent="0.25">
      <c r="A192" s="108">
        <v>37</v>
      </c>
      <c r="B192" s="34" t="s">
        <v>258</v>
      </c>
      <c r="C192" s="35">
        <v>19007.45</v>
      </c>
      <c r="D192" s="35"/>
      <c r="E192" s="112">
        <v>1.01</v>
      </c>
      <c r="F192" s="36">
        <v>1</v>
      </c>
      <c r="G192" s="37"/>
      <c r="H192" s="38">
        <v>0.63</v>
      </c>
      <c r="I192" s="38">
        <v>0.12</v>
      </c>
      <c r="J192" s="38">
        <v>0.04</v>
      </c>
      <c r="K192" s="38">
        <v>0.21</v>
      </c>
      <c r="L192" s="35">
        <v>1.4</v>
      </c>
      <c r="M192" s="35">
        <v>1.68</v>
      </c>
      <c r="N192" s="35">
        <v>2.23</v>
      </c>
      <c r="O192" s="35">
        <v>2.39</v>
      </c>
      <c r="P192" s="32"/>
      <c r="Q192" s="39">
        <f>P192*C192*E192*F192*L192*$Q$6</f>
        <v>0</v>
      </c>
      <c r="R192" s="32">
        <v>355</v>
      </c>
      <c r="S192" s="39">
        <f>R192*C192*E192*F192*L192*$S$6</f>
        <v>12403520.579449998</v>
      </c>
      <c r="T192" s="39"/>
      <c r="U192" s="39">
        <f>T192*C192*E192*F192*L192*$U$6</f>
        <v>0</v>
      </c>
      <c r="V192" s="39"/>
      <c r="W192" s="39">
        <f>V192*C192*E192*F192*L192*$W$6</f>
        <v>0</v>
      </c>
      <c r="X192" s="39"/>
      <c r="Y192" s="39">
        <f>X192*C192*E192*F192*L192*$Y$6</f>
        <v>0</v>
      </c>
      <c r="Z192" s="39"/>
      <c r="AA192" s="39">
        <f>Z192*C192*E192*F192*L192*$AA$6</f>
        <v>0</v>
      </c>
      <c r="AB192" s="39"/>
      <c r="AC192" s="39">
        <f>AB192*C192*E192*F192*L192*$AC$6</f>
        <v>0</v>
      </c>
      <c r="AD192" s="39"/>
      <c r="AE192" s="39">
        <f>AD192*C192*E192*F192*L192*$AE$6</f>
        <v>0</v>
      </c>
      <c r="AF192" s="39"/>
      <c r="AG192" s="39">
        <f>AF192*C192*E192*F192*L192*$AG$6</f>
        <v>0</v>
      </c>
      <c r="AH192" s="39"/>
      <c r="AI192" s="39">
        <f>AH192*C192*E192*F192*L192*$AI$6</f>
        <v>0</v>
      </c>
      <c r="AJ192" s="39"/>
      <c r="AK192" s="39">
        <f>AJ192*C192*E192*F192*L192*$AK$6</f>
        <v>0</v>
      </c>
      <c r="AL192" s="39"/>
      <c r="AM192" s="39">
        <f>AL192*C192*E192*F192*L192*$AM$6</f>
        <v>0</v>
      </c>
      <c r="AN192" s="39"/>
      <c r="AO192" s="39">
        <f>SUM($AO$6*AN192*C192*E192*F192*L192)</f>
        <v>0</v>
      </c>
      <c r="AP192" s="39"/>
      <c r="AQ192" s="39">
        <f>AP192*C192*E192*F192*L192*$AQ$6</f>
        <v>0</v>
      </c>
      <c r="AR192" s="39"/>
      <c r="AS192" s="39">
        <f>AR192*C192*E192*F192*L192*$AS$6</f>
        <v>0</v>
      </c>
      <c r="AT192" s="39"/>
      <c r="AU192" s="39">
        <f>AT192*C192*E192*F192*L192*$AU$6</f>
        <v>0</v>
      </c>
      <c r="AV192" s="39"/>
      <c r="AW192" s="39">
        <f>AV192*C192*E192*F192*L192*$AW$6</f>
        <v>0</v>
      </c>
      <c r="AX192" s="39"/>
      <c r="AY192" s="39">
        <f>SUM(AX192*$AY$6*C192*E192*F192*L192)</f>
        <v>0</v>
      </c>
      <c r="AZ192" s="39"/>
      <c r="BA192" s="39">
        <f>SUM(AZ192*$BA$6*C192*E192*F192*L192)</f>
        <v>0</v>
      </c>
      <c r="BB192" s="39"/>
      <c r="BC192" s="39">
        <f>BB192*C192*E192*F192*L192*$BC$6</f>
        <v>0</v>
      </c>
      <c r="BD192" s="39"/>
      <c r="BE192" s="39">
        <f>BD192*C192*E192*F192*L192*$BE$6</f>
        <v>0</v>
      </c>
      <c r="BF192" s="39"/>
      <c r="BG192" s="39">
        <f>BF192*C192*E192*F192*L192*$BG$6</f>
        <v>0</v>
      </c>
      <c r="BH192" s="39"/>
      <c r="BI192" s="39">
        <f>BH192*C192*E192*F192*L192*$BI$6</f>
        <v>0</v>
      </c>
      <c r="BJ192" s="39"/>
      <c r="BK192" s="39">
        <f>BJ192*C192*E192*F192*L192*$BK$6</f>
        <v>0</v>
      </c>
      <c r="BL192" s="39"/>
      <c r="BM192" s="39">
        <f>BL192*C192*E192*F192*L192*$BM$6</f>
        <v>0</v>
      </c>
      <c r="BN192" s="39"/>
      <c r="BO192" s="39">
        <f>BN192*C192*E192*F192*L192*$BO$6</f>
        <v>0</v>
      </c>
      <c r="BP192" s="39"/>
      <c r="BQ192" s="39">
        <f>BP192*C192*E192*F192*L192*$BQ$6</f>
        <v>0</v>
      </c>
      <c r="BR192" s="39"/>
      <c r="BS192" s="39">
        <f>BR192*C192*E192*F192*L192*$BS$6</f>
        <v>0</v>
      </c>
      <c r="BT192" s="39"/>
      <c r="BU192" s="39">
        <f>BT192*C192*E192*F192*L192*$BU$6</f>
        <v>0</v>
      </c>
      <c r="BV192" s="39"/>
      <c r="BW192" s="39">
        <f>BV192*C192*E192*F192*L192*$BW$6</f>
        <v>0</v>
      </c>
      <c r="BX192" s="39"/>
      <c r="BY192" s="39">
        <f>BX192*C192*E192*F192*L192*$BY$6</f>
        <v>0</v>
      </c>
      <c r="BZ192" s="39"/>
      <c r="CA192" s="39">
        <f>BZ192*C192*E192*F192*M192*$CA$6</f>
        <v>0</v>
      </c>
      <c r="CB192" s="39"/>
      <c r="CC192" s="39">
        <f>CB192*C192*E192*F192*M192*$CC$6</f>
        <v>0</v>
      </c>
      <c r="CD192" s="39"/>
      <c r="CE192" s="39">
        <f>CD192*C192*E192*F192*M192*$CE$6</f>
        <v>0</v>
      </c>
      <c r="CF192" s="39"/>
      <c r="CG192" s="39">
        <f>CF192*C192*E192*F192*M192*$CG$6</f>
        <v>0</v>
      </c>
      <c r="CH192" s="39"/>
      <c r="CI192" s="39">
        <f>SUM(CH192*$CI$6*C192*E192*F192*M192)</f>
        <v>0</v>
      </c>
      <c r="CJ192" s="39"/>
      <c r="CK192" s="39">
        <f>SUM(CJ192*$CK$6*C192*E192*F192*M192)</f>
        <v>0</v>
      </c>
      <c r="CL192" s="39"/>
      <c r="CM192" s="39">
        <f>CL192*C192*E192*F192*M192*$CM$6</f>
        <v>0</v>
      </c>
      <c r="CN192" s="39"/>
      <c r="CO192" s="39">
        <f>CN192*C192*E192*F192*M192*$CO$6</f>
        <v>0</v>
      </c>
      <c r="CP192" s="39"/>
      <c r="CQ192" s="39">
        <f>CP192*C192*E192*F192*M192*$CQ$6</f>
        <v>0</v>
      </c>
      <c r="CR192" s="39"/>
      <c r="CS192" s="39">
        <f>CR192*C192*E192*F192*M192*$CS$6</f>
        <v>0</v>
      </c>
      <c r="CT192" s="39"/>
      <c r="CU192" s="39">
        <f>CT192*C192*E192*F192*M192*$CU$6</f>
        <v>0</v>
      </c>
      <c r="CV192" s="39"/>
      <c r="CW192" s="39">
        <f>SUM(CV192*$CW$6*C192*E192*F192*M192)</f>
        <v>0</v>
      </c>
      <c r="CX192" s="39"/>
      <c r="CY192" s="39">
        <f>SUM(CX192*$CY$6*C192*E192*F192*M192)</f>
        <v>0</v>
      </c>
      <c r="CZ192" s="39"/>
      <c r="DA192" s="39">
        <f>CZ192*C192*E192*F192*M192*$DA$6</f>
        <v>0</v>
      </c>
      <c r="DB192" s="39"/>
      <c r="DC192" s="39">
        <f>DB192*C192*E192*F192*M192*$DC$6</f>
        <v>0</v>
      </c>
      <c r="DD192" s="39"/>
      <c r="DE192" s="39">
        <f>DD192*C192*E192*F192*M192*$DE$6</f>
        <v>0</v>
      </c>
      <c r="DF192" s="39"/>
      <c r="DG192" s="39">
        <f>DF192*C192*E192*F192*M192*$DG$6</f>
        <v>0</v>
      </c>
      <c r="DH192" s="40"/>
      <c r="DI192" s="40">
        <f>DH192*C192*E192*F192*M192*$DI$6</f>
        <v>0</v>
      </c>
      <c r="DJ192" s="39"/>
      <c r="DK192" s="39">
        <f>DJ192*C192*E192*F192*M192*$DK$6</f>
        <v>0</v>
      </c>
      <c r="DL192" s="39"/>
      <c r="DM192" s="39">
        <f>DL192*C192*E192*F192*M192*$DM$6</f>
        <v>0</v>
      </c>
      <c r="DN192" s="39"/>
      <c r="DO192" s="39">
        <f>DN192*C192*E192*F192*M192*$DO$6</f>
        <v>0</v>
      </c>
      <c r="DP192" s="39"/>
      <c r="DQ192" s="39">
        <f>DP192*C192*E192*F192*M192*$DQ$6</f>
        <v>0</v>
      </c>
      <c r="DR192" s="39"/>
      <c r="DS192" s="39">
        <f>DR192*C192*E192*F192*M192*$DS$6</f>
        <v>0</v>
      </c>
      <c r="DT192" s="39"/>
      <c r="DU192" s="39">
        <f>DT192*C192*E192*F192*M192*$DU$6</f>
        <v>0</v>
      </c>
      <c r="DV192" s="39"/>
      <c r="DW192" s="39">
        <f>DV192*C192*E192*F192*M192*$DW$6</f>
        <v>0</v>
      </c>
      <c r="DX192" s="39"/>
      <c r="DY192" s="39">
        <f>DX192*C192*E192*F192*N192*$DY$6</f>
        <v>0</v>
      </c>
      <c r="DZ192" s="39"/>
      <c r="EA192" s="39">
        <f>DZ192*C192*E192*F192*O192*$EA$6</f>
        <v>0</v>
      </c>
      <c r="EB192" s="41">
        <f t="shared" si="88"/>
        <v>355</v>
      </c>
      <c r="EC192" s="41">
        <f t="shared" si="89"/>
        <v>12403520.579449998</v>
      </c>
    </row>
    <row r="193" spans="1:257" ht="30" x14ac:dyDescent="0.25">
      <c r="A193" s="108">
        <v>38</v>
      </c>
      <c r="B193" s="34" t="s">
        <v>259</v>
      </c>
      <c r="C193" s="35">
        <v>19007.45</v>
      </c>
      <c r="D193" s="35"/>
      <c r="E193" s="112">
        <v>1.2</v>
      </c>
      <c r="F193" s="36">
        <v>1</v>
      </c>
      <c r="G193" s="37"/>
      <c r="H193" s="38">
        <v>0.62</v>
      </c>
      <c r="I193" s="38">
        <v>0.17</v>
      </c>
      <c r="J193" s="38">
        <v>0.04</v>
      </c>
      <c r="K193" s="38">
        <v>0.17</v>
      </c>
      <c r="L193" s="35">
        <v>1.4</v>
      </c>
      <c r="M193" s="35">
        <v>1.68</v>
      </c>
      <c r="N193" s="35">
        <v>2.23</v>
      </c>
      <c r="O193" s="35">
        <v>2.39</v>
      </c>
      <c r="P193" s="39"/>
      <c r="Q193" s="39">
        <f>P193*C193*E193*F193*L193*$Q$6</f>
        <v>0</v>
      </c>
      <c r="R193" s="39"/>
      <c r="S193" s="39">
        <f>R193*C193*E193*F193*L193*$S$6</f>
        <v>0</v>
      </c>
      <c r="T193" s="39"/>
      <c r="U193" s="39">
        <f>T193*C193*E193*F193*L193*$U$6</f>
        <v>0</v>
      </c>
      <c r="V193" s="39"/>
      <c r="W193" s="39">
        <f>V193*C193*E193*F193*L193*$W$6</f>
        <v>0</v>
      </c>
      <c r="X193" s="39"/>
      <c r="Y193" s="39">
        <f>X193*C193*E193*F193*L193*$Y$6</f>
        <v>0</v>
      </c>
      <c r="Z193" s="39"/>
      <c r="AA193" s="39">
        <f>Z193*C193*E193*F193*L193*$AA$6</f>
        <v>0</v>
      </c>
      <c r="AB193" s="39"/>
      <c r="AC193" s="39">
        <f>AB193*C193*E193*F193*L193*$AC$6</f>
        <v>0</v>
      </c>
      <c r="AD193" s="39"/>
      <c r="AE193" s="39">
        <f>AD193*C193*E193*F193*L193*$AE$6</f>
        <v>0</v>
      </c>
      <c r="AF193" s="39"/>
      <c r="AG193" s="39">
        <f>AF193*C193*E193*F193*L193*$AG$6</f>
        <v>0</v>
      </c>
      <c r="AH193" s="39"/>
      <c r="AI193" s="39">
        <f>AH193*C193*E193*F193*L193*$AI$6</f>
        <v>0</v>
      </c>
      <c r="AJ193" s="39"/>
      <c r="AK193" s="39">
        <f>AJ193*C193*E193*F193*L193*$AK$6</f>
        <v>0</v>
      </c>
      <c r="AL193" s="39"/>
      <c r="AM193" s="39">
        <f>AL193*C193*E193*F193*L193*$AM$6</f>
        <v>0</v>
      </c>
      <c r="AN193" s="39"/>
      <c r="AO193" s="39">
        <f>SUM($AO$6*AN193*C193*E193*F193*L193)</f>
        <v>0</v>
      </c>
      <c r="AP193" s="39"/>
      <c r="AQ193" s="39">
        <f>AP193*C193*E193*F193*L193*$AQ$6</f>
        <v>0</v>
      </c>
      <c r="AR193" s="39"/>
      <c r="AS193" s="39">
        <f>AR193*C193*E193*F193*L193*$AS$6</f>
        <v>0</v>
      </c>
      <c r="AT193" s="39"/>
      <c r="AU193" s="39">
        <f>AT193*C193*E193*F193*L193*$AU$6</f>
        <v>0</v>
      </c>
      <c r="AV193" s="39"/>
      <c r="AW193" s="39">
        <f>AV193*C193*E193*F193*L193*$AW$6</f>
        <v>0</v>
      </c>
      <c r="AX193" s="39"/>
      <c r="AY193" s="39">
        <f>SUM(AX193*$AY$6*C193*E193*F193*L193)</f>
        <v>0</v>
      </c>
      <c r="AZ193" s="39"/>
      <c r="BA193" s="39">
        <f>SUM(AZ193*$BA$6*C193*E193*F193*L193)</f>
        <v>0</v>
      </c>
      <c r="BB193" s="39"/>
      <c r="BC193" s="39">
        <f>BB193*C193*E193*F193*L193*$BC$6</f>
        <v>0</v>
      </c>
      <c r="BD193" s="39"/>
      <c r="BE193" s="39">
        <f>BD193*C193*E193*F193*L193*$BE$6</f>
        <v>0</v>
      </c>
      <c r="BF193" s="39"/>
      <c r="BG193" s="39">
        <f>BF193*C193*E193*F193*L193*$BG$6</f>
        <v>0</v>
      </c>
      <c r="BH193" s="39"/>
      <c r="BI193" s="39">
        <f>BH193*C193*E193*F193*L193*$BI$6</f>
        <v>0</v>
      </c>
      <c r="BJ193" s="39"/>
      <c r="BK193" s="39">
        <f>BJ193*C193*E193*F193*L193*$BK$6</f>
        <v>0</v>
      </c>
      <c r="BL193" s="39"/>
      <c r="BM193" s="39">
        <f>BL193*C193*E193*F193*L193*$BM$6</f>
        <v>0</v>
      </c>
      <c r="BN193" s="39"/>
      <c r="BO193" s="39">
        <f>BN193*C193*E193*F193*L193*$BO$6</f>
        <v>0</v>
      </c>
      <c r="BP193" s="39"/>
      <c r="BQ193" s="39">
        <f>BP193*C193*E193*F193*L193*$BQ$6</f>
        <v>0</v>
      </c>
      <c r="BR193" s="39"/>
      <c r="BS193" s="39">
        <f>BR193*C193*E193*F193*L193*$BS$6</f>
        <v>0</v>
      </c>
      <c r="BT193" s="39"/>
      <c r="BU193" s="39">
        <f>BT193*C193*E193*F193*L193*$BU$6</f>
        <v>0</v>
      </c>
      <c r="BV193" s="39"/>
      <c r="BW193" s="39">
        <f>BV193*C193*E193*F193*L193*$BW$6</f>
        <v>0</v>
      </c>
      <c r="BX193" s="39"/>
      <c r="BY193" s="39">
        <f>BX193*C193*E193*F193*L193*$BY$6</f>
        <v>0</v>
      </c>
      <c r="BZ193" s="39"/>
      <c r="CA193" s="39">
        <f>BZ193*C193*E193*F193*M193*$CA$6</f>
        <v>0</v>
      </c>
      <c r="CB193" s="39"/>
      <c r="CC193" s="39">
        <f>CB193*C193*E193*F193*M193*$CC$6</f>
        <v>0</v>
      </c>
      <c r="CD193" s="39"/>
      <c r="CE193" s="39">
        <f>CD193*C193*E193*F193*M193*$CE$6</f>
        <v>0</v>
      </c>
      <c r="CF193" s="39"/>
      <c r="CG193" s="39">
        <f>CF193*C193*E193*F193*M193*$CG$6</f>
        <v>0</v>
      </c>
      <c r="CH193" s="39"/>
      <c r="CI193" s="39">
        <f>SUM(CH193*$CI$6*C193*E193*F193*M193)</f>
        <v>0</v>
      </c>
      <c r="CJ193" s="39"/>
      <c r="CK193" s="39">
        <f>SUM(CJ193*$CK$6*C193*E193*F193*M193)</f>
        <v>0</v>
      </c>
      <c r="CL193" s="39"/>
      <c r="CM193" s="39">
        <f>CL193*C193*E193*F193*M193*$CM$6</f>
        <v>0</v>
      </c>
      <c r="CN193" s="39"/>
      <c r="CO193" s="39">
        <f>CN193*C193*E193*F193*M193*$CO$6</f>
        <v>0</v>
      </c>
      <c r="CP193" s="39"/>
      <c r="CQ193" s="39">
        <f>CP193*C193*E193*F193*M193*$CQ$6</f>
        <v>0</v>
      </c>
      <c r="CR193" s="39"/>
      <c r="CS193" s="39">
        <f>CR193*C193*E193*F193*M193*$CS$6</f>
        <v>0</v>
      </c>
      <c r="CT193" s="39"/>
      <c r="CU193" s="39">
        <f>CT193*C193*E193*F193*M193*$CU$6</f>
        <v>0</v>
      </c>
      <c r="CV193" s="39"/>
      <c r="CW193" s="39">
        <f>SUM(CV193*$CW$6*C193*E193*F193*M193)</f>
        <v>0</v>
      </c>
      <c r="CX193" s="39"/>
      <c r="CY193" s="39">
        <f>SUM(CX193*$CY$6*C193*E193*F193*M193)</f>
        <v>0</v>
      </c>
      <c r="CZ193" s="39"/>
      <c r="DA193" s="39">
        <f>CZ193*C193*E193*F193*M193*$DA$6</f>
        <v>0</v>
      </c>
      <c r="DB193" s="39"/>
      <c r="DC193" s="39">
        <f>DB193*C193*E193*F193*M193*$DC$6</f>
        <v>0</v>
      </c>
      <c r="DD193" s="39"/>
      <c r="DE193" s="39">
        <f>DD193*C193*E193*F193*M193*$DE$6</f>
        <v>0</v>
      </c>
      <c r="DF193" s="39"/>
      <c r="DG193" s="39">
        <f>DF193*C193*E193*F193*M193*$DG$6</f>
        <v>0</v>
      </c>
      <c r="DH193" s="40"/>
      <c r="DI193" s="40">
        <f>DH193*C193*E193*F193*M193*$DI$6</f>
        <v>0</v>
      </c>
      <c r="DJ193" s="39"/>
      <c r="DK193" s="39">
        <f>DJ193*C193*E193*F193*M193*$DK$6</f>
        <v>0</v>
      </c>
      <c r="DL193" s="39"/>
      <c r="DM193" s="39">
        <f>DL193*C193*E193*F193*M193*$DM$6</f>
        <v>0</v>
      </c>
      <c r="DN193" s="39"/>
      <c r="DO193" s="39">
        <f>DN193*C193*E193*F193*M193*$DO$6</f>
        <v>0</v>
      </c>
      <c r="DP193" s="39"/>
      <c r="DQ193" s="39">
        <f>DP193*C193*E193*F193*M193*$DQ$6</f>
        <v>0</v>
      </c>
      <c r="DR193" s="39"/>
      <c r="DS193" s="39">
        <f>DR193*C193*E193*F193*M193*$DS$6</f>
        <v>0</v>
      </c>
      <c r="DT193" s="39"/>
      <c r="DU193" s="39">
        <f>DT193*C193*E193*F193*M193*$DU$6</f>
        <v>0</v>
      </c>
      <c r="DV193" s="39"/>
      <c r="DW193" s="39">
        <f>DV193*C193*E193*F193*M193*$DW$6</f>
        <v>0</v>
      </c>
      <c r="DX193" s="39"/>
      <c r="DY193" s="39">
        <f>DX193*C193*E193*F193*N193*$DY$6</f>
        <v>0</v>
      </c>
      <c r="DZ193" s="39"/>
      <c r="EA193" s="39">
        <f>DZ193*C193*E193*F193*O193*$EA$6</f>
        <v>0</v>
      </c>
      <c r="EB193" s="41">
        <f t="shared" si="88"/>
        <v>0</v>
      </c>
      <c r="EC193" s="41">
        <f t="shared" si="89"/>
        <v>0</v>
      </c>
    </row>
    <row r="194" spans="1:257" ht="30" x14ac:dyDescent="0.25">
      <c r="A194" s="108">
        <v>39</v>
      </c>
      <c r="B194" s="34" t="s">
        <v>260</v>
      </c>
      <c r="C194" s="35">
        <v>19007.45</v>
      </c>
      <c r="D194" s="35"/>
      <c r="E194" s="112">
        <v>1.97</v>
      </c>
      <c r="F194" s="36">
        <v>1</v>
      </c>
      <c r="G194" s="37"/>
      <c r="H194" s="38">
        <v>0.68</v>
      </c>
      <c r="I194" s="38">
        <v>0.17</v>
      </c>
      <c r="J194" s="38">
        <v>0.03</v>
      </c>
      <c r="K194" s="38">
        <v>0.12</v>
      </c>
      <c r="L194" s="35">
        <v>1.4</v>
      </c>
      <c r="M194" s="35">
        <v>1.68</v>
      </c>
      <c r="N194" s="35">
        <v>2.23</v>
      </c>
      <c r="O194" s="35">
        <v>2.39</v>
      </c>
      <c r="P194" s="39"/>
      <c r="Q194" s="39">
        <f>P194*C194*E194*F194*L194*$Q$6</f>
        <v>0</v>
      </c>
      <c r="R194" s="39"/>
      <c r="S194" s="39">
        <f>R194*C194*E194*F194*L194*$S$6</f>
        <v>0</v>
      </c>
      <c r="T194" s="39"/>
      <c r="U194" s="39">
        <f>T194*C194*E194*F194*L194*$U$6</f>
        <v>0</v>
      </c>
      <c r="V194" s="39"/>
      <c r="W194" s="39">
        <f>V194*C194*E194*F194*L194*$W$6</f>
        <v>0</v>
      </c>
      <c r="X194" s="39"/>
      <c r="Y194" s="39">
        <f>X194*C194*E194*F194*L194*$Y$6</f>
        <v>0</v>
      </c>
      <c r="Z194" s="39"/>
      <c r="AA194" s="39">
        <f>Z194*C194*E194*F194*L194*$AA$6</f>
        <v>0</v>
      </c>
      <c r="AB194" s="39"/>
      <c r="AC194" s="39">
        <f>AB194*C194*E194*F194*L194*$AC$6</f>
        <v>0</v>
      </c>
      <c r="AD194" s="39"/>
      <c r="AE194" s="39">
        <f>AD194*C194*E194*F194*L194*$AE$6</f>
        <v>0</v>
      </c>
      <c r="AF194" s="39"/>
      <c r="AG194" s="39">
        <f>AF194*C194*E194*F194*L194*$AG$6</f>
        <v>0</v>
      </c>
      <c r="AH194" s="39"/>
      <c r="AI194" s="39">
        <f>AH194*C194*E194*F194*L194*$AI$6</f>
        <v>0</v>
      </c>
      <c r="AJ194" s="39"/>
      <c r="AK194" s="39">
        <f>AJ194*C194*E194*F194*L194*$AK$6</f>
        <v>0</v>
      </c>
      <c r="AL194" s="39"/>
      <c r="AM194" s="39">
        <f>AL194*C194*E194*F194*L194*$AM$6</f>
        <v>0</v>
      </c>
      <c r="AN194" s="39"/>
      <c r="AO194" s="39">
        <f>SUM($AO$6*AN194*C194*E194*F194*L194)</f>
        <v>0</v>
      </c>
      <c r="AP194" s="39"/>
      <c r="AQ194" s="39">
        <f>AP194*C194*E194*F194*L194*$AQ$6</f>
        <v>0</v>
      </c>
      <c r="AR194" s="39"/>
      <c r="AS194" s="39">
        <f>AR194*C194*E194*F194*L194*$AS$6</f>
        <v>0</v>
      </c>
      <c r="AT194" s="39"/>
      <c r="AU194" s="39">
        <f>AT194*C194*E194*F194*L194*$AU$6</f>
        <v>0</v>
      </c>
      <c r="AV194" s="39"/>
      <c r="AW194" s="39">
        <f>AV194*C194*E194*F194*L194*$AW$6</f>
        <v>0</v>
      </c>
      <c r="AX194" s="39"/>
      <c r="AY194" s="39">
        <f>SUM(AX194*$AY$6*C194*E194*F194*L194)</f>
        <v>0</v>
      </c>
      <c r="AZ194" s="39"/>
      <c r="BA194" s="39">
        <f>SUM(AZ194*$BA$6*C194*E194*F194*L194)</f>
        <v>0</v>
      </c>
      <c r="BB194" s="39"/>
      <c r="BC194" s="39">
        <f>BB194*C194*E194*F194*L194*$BC$6</f>
        <v>0</v>
      </c>
      <c r="BD194" s="39"/>
      <c r="BE194" s="39">
        <f>BD194*C194*E194*F194*L194*$BE$6</f>
        <v>0</v>
      </c>
      <c r="BF194" s="39"/>
      <c r="BG194" s="39">
        <f>BF194*C194*E194*F194*L194*$BG$6</f>
        <v>0</v>
      </c>
      <c r="BH194" s="39"/>
      <c r="BI194" s="39">
        <f>BH194*C194*E194*F194*L194*$BI$6</f>
        <v>0</v>
      </c>
      <c r="BJ194" s="39"/>
      <c r="BK194" s="39">
        <f>BJ194*C194*E194*F194*L194*$BK$6</f>
        <v>0</v>
      </c>
      <c r="BL194" s="39"/>
      <c r="BM194" s="39">
        <f>BL194*C194*E194*F194*L194*$BM$6</f>
        <v>0</v>
      </c>
      <c r="BN194" s="39"/>
      <c r="BO194" s="39">
        <f>BN194*C194*E194*F194*L194*$BO$6</f>
        <v>0</v>
      </c>
      <c r="BP194" s="39"/>
      <c r="BQ194" s="39">
        <f>BP194*C194*E194*F194*L194*$BQ$6</f>
        <v>0</v>
      </c>
      <c r="BR194" s="39"/>
      <c r="BS194" s="39">
        <f>BR194*C194*E194*F194*L194*$BS$6</f>
        <v>0</v>
      </c>
      <c r="BT194" s="39"/>
      <c r="BU194" s="39">
        <f>BT194*C194*E194*F194*L194*$BU$6</f>
        <v>0</v>
      </c>
      <c r="BV194" s="39"/>
      <c r="BW194" s="39">
        <f>BV194*C194*E194*F194*L194*$BW$6</f>
        <v>0</v>
      </c>
      <c r="BX194" s="39"/>
      <c r="BY194" s="39">
        <f>BX194*C194*E194*F194*L194*$BY$6</f>
        <v>0</v>
      </c>
      <c r="BZ194" s="39"/>
      <c r="CA194" s="39">
        <f>BZ194*C194*E194*F194*M194*$CA$6</f>
        <v>0</v>
      </c>
      <c r="CB194" s="39"/>
      <c r="CC194" s="39">
        <f>CB194*C194*E194*F194*M194*$CC$6</f>
        <v>0</v>
      </c>
      <c r="CD194" s="39"/>
      <c r="CE194" s="39">
        <f>CD194*C194*E194*F194*M194*$CE$6</f>
        <v>0</v>
      </c>
      <c r="CF194" s="39"/>
      <c r="CG194" s="39">
        <f>CF194*C194*E194*F194*M194*$CG$6</f>
        <v>0</v>
      </c>
      <c r="CH194" s="39"/>
      <c r="CI194" s="39">
        <f>SUM(CH194*$CI$6*C194*E194*F194*M194)</f>
        <v>0</v>
      </c>
      <c r="CJ194" s="39"/>
      <c r="CK194" s="39">
        <f>SUM(CJ194*$CK$6*C194*E194*F194*M194)</f>
        <v>0</v>
      </c>
      <c r="CL194" s="39"/>
      <c r="CM194" s="39">
        <f>CL194*C194*E194*F194*M194*$CM$6</f>
        <v>0</v>
      </c>
      <c r="CN194" s="39"/>
      <c r="CO194" s="39">
        <f>CN194*C194*E194*F194*M194*$CO$6</f>
        <v>0</v>
      </c>
      <c r="CP194" s="39"/>
      <c r="CQ194" s="39">
        <f>CP194*C194*E194*F194*M194*$CQ$6</f>
        <v>0</v>
      </c>
      <c r="CR194" s="39"/>
      <c r="CS194" s="39">
        <f>CR194*C194*E194*F194*M194*$CS$6</f>
        <v>0</v>
      </c>
      <c r="CT194" s="39"/>
      <c r="CU194" s="39">
        <f>CT194*C194*E194*F194*M194*$CU$6</f>
        <v>0</v>
      </c>
      <c r="CV194" s="39"/>
      <c r="CW194" s="39">
        <f>SUM(CV194*$CW$6*C194*E194*F194*M194)</f>
        <v>0</v>
      </c>
      <c r="CX194" s="39"/>
      <c r="CY194" s="39">
        <f>SUM(CX194*$CY$6*C194*E194*F194*M194)</f>
        <v>0</v>
      </c>
      <c r="CZ194" s="39"/>
      <c r="DA194" s="39">
        <f>CZ194*C194*E194*F194*M194*$DA$6</f>
        <v>0</v>
      </c>
      <c r="DB194" s="39"/>
      <c r="DC194" s="39">
        <f>DB194*C194*E194*F194*M194*$DC$6</f>
        <v>0</v>
      </c>
      <c r="DD194" s="39"/>
      <c r="DE194" s="39">
        <f>DD194*C194*E194*F194*M194*$DE$6</f>
        <v>0</v>
      </c>
      <c r="DF194" s="39"/>
      <c r="DG194" s="39">
        <f>DF194*C194*E194*F194*M194*$DG$6</f>
        <v>0</v>
      </c>
      <c r="DH194" s="40"/>
      <c r="DI194" s="40">
        <f>DH194*C194*E194*F194*M194*$DI$6</f>
        <v>0</v>
      </c>
      <c r="DJ194" s="39"/>
      <c r="DK194" s="39">
        <f>DJ194*C194*E194*F194*M194*$DK$6</f>
        <v>0</v>
      </c>
      <c r="DL194" s="39"/>
      <c r="DM194" s="39">
        <f>DL194*C194*E194*F194*M194*$DM$6</f>
        <v>0</v>
      </c>
      <c r="DN194" s="39"/>
      <c r="DO194" s="39">
        <f>DN194*C194*E194*F194*M194*$DO$6</f>
        <v>0</v>
      </c>
      <c r="DP194" s="39"/>
      <c r="DQ194" s="39">
        <f>DP194*C194*E194*F194*M194*$DQ$6</f>
        <v>0</v>
      </c>
      <c r="DR194" s="39"/>
      <c r="DS194" s="39">
        <f>DR194*C194*E194*F194*M194*$DS$6</f>
        <v>0</v>
      </c>
      <c r="DT194" s="39"/>
      <c r="DU194" s="39">
        <f>DT194*C194*E194*F194*M194*$DU$6</f>
        <v>0</v>
      </c>
      <c r="DV194" s="39"/>
      <c r="DW194" s="39">
        <f>DV194*C194*E194*F194*M194*$DW$6</f>
        <v>0</v>
      </c>
      <c r="DX194" s="39"/>
      <c r="DY194" s="39">
        <f>DX194*C194*E194*F194*N194*$DY$6</f>
        <v>0</v>
      </c>
      <c r="DZ194" s="39"/>
      <c r="EA194" s="39">
        <f>DZ194*C194*E194*F194*O194*$EA$6</f>
        <v>0</v>
      </c>
      <c r="EB194" s="41">
        <f t="shared" si="88"/>
        <v>0</v>
      </c>
      <c r="EC194" s="41">
        <f t="shared" si="89"/>
        <v>0</v>
      </c>
    </row>
    <row r="195" spans="1:257" s="43" customFormat="1" ht="30" x14ac:dyDescent="0.25">
      <c r="A195" s="56">
        <v>114</v>
      </c>
      <c r="B195" s="34" t="s">
        <v>261</v>
      </c>
      <c r="C195" s="35">
        <v>19007.45</v>
      </c>
      <c r="D195" s="35">
        <f>C195*(H195+I195+J195)</f>
        <v>16916.630500000003</v>
      </c>
      <c r="E195" s="112">
        <v>1.8</v>
      </c>
      <c r="F195" s="36">
        <v>1</v>
      </c>
      <c r="G195" s="37"/>
      <c r="H195" s="38">
        <v>0.68</v>
      </c>
      <c r="I195" s="38">
        <v>0.18</v>
      </c>
      <c r="J195" s="38">
        <v>0.03</v>
      </c>
      <c r="K195" s="38">
        <v>0.11</v>
      </c>
      <c r="L195" s="35">
        <v>1.4</v>
      </c>
      <c r="M195" s="35">
        <v>1.68</v>
      </c>
      <c r="N195" s="35">
        <v>2.23</v>
      </c>
      <c r="O195" s="35">
        <v>2.39</v>
      </c>
      <c r="P195" s="39"/>
      <c r="Q195" s="39">
        <f>P195*C195*E195*F195*L195*$Q$6</f>
        <v>0</v>
      </c>
      <c r="R195" s="39"/>
      <c r="S195" s="39">
        <f>R195*C195*E195*F195*L195*$S$6</f>
        <v>0</v>
      </c>
      <c r="T195" s="39">
        <v>0</v>
      </c>
      <c r="U195" s="39">
        <f>T195*C195*E195*F195*L195*$U$6</f>
        <v>0</v>
      </c>
      <c r="V195" s="39">
        <v>0</v>
      </c>
      <c r="W195" s="39">
        <f>V195*C195*E195*F195*L195*$W$6</f>
        <v>0</v>
      </c>
      <c r="X195" s="39">
        <v>16</v>
      </c>
      <c r="Y195" s="39">
        <f>X195*C195*E195*F195*L195*$Y$6</f>
        <v>843018.42240000016</v>
      </c>
      <c r="Z195" s="39">
        <v>12</v>
      </c>
      <c r="AA195" s="39">
        <f>Z195*C195*E195*F195*L195*$AA$6</f>
        <v>632263.81680000015</v>
      </c>
      <c r="AB195" s="39">
        <v>0</v>
      </c>
      <c r="AC195" s="39">
        <f>AB195*C195*E195*F195*L195*$AC$6</f>
        <v>0</v>
      </c>
      <c r="AD195" s="39">
        <v>0</v>
      </c>
      <c r="AE195" s="39">
        <f>AD195*C195*E195*F195*L195*$AE$6</f>
        <v>0</v>
      </c>
      <c r="AF195" s="39">
        <v>0</v>
      </c>
      <c r="AG195" s="39">
        <f>AF195*C195*E195*F195*L195*$AG$6</f>
        <v>0</v>
      </c>
      <c r="AH195" s="39">
        <v>0</v>
      </c>
      <c r="AI195" s="39">
        <f>AH195*C195*E195*F195*L195*$AI$6</f>
        <v>0</v>
      </c>
      <c r="AJ195" s="39">
        <v>0</v>
      </c>
      <c r="AK195" s="39">
        <f>AJ195*C195*E195*F195*L195*$AK$6</f>
        <v>0</v>
      </c>
      <c r="AL195" s="39">
        <v>0</v>
      </c>
      <c r="AM195" s="39">
        <f>AL195*C195*E195*F195*L195*$AM$6</f>
        <v>0</v>
      </c>
      <c r="AN195" s="39"/>
      <c r="AO195" s="39">
        <f>SUM($AO$6*AN195*C195*E195*F195*L195)</f>
        <v>0</v>
      </c>
      <c r="AP195" s="39">
        <v>0</v>
      </c>
      <c r="AQ195" s="39">
        <f>AP195*C195*E195*F195*L195*$AQ$6</f>
        <v>0</v>
      </c>
      <c r="AR195" s="39">
        <v>0</v>
      </c>
      <c r="AS195" s="39">
        <f>AR195*C195*E195*F195*L195*$AS$6</f>
        <v>0</v>
      </c>
      <c r="AT195" s="39">
        <v>0</v>
      </c>
      <c r="AU195" s="39">
        <f>AT195*C195*E195*F195*L195*$AU$6</f>
        <v>0</v>
      </c>
      <c r="AV195" s="39">
        <v>0</v>
      </c>
      <c r="AW195" s="39">
        <f>AV195*C195*E195*F195*L195*$AW$6</f>
        <v>0</v>
      </c>
      <c r="AX195" s="39"/>
      <c r="AY195" s="39">
        <f>SUM(AX195*$AY$6*C195*E195*F195*L195)</f>
        <v>0</v>
      </c>
      <c r="AZ195" s="39"/>
      <c r="BA195" s="39">
        <f>SUM(AZ195*$BA$6*C195*E195*F195*L195)</f>
        <v>0</v>
      </c>
      <c r="BB195" s="39">
        <v>0</v>
      </c>
      <c r="BC195" s="39">
        <f>BB195*C195*E195*F195*L195*$BC$6</f>
        <v>0</v>
      </c>
      <c r="BD195" s="39">
        <v>0</v>
      </c>
      <c r="BE195" s="39">
        <f>BD195*C195*E195*F195*L195*$BE$6</f>
        <v>0</v>
      </c>
      <c r="BF195" s="39">
        <v>8</v>
      </c>
      <c r="BG195" s="39">
        <f>BF195*C195*E195*F195*L195*$BG$6</f>
        <v>413845.40736000007</v>
      </c>
      <c r="BH195" s="39">
        <v>0</v>
      </c>
      <c r="BI195" s="39">
        <f>BH195*C195*E195*F195*L195*$BI$6</f>
        <v>0</v>
      </c>
      <c r="BJ195" s="39">
        <v>0</v>
      </c>
      <c r="BK195" s="39">
        <f>BJ195*C195*E195*F195*L195*$BK$6</f>
        <v>0</v>
      </c>
      <c r="BL195" s="39">
        <v>0</v>
      </c>
      <c r="BM195" s="39">
        <f>BL195*C195*E195*F195*L195*$BM$6</f>
        <v>0</v>
      </c>
      <c r="BN195" s="39">
        <v>0</v>
      </c>
      <c r="BO195" s="39">
        <f>BN195*C195*E195*F195*L195*$BO$6</f>
        <v>0</v>
      </c>
      <c r="BP195" s="39">
        <v>0</v>
      </c>
      <c r="BQ195" s="39">
        <f>BP195*C195*E195*F195*L195*$BQ$6</f>
        <v>0</v>
      </c>
      <c r="BR195" s="39">
        <v>0</v>
      </c>
      <c r="BS195" s="39">
        <f>BR195*C195*E195*F195*L195*$BS$6</f>
        <v>0</v>
      </c>
      <c r="BT195" s="39"/>
      <c r="BU195" s="39">
        <f>BT195*C195*E195*F195*L195*$BU$6</f>
        <v>0</v>
      </c>
      <c r="BV195" s="39">
        <v>0</v>
      </c>
      <c r="BW195" s="39">
        <f>BV195*C195*E195*F195*L195*$BW$6</f>
        <v>0</v>
      </c>
      <c r="BX195" s="39">
        <v>0</v>
      </c>
      <c r="BY195" s="39">
        <f>BX195*C195*E195*F195*L195*$BY$6</f>
        <v>0</v>
      </c>
      <c r="BZ195" s="39">
        <v>0</v>
      </c>
      <c r="CA195" s="39">
        <f>BZ195*C195*E195*F195*M195*$CA$6</f>
        <v>0</v>
      </c>
      <c r="CB195" s="39">
        <v>0</v>
      </c>
      <c r="CC195" s="39">
        <f>CB195*C195*E195*F195*M195*$CC$6</f>
        <v>0</v>
      </c>
      <c r="CD195" s="39">
        <v>0</v>
      </c>
      <c r="CE195" s="39">
        <f>CD195*C195*E195*F195*M195*$CE$6</f>
        <v>0</v>
      </c>
      <c r="CF195" s="39"/>
      <c r="CG195" s="39">
        <f>CF195*C195*E195*F195*M195*$CG$6</f>
        <v>0</v>
      </c>
      <c r="CH195" s="39"/>
      <c r="CI195" s="39">
        <f>SUM(CH195*$CI$6*C195*E195*F195*M195)</f>
        <v>0</v>
      </c>
      <c r="CJ195" s="39"/>
      <c r="CK195" s="39">
        <f>SUM(CJ195*$CK$6*C195*E195*F195*M195)</f>
        <v>0</v>
      </c>
      <c r="CL195" s="39">
        <v>1</v>
      </c>
      <c r="CM195" s="39">
        <f>CL195*C195*E195*F195*M195*$CM$6</f>
        <v>56328.958224000009</v>
      </c>
      <c r="CN195" s="39">
        <v>0</v>
      </c>
      <c r="CO195" s="39">
        <f>CN195*C195*E195*F195*M195*$CO$6</f>
        <v>0</v>
      </c>
      <c r="CP195" s="39">
        <v>0</v>
      </c>
      <c r="CQ195" s="39">
        <f>CP195*C195*E195*F195*M195*$CQ$6</f>
        <v>0</v>
      </c>
      <c r="CR195" s="39">
        <v>0</v>
      </c>
      <c r="CS195" s="39">
        <f>CR195*C195*E195*F195*M195*$CS$6</f>
        <v>0</v>
      </c>
      <c r="CT195" s="39"/>
      <c r="CU195" s="39">
        <f>CT195*C195*E195*F195*M195*$CU$6</f>
        <v>0</v>
      </c>
      <c r="CV195" s="39"/>
      <c r="CW195" s="39">
        <f>SUM(CV195*$CW$6*C195*E195*F195*M195)</f>
        <v>0</v>
      </c>
      <c r="CX195" s="39"/>
      <c r="CY195" s="39">
        <f>SUM(CX195*$CY$6*C195*E195*F195*M195)</f>
        <v>0</v>
      </c>
      <c r="CZ195" s="39">
        <v>0</v>
      </c>
      <c r="DA195" s="39">
        <f>CZ195*C195*E195*F195*M195*$DA$6</f>
        <v>0</v>
      </c>
      <c r="DB195" s="39">
        <v>0</v>
      </c>
      <c r="DC195" s="39">
        <f>DB195*C195*E195*F195*M195*$DC$6</f>
        <v>0</v>
      </c>
      <c r="DD195" s="39"/>
      <c r="DE195" s="39">
        <f>DD195*C195*E195*F195*M195*$DE$6</f>
        <v>0</v>
      </c>
      <c r="DF195" s="39">
        <v>0</v>
      </c>
      <c r="DG195" s="39">
        <f>DF195*C195*E195*F195*M195*$DG$6</f>
        <v>0</v>
      </c>
      <c r="DH195" s="40">
        <v>0</v>
      </c>
      <c r="DI195" s="40">
        <f>DH195*C195*E195*F195*M195*$DI$6</f>
        <v>0</v>
      </c>
      <c r="DJ195" s="39">
        <v>0</v>
      </c>
      <c r="DK195" s="39">
        <f>DJ195*C195*E195*F195*M195*$DK$6</f>
        <v>0</v>
      </c>
      <c r="DL195" s="39">
        <v>0</v>
      </c>
      <c r="DM195" s="39">
        <f>DL195*C195*E195*F195*M195*$DM$6</f>
        <v>0</v>
      </c>
      <c r="DN195" s="39">
        <v>0</v>
      </c>
      <c r="DO195" s="39">
        <f>DN195*C195*E195*F195*M195*$DO$6</f>
        <v>0</v>
      </c>
      <c r="DP195" s="39">
        <v>0</v>
      </c>
      <c r="DQ195" s="39">
        <f>DP195*C195*E195*F195*M195*$DQ$6</f>
        <v>0</v>
      </c>
      <c r="DR195" s="39">
        <v>0</v>
      </c>
      <c r="DS195" s="39">
        <f>DR195*C195*E195*F195*M195*$DS$6</f>
        <v>0</v>
      </c>
      <c r="DT195" s="39"/>
      <c r="DU195" s="39">
        <f>DT195*C195*E195*F195*M195*$DU$6</f>
        <v>0</v>
      </c>
      <c r="DV195" s="39"/>
      <c r="DW195" s="39">
        <f>DV195*C195*E195*F195*M195*$DW$6</f>
        <v>0</v>
      </c>
      <c r="DX195" s="39">
        <v>0</v>
      </c>
      <c r="DY195" s="39">
        <f>DX195*C195*E195*F195*N195*$DY$6</f>
        <v>0</v>
      </c>
      <c r="DZ195" s="39">
        <v>0</v>
      </c>
      <c r="EA195" s="39">
        <f>DZ195*C195*E195*F195*O195*$EA$6</f>
        <v>0</v>
      </c>
      <c r="EB195" s="41">
        <f t="shared" si="88"/>
        <v>37</v>
      </c>
      <c r="EC195" s="41">
        <f t="shared" si="89"/>
        <v>1945456.6047840002</v>
      </c>
      <c r="ED195" s="2"/>
      <c r="EE195" s="2"/>
      <c r="EF195" s="2"/>
      <c r="EG195" s="2"/>
      <c r="EH195" s="2"/>
      <c r="EI195" s="2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</row>
    <row r="196" spans="1:257" s="43" customFormat="1" ht="30" x14ac:dyDescent="0.25">
      <c r="A196" s="56">
        <v>115</v>
      </c>
      <c r="B196" s="34" t="s">
        <v>262</v>
      </c>
      <c r="C196" s="35">
        <v>19007.45</v>
      </c>
      <c r="D196" s="35"/>
      <c r="E196" s="112">
        <v>2.46</v>
      </c>
      <c r="F196" s="36">
        <v>1</v>
      </c>
      <c r="G196" s="37"/>
      <c r="H196" s="38">
        <v>0.68</v>
      </c>
      <c r="I196" s="38">
        <v>0.18</v>
      </c>
      <c r="J196" s="38">
        <v>0.03</v>
      </c>
      <c r="K196" s="38">
        <v>0.11</v>
      </c>
      <c r="L196" s="35">
        <v>1.4</v>
      </c>
      <c r="M196" s="35">
        <v>1.68</v>
      </c>
      <c r="N196" s="35">
        <v>2.23</v>
      </c>
      <c r="O196" s="35">
        <v>2.39</v>
      </c>
      <c r="P196" s="39"/>
      <c r="Q196" s="39">
        <f>P196*C196*E196*F196*L196*$Q$6</f>
        <v>0</v>
      </c>
      <c r="R196" s="39"/>
      <c r="S196" s="39">
        <f>R196*C196*E196*F196*L196*$S$6</f>
        <v>0</v>
      </c>
      <c r="T196" s="39"/>
      <c r="U196" s="39">
        <f>T196*C196*E196*F196*L196*$U$6</f>
        <v>0</v>
      </c>
      <c r="V196" s="39"/>
      <c r="W196" s="39">
        <f>V196*C196*E196*F196*L196*$W$6</f>
        <v>0</v>
      </c>
      <c r="X196" s="39">
        <v>15</v>
      </c>
      <c r="Y196" s="39">
        <f>X196*C196*E196*F196*L196*$Y$6</f>
        <v>1080117.3537000001</v>
      </c>
      <c r="Z196" s="39">
        <v>6</v>
      </c>
      <c r="AA196" s="39">
        <f>Z196*C196*E196*F196*L196*$AA$6</f>
        <v>432046.94147999998</v>
      </c>
      <c r="AB196" s="39"/>
      <c r="AC196" s="39">
        <f>AB196*C196*E196*F196*L196*$AC$6</f>
        <v>0</v>
      </c>
      <c r="AD196" s="39"/>
      <c r="AE196" s="39">
        <f>AD196*C196*E196*F196*L196*$AE$6</f>
        <v>0</v>
      </c>
      <c r="AF196" s="39"/>
      <c r="AG196" s="39">
        <f>AF196*C196*E196*F196*L196*$AG$6</f>
        <v>0</v>
      </c>
      <c r="AH196" s="39"/>
      <c r="AI196" s="39">
        <f>AH196*C196*E196*F196*L196*$AI$6</f>
        <v>0</v>
      </c>
      <c r="AJ196" s="39"/>
      <c r="AK196" s="39">
        <f>AJ196*C196*E196*F196*L196*$AK$6</f>
        <v>0</v>
      </c>
      <c r="AL196" s="39"/>
      <c r="AM196" s="39">
        <f>AL196*C196*E196*F196*L196*$AM$6</f>
        <v>0</v>
      </c>
      <c r="AN196" s="39"/>
      <c r="AO196" s="39">
        <f>SUM($AO$6*AN196*C196*E196*F196*L196)</f>
        <v>0</v>
      </c>
      <c r="AP196" s="39"/>
      <c r="AQ196" s="39">
        <f>AP196*C196*E196*F196*L196*$AQ$6</f>
        <v>0</v>
      </c>
      <c r="AR196" s="39"/>
      <c r="AS196" s="39">
        <f>AR196*C196*E196*F196*L196*$AS$6</f>
        <v>0</v>
      </c>
      <c r="AT196" s="39"/>
      <c r="AU196" s="39">
        <f>AT196*C196*E196*F196*L196*$AU$6</f>
        <v>0</v>
      </c>
      <c r="AV196" s="39"/>
      <c r="AW196" s="39">
        <f>AV196*C196*E196*F196*L196*$AW$6</f>
        <v>0</v>
      </c>
      <c r="AX196" s="39"/>
      <c r="AY196" s="39">
        <f>SUM(AX196*$AY$6*C196*E196*F196*L196)</f>
        <v>0</v>
      </c>
      <c r="AZ196" s="39"/>
      <c r="BA196" s="39">
        <f>SUM(AZ196*$BA$6*C196*E196*F196*L196)</f>
        <v>0</v>
      </c>
      <c r="BB196" s="39"/>
      <c r="BC196" s="39">
        <f>BB196*C196*E196*F196*L196*$BC$6</f>
        <v>0</v>
      </c>
      <c r="BD196" s="39"/>
      <c r="BE196" s="39">
        <f>BD196*C196*E196*F196*L196*$BE$6</f>
        <v>0</v>
      </c>
      <c r="BF196" s="39">
        <v>3</v>
      </c>
      <c r="BG196" s="39">
        <f>BF196*C196*E196*F196*L196*$BG$6</f>
        <v>212095.77127200001</v>
      </c>
      <c r="BH196" s="39"/>
      <c r="BI196" s="39">
        <f>BH196*C196*E196*F196*L196*$BI$6</f>
        <v>0</v>
      </c>
      <c r="BJ196" s="39"/>
      <c r="BK196" s="39">
        <f>BJ196*C196*E196*F196*L196*$BK$6</f>
        <v>0</v>
      </c>
      <c r="BL196" s="39"/>
      <c r="BM196" s="39">
        <f>BL196*C196*E196*F196*L196*$BM$6</f>
        <v>0</v>
      </c>
      <c r="BN196" s="39"/>
      <c r="BO196" s="39">
        <f>BN196*C196*E196*F196*L196*$BO$6</f>
        <v>0</v>
      </c>
      <c r="BP196" s="39"/>
      <c r="BQ196" s="39">
        <f>BP196*C196*E196*F196*L196*$BQ$6</f>
        <v>0</v>
      </c>
      <c r="BR196" s="39"/>
      <c r="BS196" s="39">
        <f>BR196*C196*E196*F196*L196*$BS$6</f>
        <v>0</v>
      </c>
      <c r="BT196" s="39"/>
      <c r="BU196" s="39">
        <f>BT196*C196*E196*F196*L196*$BU$6</f>
        <v>0</v>
      </c>
      <c r="BV196" s="39"/>
      <c r="BW196" s="39">
        <f>BV196*C196*E196*F196*L196*$BW$6</f>
        <v>0</v>
      </c>
      <c r="BX196" s="39"/>
      <c r="BY196" s="39">
        <f>BX196*C196*E196*F196*L196*$BY$6</f>
        <v>0</v>
      </c>
      <c r="BZ196" s="39"/>
      <c r="CA196" s="39">
        <f>BZ196*C196*E196*F196*M196*$CA$6</f>
        <v>0</v>
      </c>
      <c r="CB196" s="39"/>
      <c r="CC196" s="39">
        <f>CB196*C196*E196*F196*M196*$CC$6</f>
        <v>0</v>
      </c>
      <c r="CD196" s="39"/>
      <c r="CE196" s="39">
        <f>CD196*C196*E196*F196*M196*$CE$6</f>
        <v>0</v>
      </c>
      <c r="CF196" s="39"/>
      <c r="CG196" s="39">
        <f>CF196*C196*E196*F196*M196*$CG$6</f>
        <v>0</v>
      </c>
      <c r="CH196" s="39"/>
      <c r="CI196" s="39">
        <f>SUM(CH196*$CI$6*C196*E196*F196*M196)</f>
        <v>0</v>
      </c>
      <c r="CJ196" s="39"/>
      <c r="CK196" s="39">
        <f>SUM(CJ196*$CK$6*C196*E196*F196*M196)</f>
        <v>0</v>
      </c>
      <c r="CL196" s="39"/>
      <c r="CM196" s="39">
        <f>CL196*C196*E196*F196*M196*$CM$6</f>
        <v>0</v>
      </c>
      <c r="CN196" s="39"/>
      <c r="CO196" s="39">
        <f>CN196*C196*E196*F196*M196*$CO$6</f>
        <v>0</v>
      </c>
      <c r="CP196" s="39"/>
      <c r="CQ196" s="39">
        <f>CP196*C196*E196*F196*M196*$CQ$6</f>
        <v>0</v>
      </c>
      <c r="CR196" s="39"/>
      <c r="CS196" s="39">
        <f>CR196*C196*E196*F196*M196*$CS$6</f>
        <v>0</v>
      </c>
      <c r="CT196" s="39"/>
      <c r="CU196" s="39">
        <f>CT196*C196*E196*F196*M196*$CU$6</f>
        <v>0</v>
      </c>
      <c r="CV196" s="39"/>
      <c r="CW196" s="39">
        <f>SUM(CV196*$CW$6*C196*E196*F196*M196)</f>
        <v>0</v>
      </c>
      <c r="CX196" s="39"/>
      <c r="CY196" s="39">
        <f>SUM(CX196*$CY$6*C196*E196*F196*M196)</f>
        <v>0</v>
      </c>
      <c r="CZ196" s="39"/>
      <c r="DA196" s="39">
        <f>CZ196*C196*E196*F196*M196*$DA$6</f>
        <v>0</v>
      </c>
      <c r="DB196" s="39"/>
      <c r="DC196" s="39">
        <f>DB196*C196*E196*F196*M196*$DC$6</f>
        <v>0</v>
      </c>
      <c r="DD196" s="39"/>
      <c r="DE196" s="39">
        <f>DD196*C196*E196*F196*M196*$DE$6</f>
        <v>0</v>
      </c>
      <c r="DF196" s="39"/>
      <c r="DG196" s="39">
        <f>DF196*C196*E196*F196*M196*$DG$6</f>
        <v>0</v>
      </c>
      <c r="DH196" s="40"/>
      <c r="DI196" s="40">
        <f>DH196*C196*E196*F196*M196*$DI$6</f>
        <v>0</v>
      </c>
      <c r="DJ196" s="39"/>
      <c r="DK196" s="39">
        <f>DJ196*C196*E196*F196*M196*$DK$6</f>
        <v>0</v>
      </c>
      <c r="DL196" s="39"/>
      <c r="DM196" s="39">
        <f>DL196*C196*E196*F196*M196*$DM$6</f>
        <v>0</v>
      </c>
      <c r="DN196" s="39"/>
      <c r="DO196" s="39">
        <f>DN196*C196*E196*F196*M196*$DO$6</f>
        <v>0</v>
      </c>
      <c r="DP196" s="39"/>
      <c r="DQ196" s="39">
        <f>DP196*C196*E196*F196*M196*$DQ$6</f>
        <v>0</v>
      </c>
      <c r="DR196" s="39"/>
      <c r="DS196" s="39">
        <f>DR196*C196*E196*F196*M196*$DS$6</f>
        <v>0</v>
      </c>
      <c r="DT196" s="39"/>
      <c r="DU196" s="39">
        <f>DT196*C196*E196*F196*M196*$DU$6</f>
        <v>0</v>
      </c>
      <c r="DV196" s="39"/>
      <c r="DW196" s="39">
        <f>DV196*C196*E196*F196*M196*$DW$6</f>
        <v>0</v>
      </c>
      <c r="DX196" s="39"/>
      <c r="DY196" s="39">
        <f>DX196*C196*E196*F196*N196*$DY$6</f>
        <v>0</v>
      </c>
      <c r="DZ196" s="39"/>
      <c r="EA196" s="39">
        <f>DZ196*C196*E196*F196*O196*$EA$6</f>
        <v>0</v>
      </c>
      <c r="EB196" s="41">
        <f t="shared" si="88"/>
        <v>24</v>
      </c>
      <c r="EC196" s="41">
        <f t="shared" si="89"/>
        <v>1724260.0664520001</v>
      </c>
      <c r="ED196" s="2"/>
      <c r="EE196" s="2"/>
      <c r="EF196" s="2"/>
      <c r="EG196" s="2"/>
      <c r="EH196" s="2"/>
      <c r="EI196" s="2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</row>
    <row r="197" spans="1:257" ht="30" x14ac:dyDescent="0.25">
      <c r="A197" s="56">
        <v>206</v>
      </c>
      <c r="B197" s="34" t="s">
        <v>263</v>
      </c>
      <c r="C197" s="35">
        <v>19007.45</v>
      </c>
      <c r="D197" s="35">
        <f>C197*(H197+I197+J197)</f>
        <v>15776.183500000003</v>
      </c>
      <c r="E197" s="112">
        <v>1.08</v>
      </c>
      <c r="F197" s="36">
        <v>1</v>
      </c>
      <c r="G197" s="37"/>
      <c r="H197" s="38">
        <v>0.61</v>
      </c>
      <c r="I197" s="38">
        <v>0.18</v>
      </c>
      <c r="J197" s="38">
        <v>0.04</v>
      </c>
      <c r="K197" s="38">
        <v>0.17</v>
      </c>
      <c r="L197" s="35">
        <v>1.4</v>
      </c>
      <c r="M197" s="35">
        <v>1.68</v>
      </c>
      <c r="N197" s="35">
        <v>2.23</v>
      </c>
      <c r="O197" s="35">
        <v>2.39</v>
      </c>
      <c r="P197" s="39"/>
      <c r="Q197" s="39">
        <f>P197*C197*E197*F197*L197*$Q$6</f>
        <v>0</v>
      </c>
      <c r="R197" s="39"/>
      <c r="S197" s="39">
        <f>R197*C197*E197*F197*L197*$S$6</f>
        <v>0</v>
      </c>
      <c r="T197" s="39">
        <v>0</v>
      </c>
      <c r="U197" s="39">
        <f>T197*C197*E197*F197*L197*$U$6</f>
        <v>0</v>
      </c>
      <c r="V197" s="39"/>
      <c r="W197" s="39">
        <f>V197*C197*E197*F197*L197*$W$6</f>
        <v>0</v>
      </c>
      <c r="X197" s="39">
        <v>4</v>
      </c>
      <c r="Y197" s="39">
        <f>X197*C197*E197*F197*L197*$Y$6</f>
        <v>126452.76336000001</v>
      </c>
      <c r="Z197" s="39">
        <v>5</v>
      </c>
      <c r="AA197" s="39">
        <f>Z197*C197*E197*F197*L197*$AA$6</f>
        <v>158065.95420000004</v>
      </c>
      <c r="AB197" s="39">
        <v>0</v>
      </c>
      <c r="AC197" s="39">
        <f>AB197*C197*E197*F197*L197*$AC$6</f>
        <v>0</v>
      </c>
      <c r="AD197" s="39">
        <v>0</v>
      </c>
      <c r="AE197" s="39">
        <f>AD197*C197*E197*F197*L197*$AE$6</f>
        <v>0</v>
      </c>
      <c r="AF197" s="39">
        <v>0</v>
      </c>
      <c r="AG197" s="39">
        <f>AF197*C197*E197*F197*L197*$AG$6</f>
        <v>0</v>
      </c>
      <c r="AH197" s="39">
        <v>0</v>
      </c>
      <c r="AI197" s="39">
        <f>AH197*C197*E197*F197*L197*$AI$6</f>
        <v>0</v>
      </c>
      <c r="AJ197" s="39">
        <v>0</v>
      </c>
      <c r="AK197" s="39">
        <f>AJ197*C197*E197*F197*L197*$AK$6</f>
        <v>0</v>
      </c>
      <c r="AL197" s="39">
        <v>0</v>
      </c>
      <c r="AM197" s="39">
        <f>AL197*C197*E197*F197*L197*$AM$6</f>
        <v>0</v>
      </c>
      <c r="AN197" s="39"/>
      <c r="AO197" s="39">
        <f>SUM($AO$6*AN197*C197*E197*F197*L197)</f>
        <v>0</v>
      </c>
      <c r="AP197" s="39">
        <v>0</v>
      </c>
      <c r="AQ197" s="39">
        <f>AP197*C197*E197*F197*L197*$AQ$6</f>
        <v>0</v>
      </c>
      <c r="AR197" s="39">
        <v>0</v>
      </c>
      <c r="AS197" s="39">
        <f>AR197*C197*E197*F197*L197*$AS$6</f>
        <v>0</v>
      </c>
      <c r="AT197" s="39">
        <v>0</v>
      </c>
      <c r="AU197" s="39">
        <f>AT197*C197*E197*F197*L197*$AU$6</f>
        <v>0</v>
      </c>
      <c r="AV197" s="39">
        <v>0</v>
      </c>
      <c r="AW197" s="39">
        <f>AV197*C197*E197*F197*L197*$AW$6</f>
        <v>0</v>
      </c>
      <c r="AX197" s="39"/>
      <c r="AY197" s="39">
        <f>SUM(AX197*$AY$6*C197*E197*F197*L197)</f>
        <v>0</v>
      </c>
      <c r="AZ197" s="39"/>
      <c r="BA197" s="39">
        <f>SUM(AZ197*$BA$6*C197*E197*F197*L197)</f>
        <v>0</v>
      </c>
      <c r="BB197" s="39">
        <v>0</v>
      </c>
      <c r="BC197" s="39">
        <f>BB197*C197*E197*F197*L197*$BC$6</f>
        <v>0</v>
      </c>
      <c r="BD197" s="39">
        <v>0</v>
      </c>
      <c r="BE197" s="39">
        <f>BD197*C197*E197*F197*L197*$BE$6</f>
        <v>0</v>
      </c>
      <c r="BF197" s="39">
        <v>33</v>
      </c>
      <c r="BG197" s="39">
        <f>BF197*C197*E197*F197*L197*$BG$6</f>
        <v>1024267.383216</v>
      </c>
      <c r="BH197" s="39"/>
      <c r="BI197" s="39">
        <f>BH197*C197*E197*F197*L197*$BI$6</f>
        <v>0</v>
      </c>
      <c r="BJ197" s="39">
        <v>0</v>
      </c>
      <c r="BK197" s="39">
        <f>BJ197*C197*E197*F197*L197*$BK$6</f>
        <v>0</v>
      </c>
      <c r="BL197" s="39">
        <v>0</v>
      </c>
      <c r="BM197" s="39">
        <f>BL197*C197*E197*F197*L197*$BM$6</f>
        <v>0</v>
      </c>
      <c r="BN197" s="39">
        <v>0</v>
      </c>
      <c r="BO197" s="39">
        <f>BN197*C197*E197*F197*L197*$BO$6</f>
        <v>0</v>
      </c>
      <c r="BP197" s="39">
        <v>0</v>
      </c>
      <c r="BQ197" s="39">
        <f>BP197*C197*E197*F197*L197*$BQ$6</f>
        <v>0</v>
      </c>
      <c r="BR197" s="39">
        <v>0</v>
      </c>
      <c r="BS197" s="39">
        <f>BR197*C197*E197*F197*L197*$BS$6</f>
        <v>0</v>
      </c>
      <c r="BT197" s="39"/>
      <c r="BU197" s="39">
        <f>BT197*C197*E197*F197*L197*$BU$6</f>
        <v>0</v>
      </c>
      <c r="BV197" s="39">
        <v>0</v>
      </c>
      <c r="BW197" s="39">
        <f>BV197*C197*E197*F197*L197*$BW$6</f>
        <v>0</v>
      </c>
      <c r="BX197" s="39">
        <v>0</v>
      </c>
      <c r="BY197" s="39">
        <f>BX197*C197*E197*F197*L197*$BY$6</f>
        <v>0</v>
      </c>
      <c r="BZ197" s="39"/>
      <c r="CA197" s="39">
        <f>BZ197*C197*E197*F197*M197*$CA$6</f>
        <v>0</v>
      </c>
      <c r="CB197" s="39">
        <v>0</v>
      </c>
      <c r="CC197" s="39">
        <f>CB197*C197*E197*F197*M197*$CC$6</f>
        <v>0</v>
      </c>
      <c r="CD197" s="39">
        <v>0</v>
      </c>
      <c r="CE197" s="39">
        <f>CD197*C197*E197*F197*M197*$CE$6</f>
        <v>0</v>
      </c>
      <c r="CF197" s="39">
        <v>4</v>
      </c>
      <c r="CG197" s="39">
        <f>CF197*C197*E197*F197*M197*$CG$6</f>
        <v>135189.49973760001</v>
      </c>
      <c r="CH197" s="39"/>
      <c r="CI197" s="39">
        <f>SUM(CH197*$CI$6*C197*E197*F197*M197)</f>
        <v>0</v>
      </c>
      <c r="CJ197" s="39"/>
      <c r="CK197" s="39">
        <f>SUM(CJ197*$CK$6*C197*E197*F197*M197)</f>
        <v>0</v>
      </c>
      <c r="CL197" s="39">
        <v>6</v>
      </c>
      <c r="CM197" s="39">
        <f>CL197*C197*E197*F197*M197*$CM$6</f>
        <v>202784.24960640003</v>
      </c>
      <c r="CN197" s="39">
        <v>0</v>
      </c>
      <c r="CO197" s="39">
        <f>CN197*C197*E197*F197*M197*$CO$6</f>
        <v>0</v>
      </c>
      <c r="CP197" s="39">
        <v>2</v>
      </c>
      <c r="CQ197" s="39">
        <f>CP197*C197*E197*F197*M197*$CQ$6</f>
        <v>67594.749868800005</v>
      </c>
      <c r="CR197" s="39">
        <v>0</v>
      </c>
      <c r="CS197" s="39">
        <f>CR197*C197*E197*F197*M197*$CS$6</f>
        <v>0</v>
      </c>
      <c r="CT197" s="39">
        <v>2</v>
      </c>
      <c r="CU197" s="39">
        <f>CT197*C197*E197*F197*M197*$CU$6</f>
        <v>67594.749868800005</v>
      </c>
      <c r="CV197" s="39"/>
      <c r="CW197" s="39">
        <f>SUM(CV197*$CW$6*C197*E197*F197*M197)</f>
        <v>0</v>
      </c>
      <c r="CX197" s="39">
        <v>3</v>
      </c>
      <c r="CY197" s="39">
        <f>SUM(CX197*$CY$6*C197*E197*F197*M197)</f>
        <v>101392.1248032</v>
      </c>
      <c r="CZ197" s="39">
        <v>0</v>
      </c>
      <c r="DA197" s="39">
        <f>CZ197*C197*E197*F197*M197*$DA$6</f>
        <v>0</v>
      </c>
      <c r="DB197" s="39">
        <v>0</v>
      </c>
      <c r="DC197" s="39">
        <f>DB197*C197*E197*F197*M197*$DC$6</f>
        <v>0</v>
      </c>
      <c r="DD197" s="39">
        <v>27</v>
      </c>
      <c r="DE197" s="39">
        <f>DD197*C197*E197*F197*M197*$DE$6</f>
        <v>1005644.3398848003</v>
      </c>
      <c r="DF197" s="39">
        <v>0</v>
      </c>
      <c r="DG197" s="39">
        <f>DF197*C197*E197*F197*M197*$DG$6</f>
        <v>0</v>
      </c>
      <c r="DH197" s="40">
        <v>0</v>
      </c>
      <c r="DI197" s="40">
        <f>DH197*C197*E197*F197*M197*$DI$6</f>
        <v>0</v>
      </c>
      <c r="DJ197" s="39">
        <v>0</v>
      </c>
      <c r="DK197" s="39">
        <f>DJ197*C197*E197*F197*M197*$DK$6</f>
        <v>0</v>
      </c>
      <c r="DL197" s="39">
        <v>0</v>
      </c>
      <c r="DM197" s="39">
        <f>DL197*C197*E197*F197*M197*$DM$6</f>
        <v>0</v>
      </c>
      <c r="DN197" s="39">
        <v>0</v>
      </c>
      <c r="DO197" s="39">
        <f>DN197*C197*E197*F197*M197*$DO$6</f>
        <v>0</v>
      </c>
      <c r="DP197" s="39">
        <v>0</v>
      </c>
      <c r="DQ197" s="39">
        <f>DP197*C197*E197*F197*M197*$DQ$6</f>
        <v>0</v>
      </c>
      <c r="DR197" s="39">
        <v>0</v>
      </c>
      <c r="DS197" s="39">
        <f>DR197*C197*E197*F197*M197*$DS$6</f>
        <v>0</v>
      </c>
      <c r="DT197" s="39"/>
      <c r="DU197" s="39">
        <f>DT197*C197*E197*F197*M197*$DU$6</f>
        <v>0</v>
      </c>
      <c r="DV197" s="39">
        <v>2</v>
      </c>
      <c r="DW197" s="39">
        <f>DV197*C197*E197*F197*M197*$DW$6</f>
        <v>67594.749868800005</v>
      </c>
      <c r="DX197" s="39">
        <v>0</v>
      </c>
      <c r="DY197" s="39">
        <f>DX197*C197*E197*F197*N197*$DY$6</f>
        <v>0</v>
      </c>
      <c r="DZ197" s="39">
        <v>0</v>
      </c>
      <c r="EA197" s="39">
        <f>DZ197*C197*E197*F197*O197*$EA$6</f>
        <v>0</v>
      </c>
      <c r="EB197" s="41">
        <f t="shared" si="88"/>
        <v>88</v>
      </c>
      <c r="EC197" s="41">
        <f t="shared" si="89"/>
        <v>2956580.5644144001</v>
      </c>
    </row>
    <row r="198" spans="1:257" ht="30" x14ac:dyDescent="0.25">
      <c r="A198" s="56">
        <v>207</v>
      </c>
      <c r="B198" s="34" t="s">
        <v>264</v>
      </c>
      <c r="C198" s="35">
        <v>19007.45</v>
      </c>
      <c r="D198" s="35">
        <f>C198*(H198+I198+J198)</f>
        <v>15966.258000000002</v>
      </c>
      <c r="E198" s="112">
        <v>1.1200000000000001</v>
      </c>
      <c r="F198" s="36">
        <v>1</v>
      </c>
      <c r="G198" s="37"/>
      <c r="H198" s="38">
        <v>0.62</v>
      </c>
      <c r="I198" s="38">
        <v>0.18</v>
      </c>
      <c r="J198" s="38">
        <v>0.04</v>
      </c>
      <c r="K198" s="38">
        <v>0.16</v>
      </c>
      <c r="L198" s="35">
        <v>1.4</v>
      </c>
      <c r="M198" s="35">
        <v>1.68</v>
      </c>
      <c r="N198" s="35">
        <v>2.23</v>
      </c>
      <c r="O198" s="35">
        <v>2.39</v>
      </c>
      <c r="P198" s="39"/>
      <c r="Q198" s="39">
        <f>P198*C198*E198*F198*L198*$Q$6</f>
        <v>0</v>
      </c>
      <c r="R198" s="39"/>
      <c r="S198" s="39">
        <f>R198*C198*E198*F198*L198*$S$6</f>
        <v>0</v>
      </c>
      <c r="T198" s="39">
        <v>0</v>
      </c>
      <c r="U198" s="39">
        <f>T198*C198*E198*F198*L198*$U$6</f>
        <v>0</v>
      </c>
      <c r="V198" s="39"/>
      <c r="W198" s="39">
        <f>V198*C198*E198*F198*L198*$W$6</f>
        <v>0</v>
      </c>
      <c r="X198" s="39"/>
      <c r="Y198" s="39">
        <f>X198*C198*E198*F198*L198*$Y$6</f>
        <v>0</v>
      </c>
      <c r="Z198" s="39">
        <v>5</v>
      </c>
      <c r="AA198" s="39">
        <f>Z198*C198*E198*F198*L198*$AA$6</f>
        <v>163920.24880000003</v>
      </c>
      <c r="AB198" s="39">
        <v>0</v>
      </c>
      <c r="AC198" s="39">
        <f>AB198*C198*E198*F198*L198*$AC$6</f>
        <v>0</v>
      </c>
      <c r="AD198" s="39">
        <v>0</v>
      </c>
      <c r="AE198" s="39">
        <f>AD198*C198*E198*F198*L198*$AE$6</f>
        <v>0</v>
      </c>
      <c r="AF198" s="39">
        <v>0</v>
      </c>
      <c r="AG198" s="39">
        <f>AF198*C198*E198*F198*L198*$AG$6</f>
        <v>0</v>
      </c>
      <c r="AH198" s="39">
        <v>0</v>
      </c>
      <c r="AI198" s="39">
        <f>AH198*C198*E198*F198*L198*$AI$6</f>
        <v>0</v>
      </c>
      <c r="AJ198" s="39">
        <v>0</v>
      </c>
      <c r="AK198" s="39">
        <f>AJ198*C198*E198*F198*L198*$AK$6</f>
        <v>0</v>
      </c>
      <c r="AL198" s="39"/>
      <c r="AM198" s="39">
        <f>AL198*C198*E198*F198*L198*$AM$6</f>
        <v>0</v>
      </c>
      <c r="AN198" s="39"/>
      <c r="AO198" s="39">
        <f>SUM($AO$6*AN198*C198*E198*F198*L198)</f>
        <v>0</v>
      </c>
      <c r="AP198" s="39">
        <v>0</v>
      </c>
      <c r="AQ198" s="39">
        <f>AP198*C198*E198*F198*L198*$AQ$6</f>
        <v>0</v>
      </c>
      <c r="AR198" s="39">
        <v>0</v>
      </c>
      <c r="AS198" s="39">
        <f>AR198*C198*E198*F198*L198*$AS$6</f>
        <v>0</v>
      </c>
      <c r="AT198" s="39">
        <v>0</v>
      </c>
      <c r="AU198" s="39">
        <f>AT198*C198*E198*F198*L198*$AU$6</f>
        <v>0</v>
      </c>
      <c r="AV198" s="39">
        <v>0</v>
      </c>
      <c r="AW198" s="39">
        <f>AV198*C198*E198*F198*L198*$AW$6</f>
        <v>0</v>
      </c>
      <c r="AX198" s="39"/>
      <c r="AY198" s="39">
        <f>SUM(AX198*$AY$6*C198*E198*F198*L198)</f>
        <v>0</v>
      </c>
      <c r="AZ198" s="39"/>
      <c r="BA198" s="39">
        <f>SUM(AZ198*$BA$6*C198*E198*F198*L198)</f>
        <v>0</v>
      </c>
      <c r="BB198" s="39">
        <v>0</v>
      </c>
      <c r="BC198" s="39">
        <f>BB198*C198*E198*F198*L198*$BC$6</f>
        <v>0</v>
      </c>
      <c r="BD198" s="39">
        <v>0</v>
      </c>
      <c r="BE198" s="39">
        <f>BD198*C198*E198*F198*L198*$BE$6</f>
        <v>0</v>
      </c>
      <c r="BF198" s="39">
        <v>7</v>
      </c>
      <c r="BG198" s="39">
        <f>BF198*C198*E198*F198*L198*$BG$6</f>
        <v>225315.83289600001</v>
      </c>
      <c r="BH198" s="39">
        <v>0</v>
      </c>
      <c r="BI198" s="39">
        <f>BH198*C198*E198*F198*L198*$BI$6</f>
        <v>0</v>
      </c>
      <c r="BJ198" s="39">
        <v>0</v>
      </c>
      <c r="BK198" s="39">
        <f>BJ198*C198*E198*F198*L198*$BK$6</f>
        <v>0</v>
      </c>
      <c r="BL198" s="39">
        <v>0</v>
      </c>
      <c r="BM198" s="39">
        <f>BL198*C198*E198*F198*L198*$BM$6</f>
        <v>0</v>
      </c>
      <c r="BN198" s="39">
        <v>0</v>
      </c>
      <c r="BO198" s="39">
        <f>BN198*C198*E198*F198*L198*$BO$6</f>
        <v>0</v>
      </c>
      <c r="BP198" s="39">
        <v>0</v>
      </c>
      <c r="BQ198" s="39">
        <f>BP198*C198*E198*F198*L198*$BQ$6</f>
        <v>0</v>
      </c>
      <c r="BR198" s="39">
        <v>0</v>
      </c>
      <c r="BS198" s="39">
        <f>BR198*C198*E198*F198*L198*$BS$6</f>
        <v>0</v>
      </c>
      <c r="BT198" s="39">
        <v>10</v>
      </c>
      <c r="BU198" s="39">
        <f>BT198*C198*E198*F198*L198*$BU$6</f>
        <v>327840.49760000006</v>
      </c>
      <c r="BV198" s="39">
        <v>0</v>
      </c>
      <c r="BW198" s="39">
        <f>BV198*C198*E198*F198*L198*$BW$6</f>
        <v>0</v>
      </c>
      <c r="BX198" s="39">
        <v>0</v>
      </c>
      <c r="BY198" s="39">
        <f>BX198*C198*E198*F198*L198*$BY$6</f>
        <v>0</v>
      </c>
      <c r="BZ198" s="39">
        <v>0</v>
      </c>
      <c r="CA198" s="39">
        <f>BZ198*C198*E198*F198*M198*$CA$6</f>
        <v>0</v>
      </c>
      <c r="CB198" s="39">
        <v>0</v>
      </c>
      <c r="CC198" s="39">
        <f>CB198*C198*E198*F198*M198*$CC$6</f>
        <v>0</v>
      </c>
      <c r="CD198" s="39"/>
      <c r="CE198" s="39">
        <f>CD198*C198*E198*F198*M198*$CE$6</f>
        <v>0</v>
      </c>
      <c r="CF198" s="39"/>
      <c r="CG198" s="39">
        <f>CF198*C198*E198*F198*M198*$CG$6</f>
        <v>0</v>
      </c>
      <c r="CH198" s="39"/>
      <c r="CI198" s="39">
        <f>SUM(CH198*$CI$6*C198*E198*F198*M198)</f>
        <v>0</v>
      </c>
      <c r="CJ198" s="39"/>
      <c r="CK198" s="39">
        <f>SUM(CJ198*$CK$6*C198*E198*F198*M198)</f>
        <v>0</v>
      </c>
      <c r="CL198" s="39"/>
      <c r="CM198" s="39">
        <f>CL198*C198*E198*F198*M198*$CM$6</f>
        <v>0</v>
      </c>
      <c r="CN198" s="39">
        <v>0</v>
      </c>
      <c r="CO198" s="39">
        <f>CN198*C198*E198*F198*M198*$CO$6</f>
        <v>0</v>
      </c>
      <c r="CP198" s="39">
        <v>4</v>
      </c>
      <c r="CQ198" s="39">
        <f>CP198*C198*E198*F198*M198*$CQ$6</f>
        <v>140196.51824640002</v>
      </c>
      <c r="CR198" s="39">
        <v>0</v>
      </c>
      <c r="CS198" s="39">
        <f>CR198*C198*E198*F198*M198*$CS$6</f>
        <v>0</v>
      </c>
      <c r="CT198" s="39">
        <v>0</v>
      </c>
      <c r="CU198" s="39">
        <f>CT198*C198*E198*F198*M198*$CU$6</f>
        <v>0</v>
      </c>
      <c r="CV198" s="39"/>
      <c r="CW198" s="39">
        <f>SUM(CV198*$CW$6*C198*E198*F198*M198)</f>
        <v>0</v>
      </c>
      <c r="CX198" s="39"/>
      <c r="CY198" s="39">
        <f>SUM(CX198*$CY$6*C198*E198*F198*M198)</f>
        <v>0</v>
      </c>
      <c r="CZ198" s="39">
        <v>0</v>
      </c>
      <c r="DA198" s="39">
        <f>CZ198*C198*E198*F198*M198*$DA$6</f>
        <v>0</v>
      </c>
      <c r="DB198" s="39">
        <v>0</v>
      </c>
      <c r="DC198" s="39">
        <f>DB198*C198*E198*F198*M198*$DC$6</f>
        <v>0</v>
      </c>
      <c r="DD198" s="39">
        <v>22</v>
      </c>
      <c r="DE198" s="39">
        <f>DD198*C198*E198*F198*M198*$DE$6</f>
        <v>849762.56977920013</v>
      </c>
      <c r="DF198" s="39">
        <v>0</v>
      </c>
      <c r="DG198" s="39">
        <f>DF198*C198*E198*F198*M198*$DG$6</f>
        <v>0</v>
      </c>
      <c r="DH198" s="40">
        <v>0</v>
      </c>
      <c r="DI198" s="40">
        <f>DH198*C198*E198*F198*M198*$DI$6</f>
        <v>0</v>
      </c>
      <c r="DJ198" s="39"/>
      <c r="DK198" s="39">
        <f>DJ198*C198*E198*F198*M198*$DK$6</f>
        <v>0</v>
      </c>
      <c r="DL198" s="39">
        <v>0</v>
      </c>
      <c r="DM198" s="39">
        <f>DL198*C198*E198*F198*M198*$DM$6</f>
        <v>0</v>
      </c>
      <c r="DN198" s="39"/>
      <c r="DO198" s="39">
        <f>DN198*C198*E198*F198*M198*$DO$6</f>
        <v>0</v>
      </c>
      <c r="DP198" s="39">
        <v>0</v>
      </c>
      <c r="DQ198" s="39">
        <f>DP198*C198*E198*F198*M198*$DQ$6</f>
        <v>0</v>
      </c>
      <c r="DR198" s="39">
        <v>0</v>
      </c>
      <c r="DS198" s="39">
        <f>DR198*C198*E198*F198*M198*$DS$6</f>
        <v>0</v>
      </c>
      <c r="DT198" s="39">
        <v>2</v>
      </c>
      <c r="DU198" s="39">
        <f>DT198*C198*E198*F198*M198*$DU$6</f>
        <v>70098.259123200012</v>
      </c>
      <c r="DV198" s="39">
        <v>2</v>
      </c>
      <c r="DW198" s="39">
        <f>DV198*C198*E198*F198*M198*$DW$6</f>
        <v>70098.259123200012</v>
      </c>
      <c r="DX198" s="39">
        <v>0</v>
      </c>
      <c r="DY198" s="39">
        <f>DX198*C198*E198*F198*N198*$DY$6</f>
        <v>0</v>
      </c>
      <c r="DZ198" s="39"/>
      <c r="EA198" s="39">
        <f>DZ198*C198*E198*F198*O198*$EA$6</f>
        <v>0</v>
      </c>
      <c r="EB198" s="41">
        <f t="shared" si="88"/>
        <v>52</v>
      </c>
      <c r="EC198" s="41">
        <f t="shared" si="89"/>
        <v>1847232.1855680004</v>
      </c>
    </row>
    <row r="199" spans="1:257" ht="30" x14ac:dyDescent="0.25">
      <c r="A199" s="56">
        <v>208</v>
      </c>
      <c r="B199" s="34" t="s">
        <v>265</v>
      </c>
      <c r="C199" s="35">
        <v>19007.45</v>
      </c>
      <c r="D199" s="35">
        <f>C199*(H199+I199+J199)</f>
        <v>16156.332500000002</v>
      </c>
      <c r="E199" s="112">
        <v>1.62</v>
      </c>
      <c r="F199" s="36">
        <v>1</v>
      </c>
      <c r="G199" s="37"/>
      <c r="H199" s="38">
        <v>0.63</v>
      </c>
      <c r="I199" s="38">
        <v>0.19</v>
      </c>
      <c r="J199" s="38">
        <v>0.03</v>
      </c>
      <c r="K199" s="38">
        <v>0.15</v>
      </c>
      <c r="L199" s="35">
        <v>1.4</v>
      </c>
      <c r="M199" s="35">
        <v>1.68</v>
      </c>
      <c r="N199" s="35">
        <v>2.23</v>
      </c>
      <c r="O199" s="35">
        <v>2.39</v>
      </c>
      <c r="P199" s="39"/>
      <c r="Q199" s="39">
        <f>P199*C199*E199*F199*L199*$Q$6</f>
        <v>0</v>
      </c>
      <c r="R199" s="39"/>
      <c r="S199" s="39">
        <f>R199*C199*E199*F199*L199*$S$6</f>
        <v>0</v>
      </c>
      <c r="T199" s="39">
        <v>0</v>
      </c>
      <c r="U199" s="39">
        <f>T199*C199*E199*F199*L199*$U$6</f>
        <v>0</v>
      </c>
      <c r="V199" s="39">
        <v>2</v>
      </c>
      <c r="W199" s="39">
        <f>V199*C199*E199*F199*L199*$W$6</f>
        <v>94839.572520000002</v>
      </c>
      <c r="X199" s="39">
        <v>16</v>
      </c>
      <c r="Y199" s="39">
        <f>X199*C199*E199*F199*L199*$Y$6</f>
        <v>758716.58016000001</v>
      </c>
      <c r="Z199" s="39">
        <v>400</v>
      </c>
      <c r="AA199" s="39">
        <f>Z199*C199*E199*F199*L199*$AA$6</f>
        <v>18967914.504000001</v>
      </c>
      <c r="AB199" s="39">
        <v>0</v>
      </c>
      <c r="AC199" s="39">
        <f>AB199*C199*E199*F199*L199*$AC$6</f>
        <v>0</v>
      </c>
      <c r="AD199" s="39">
        <v>0</v>
      </c>
      <c r="AE199" s="39">
        <f>AD199*C199*E199*F199*L199*$AE$6</f>
        <v>0</v>
      </c>
      <c r="AF199" s="39">
        <v>0</v>
      </c>
      <c r="AG199" s="39">
        <f>AF199*C199*E199*F199*L199*$AG$6</f>
        <v>0</v>
      </c>
      <c r="AH199" s="39">
        <v>0</v>
      </c>
      <c r="AI199" s="39">
        <f>AH199*C199*E199*F199*L199*$AI$6</f>
        <v>0</v>
      </c>
      <c r="AJ199" s="39">
        <v>0</v>
      </c>
      <c r="AK199" s="39">
        <f>AJ199*C199*E199*F199*L199*$AK$6</f>
        <v>0</v>
      </c>
      <c r="AL199" s="39">
        <v>0</v>
      </c>
      <c r="AM199" s="39">
        <f>AL199*C199*E199*F199*L199*$AM$6</f>
        <v>0</v>
      </c>
      <c r="AN199" s="39"/>
      <c r="AO199" s="39">
        <f>SUM($AO$6*AN199*C199*E199*F199*L199)</f>
        <v>0</v>
      </c>
      <c r="AP199" s="39">
        <v>0</v>
      </c>
      <c r="AQ199" s="39">
        <f>AP199*C199*E199*F199*L199*$AQ$6</f>
        <v>0</v>
      </c>
      <c r="AR199" s="39">
        <v>0</v>
      </c>
      <c r="AS199" s="39">
        <f>AR199*C199*E199*F199*L199*$AS$6</f>
        <v>0</v>
      </c>
      <c r="AT199" s="39">
        <v>0</v>
      </c>
      <c r="AU199" s="39">
        <f>AT199*C199*E199*F199*L199*$AU$6</f>
        <v>0</v>
      </c>
      <c r="AV199" s="39">
        <v>0</v>
      </c>
      <c r="AW199" s="39">
        <f>AV199*C199*E199*F199*L199*$AW$6</f>
        <v>0</v>
      </c>
      <c r="AX199" s="39"/>
      <c r="AY199" s="39">
        <f>SUM(AX199*$AY$6*C199*E199*F199*L199)</f>
        <v>0</v>
      </c>
      <c r="AZ199" s="39"/>
      <c r="BA199" s="39">
        <f>SUM(AZ199*$BA$6*C199*E199*F199*L199)</f>
        <v>0</v>
      </c>
      <c r="BB199" s="39">
        <v>0</v>
      </c>
      <c r="BC199" s="39">
        <f>BB199*C199*E199*F199*L199*$BC$6</f>
        <v>0</v>
      </c>
      <c r="BD199" s="39">
        <v>0</v>
      </c>
      <c r="BE199" s="39">
        <f>BD199*C199*E199*F199*L199*$BE$6</f>
        <v>0</v>
      </c>
      <c r="BF199" s="39">
        <v>509</v>
      </c>
      <c r="BG199" s="39">
        <f>BF199*C199*E199*F199*L199*$BG$6</f>
        <v>23697822.638952002</v>
      </c>
      <c r="BH199" s="39">
        <v>0</v>
      </c>
      <c r="BI199" s="39">
        <f>BH199*C199*E199*F199*L199*$BI$6</f>
        <v>0</v>
      </c>
      <c r="BJ199" s="39">
        <v>0</v>
      </c>
      <c r="BK199" s="39">
        <f>BJ199*C199*E199*F199*L199*$BK$6</f>
        <v>0</v>
      </c>
      <c r="BL199" s="39">
        <v>0</v>
      </c>
      <c r="BM199" s="39">
        <f>BL199*C199*E199*F199*L199*$BM$6</f>
        <v>0</v>
      </c>
      <c r="BN199" s="39">
        <v>0</v>
      </c>
      <c r="BO199" s="39">
        <f>BN199*C199*E199*F199*L199*$BO$6</f>
        <v>0</v>
      </c>
      <c r="BP199" s="39">
        <v>0</v>
      </c>
      <c r="BQ199" s="39">
        <f>BP199*C199*E199*F199*L199*$BQ$6</f>
        <v>0</v>
      </c>
      <c r="BR199" s="39">
        <v>0</v>
      </c>
      <c r="BS199" s="39">
        <f>BR199*C199*E199*F199*L199*$BS$6</f>
        <v>0</v>
      </c>
      <c r="BT199" s="39">
        <v>7</v>
      </c>
      <c r="BU199" s="39">
        <f>BT199*C199*E199*F199*L199*$BU$6</f>
        <v>331938.50381999998</v>
      </c>
      <c r="BV199" s="39">
        <v>20</v>
      </c>
      <c r="BW199" s="39">
        <f>BV199*C199*E199*F199*L199*$BW$6</f>
        <v>931152.16655999993</v>
      </c>
      <c r="BX199" s="39">
        <v>0</v>
      </c>
      <c r="BY199" s="39">
        <f>BX199*C199*E199*F199*L199*$BY$6</f>
        <v>0</v>
      </c>
      <c r="BZ199" s="39">
        <v>0</v>
      </c>
      <c r="CA199" s="39">
        <f>BZ199*C199*E199*F199*M199*$CA$6</f>
        <v>0</v>
      </c>
      <c r="CB199" s="39">
        <v>0</v>
      </c>
      <c r="CC199" s="39">
        <f>CB199*C199*E199*F199*M199*$CC$6</f>
        <v>0</v>
      </c>
      <c r="CD199" s="39"/>
      <c r="CE199" s="39">
        <f>CD199*C199*E199*F199*M199*$CE$6</f>
        <v>0</v>
      </c>
      <c r="CF199" s="39">
        <v>1</v>
      </c>
      <c r="CG199" s="39">
        <f>CF199*C199*E199*F199*M199*$CG$6</f>
        <v>50696.0624016</v>
      </c>
      <c r="CH199" s="39"/>
      <c r="CI199" s="39">
        <f>SUM(CH199*$CI$6*C199*E199*F199*M199)</f>
        <v>0</v>
      </c>
      <c r="CJ199" s="39"/>
      <c r="CK199" s="39">
        <f>SUM(CJ199*$CK$6*C199*E199*F199*M199)</f>
        <v>0</v>
      </c>
      <c r="CL199" s="39">
        <v>9</v>
      </c>
      <c r="CM199" s="39">
        <f>CL199*C199*E199*F199*M199*$CM$6</f>
        <v>456264.56161440007</v>
      </c>
      <c r="CN199" s="39">
        <v>0</v>
      </c>
      <c r="CO199" s="39">
        <f>CN199*C199*E199*F199*M199*$CO$6</f>
        <v>0</v>
      </c>
      <c r="CP199" s="39">
        <v>19</v>
      </c>
      <c r="CQ199" s="39">
        <f>CP199*C199*E199*F199*M199*$CQ$6</f>
        <v>963225.18563039997</v>
      </c>
      <c r="CR199" s="39">
        <v>0</v>
      </c>
      <c r="CS199" s="39">
        <f>CR199*C199*E199*F199*M199*$CS$6</f>
        <v>0</v>
      </c>
      <c r="CT199" s="39">
        <v>0</v>
      </c>
      <c r="CU199" s="39">
        <f>CT199*C199*E199*F199*M199*$CU$6</f>
        <v>0</v>
      </c>
      <c r="CV199" s="39"/>
      <c r="CW199" s="39">
        <f>SUM(CV199*$CW$6*C199*E199*F199*M199)</f>
        <v>0</v>
      </c>
      <c r="CX199" s="39"/>
      <c r="CY199" s="39">
        <f>SUM(CX199*$CY$6*C199*E199*F199*M199)</f>
        <v>0</v>
      </c>
      <c r="CZ199" s="39">
        <v>0</v>
      </c>
      <c r="DA199" s="39">
        <f>CZ199*C199*E199*F199*M199*$DA$6</f>
        <v>0</v>
      </c>
      <c r="DB199" s="39">
        <v>0</v>
      </c>
      <c r="DC199" s="39">
        <f>DB199*C199*E199*F199*M199*$DC$6</f>
        <v>0</v>
      </c>
      <c r="DD199" s="39">
        <v>176</v>
      </c>
      <c r="DE199" s="39">
        <f>DD199*C199*E199*F199*M199*$DE$6</f>
        <v>9832966.8788736016</v>
      </c>
      <c r="DF199" s="39">
        <v>0</v>
      </c>
      <c r="DG199" s="39">
        <f>DF199*C199*E199*F199*M199*$DG$6</f>
        <v>0</v>
      </c>
      <c r="DH199" s="40">
        <v>0</v>
      </c>
      <c r="DI199" s="40">
        <f>DH199*C199*E199*F199*M199*$DI$6</f>
        <v>0</v>
      </c>
      <c r="DJ199" s="39">
        <v>67</v>
      </c>
      <c r="DK199" s="39">
        <f>DJ199*C199*E199*F199*M199*$DK$6</f>
        <v>3743231.7095712009</v>
      </c>
      <c r="DL199" s="39">
        <v>0</v>
      </c>
      <c r="DM199" s="39">
        <f>DL199*C199*E199*F199*M199*$DM$6</f>
        <v>0</v>
      </c>
      <c r="DN199" s="39">
        <v>0</v>
      </c>
      <c r="DO199" s="39">
        <f>DN199*C199*E199*F199*M199*$DO$6</f>
        <v>0</v>
      </c>
      <c r="DP199" s="39">
        <v>0</v>
      </c>
      <c r="DQ199" s="39">
        <f>DP199*C199*E199*F199*M199*$DQ$6</f>
        <v>0</v>
      </c>
      <c r="DR199" s="39">
        <v>0</v>
      </c>
      <c r="DS199" s="39">
        <f>DR199*C199*E199*F199*M199*$DS$6</f>
        <v>0</v>
      </c>
      <c r="DT199" s="39"/>
      <c r="DU199" s="39">
        <f>DT199*C199*E199*F199*M199*$DU$6</f>
        <v>0</v>
      </c>
      <c r="DV199" s="39">
        <v>0</v>
      </c>
      <c r="DW199" s="39">
        <f>DV199*C199*E199*F199*M199*$DW$6</f>
        <v>0</v>
      </c>
      <c r="DX199" s="39">
        <v>0</v>
      </c>
      <c r="DY199" s="39">
        <f>DX199*C199*E199*F199*N199*$DY$6</f>
        <v>0</v>
      </c>
      <c r="DZ199" s="39"/>
      <c r="EA199" s="39">
        <f>DZ199*C199*E199*F199*O199*$EA$6</f>
        <v>0</v>
      </c>
      <c r="EB199" s="41">
        <f t="shared" si="88"/>
        <v>1226</v>
      </c>
      <c r="EC199" s="41">
        <f t="shared" si="89"/>
        <v>59828768.364103213</v>
      </c>
    </row>
    <row r="200" spans="1:257" ht="30" x14ac:dyDescent="0.25">
      <c r="A200" s="56">
        <v>209</v>
      </c>
      <c r="B200" s="34" t="s">
        <v>266</v>
      </c>
      <c r="C200" s="35">
        <v>19007.45</v>
      </c>
      <c r="D200" s="35">
        <f>C200*(H200+I200+J200)</f>
        <v>16536.481500000002</v>
      </c>
      <c r="E200" s="112">
        <v>1.95</v>
      </c>
      <c r="F200" s="36">
        <v>1</v>
      </c>
      <c r="G200" s="37"/>
      <c r="H200" s="38">
        <v>0.64</v>
      </c>
      <c r="I200" s="38">
        <v>0.2</v>
      </c>
      <c r="J200" s="38">
        <v>0.03</v>
      </c>
      <c r="K200" s="38">
        <v>0.13</v>
      </c>
      <c r="L200" s="35">
        <v>1.4</v>
      </c>
      <c r="M200" s="35">
        <v>1.68</v>
      </c>
      <c r="N200" s="35">
        <v>2.23</v>
      </c>
      <c r="O200" s="35">
        <v>2.39</v>
      </c>
      <c r="P200" s="39"/>
      <c r="Q200" s="39">
        <f>P200*C200*E200*F200*L200*$Q$6</f>
        <v>0</v>
      </c>
      <c r="R200" s="39"/>
      <c r="S200" s="39">
        <f>R200*C200*E200*F200*L200*$S$6</f>
        <v>0</v>
      </c>
      <c r="T200" s="39"/>
      <c r="U200" s="39">
        <f>T200*C200*E200*F200*L200*$U$6</f>
        <v>0</v>
      </c>
      <c r="V200" s="39">
        <v>0</v>
      </c>
      <c r="W200" s="39">
        <f>V200*C200*E200*F200*L200*$W$6</f>
        <v>0</v>
      </c>
      <c r="X200" s="39">
        <v>72</v>
      </c>
      <c r="Y200" s="39">
        <f>X200*C200*E200*F200*L200*$Y$6</f>
        <v>4109714.8092</v>
      </c>
      <c r="Z200" s="39">
        <v>160</v>
      </c>
      <c r="AA200" s="39">
        <f>Z200*C200*E200*F200*L200*$AA$6</f>
        <v>9132699.5759999994</v>
      </c>
      <c r="AB200" s="39">
        <v>0</v>
      </c>
      <c r="AC200" s="39">
        <f>AB200*C200*E200*F200*L200*$AC$6</f>
        <v>0</v>
      </c>
      <c r="AD200" s="39">
        <v>0</v>
      </c>
      <c r="AE200" s="39">
        <f>AD200*C200*E200*F200*L200*$AE$6</f>
        <v>0</v>
      </c>
      <c r="AF200" s="39">
        <v>0</v>
      </c>
      <c r="AG200" s="39">
        <f>AF200*C200*E200*F200*L200*$AG$6</f>
        <v>0</v>
      </c>
      <c r="AH200" s="39">
        <v>0</v>
      </c>
      <c r="AI200" s="39">
        <f>AH200*C200*E200*F200*L200*$AI$6</f>
        <v>0</v>
      </c>
      <c r="AJ200" s="39">
        <v>0</v>
      </c>
      <c r="AK200" s="39">
        <f>AJ200*C200*E200*F200*L200*$AK$6</f>
        <v>0</v>
      </c>
      <c r="AL200" s="39">
        <v>0</v>
      </c>
      <c r="AM200" s="39">
        <f>AL200*C200*E200*F200*L200*$AM$6</f>
        <v>0</v>
      </c>
      <c r="AN200" s="39"/>
      <c r="AO200" s="39">
        <f>SUM($AO$6*AN200*C200*E200*F200*L200)</f>
        <v>0</v>
      </c>
      <c r="AP200" s="39"/>
      <c r="AQ200" s="39">
        <f>AP200*C200*E200*F200*L200*$AQ$6</f>
        <v>0</v>
      </c>
      <c r="AR200" s="39">
        <v>0</v>
      </c>
      <c r="AS200" s="39">
        <f>AR200*C200*E200*F200*L200*$AS$6</f>
        <v>0</v>
      </c>
      <c r="AT200" s="39">
        <v>0</v>
      </c>
      <c r="AU200" s="39">
        <f>AT200*C200*E200*F200*L200*$AU$6</f>
        <v>0</v>
      </c>
      <c r="AV200" s="39">
        <v>0</v>
      </c>
      <c r="AW200" s="39">
        <f>AV200*C200*E200*F200*L200*$AW$6</f>
        <v>0</v>
      </c>
      <c r="AX200" s="39"/>
      <c r="AY200" s="39">
        <f>SUM(AX200*$AY$6*C200*E200*F200*L200)</f>
        <v>0</v>
      </c>
      <c r="AZ200" s="39"/>
      <c r="BA200" s="39">
        <f>SUM(AZ200*$BA$6*C200*E200*F200*L200)</f>
        <v>0</v>
      </c>
      <c r="BB200" s="39">
        <v>0</v>
      </c>
      <c r="BC200" s="39">
        <f>BB200*C200*E200*F200*L200*$BC$6</f>
        <v>0</v>
      </c>
      <c r="BD200" s="39">
        <v>0</v>
      </c>
      <c r="BE200" s="39">
        <f>BD200*C200*E200*F200*L200*$BE$6</f>
        <v>0</v>
      </c>
      <c r="BF200" s="39">
        <v>19</v>
      </c>
      <c r="BG200" s="39">
        <f>BF200*C200*E200*F200*L200*$BG$6</f>
        <v>1064789.74602</v>
      </c>
      <c r="BH200" s="39"/>
      <c r="BI200" s="39">
        <f>BH200*C200*E200*F200*L200*$BI$6</f>
        <v>0</v>
      </c>
      <c r="BJ200" s="39">
        <v>0</v>
      </c>
      <c r="BK200" s="39">
        <f>BJ200*C200*E200*F200*L200*$BK$6</f>
        <v>0</v>
      </c>
      <c r="BL200" s="39">
        <v>0</v>
      </c>
      <c r="BM200" s="39">
        <f>BL200*C200*E200*F200*L200*$BM$6</f>
        <v>0</v>
      </c>
      <c r="BN200" s="39">
        <v>0</v>
      </c>
      <c r="BO200" s="39">
        <f>BN200*C200*E200*F200*L200*$BO$6</f>
        <v>0</v>
      </c>
      <c r="BP200" s="39">
        <v>0</v>
      </c>
      <c r="BQ200" s="39">
        <f>BP200*C200*E200*F200*L200*$BQ$6</f>
        <v>0</v>
      </c>
      <c r="BR200" s="39">
        <v>0</v>
      </c>
      <c r="BS200" s="39">
        <f>BR200*C200*E200*F200*L200*$BS$6</f>
        <v>0</v>
      </c>
      <c r="BT200" s="39">
        <v>45</v>
      </c>
      <c r="BU200" s="39">
        <f>BT200*C200*E200*F200*L200*$BU$6</f>
        <v>2568571.75575</v>
      </c>
      <c r="BV200" s="39">
        <v>10</v>
      </c>
      <c r="BW200" s="39">
        <f>BV200*C200*E200*F200*L200*$BW$6</f>
        <v>560415.65579999995</v>
      </c>
      <c r="BX200" s="39">
        <v>0</v>
      </c>
      <c r="BY200" s="39">
        <f>BX200*C200*E200*F200*L200*$BY$6</f>
        <v>0</v>
      </c>
      <c r="BZ200" s="39">
        <v>0</v>
      </c>
      <c r="CA200" s="39">
        <f>BZ200*C200*E200*F200*M200*$CA$6</f>
        <v>0</v>
      </c>
      <c r="CB200" s="39">
        <v>0</v>
      </c>
      <c r="CC200" s="39">
        <f>CB200*C200*E200*F200*M200*$CC$6</f>
        <v>0</v>
      </c>
      <c r="CD200" s="39">
        <v>0</v>
      </c>
      <c r="CE200" s="39">
        <f>CD200*C200*E200*F200*M200*$CE$6</f>
        <v>0</v>
      </c>
      <c r="CF200" s="39">
        <v>0</v>
      </c>
      <c r="CG200" s="39">
        <f>CF200*C200*E200*F200*M200*$CG$6</f>
        <v>0</v>
      </c>
      <c r="CH200" s="39"/>
      <c r="CI200" s="39">
        <f>SUM(CH200*$CI$6*C200*E200*F200*M200)</f>
        <v>0</v>
      </c>
      <c r="CJ200" s="39"/>
      <c r="CK200" s="39">
        <f>SUM(CJ200*$CK$6*C200*E200*F200*M200)</f>
        <v>0</v>
      </c>
      <c r="CL200" s="39">
        <v>1</v>
      </c>
      <c r="CM200" s="39">
        <f>CL200*C200*E200*F200*M200*$CM$6</f>
        <v>61023.038076000004</v>
      </c>
      <c r="CN200" s="39">
        <v>0</v>
      </c>
      <c r="CO200" s="39">
        <f>CN200*C200*E200*F200*M200*$CO$6</f>
        <v>0</v>
      </c>
      <c r="CP200" s="39">
        <v>0</v>
      </c>
      <c r="CQ200" s="39">
        <f>CP200*C200*E200*F200*M200*$CQ$6</f>
        <v>0</v>
      </c>
      <c r="CR200" s="39">
        <v>0</v>
      </c>
      <c r="CS200" s="39">
        <f>CR200*C200*E200*F200*M200*$CS$6</f>
        <v>0</v>
      </c>
      <c r="CT200" s="39">
        <v>0</v>
      </c>
      <c r="CU200" s="39">
        <f>CT200*C200*E200*F200*M200*$CU$6</f>
        <v>0</v>
      </c>
      <c r="CV200" s="39"/>
      <c r="CW200" s="39">
        <f>SUM(CV200*$CW$6*C200*E200*F200*M200)</f>
        <v>0</v>
      </c>
      <c r="CX200" s="39"/>
      <c r="CY200" s="39">
        <f>SUM(CX200*$CY$6*C200*E200*F200*M200)</f>
        <v>0</v>
      </c>
      <c r="CZ200" s="39">
        <v>0</v>
      </c>
      <c r="DA200" s="39">
        <f>CZ200*C200*E200*F200*M200*$DA$6</f>
        <v>0</v>
      </c>
      <c r="DB200" s="39">
        <v>0</v>
      </c>
      <c r="DC200" s="39">
        <f>DB200*C200*E200*F200*M200*$DC$6</f>
        <v>0</v>
      </c>
      <c r="DD200" s="39">
        <v>156</v>
      </c>
      <c r="DE200" s="39">
        <f>DD200*C200*E200*F200*M200*$DE$6</f>
        <v>10490981.076576</v>
      </c>
      <c r="DF200" s="39">
        <v>0</v>
      </c>
      <c r="DG200" s="39">
        <f>DF200*C200*E200*F200*M200*$DG$6</f>
        <v>0</v>
      </c>
      <c r="DH200" s="40">
        <v>0</v>
      </c>
      <c r="DI200" s="40">
        <f>DH200*C200*E200*F200*M200*$DI$6</f>
        <v>0</v>
      </c>
      <c r="DJ200" s="39"/>
      <c r="DK200" s="39">
        <f>DJ200*C200*E200*F200*M200*$DK$6</f>
        <v>0</v>
      </c>
      <c r="DL200" s="39">
        <v>0</v>
      </c>
      <c r="DM200" s="39">
        <f>DL200*C200*E200*F200*M200*$DM$6</f>
        <v>0</v>
      </c>
      <c r="DN200" s="39">
        <v>40</v>
      </c>
      <c r="DO200" s="39">
        <f>DN200*C200*E200*F200*M200*$DO$6</f>
        <v>2689995.1478399998</v>
      </c>
      <c r="DP200" s="39">
        <v>0</v>
      </c>
      <c r="DQ200" s="39">
        <f>DP200*C200*E200*F200*M200*$DQ$6</f>
        <v>0</v>
      </c>
      <c r="DR200" s="39">
        <v>0</v>
      </c>
      <c r="DS200" s="39">
        <f>DR200*C200*E200*F200*M200*$DS$6</f>
        <v>0</v>
      </c>
      <c r="DT200" s="39">
        <v>0</v>
      </c>
      <c r="DU200" s="39">
        <f>DT200*C200*E200*F200*M200*$DU$6</f>
        <v>0</v>
      </c>
      <c r="DV200" s="39">
        <v>0</v>
      </c>
      <c r="DW200" s="39">
        <f>DV200*C200*E200*F200*M200*$DW$6</f>
        <v>0</v>
      </c>
      <c r="DX200" s="39">
        <v>0</v>
      </c>
      <c r="DY200" s="39">
        <f>DX200*C200*E200*F200*N200*$DY$6</f>
        <v>0</v>
      </c>
      <c r="DZ200" s="39">
        <v>0</v>
      </c>
      <c r="EA200" s="39">
        <f>DZ200*C200*E200*F200*O200*$EA$6</f>
        <v>0</v>
      </c>
      <c r="EB200" s="41">
        <f t="shared" si="88"/>
        <v>503</v>
      </c>
      <c r="EC200" s="41">
        <f t="shared" si="89"/>
        <v>30678190.805261999</v>
      </c>
    </row>
    <row r="201" spans="1:257" ht="30" x14ac:dyDescent="0.25">
      <c r="A201" s="56">
        <v>40</v>
      </c>
      <c r="B201" s="34" t="s">
        <v>267</v>
      </c>
      <c r="C201" s="35">
        <v>19007.45</v>
      </c>
      <c r="D201" s="35"/>
      <c r="E201" s="112">
        <v>1.1499999999999999</v>
      </c>
      <c r="F201" s="36">
        <v>1</v>
      </c>
      <c r="G201" s="37"/>
      <c r="H201" s="38">
        <v>0.61</v>
      </c>
      <c r="I201" s="38">
        <v>0.18</v>
      </c>
      <c r="J201" s="38">
        <v>0.04</v>
      </c>
      <c r="K201" s="38">
        <v>0.17</v>
      </c>
      <c r="L201" s="35">
        <v>1.4</v>
      </c>
      <c r="M201" s="35">
        <v>1.68</v>
      </c>
      <c r="N201" s="35">
        <v>2.23</v>
      </c>
      <c r="O201" s="35">
        <v>2.39</v>
      </c>
      <c r="P201" s="32"/>
      <c r="Q201" s="39">
        <f>P201*C201*E201*F201*L201*$Q$6</f>
        <v>0</v>
      </c>
      <c r="R201" s="32">
        <v>5</v>
      </c>
      <c r="S201" s="39">
        <f>R201*C201*E201*F201*L201*$S$6</f>
        <v>198912.96424999996</v>
      </c>
      <c r="T201" s="39"/>
      <c r="U201" s="39">
        <f>T201*C201*E201*F201*L201*$U$6</f>
        <v>0</v>
      </c>
      <c r="V201" s="39"/>
      <c r="W201" s="39">
        <f>V201*C201*E201*F201*L201*$W$6</f>
        <v>0</v>
      </c>
      <c r="X201" s="39"/>
      <c r="Y201" s="39">
        <f>X201*C201*E201*F201*L201*$Y$6</f>
        <v>0</v>
      </c>
      <c r="Z201" s="39"/>
      <c r="AA201" s="39">
        <f>Z201*C201*E201*F201*L201*$AA$6</f>
        <v>0</v>
      </c>
      <c r="AB201" s="39"/>
      <c r="AC201" s="39">
        <f>AB201*C201*E201*F201*L201*$AC$6</f>
        <v>0</v>
      </c>
      <c r="AD201" s="39"/>
      <c r="AE201" s="39">
        <f>AD201*C201*E201*F201*L201*$AE$6</f>
        <v>0</v>
      </c>
      <c r="AF201" s="39"/>
      <c r="AG201" s="39">
        <f>AF201*C201*E201*F201*L201*$AG$6</f>
        <v>0</v>
      </c>
      <c r="AH201" s="39"/>
      <c r="AI201" s="39">
        <f>AH201*C201*E201*F201*L201*$AI$6</f>
        <v>0</v>
      </c>
      <c r="AJ201" s="39"/>
      <c r="AK201" s="39">
        <f>AJ201*C201*E201*F201*L201*$AK$6</f>
        <v>0</v>
      </c>
      <c r="AL201" s="39"/>
      <c r="AM201" s="39">
        <f>AL201*C201*E201*F201*L201*$AM$6</f>
        <v>0</v>
      </c>
      <c r="AN201" s="39"/>
      <c r="AO201" s="39">
        <f>SUM($AO$6*AN201*C201*E201*F201*L201)</f>
        <v>0</v>
      </c>
      <c r="AP201" s="39"/>
      <c r="AQ201" s="39">
        <f>AP201*C201*E201*F201*L201*$AQ$6</f>
        <v>0</v>
      </c>
      <c r="AR201" s="39"/>
      <c r="AS201" s="39">
        <f>AR201*C201*E201*F201*L201*$AS$6</f>
        <v>0</v>
      </c>
      <c r="AT201" s="39"/>
      <c r="AU201" s="39">
        <f>AT201*C201*E201*F201*L201*$AU$6</f>
        <v>0</v>
      </c>
      <c r="AV201" s="39"/>
      <c r="AW201" s="39">
        <f>AV201*C201*E201*F201*L201*$AW$6</f>
        <v>0</v>
      </c>
      <c r="AX201" s="39"/>
      <c r="AY201" s="39">
        <f>SUM(AX201*$AY$6*C201*E201*F201*L201)</f>
        <v>0</v>
      </c>
      <c r="AZ201" s="39"/>
      <c r="BA201" s="39">
        <f>SUM(AZ201*$BA$6*C201*E201*F201*L201)</f>
        <v>0</v>
      </c>
      <c r="BB201" s="39"/>
      <c r="BC201" s="39">
        <f>BB201*C201*E201*F201*L201*$BC$6</f>
        <v>0</v>
      </c>
      <c r="BD201" s="39"/>
      <c r="BE201" s="39">
        <f>BD201*C201*E201*F201*L201*$BE$6</f>
        <v>0</v>
      </c>
      <c r="BF201" s="39"/>
      <c r="BG201" s="39">
        <f>BF201*C201*E201*F201*L201*$BG$6</f>
        <v>0</v>
      </c>
      <c r="BH201" s="39"/>
      <c r="BI201" s="39">
        <f>BH201*C201*E201*F201*L201*$BI$6</f>
        <v>0</v>
      </c>
      <c r="BJ201" s="39"/>
      <c r="BK201" s="39">
        <f>BJ201*C201*E201*F201*L201*$BK$6</f>
        <v>0</v>
      </c>
      <c r="BL201" s="39"/>
      <c r="BM201" s="39">
        <f>BL201*C201*E201*F201*L201*$BM$6</f>
        <v>0</v>
      </c>
      <c r="BN201" s="39"/>
      <c r="BO201" s="39">
        <f>BN201*C201*E201*F201*L201*$BO$6</f>
        <v>0</v>
      </c>
      <c r="BP201" s="39"/>
      <c r="BQ201" s="39">
        <f>BP201*C201*E201*F201*L201*$BQ$6</f>
        <v>0</v>
      </c>
      <c r="BR201" s="39"/>
      <c r="BS201" s="39">
        <f>BR201*C201*E201*F201*L201*$BS$6</f>
        <v>0</v>
      </c>
      <c r="BT201" s="39"/>
      <c r="BU201" s="39">
        <f>BT201*C201*E201*F201*L201*$BU$6</f>
        <v>0</v>
      </c>
      <c r="BV201" s="39"/>
      <c r="BW201" s="39">
        <f>BV201*C201*E201*F201*L201*$BW$6</f>
        <v>0</v>
      </c>
      <c r="BX201" s="39"/>
      <c r="BY201" s="39">
        <f>BX201*C201*E201*F201*L201*$BY$6</f>
        <v>0</v>
      </c>
      <c r="BZ201" s="39"/>
      <c r="CA201" s="39">
        <f>BZ201*C201*E201*F201*M201*$CA$6</f>
        <v>0</v>
      </c>
      <c r="CB201" s="39"/>
      <c r="CC201" s="39">
        <f>CB201*C201*E201*F201*M201*$CC$6</f>
        <v>0</v>
      </c>
      <c r="CD201" s="39"/>
      <c r="CE201" s="39">
        <f>CD201*C201*E201*F201*M201*$CE$6</f>
        <v>0</v>
      </c>
      <c r="CF201" s="39"/>
      <c r="CG201" s="39">
        <f>CF201*C201*E201*F201*M201*$CG$6</f>
        <v>0</v>
      </c>
      <c r="CH201" s="39"/>
      <c r="CI201" s="39">
        <f>SUM(CH201*$CI$6*C201*E201*F201*M201)</f>
        <v>0</v>
      </c>
      <c r="CJ201" s="39"/>
      <c r="CK201" s="39">
        <f>SUM(CJ201*$CK$6*C201*E201*F201*M201)</f>
        <v>0</v>
      </c>
      <c r="CL201" s="39"/>
      <c r="CM201" s="39">
        <f>CL201*C201*E201*F201*M201*$CM$6</f>
        <v>0</v>
      </c>
      <c r="CN201" s="39"/>
      <c r="CO201" s="39">
        <f>CN201*C201*E201*F201*M201*$CO$6</f>
        <v>0</v>
      </c>
      <c r="CP201" s="39"/>
      <c r="CQ201" s="39">
        <f>CP201*C201*E201*F201*M201*$CQ$6</f>
        <v>0</v>
      </c>
      <c r="CR201" s="39"/>
      <c r="CS201" s="39">
        <f>CR201*C201*E201*F201*M201*$CS$6</f>
        <v>0</v>
      </c>
      <c r="CT201" s="39"/>
      <c r="CU201" s="39">
        <f>CT201*C201*E201*F201*M201*$CU$6</f>
        <v>0</v>
      </c>
      <c r="CV201" s="39"/>
      <c r="CW201" s="39">
        <f>SUM(CV201*$CW$6*C201*E201*F201*M201)</f>
        <v>0</v>
      </c>
      <c r="CX201" s="39"/>
      <c r="CY201" s="39">
        <f>SUM(CX201*$CY$6*C201*E201*F201*M201)</f>
        <v>0</v>
      </c>
      <c r="CZ201" s="39"/>
      <c r="DA201" s="39">
        <f>CZ201*C201*E201*F201*M201*$DA$6</f>
        <v>0</v>
      </c>
      <c r="DB201" s="39"/>
      <c r="DC201" s="39">
        <f>DB201*C201*E201*F201*M201*$DC$6</f>
        <v>0</v>
      </c>
      <c r="DD201" s="39"/>
      <c r="DE201" s="39">
        <f>DD201*C201*E201*F201*M201*$DE$6</f>
        <v>0</v>
      </c>
      <c r="DF201" s="39"/>
      <c r="DG201" s="39">
        <f>DF201*C201*E201*F201*M201*$DG$6</f>
        <v>0</v>
      </c>
      <c r="DH201" s="40"/>
      <c r="DI201" s="40">
        <f>DH201*C201*E201*F201*M201*$DI$6</f>
        <v>0</v>
      </c>
      <c r="DJ201" s="39"/>
      <c r="DK201" s="39">
        <f>DJ201*C201*E201*F201*M201*$DK$6</f>
        <v>0</v>
      </c>
      <c r="DL201" s="39"/>
      <c r="DM201" s="39">
        <f>DL201*C201*E201*F201*M201*$DM$6</f>
        <v>0</v>
      </c>
      <c r="DN201" s="39"/>
      <c r="DO201" s="39">
        <f>DN201*C201*E201*F201*M201*$DO$6</f>
        <v>0</v>
      </c>
      <c r="DP201" s="39"/>
      <c r="DQ201" s="39">
        <f>DP201*C201*E201*F201*M201*$DQ$6</f>
        <v>0</v>
      </c>
      <c r="DR201" s="39"/>
      <c r="DS201" s="39">
        <f>DR201*C201*E201*F201*M201*$DS$6</f>
        <v>0</v>
      </c>
      <c r="DT201" s="39"/>
      <c r="DU201" s="39">
        <f>DT201*C201*E201*F201*M201*$DU$6</f>
        <v>0</v>
      </c>
      <c r="DV201" s="39"/>
      <c r="DW201" s="39">
        <f>DV201*C201*E201*F201*M201*$DW$6</f>
        <v>0</v>
      </c>
      <c r="DX201" s="39"/>
      <c r="DY201" s="39">
        <f>DX201*C201*E201*F201*N201*$DY$6</f>
        <v>0</v>
      </c>
      <c r="DZ201" s="39"/>
      <c r="EA201" s="39">
        <f>DZ201*C201*E201*F201*O201*$EA$6</f>
        <v>0</v>
      </c>
      <c r="EB201" s="41">
        <f t="shared" si="88"/>
        <v>5</v>
      </c>
      <c r="EC201" s="41">
        <f t="shared" si="89"/>
        <v>198912.96424999996</v>
      </c>
    </row>
    <row r="202" spans="1:257" ht="30" x14ac:dyDescent="0.25">
      <c r="A202" s="56">
        <v>41</v>
      </c>
      <c r="B202" s="34" t="s">
        <v>268</v>
      </c>
      <c r="C202" s="35">
        <v>19007.45</v>
      </c>
      <c r="D202" s="35"/>
      <c r="E202" s="112">
        <v>1.22</v>
      </c>
      <c r="F202" s="36">
        <v>1</v>
      </c>
      <c r="G202" s="37"/>
      <c r="H202" s="38">
        <v>0.62</v>
      </c>
      <c r="I202" s="38">
        <v>0.18</v>
      </c>
      <c r="J202" s="38">
        <v>0.04</v>
      </c>
      <c r="K202" s="38">
        <v>0.16</v>
      </c>
      <c r="L202" s="35">
        <v>1.4</v>
      </c>
      <c r="M202" s="35">
        <v>1.68</v>
      </c>
      <c r="N202" s="35">
        <v>2.23</v>
      </c>
      <c r="O202" s="35">
        <v>2.39</v>
      </c>
      <c r="P202" s="39"/>
      <c r="Q202" s="39">
        <f>P202*C202*E202*F202*L202*$Q$6</f>
        <v>0</v>
      </c>
      <c r="R202" s="39">
        <v>0</v>
      </c>
      <c r="S202" s="39">
        <f>R202*C202*E202*F202*L202*$S$6</f>
        <v>0</v>
      </c>
      <c r="T202" s="39"/>
      <c r="U202" s="39">
        <f>T202*C202*E202*F202*L202*$U$6</f>
        <v>0</v>
      </c>
      <c r="V202" s="39"/>
      <c r="W202" s="39">
        <f>V202*C202*E202*F202*L202*$W$6</f>
        <v>0</v>
      </c>
      <c r="X202" s="39"/>
      <c r="Y202" s="39">
        <f>X202*C202*E202*F202*L202*$Y$6</f>
        <v>0</v>
      </c>
      <c r="Z202" s="39"/>
      <c r="AA202" s="39">
        <f>Z202*C202*E202*F202*L202*$AA$6</f>
        <v>0</v>
      </c>
      <c r="AB202" s="39"/>
      <c r="AC202" s="39">
        <f>AB202*C202*E202*F202*L202*$AC$6</f>
        <v>0</v>
      </c>
      <c r="AD202" s="39"/>
      <c r="AE202" s="39">
        <f>AD202*C202*E202*F202*L202*$AE$6</f>
        <v>0</v>
      </c>
      <c r="AF202" s="39"/>
      <c r="AG202" s="39">
        <f>AF202*C202*E202*F202*L202*$AG$6</f>
        <v>0</v>
      </c>
      <c r="AH202" s="39"/>
      <c r="AI202" s="39">
        <f>AH202*C202*E202*F202*L202*$AI$6</f>
        <v>0</v>
      </c>
      <c r="AJ202" s="39"/>
      <c r="AK202" s="39">
        <f>AJ202*C202*E202*F202*L202*$AK$6</f>
        <v>0</v>
      </c>
      <c r="AL202" s="39"/>
      <c r="AM202" s="39">
        <f>AL202*C202*E202*F202*L202*$AM$6</f>
        <v>0</v>
      </c>
      <c r="AN202" s="39"/>
      <c r="AO202" s="39">
        <f>SUM($AO$6*AN202*C202*E202*F202*L202)</f>
        <v>0</v>
      </c>
      <c r="AP202" s="39"/>
      <c r="AQ202" s="39">
        <f>AP202*C202*E202*F202*L202*$AQ$6</f>
        <v>0</v>
      </c>
      <c r="AR202" s="39"/>
      <c r="AS202" s="39">
        <f>AR202*C202*E202*F202*L202*$AS$6</f>
        <v>0</v>
      </c>
      <c r="AT202" s="39"/>
      <c r="AU202" s="39">
        <f>AT202*C202*E202*F202*L202*$AU$6</f>
        <v>0</v>
      </c>
      <c r="AV202" s="39"/>
      <c r="AW202" s="39">
        <f>AV202*C202*E202*F202*L202*$AW$6</f>
        <v>0</v>
      </c>
      <c r="AX202" s="39"/>
      <c r="AY202" s="39">
        <f>SUM(AX202*$AY$6*C202*E202*F202*L202)</f>
        <v>0</v>
      </c>
      <c r="AZ202" s="39"/>
      <c r="BA202" s="39">
        <f>SUM(AZ202*$BA$6*C202*E202*F202*L202)</f>
        <v>0</v>
      </c>
      <c r="BB202" s="39"/>
      <c r="BC202" s="39">
        <f>BB202*C202*E202*F202*L202*$BC$6</f>
        <v>0</v>
      </c>
      <c r="BD202" s="39"/>
      <c r="BE202" s="39">
        <f>BD202*C202*E202*F202*L202*$BE$6</f>
        <v>0</v>
      </c>
      <c r="BF202" s="39"/>
      <c r="BG202" s="39">
        <f>BF202*C202*E202*F202*L202*$BG$6</f>
        <v>0</v>
      </c>
      <c r="BH202" s="39"/>
      <c r="BI202" s="39">
        <f>BH202*C202*E202*F202*L202*$BI$6</f>
        <v>0</v>
      </c>
      <c r="BJ202" s="39"/>
      <c r="BK202" s="39">
        <f>BJ202*C202*E202*F202*L202*$BK$6</f>
        <v>0</v>
      </c>
      <c r="BL202" s="39"/>
      <c r="BM202" s="39">
        <f>BL202*C202*E202*F202*L202*$BM$6</f>
        <v>0</v>
      </c>
      <c r="BN202" s="39"/>
      <c r="BO202" s="39">
        <f>BN202*C202*E202*F202*L202*$BO$6</f>
        <v>0</v>
      </c>
      <c r="BP202" s="39"/>
      <c r="BQ202" s="39">
        <f>BP202*C202*E202*F202*L202*$BQ$6</f>
        <v>0</v>
      </c>
      <c r="BR202" s="39"/>
      <c r="BS202" s="39">
        <f>BR202*C202*E202*F202*L202*$BS$6</f>
        <v>0</v>
      </c>
      <c r="BT202" s="39"/>
      <c r="BU202" s="39">
        <f>BT202*C202*E202*F202*L202*$BU$6</f>
        <v>0</v>
      </c>
      <c r="BV202" s="39"/>
      <c r="BW202" s="39">
        <f>BV202*C202*E202*F202*L202*$BW$6</f>
        <v>0</v>
      </c>
      <c r="BX202" s="39"/>
      <c r="BY202" s="39">
        <f>BX202*C202*E202*F202*L202*$BY$6</f>
        <v>0</v>
      </c>
      <c r="BZ202" s="39"/>
      <c r="CA202" s="39">
        <f>BZ202*C202*E202*F202*M202*$CA$6</f>
        <v>0</v>
      </c>
      <c r="CB202" s="39"/>
      <c r="CC202" s="39">
        <f>CB202*C202*E202*F202*M202*$CC$6</f>
        <v>0</v>
      </c>
      <c r="CD202" s="39"/>
      <c r="CE202" s="39">
        <f>CD202*C202*E202*F202*M202*$CE$6</f>
        <v>0</v>
      </c>
      <c r="CF202" s="39"/>
      <c r="CG202" s="39">
        <f>CF202*C202*E202*F202*M202*$CG$6</f>
        <v>0</v>
      </c>
      <c r="CH202" s="39"/>
      <c r="CI202" s="39">
        <f>SUM(CH202*$CI$6*C202*E202*F202*M202)</f>
        <v>0</v>
      </c>
      <c r="CJ202" s="39"/>
      <c r="CK202" s="39">
        <f>SUM(CJ202*$CK$6*C202*E202*F202*M202)</f>
        <v>0</v>
      </c>
      <c r="CL202" s="39"/>
      <c r="CM202" s="39">
        <f>CL202*C202*E202*F202*M202*$CM$6</f>
        <v>0</v>
      </c>
      <c r="CN202" s="39"/>
      <c r="CO202" s="39">
        <f>CN202*C202*E202*F202*M202*$CO$6</f>
        <v>0</v>
      </c>
      <c r="CP202" s="39"/>
      <c r="CQ202" s="39">
        <f>CP202*C202*E202*F202*M202*$CQ$6</f>
        <v>0</v>
      </c>
      <c r="CR202" s="39"/>
      <c r="CS202" s="39">
        <f>CR202*C202*E202*F202*M202*$CS$6</f>
        <v>0</v>
      </c>
      <c r="CT202" s="39"/>
      <c r="CU202" s="39">
        <f>CT202*C202*E202*F202*M202*$CU$6</f>
        <v>0</v>
      </c>
      <c r="CV202" s="39"/>
      <c r="CW202" s="39">
        <f>SUM(CV202*$CW$6*C202*E202*F202*M202)</f>
        <v>0</v>
      </c>
      <c r="CX202" s="39"/>
      <c r="CY202" s="39">
        <f>SUM(CX202*$CY$6*C202*E202*F202*M202)</f>
        <v>0</v>
      </c>
      <c r="CZ202" s="39"/>
      <c r="DA202" s="39">
        <f>CZ202*C202*E202*F202*M202*$DA$6</f>
        <v>0</v>
      </c>
      <c r="DB202" s="39"/>
      <c r="DC202" s="39">
        <f>DB202*C202*E202*F202*M202*$DC$6</f>
        <v>0</v>
      </c>
      <c r="DD202" s="39"/>
      <c r="DE202" s="39">
        <f>DD202*C202*E202*F202*M202*$DE$6</f>
        <v>0</v>
      </c>
      <c r="DF202" s="39"/>
      <c r="DG202" s="39">
        <f>DF202*C202*E202*F202*M202*$DG$6</f>
        <v>0</v>
      </c>
      <c r="DH202" s="40"/>
      <c r="DI202" s="40">
        <f>DH202*C202*E202*F202*M202*$DI$6</f>
        <v>0</v>
      </c>
      <c r="DJ202" s="39"/>
      <c r="DK202" s="39">
        <f>DJ202*C202*E202*F202*M202*$DK$6</f>
        <v>0</v>
      </c>
      <c r="DL202" s="39"/>
      <c r="DM202" s="39">
        <f>DL202*C202*E202*F202*M202*$DM$6</f>
        <v>0</v>
      </c>
      <c r="DN202" s="39"/>
      <c r="DO202" s="39">
        <f>DN202*C202*E202*F202*M202*$DO$6</f>
        <v>0</v>
      </c>
      <c r="DP202" s="39"/>
      <c r="DQ202" s="39">
        <f>DP202*C202*E202*F202*M202*$DQ$6</f>
        <v>0</v>
      </c>
      <c r="DR202" s="39"/>
      <c r="DS202" s="39">
        <f>DR202*C202*E202*F202*M202*$DS$6</f>
        <v>0</v>
      </c>
      <c r="DT202" s="39"/>
      <c r="DU202" s="39">
        <f>DT202*C202*E202*F202*M202*$DU$6</f>
        <v>0</v>
      </c>
      <c r="DV202" s="39"/>
      <c r="DW202" s="39">
        <f>DV202*C202*E202*F202*M202*$DW$6</f>
        <v>0</v>
      </c>
      <c r="DX202" s="39"/>
      <c r="DY202" s="39">
        <f>DX202*C202*E202*F202*N202*$DY$6</f>
        <v>0</v>
      </c>
      <c r="DZ202" s="39"/>
      <c r="EA202" s="39">
        <f>DZ202*C202*E202*F202*O202*$EA$6</f>
        <v>0</v>
      </c>
      <c r="EB202" s="41">
        <f t="shared" si="88"/>
        <v>0</v>
      </c>
      <c r="EC202" s="41">
        <f t="shared" si="89"/>
        <v>0</v>
      </c>
    </row>
    <row r="203" spans="1:257" ht="30" x14ac:dyDescent="0.25">
      <c r="A203" s="56">
        <v>42</v>
      </c>
      <c r="B203" s="34" t="s">
        <v>269</v>
      </c>
      <c r="C203" s="35">
        <v>19007.45</v>
      </c>
      <c r="D203" s="35"/>
      <c r="E203" s="112">
        <v>1.78</v>
      </c>
      <c r="F203" s="36">
        <v>1</v>
      </c>
      <c r="G203" s="37"/>
      <c r="H203" s="38">
        <v>0.63</v>
      </c>
      <c r="I203" s="38">
        <v>0.19</v>
      </c>
      <c r="J203" s="38">
        <v>0.03</v>
      </c>
      <c r="K203" s="38">
        <v>0.15</v>
      </c>
      <c r="L203" s="35">
        <v>1.4</v>
      </c>
      <c r="M203" s="35">
        <v>1.68</v>
      </c>
      <c r="N203" s="35">
        <v>2.23</v>
      </c>
      <c r="O203" s="35">
        <v>2.39</v>
      </c>
      <c r="P203" s="32"/>
      <c r="Q203" s="39">
        <f>P203*C203*E203*F203*L203*$Q$6</f>
        <v>0</v>
      </c>
      <c r="R203" s="32">
        <v>350</v>
      </c>
      <c r="S203" s="39">
        <f>R203*C203*E203*F203*L203*$S$6</f>
        <v>21551787.256999999</v>
      </c>
      <c r="T203" s="39"/>
      <c r="U203" s="39">
        <f>T203*C203*E203*F203*L203*$U$6</f>
        <v>0</v>
      </c>
      <c r="V203" s="39"/>
      <c r="W203" s="39">
        <f>V203*C203*E203*F203*L203*$W$6</f>
        <v>0</v>
      </c>
      <c r="X203" s="39"/>
      <c r="Y203" s="39">
        <f>X203*C203*E203*F203*L203*$Y$6</f>
        <v>0</v>
      </c>
      <c r="Z203" s="39"/>
      <c r="AA203" s="39">
        <f>Z203*C203*E203*F203*L203*$AA$6</f>
        <v>0</v>
      </c>
      <c r="AB203" s="39"/>
      <c r="AC203" s="39">
        <f>AB203*C203*E203*F203*L203*$AC$6</f>
        <v>0</v>
      </c>
      <c r="AD203" s="39"/>
      <c r="AE203" s="39">
        <f>AD203*C203*E203*F203*L203*$AE$6</f>
        <v>0</v>
      </c>
      <c r="AF203" s="39"/>
      <c r="AG203" s="39">
        <f>AF203*C203*E203*F203*L203*$AG$6</f>
        <v>0</v>
      </c>
      <c r="AH203" s="39"/>
      <c r="AI203" s="39">
        <f>AH203*C203*E203*F203*L203*$AI$6</f>
        <v>0</v>
      </c>
      <c r="AJ203" s="39"/>
      <c r="AK203" s="39">
        <f>AJ203*C203*E203*F203*L203*$AK$6</f>
        <v>0</v>
      </c>
      <c r="AL203" s="39"/>
      <c r="AM203" s="39">
        <f>AL203*C203*E203*F203*L203*$AM$6</f>
        <v>0</v>
      </c>
      <c r="AN203" s="39"/>
      <c r="AO203" s="39">
        <f>SUM($AO$6*AN203*C203*E203*F203*L203)</f>
        <v>0</v>
      </c>
      <c r="AP203" s="39"/>
      <c r="AQ203" s="39">
        <f>AP203*C203*E203*F203*L203*$AQ$6</f>
        <v>0</v>
      </c>
      <c r="AR203" s="39"/>
      <c r="AS203" s="39">
        <f>AR203*C203*E203*F203*L203*$AS$6</f>
        <v>0</v>
      </c>
      <c r="AT203" s="39"/>
      <c r="AU203" s="39">
        <f>AT203*C203*E203*F203*L203*$AU$6</f>
        <v>0</v>
      </c>
      <c r="AV203" s="39"/>
      <c r="AW203" s="39">
        <f>AV203*C203*E203*F203*L203*$AW$6</f>
        <v>0</v>
      </c>
      <c r="AX203" s="39"/>
      <c r="AY203" s="39">
        <f>SUM(AX203*$AY$6*C203*E203*F203*L203)</f>
        <v>0</v>
      </c>
      <c r="AZ203" s="39"/>
      <c r="BA203" s="39">
        <f>SUM(AZ203*$BA$6*C203*E203*F203*L203)</f>
        <v>0</v>
      </c>
      <c r="BB203" s="39"/>
      <c r="BC203" s="39">
        <f>BB203*C203*E203*F203*L203*$BC$6</f>
        <v>0</v>
      </c>
      <c r="BD203" s="39"/>
      <c r="BE203" s="39">
        <f>BD203*C203*E203*F203*L203*$BE$6</f>
        <v>0</v>
      </c>
      <c r="BF203" s="39"/>
      <c r="BG203" s="39">
        <f>BF203*C203*E203*F203*L203*$BG$6</f>
        <v>0</v>
      </c>
      <c r="BH203" s="39"/>
      <c r="BI203" s="39">
        <f>BH203*C203*E203*F203*L203*$BI$6</f>
        <v>0</v>
      </c>
      <c r="BJ203" s="39"/>
      <c r="BK203" s="39">
        <f>BJ203*C203*E203*F203*L203*$BK$6</f>
        <v>0</v>
      </c>
      <c r="BL203" s="39"/>
      <c r="BM203" s="39">
        <f>BL203*C203*E203*F203*L203*$BM$6</f>
        <v>0</v>
      </c>
      <c r="BN203" s="39"/>
      <c r="BO203" s="39">
        <f>BN203*C203*E203*F203*L203*$BO$6</f>
        <v>0</v>
      </c>
      <c r="BP203" s="39"/>
      <c r="BQ203" s="39">
        <f>BP203*C203*E203*F203*L203*$BQ$6</f>
        <v>0</v>
      </c>
      <c r="BR203" s="39"/>
      <c r="BS203" s="39">
        <f>BR203*C203*E203*F203*L203*$BS$6</f>
        <v>0</v>
      </c>
      <c r="BT203" s="39"/>
      <c r="BU203" s="39">
        <f>BT203*C203*E203*F203*L203*$BU$6</f>
        <v>0</v>
      </c>
      <c r="BV203" s="39"/>
      <c r="BW203" s="39">
        <f>BV203*C203*E203*F203*L203*$BW$6</f>
        <v>0</v>
      </c>
      <c r="BX203" s="39"/>
      <c r="BY203" s="39">
        <f>BX203*C203*E203*F203*L203*$BY$6</f>
        <v>0</v>
      </c>
      <c r="BZ203" s="39"/>
      <c r="CA203" s="39">
        <f>BZ203*C203*E203*F203*M203*$CA$6</f>
        <v>0</v>
      </c>
      <c r="CB203" s="39"/>
      <c r="CC203" s="39">
        <f>CB203*C203*E203*F203*M203*$CC$6</f>
        <v>0</v>
      </c>
      <c r="CD203" s="39"/>
      <c r="CE203" s="39">
        <f>CD203*C203*E203*F203*M203*$CE$6</f>
        <v>0</v>
      </c>
      <c r="CF203" s="39"/>
      <c r="CG203" s="39">
        <f>CF203*C203*E203*F203*M203*$CG$6</f>
        <v>0</v>
      </c>
      <c r="CH203" s="39"/>
      <c r="CI203" s="39">
        <f>SUM(CH203*$CI$6*C203*E203*F203*M203)</f>
        <v>0</v>
      </c>
      <c r="CJ203" s="39"/>
      <c r="CK203" s="39">
        <f>SUM(CJ203*$CK$6*C203*E203*F203*M203)</f>
        <v>0</v>
      </c>
      <c r="CL203" s="39"/>
      <c r="CM203" s="39">
        <f>CL203*C203*E203*F203*M203*$CM$6</f>
        <v>0</v>
      </c>
      <c r="CN203" s="39"/>
      <c r="CO203" s="39">
        <f>CN203*C203*E203*F203*M203*$CO$6</f>
        <v>0</v>
      </c>
      <c r="CP203" s="39"/>
      <c r="CQ203" s="39">
        <f>CP203*C203*E203*F203*M203*$CQ$6</f>
        <v>0</v>
      </c>
      <c r="CR203" s="39"/>
      <c r="CS203" s="39">
        <f>CR203*C203*E203*F203*M203*$CS$6</f>
        <v>0</v>
      </c>
      <c r="CT203" s="39"/>
      <c r="CU203" s="39">
        <f>CT203*C203*E203*F203*M203*$CU$6</f>
        <v>0</v>
      </c>
      <c r="CV203" s="39"/>
      <c r="CW203" s="39">
        <f>SUM(CV203*$CW$6*C203*E203*F203*M203)</f>
        <v>0</v>
      </c>
      <c r="CX203" s="39"/>
      <c r="CY203" s="39">
        <f>SUM(CX203*$CY$6*C203*E203*F203*M203)</f>
        <v>0</v>
      </c>
      <c r="CZ203" s="39"/>
      <c r="DA203" s="39">
        <f>CZ203*C203*E203*F203*M203*$DA$6</f>
        <v>0</v>
      </c>
      <c r="DB203" s="39"/>
      <c r="DC203" s="39">
        <f>DB203*C203*E203*F203*M203*$DC$6</f>
        <v>0</v>
      </c>
      <c r="DD203" s="39"/>
      <c r="DE203" s="39">
        <f>DD203*C203*E203*F203*M203*$DE$6</f>
        <v>0</v>
      </c>
      <c r="DF203" s="39"/>
      <c r="DG203" s="39">
        <f>DF203*C203*E203*F203*M203*$DG$6</f>
        <v>0</v>
      </c>
      <c r="DH203" s="40"/>
      <c r="DI203" s="40">
        <f>DH203*C203*E203*F203*M203*$DI$6</f>
        <v>0</v>
      </c>
      <c r="DJ203" s="39"/>
      <c r="DK203" s="39">
        <f>DJ203*C203*E203*F203*M203*$DK$6</f>
        <v>0</v>
      </c>
      <c r="DL203" s="39"/>
      <c r="DM203" s="39">
        <f>DL203*C203*E203*F203*M203*$DM$6</f>
        <v>0</v>
      </c>
      <c r="DN203" s="39"/>
      <c r="DO203" s="39">
        <f>DN203*C203*E203*F203*M203*$DO$6</f>
        <v>0</v>
      </c>
      <c r="DP203" s="39"/>
      <c r="DQ203" s="39">
        <f>DP203*C203*E203*F203*M203*$DQ$6</f>
        <v>0</v>
      </c>
      <c r="DR203" s="39"/>
      <c r="DS203" s="39">
        <f>DR203*C203*E203*F203*M203*$DS$6</f>
        <v>0</v>
      </c>
      <c r="DT203" s="39"/>
      <c r="DU203" s="39">
        <f>DT203*C203*E203*F203*M203*$DU$6</f>
        <v>0</v>
      </c>
      <c r="DV203" s="39"/>
      <c r="DW203" s="39">
        <f>DV203*C203*E203*F203*M203*$DW$6</f>
        <v>0</v>
      </c>
      <c r="DX203" s="39"/>
      <c r="DY203" s="39">
        <f>DX203*C203*E203*F203*N203*$DY$6</f>
        <v>0</v>
      </c>
      <c r="DZ203" s="39"/>
      <c r="EA203" s="39">
        <f>DZ203*C203*E203*F203*O203*$EA$6</f>
        <v>0</v>
      </c>
      <c r="EB203" s="41">
        <f t="shared" si="88"/>
        <v>350</v>
      </c>
      <c r="EC203" s="41">
        <f t="shared" si="89"/>
        <v>21551787.256999999</v>
      </c>
    </row>
    <row r="204" spans="1:257" ht="30" x14ac:dyDescent="0.25">
      <c r="A204" s="56">
        <v>43</v>
      </c>
      <c r="B204" s="34" t="s">
        <v>270</v>
      </c>
      <c r="C204" s="35">
        <v>19007.45</v>
      </c>
      <c r="D204" s="35"/>
      <c r="E204" s="112">
        <v>2.35</v>
      </c>
      <c r="F204" s="36">
        <v>1</v>
      </c>
      <c r="G204" s="37"/>
      <c r="H204" s="38">
        <v>0.64</v>
      </c>
      <c r="I204" s="38">
        <v>0.2</v>
      </c>
      <c r="J204" s="38">
        <v>0.03</v>
      </c>
      <c r="K204" s="38">
        <v>0.13</v>
      </c>
      <c r="L204" s="35">
        <v>1.4</v>
      </c>
      <c r="M204" s="35">
        <v>1.68</v>
      </c>
      <c r="N204" s="35">
        <v>2.23</v>
      </c>
      <c r="O204" s="35">
        <v>2.39</v>
      </c>
      <c r="P204" s="32"/>
      <c r="Q204" s="39">
        <f>P204*C204*E204*F204*L204*$Q$6</f>
        <v>0</v>
      </c>
      <c r="R204" s="32">
        <v>145</v>
      </c>
      <c r="S204" s="39">
        <f>R204*C204*E204*F204*L204*$S$6</f>
        <v>11787755.229249999</v>
      </c>
      <c r="T204" s="39"/>
      <c r="U204" s="39">
        <f>T204*C204*E204*F204*L204*$U$6</f>
        <v>0</v>
      </c>
      <c r="V204" s="39"/>
      <c r="W204" s="39">
        <f>V204*C204*E204*F204*L204*$W$6</f>
        <v>0</v>
      </c>
      <c r="X204" s="39"/>
      <c r="Y204" s="39">
        <f>X204*C204*E204*F204*L204*$Y$6</f>
        <v>0</v>
      </c>
      <c r="Z204" s="39"/>
      <c r="AA204" s="39">
        <f>Z204*C204*E204*F204*L204*$AA$6</f>
        <v>0</v>
      </c>
      <c r="AB204" s="39"/>
      <c r="AC204" s="39">
        <f>AB204*C204*E204*F204*L204*$AC$6</f>
        <v>0</v>
      </c>
      <c r="AD204" s="39"/>
      <c r="AE204" s="39">
        <f>AD204*C204*E204*F204*L204*$AE$6</f>
        <v>0</v>
      </c>
      <c r="AF204" s="39"/>
      <c r="AG204" s="39">
        <f>AF204*C204*E204*F204*L204*$AG$6</f>
        <v>0</v>
      </c>
      <c r="AH204" s="39"/>
      <c r="AI204" s="39">
        <f>AH204*C204*E204*F204*L204*$AI$6</f>
        <v>0</v>
      </c>
      <c r="AJ204" s="39"/>
      <c r="AK204" s="39">
        <f>AJ204*C204*E204*F204*L204*$AK$6</f>
        <v>0</v>
      </c>
      <c r="AL204" s="39"/>
      <c r="AM204" s="39">
        <f>AL204*C204*E204*F204*L204*$AM$6</f>
        <v>0</v>
      </c>
      <c r="AN204" s="39"/>
      <c r="AO204" s="39">
        <f>SUM($AO$6*AN204*C204*E204*F204*L204)</f>
        <v>0</v>
      </c>
      <c r="AP204" s="39"/>
      <c r="AQ204" s="39">
        <f>AP204*C204*E204*F204*L204*$AQ$6</f>
        <v>0</v>
      </c>
      <c r="AR204" s="39"/>
      <c r="AS204" s="39">
        <f>AR204*C204*E204*F204*L204*$AS$6</f>
        <v>0</v>
      </c>
      <c r="AT204" s="39"/>
      <c r="AU204" s="39">
        <f>AT204*C204*E204*F204*L204*$AU$6</f>
        <v>0</v>
      </c>
      <c r="AV204" s="39"/>
      <c r="AW204" s="39">
        <f>AV204*C204*E204*F204*L204*$AW$6</f>
        <v>0</v>
      </c>
      <c r="AX204" s="39"/>
      <c r="AY204" s="39">
        <f>SUM(AX204*$AY$6*C204*E204*F204*L204)</f>
        <v>0</v>
      </c>
      <c r="AZ204" s="39"/>
      <c r="BA204" s="39">
        <f>SUM(AZ204*$BA$6*C204*E204*F204*L204)</f>
        <v>0</v>
      </c>
      <c r="BB204" s="39"/>
      <c r="BC204" s="39">
        <f>BB204*C204*E204*F204*L204*$BC$6</f>
        <v>0</v>
      </c>
      <c r="BD204" s="39"/>
      <c r="BE204" s="39">
        <f>BD204*C204*E204*F204*L204*$BE$6</f>
        <v>0</v>
      </c>
      <c r="BF204" s="39"/>
      <c r="BG204" s="39">
        <f>BF204*C204*E204*F204*L204*$BG$6</f>
        <v>0</v>
      </c>
      <c r="BH204" s="39"/>
      <c r="BI204" s="39">
        <f>BH204*C204*E204*F204*L204*$BI$6</f>
        <v>0</v>
      </c>
      <c r="BJ204" s="39"/>
      <c r="BK204" s="39">
        <f>BJ204*C204*E204*F204*L204*$BK$6</f>
        <v>0</v>
      </c>
      <c r="BL204" s="39"/>
      <c r="BM204" s="39">
        <f>BL204*C204*E204*F204*L204*$BM$6</f>
        <v>0</v>
      </c>
      <c r="BN204" s="39"/>
      <c r="BO204" s="39">
        <f>BN204*C204*E204*F204*L204*$BO$6</f>
        <v>0</v>
      </c>
      <c r="BP204" s="39"/>
      <c r="BQ204" s="39">
        <f>BP204*C204*E204*F204*L204*$BQ$6</f>
        <v>0</v>
      </c>
      <c r="BR204" s="39"/>
      <c r="BS204" s="39">
        <f>BR204*C204*E204*F204*L204*$BS$6</f>
        <v>0</v>
      </c>
      <c r="BT204" s="39"/>
      <c r="BU204" s="39">
        <f>BT204*C204*E204*F204*L204*$BU$6</f>
        <v>0</v>
      </c>
      <c r="BV204" s="39"/>
      <c r="BW204" s="39">
        <f>BV204*C204*E204*F204*L204*$BW$6</f>
        <v>0</v>
      </c>
      <c r="BX204" s="39"/>
      <c r="BY204" s="39">
        <f>BX204*C204*E204*F204*L204*$BY$6</f>
        <v>0</v>
      </c>
      <c r="BZ204" s="39"/>
      <c r="CA204" s="39">
        <f>BZ204*C204*E204*F204*M204*$CA$6</f>
        <v>0</v>
      </c>
      <c r="CB204" s="39"/>
      <c r="CC204" s="39">
        <f>CB204*C204*E204*F204*M204*$CC$6</f>
        <v>0</v>
      </c>
      <c r="CD204" s="39"/>
      <c r="CE204" s="39">
        <f>CD204*C204*E204*F204*M204*$CE$6</f>
        <v>0</v>
      </c>
      <c r="CF204" s="39"/>
      <c r="CG204" s="39">
        <f>CF204*C204*E204*F204*M204*$CG$6</f>
        <v>0</v>
      </c>
      <c r="CH204" s="39"/>
      <c r="CI204" s="39">
        <f>SUM(CH204*$CI$6*C204*E204*F204*M204)</f>
        <v>0</v>
      </c>
      <c r="CJ204" s="39"/>
      <c r="CK204" s="39">
        <f>SUM(CJ204*$CK$6*C204*E204*F204*M204)</f>
        <v>0</v>
      </c>
      <c r="CL204" s="39"/>
      <c r="CM204" s="39">
        <f>CL204*C204*E204*F204*M204*$CM$6</f>
        <v>0</v>
      </c>
      <c r="CN204" s="39"/>
      <c r="CO204" s="39">
        <f>CN204*C204*E204*F204*M204*$CO$6</f>
        <v>0</v>
      </c>
      <c r="CP204" s="39"/>
      <c r="CQ204" s="39">
        <f>CP204*C204*E204*F204*M204*$CQ$6</f>
        <v>0</v>
      </c>
      <c r="CR204" s="39"/>
      <c r="CS204" s="39">
        <f>CR204*C204*E204*F204*M204*$CS$6</f>
        <v>0</v>
      </c>
      <c r="CT204" s="39"/>
      <c r="CU204" s="39">
        <f>CT204*C204*E204*F204*M204*$CU$6</f>
        <v>0</v>
      </c>
      <c r="CV204" s="39"/>
      <c r="CW204" s="39">
        <f>SUM(CV204*$CW$6*C204*E204*F204*M204)</f>
        <v>0</v>
      </c>
      <c r="CX204" s="39"/>
      <c r="CY204" s="39">
        <f>SUM(CX204*$CY$6*C204*E204*F204*M204)</f>
        <v>0</v>
      </c>
      <c r="CZ204" s="39"/>
      <c r="DA204" s="39">
        <f>CZ204*C204*E204*F204*M204*$DA$6</f>
        <v>0</v>
      </c>
      <c r="DB204" s="39"/>
      <c r="DC204" s="39">
        <f>DB204*C204*E204*F204*M204*$DC$6</f>
        <v>0</v>
      </c>
      <c r="DD204" s="39"/>
      <c r="DE204" s="39">
        <f>DD204*C204*E204*F204*M204*$DE$6</f>
        <v>0</v>
      </c>
      <c r="DF204" s="39"/>
      <c r="DG204" s="39">
        <f>DF204*C204*E204*F204*M204*$DG$6</f>
        <v>0</v>
      </c>
      <c r="DH204" s="40"/>
      <c r="DI204" s="40">
        <f>DH204*C204*E204*F204*M204*$DI$6</f>
        <v>0</v>
      </c>
      <c r="DJ204" s="39"/>
      <c r="DK204" s="39">
        <f>DJ204*C204*E204*F204*M204*$DK$6</f>
        <v>0</v>
      </c>
      <c r="DL204" s="39"/>
      <c r="DM204" s="39">
        <f>DL204*C204*E204*F204*M204*$DM$6</f>
        <v>0</v>
      </c>
      <c r="DN204" s="39"/>
      <c r="DO204" s="39">
        <f>DN204*C204*E204*F204*M204*$DO$6</f>
        <v>0</v>
      </c>
      <c r="DP204" s="39"/>
      <c r="DQ204" s="39">
        <f>DP204*C204*E204*F204*M204*$DQ$6</f>
        <v>0</v>
      </c>
      <c r="DR204" s="39"/>
      <c r="DS204" s="39">
        <f>DR204*C204*E204*F204*M204*$DS$6</f>
        <v>0</v>
      </c>
      <c r="DT204" s="39"/>
      <c r="DU204" s="39">
        <f>DT204*C204*E204*F204*M204*$DU$6</f>
        <v>0</v>
      </c>
      <c r="DV204" s="39"/>
      <c r="DW204" s="39">
        <f>DV204*C204*E204*F204*M204*$DW$6</f>
        <v>0</v>
      </c>
      <c r="DX204" s="39"/>
      <c r="DY204" s="39">
        <f>DX204*C204*E204*F204*N204*$DY$6</f>
        <v>0</v>
      </c>
      <c r="DZ204" s="39"/>
      <c r="EA204" s="39">
        <f>DZ204*C204*E204*F204*O204*$EA$6</f>
        <v>0</v>
      </c>
      <c r="EB204" s="41">
        <f t="shared" si="88"/>
        <v>145</v>
      </c>
      <c r="EC204" s="41">
        <f t="shared" si="89"/>
        <v>11787755.229249999</v>
      </c>
    </row>
    <row r="205" spans="1:257" s="53" customFormat="1" x14ac:dyDescent="0.25">
      <c r="A205" s="46">
        <v>31</v>
      </c>
      <c r="B205" s="26" t="s">
        <v>271</v>
      </c>
      <c r="C205" s="35">
        <v>19007.45</v>
      </c>
      <c r="D205" s="47">
        <f>C205*(H205+I205+J205)</f>
        <v>0</v>
      </c>
      <c r="E205" s="115">
        <v>0.9</v>
      </c>
      <c r="F205" s="48">
        <v>1</v>
      </c>
      <c r="G205" s="49"/>
      <c r="H205" s="50"/>
      <c r="I205" s="50"/>
      <c r="J205" s="50"/>
      <c r="K205" s="50"/>
      <c r="L205" s="35">
        <v>1.4</v>
      </c>
      <c r="M205" s="35">
        <v>1.68</v>
      </c>
      <c r="N205" s="35">
        <v>2.23</v>
      </c>
      <c r="O205" s="35">
        <v>2.39</v>
      </c>
      <c r="P205" s="32">
        <f>SUM(P206:P229)</f>
        <v>0</v>
      </c>
      <c r="Q205" s="32">
        <f t="shared" ref="Q205:CD205" si="90">SUM(Q206:Q229)</f>
        <v>0</v>
      </c>
      <c r="R205" s="32">
        <f t="shared" si="90"/>
        <v>1092</v>
      </c>
      <c r="S205" s="32">
        <f t="shared" si="90"/>
        <v>34984812.152290002</v>
      </c>
      <c r="T205" s="32">
        <f t="shared" si="90"/>
        <v>0</v>
      </c>
      <c r="U205" s="32">
        <f t="shared" si="90"/>
        <v>0</v>
      </c>
      <c r="V205" s="32">
        <f t="shared" si="90"/>
        <v>846</v>
      </c>
      <c r="W205" s="32">
        <f t="shared" si="90"/>
        <v>29526720.24456</v>
      </c>
      <c r="X205" s="32">
        <f t="shared" si="90"/>
        <v>538</v>
      </c>
      <c r="Y205" s="32">
        <f t="shared" si="90"/>
        <v>34496430.930500001</v>
      </c>
      <c r="Z205" s="32">
        <f t="shared" si="90"/>
        <v>510</v>
      </c>
      <c r="AA205" s="32">
        <f t="shared" si="90"/>
        <v>14486744.702429999</v>
      </c>
      <c r="AB205" s="32">
        <f t="shared" si="90"/>
        <v>0</v>
      </c>
      <c r="AC205" s="32">
        <f t="shared" si="90"/>
        <v>0</v>
      </c>
      <c r="AD205" s="32">
        <f t="shared" si="90"/>
        <v>0</v>
      </c>
      <c r="AE205" s="32">
        <f t="shared" si="90"/>
        <v>0</v>
      </c>
      <c r="AF205" s="32">
        <f t="shared" si="90"/>
        <v>0</v>
      </c>
      <c r="AG205" s="32">
        <f t="shared" si="90"/>
        <v>0</v>
      </c>
      <c r="AH205" s="32">
        <f t="shared" si="90"/>
        <v>403</v>
      </c>
      <c r="AI205" s="32">
        <f t="shared" si="90"/>
        <v>8887457.8531199992</v>
      </c>
      <c r="AJ205" s="32">
        <f t="shared" si="90"/>
        <v>30</v>
      </c>
      <c r="AK205" s="32">
        <f t="shared" si="90"/>
        <v>771654.57122599997</v>
      </c>
      <c r="AL205" s="32">
        <f t="shared" si="90"/>
        <v>118</v>
      </c>
      <c r="AM205" s="32">
        <f t="shared" si="90"/>
        <v>3850449.3897099998</v>
      </c>
      <c r="AN205" s="32">
        <f t="shared" si="90"/>
        <v>7</v>
      </c>
      <c r="AO205" s="32">
        <f t="shared" si="90"/>
        <v>144734.12877000001</v>
      </c>
      <c r="AP205" s="32">
        <f t="shared" si="90"/>
        <v>94</v>
      </c>
      <c r="AQ205" s="32">
        <f t="shared" si="90"/>
        <v>2252636.7645319998</v>
      </c>
      <c r="AR205" s="32">
        <f t="shared" si="90"/>
        <v>18</v>
      </c>
      <c r="AS205" s="32">
        <f t="shared" si="90"/>
        <v>417773.10682799999</v>
      </c>
      <c r="AT205" s="32">
        <f t="shared" si="90"/>
        <v>3</v>
      </c>
      <c r="AU205" s="32">
        <f t="shared" si="90"/>
        <v>63370.078001999995</v>
      </c>
      <c r="AV205" s="32">
        <f t="shared" si="90"/>
        <v>0</v>
      </c>
      <c r="AW205" s="32">
        <f t="shared" si="90"/>
        <v>0</v>
      </c>
      <c r="AX205" s="32">
        <f t="shared" si="90"/>
        <v>19</v>
      </c>
      <c r="AY205" s="32">
        <f t="shared" si="90"/>
        <v>435506.29738</v>
      </c>
      <c r="AZ205" s="32">
        <f t="shared" si="90"/>
        <v>214</v>
      </c>
      <c r="BA205" s="32">
        <f t="shared" si="90"/>
        <v>5202083.6048719995</v>
      </c>
      <c r="BB205" s="32">
        <f t="shared" si="90"/>
        <v>10</v>
      </c>
      <c r="BC205" s="32">
        <f t="shared" si="90"/>
        <v>310330.83465999999</v>
      </c>
      <c r="BD205" s="32">
        <f t="shared" si="90"/>
        <v>745</v>
      </c>
      <c r="BE205" s="32">
        <f t="shared" si="90"/>
        <v>15928737.2937</v>
      </c>
      <c r="BF205" s="32">
        <f t="shared" si="90"/>
        <v>287</v>
      </c>
      <c r="BG205" s="32">
        <f t="shared" si="90"/>
        <v>7648093.0421280004</v>
      </c>
      <c r="BH205" s="32">
        <f t="shared" si="90"/>
        <v>88</v>
      </c>
      <c r="BI205" s="32">
        <f t="shared" si="90"/>
        <v>2756382.8486040002</v>
      </c>
      <c r="BJ205" s="32">
        <f t="shared" si="90"/>
        <v>0</v>
      </c>
      <c r="BK205" s="32">
        <f t="shared" si="90"/>
        <v>0</v>
      </c>
      <c r="BL205" s="32">
        <f t="shared" si="90"/>
        <v>0</v>
      </c>
      <c r="BM205" s="32">
        <f t="shared" si="90"/>
        <v>0</v>
      </c>
      <c r="BN205" s="32">
        <f t="shared" si="90"/>
        <v>0</v>
      </c>
      <c r="BO205" s="32">
        <f t="shared" si="90"/>
        <v>0</v>
      </c>
      <c r="BP205" s="32">
        <f t="shared" si="90"/>
        <v>0</v>
      </c>
      <c r="BQ205" s="32">
        <f t="shared" si="90"/>
        <v>0</v>
      </c>
      <c r="BR205" s="32">
        <f t="shared" si="90"/>
        <v>0</v>
      </c>
      <c r="BS205" s="32">
        <f t="shared" si="90"/>
        <v>0</v>
      </c>
      <c r="BT205" s="32">
        <f t="shared" si="90"/>
        <v>64</v>
      </c>
      <c r="BU205" s="32">
        <f t="shared" si="90"/>
        <v>2176334.01755</v>
      </c>
      <c r="BV205" s="32">
        <f t="shared" si="90"/>
        <v>26</v>
      </c>
      <c r="BW205" s="32">
        <f t="shared" si="90"/>
        <v>830564.74115999998</v>
      </c>
      <c r="BX205" s="32">
        <f t="shared" si="90"/>
        <v>80</v>
      </c>
      <c r="BY205" s="32">
        <f t="shared" si="90"/>
        <v>1772275.9263439998</v>
      </c>
      <c r="BZ205" s="32">
        <f t="shared" si="90"/>
        <v>26</v>
      </c>
      <c r="CA205" s="32">
        <f t="shared" si="90"/>
        <v>1024075.7881199998</v>
      </c>
      <c r="CB205" s="32">
        <f t="shared" si="90"/>
        <v>31</v>
      </c>
      <c r="CC205" s="32">
        <f t="shared" si="90"/>
        <v>1382358.6176400001</v>
      </c>
      <c r="CD205" s="32">
        <f t="shared" si="90"/>
        <v>102</v>
      </c>
      <c r="CE205" s="32">
        <f t="shared" ref="CE205:EC205" si="91">SUM(CE206:CE229)</f>
        <v>3598168.6758863996</v>
      </c>
      <c r="CF205" s="32">
        <f t="shared" si="91"/>
        <v>202</v>
      </c>
      <c r="CG205" s="32">
        <f t="shared" si="91"/>
        <v>5582825.6373120006</v>
      </c>
      <c r="CH205" s="32">
        <f t="shared" si="91"/>
        <v>8</v>
      </c>
      <c r="CI205" s="32">
        <f t="shared" si="91"/>
        <v>201219.55632239999</v>
      </c>
      <c r="CJ205" s="32">
        <f t="shared" si="91"/>
        <v>123</v>
      </c>
      <c r="CK205" s="32">
        <f t="shared" si="91"/>
        <v>2940997.4966064002</v>
      </c>
      <c r="CL205" s="32">
        <f t="shared" si="91"/>
        <v>338</v>
      </c>
      <c r="CM205" s="32">
        <f t="shared" si="91"/>
        <v>8799522.0905591995</v>
      </c>
      <c r="CN205" s="32">
        <f t="shared" si="91"/>
        <v>208</v>
      </c>
      <c r="CO205" s="32">
        <f t="shared" si="91"/>
        <v>5485188.7763903998</v>
      </c>
      <c r="CP205" s="32">
        <f t="shared" si="91"/>
        <v>314</v>
      </c>
      <c r="CQ205" s="32">
        <f t="shared" si="91"/>
        <v>8808910.2502632011</v>
      </c>
      <c r="CR205" s="32">
        <f t="shared" si="91"/>
        <v>4</v>
      </c>
      <c r="CS205" s="32">
        <f t="shared" si="91"/>
        <v>100140.37017600001</v>
      </c>
      <c r="CT205" s="32">
        <f t="shared" si="91"/>
        <v>191</v>
      </c>
      <c r="CU205" s="32">
        <f t="shared" si="91"/>
        <v>6317292.6648215996</v>
      </c>
      <c r="CV205" s="32">
        <f t="shared" si="91"/>
        <v>13</v>
      </c>
      <c r="CW205" s="32">
        <f t="shared" si="91"/>
        <v>359566.51666319999</v>
      </c>
      <c r="CX205" s="32">
        <f t="shared" si="91"/>
        <v>141</v>
      </c>
      <c r="CY205" s="32">
        <f t="shared" si="91"/>
        <v>3679845.6653111996</v>
      </c>
      <c r="CZ205" s="32">
        <f t="shared" si="91"/>
        <v>3</v>
      </c>
      <c r="DA205" s="32">
        <f t="shared" si="91"/>
        <v>76044.093602399997</v>
      </c>
      <c r="DB205" s="32">
        <f t="shared" si="91"/>
        <v>7</v>
      </c>
      <c r="DC205" s="32">
        <f t="shared" si="91"/>
        <v>194960.78318639999</v>
      </c>
      <c r="DD205" s="32">
        <f t="shared" si="91"/>
        <v>167</v>
      </c>
      <c r="DE205" s="32">
        <f t="shared" si="91"/>
        <v>7223326.714296001</v>
      </c>
      <c r="DF205" s="32">
        <f t="shared" si="91"/>
        <v>20</v>
      </c>
      <c r="DG205" s="32">
        <f t="shared" si="91"/>
        <v>531101.60611199995</v>
      </c>
      <c r="DH205" s="32">
        <f t="shared" si="91"/>
        <v>73</v>
      </c>
      <c r="DI205" s="32">
        <f t="shared" si="91"/>
        <v>1995424.6058208004</v>
      </c>
      <c r="DJ205" s="32">
        <f t="shared" si="91"/>
        <v>1248</v>
      </c>
      <c r="DK205" s="32">
        <f t="shared" si="91"/>
        <v>35160650.680478409</v>
      </c>
      <c r="DL205" s="32">
        <f t="shared" si="91"/>
        <v>0</v>
      </c>
      <c r="DM205" s="32">
        <f t="shared" si="91"/>
        <v>0</v>
      </c>
      <c r="DN205" s="32">
        <f t="shared" si="91"/>
        <v>469</v>
      </c>
      <c r="DO205" s="32">
        <f t="shared" si="91"/>
        <v>37182285.495431997</v>
      </c>
      <c r="DP205" s="32">
        <f t="shared" si="91"/>
        <v>10</v>
      </c>
      <c r="DQ205" s="32">
        <f t="shared" si="91"/>
        <v>292795.62570720003</v>
      </c>
      <c r="DR205" s="32">
        <f t="shared" si="91"/>
        <v>10</v>
      </c>
      <c r="DS205" s="32">
        <f t="shared" si="91"/>
        <v>303486.632064</v>
      </c>
      <c r="DT205" s="32">
        <f t="shared" si="91"/>
        <v>74</v>
      </c>
      <c r="DU205" s="32">
        <f t="shared" si="91"/>
        <v>2999517.0254279999</v>
      </c>
      <c r="DV205" s="32">
        <f t="shared" si="91"/>
        <v>37</v>
      </c>
      <c r="DW205" s="32">
        <f t="shared" si="91"/>
        <v>951646.45532879978</v>
      </c>
      <c r="DX205" s="32">
        <f t="shared" si="91"/>
        <v>12</v>
      </c>
      <c r="DY205" s="32">
        <f t="shared" si="91"/>
        <v>1052247.6801374999</v>
      </c>
      <c r="DZ205" s="32">
        <f t="shared" si="91"/>
        <v>86</v>
      </c>
      <c r="EA205" s="32">
        <f t="shared" si="91"/>
        <v>5330044.4193150001</v>
      </c>
      <c r="EB205" s="32">
        <f t="shared" si="91"/>
        <v>9109</v>
      </c>
      <c r="EC205" s="32">
        <f t="shared" si="91"/>
        <v>308516736.45134652</v>
      </c>
      <c r="ED205" s="51"/>
      <c r="EE205" s="51"/>
      <c r="EF205" s="51"/>
      <c r="EG205" s="51"/>
      <c r="EH205" s="51"/>
      <c r="EI205" s="51"/>
      <c r="EJ205" s="52"/>
      <c r="EK205" s="52"/>
      <c r="EL205" s="52"/>
      <c r="EM205" s="52"/>
      <c r="EN205" s="52"/>
      <c r="EO205" s="52"/>
      <c r="EP205" s="52"/>
      <c r="EQ205" s="52"/>
      <c r="ER205" s="52"/>
      <c r="ES205" s="52"/>
      <c r="ET205" s="52"/>
      <c r="EU205" s="52"/>
      <c r="EV205" s="52"/>
      <c r="EW205" s="52"/>
      <c r="EX205" s="52"/>
      <c r="EY205" s="52"/>
      <c r="EZ205" s="52"/>
      <c r="FA205" s="52"/>
      <c r="FB205" s="52"/>
      <c r="FC205" s="52"/>
      <c r="FD205" s="52"/>
      <c r="FE205" s="52"/>
      <c r="FF205" s="52"/>
      <c r="FG205" s="52"/>
      <c r="FH205" s="52"/>
      <c r="FI205" s="52"/>
      <c r="FJ205" s="52"/>
      <c r="FK205" s="52"/>
      <c r="FL205" s="52"/>
      <c r="FM205" s="52"/>
      <c r="FN205" s="52"/>
      <c r="FO205" s="52"/>
      <c r="FP205" s="52"/>
      <c r="FQ205" s="52"/>
      <c r="FR205" s="52"/>
      <c r="FS205" s="52"/>
      <c r="FT205" s="52"/>
      <c r="FU205" s="52"/>
      <c r="FV205" s="52"/>
      <c r="FW205" s="52"/>
      <c r="FX205" s="52"/>
      <c r="FY205" s="52"/>
      <c r="FZ205" s="52"/>
      <c r="GA205" s="52"/>
      <c r="GB205" s="52"/>
      <c r="GC205" s="52"/>
      <c r="GD205" s="52"/>
      <c r="GE205" s="52"/>
      <c r="GF205" s="52"/>
      <c r="GG205" s="52"/>
      <c r="GH205" s="52"/>
      <c r="GI205" s="52"/>
      <c r="GJ205" s="52"/>
      <c r="GK205" s="52"/>
      <c r="GL205" s="52"/>
      <c r="GM205" s="52"/>
      <c r="GN205" s="52"/>
      <c r="GO205" s="52"/>
      <c r="GP205" s="52"/>
      <c r="GQ205" s="52"/>
      <c r="GR205" s="52"/>
      <c r="GS205" s="52"/>
      <c r="GT205" s="52"/>
      <c r="GU205" s="52"/>
      <c r="GV205" s="52"/>
      <c r="GW205" s="52"/>
      <c r="GX205" s="52"/>
      <c r="GY205" s="52"/>
      <c r="GZ205" s="52"/>
      <c r="HA205" s="52"/>
      <c r="HB205" s="52"/>
      <c r="HC205" s="52"/>
      <c r="HD205" s="52"/>
      <c r="HE205" s="52"/>
      <c r="HF205" s="52"/>
      <c r="HG205" s="52"/>
      <c r="HH205" s="52"/>
      <c r="HI205" s="52"/>
      <c r="HJ205" s="52"/>
      <c r="HK205" s="52"/>
      <c r="HL205" s="52"/>
      <c r="HM205" s="52"/>
      <c r="HN205" s="52"/>
      <c r="HO205" s="52"/>
      <c r="HP205" s="52"/>
      <c r="HQ205" s="52"/>
      <c r="HR205" s="52"/>
      <c r="HS205" s="52"/>
      <c r="HT205" s="52"/>
      <c r="HU205" s="52"/>
      <c r="HV205" s="52"/>
      <c r="HW205" s="52"/>
      <c r="HX205" s="52"/>
      <c r="HY205" s="52"/>
      <c r="HZ205" s="52"/>
      <c r="IA205" s="52"/>
      <c r="IB205" s="52"/>
      <c r="IC205" s="52"/>
      <c r="ID205" s="52"/>
      <c r="IE205" s="52"/>
      <c r="IF205" s="52"/>
      <c r="IG205" s="52"/>
      <c r="IH205" s="52"/>
      <c r="II205" s="52"/>
      <c r="IJ205" s="52"/>
      <c r="IK205" s="52"/>
      <c r="IL205" s="52"/>
      <c r="IM205" s="52"/>
      <c r="IN205" s="52"/>
      <c r="IO205" s="52"/>
      <c r="IP205" s="52"/>
      <c r="IQ205" s="52"/>
      <c r="IR205" s="52"/>
      <c r="IS205" s="52"/>
      <c r="IT205" s="52"/>
      <c r="IU205" s="52"/>
      <c r="IV205" s="52"/>
      <c r="IW205" s="52"/>
    </row>
    <row r="206" spans="1:257" x14ac:dyDescent="0.25">
      <c r="A206" s="56">
        <v>210</v>
      </c>
      <c r="B206" s="34" t="s">
        <v>272</v>
      </c>
      <c r="C206" s="35">
        <v>19007.45</v>
      </c>
      <c r="D206" s="35">
        <f>C206*(H206+I206+J206)</f>
        <v>16346.407000000001</v>
      </c>
      <c r="E206" s="112">
        <v>0.82</v>
      </c>
      <c r="F206" s="36">
        <v>1</v>
      </c>
      <c r="G206" s="37"/>
      <c r="H206" s="38">
        <v>0.71</v>
      </c>
      <c r="I206" s="38">
        <v>0.12</v>
      </c>
      <c r="J206" s="38">
        <v>0.03</v>
      </c>
      <c r="K206" s="38">
        <v>0.14000000000000001</v>
      </c>
      <c r="L206" s="35">
        <v>1.4</v>
      </c>
      <c r="M206" s="35">
        <v>1.68</v>
      </c>
      <c r="N206" s="35">
        <v>2.23</v>
      </c>
      <c r="O206" s="35">
        <v>2.39</v>
      </c>
      <c r="P206" s="39"/>
      <c r="Q206" s="39">
        <f>P206*C206*E206*F206*L206*$Q$6</f>
        <v>0</v>
      </c>
      <c r="R206" s="39">
        <v>300</v>
      </c>
      <c r="S206" s="39">
        <f>R206*C206*E206*F206*L206*$S$6</f>
        <v>8510015.5140000004</v>
      </c>
      <c r="T206" s="39"/>
      <c r="U206" s="39">
        <f>T206*C206*E206*F206*L206*$U$6</f>
        <v>0</v>
      </c>
      <c r="V206" s="39">
        <v>4</v>
      </c>
      <c r="W206" s="39">
        <f>V206*C206*E206*F206*L206*$W$6</f>
        <v>96010.43144</v>
      </c>
      <c r="X206" s="39">
        <v>0</v>
      </c>
      <c r="Y206" s="39">
        <f>X206*C206*E206*F206*L206*$Y$6</f>
        <v>0</v>
      </c>
      <c r="Z206" s="39">
        <v>22</v>
      </c>
      <c r="AA206" s="39">
        <f>Z206*C206*E206*F206*L206*$AA$6</f>
        <v>528057.37291999999</v>
      </c>
      <c r="AB206" s="39">
        <v>0</v>
      </c>
      <c r="AC206" s="39">
        <f>AB206*C206*E206*F206*L206*$AC$6</f>
        <v>0</v>
      </c>
      <c r="AD206" s="39">
        <v>0</v>
      </c>
      <c r="AE206" s="39">
        <f>AD206*C206*E206*F206*L206*$AE$6</f>
        <v>0</v>
      </c>
      <c r="AF206" s="39">
        <v>0</v>
      </c>
      <c r="AG206" s="39">
        <f>AF206*C206*E206*F206*L206*$AG$6</f>
        <v>0</v>
      </c>
      <c r="AH206" s="39">
        <v>0</v>
      </c>
      <c r="AI206" s="39">
        <f>AH206*C206*E206*F206*L206*$AI$6</f>
        <v>0</v>
      </c>
      <c r="AJ206" s="39"/>
      <c r="AK206" s="39">
        <f>AJ206*C206*E206*F206*L206*$AK$6</f>
        <v>0</v>
      </c>
      <c r="AL206" s="39">
        <v>2</v>
      </c>
      <c r="AM206" s="39">
        <f>AL206*C206*E206*F206*L206*$AM$6</f>
        <v>42768.283095999999</v>
      </c>
      <c r="AN206" s="39"/>
      <c r="AO206" s="39">
        <f>SUM($AO$6*AN206*C206*E206*F206*L206)</f>
        <v>0</v>
      </c>
      <c r="AP206" s="39">
        <v>0</v>
      </c>
      <c r="AQ206" s="39">
        <f>AP206*C206*E206*F206*L206*$AQ$6</f>
        <v>0</v>
      </c>
      <c r="AR206" s="39">
        <v>0</v>
      </c>
      <c r="AS206" s="39">
        <f>AR206*C206*E206*F206*L206*$AS$6</f>
        <v>0</v>
      </c>
      <c r="AT206" s="39">
        <v>0</v>
      </c>
      <c r="AU206" s="39">
        <f>AT206*C206*E206*F206*L206*$AU$6</f>
        <v>0</v>
      </c>
      <c r="AV206" s="39">
        <v>0</v>
      </c>
      <c r="AW206" s="39">
        <f>AV206*C206*E206*F206*L206*$AW$6</f>
        <v>0</v>
      </c>
      <c r="AX206" s="39"/>
      <c r="AY206" s="39">
        <f>SUM(AX206*$AY$6*C206*E206*F206*L206)</f>
        <v>0</v>
      </c>
      <c r="AZ206" s="39"/>
      <c r="BA206" s="39">
        <f>SUM(AZ206*$BA$6*C206*E206*F206*L206)</f>
        <v>0</v>
      </c>
      <c r="BB206" s="39">
        <v>0</v>
      </c>
      <c r="BC206" s="39">
        <f>BB206*C206*E206*F206*L206*$BC$6</f>
        <v>0</v>
      </c>
      <c r="BD206" s="39"/>
      <c r="BE206" s="39">
        <f>BD206*C206*E206*F206*L206*$BE$6</f>
        <v>0</v>
      </c>
      <c r="BF206" s="39">
        <v>20</v>
      </c>
      <c r="BG206" s="39">
        <f>BF206*C206*E206*F206*L206*$BG$6</f>
        <v>471323.93615999998</v>
      </c>
      <c r="BH206" s="39"/>
      <c r="BI206" s="39">
        <f>BH206*C206*E206*F206*L206*$BI$6</f>
        <v>0</v>
      </c>
      <c r="BJ206" s="39">
        <v>0</v>
      </c>
      <c r="BK206" s="39">
        <f>BJ206*C206*E206*F206*L206*$BK$6</f>
        <v>0</v>
      </c>
      <c r="BL206" s="39">
        <v>0</v>
      </c>
      <c r="BM206" s="39">
        <f>BL206*C206*E206*F206*L206*$BM$6</f>
        <v>0</v>
      </c>
      <c r="BN206" s="39">
        <v>0</v>
      </c>
      <c r="BO206" s="39">
        <f>BN206*C206*E206*F206*L206*$BO$6</f>
        <v>0</v>
      </c>
      <c r="BP206" s="39">
        <v>0</v>
      </c>
      <c r="BQ206" s="39">
        <f>BP206*C206*E206*F206*L206*$BQ$6</f>
        <v>0</v>
      </c>
      <c r="BR206" s="39">
        <v>0</v>
      </c>
      <c r="BS206" s="39">
        <f>BR206*C206*E206*F206*L206*$BS$6</f>
        <v>0</v>
      </c>
      <c r="BT206" s="39">
        <v>0</v>
      </c>
      <c r="BU206" s="39">
        <f>BT206*C206*E206*F206*L206*$BU$6</f>
        <v>0</v>
      </c>
      <c r="BV206" s="39">
        <v>0</v>
      </c>
      <c r="BW206" s="39">
        <f>BV206*C206*E206*F206*L206*$BW$6</f>
        <v>0</v>
      </c>
      <c r="BX206" s="39">
        <v>0</v>
      </c>
      <c r="BY206" s="39">
        <f>BX206*C206*E206*F206*L206*$BY$6</f>
        <v>0</v>
      </c>
      <c r="BZ206" s="39">
        <v>0</v>
      </c>
      <c r="CA206" s="39">
        <f>BZ206*C206*E206*F206*M206*$CA$6</f>
        <v>0</v>
      </c>
      <c r="CB206" s="39">
        <v>0</v>
      </c>
      <c r="CC206" s="39">
        <f>CB206*C206*E206*F206*M206*$CC$6</f>
        <v>0</v>
      </c>
      <c r="CD206" s="39">
        <v>40</v>
      </c>
      <c r="CE206" s="39">
        <f>CD206*C206*E206*F206*M206*$CE$6</f>
        <v>1026438.7943039999</v>
      </c>
      <c r="CF206" s="39">
        <v>11</v>
      </c>
      <c r="CG206" s="39">
        <f>CF206*C206*E206*F206*M206*$CG$6</f>
        <v>282270.66843359999</v>
      </c>
      <c r="CH206" s="39"/>
      <c r="CI206" s="39">
        <f>SUM(CH206*$CI$6*C206*E206*F206*M206)</f>
        <v>0</v>
      </c>
      <c r="CJ206" s="39">
        <v>3</v>
      </c>
      <c r="CK206" s="39">
        <f>SUM(CJ206*$CK$6*C206*E206*F206*M206)</f>
        <v>76982.909572799996</v>
      </c>
      <c r="CL206" s="39">
        <v>20</v>
      </c>
      <c r="CM206" s="39">
        <f>CL206*C206*E206*F206*M206*$CM$6</f>
        <v>513219.39715199993</v>
      </c>
      <c r="CN206" s="39">
        <v>0</v>
      </c>
      <c r="CO206" s="39">
        <f>CN206*C206*E206*F206*M206*$CO$6</f>
        <v>0</v>
      </c>
      <c r="CP206" s="39">
        <v>15</v>
      </c>
      <c r="CQ206" s="39">
        <f>CP206*C206*E206*F206*M206*$CQ$6</f>
        <v>384914.54786399996</v>
      </c>
      <c r="CR206" s="39">
        <v>0</v>
      </c>
      <c r="CS206" s="39">
        <f>CR206*C206*E206*F206*M206*$CS$6</f>
        <v>0</v>
      </c>
      <c r="CT206" s="39">
        <v>0</v>
      </c>
      <c r="CU206" s="39">
        <f>CT206*C206*E206*F206*M206*$CU$6</f>
        <v>0</v>
      </c>
      <c r="CV206" s="39"/>
      <c r="CW206" s="39">
        <f>SUM(CV206*$CW$6*C206*E206*F206*M206)</f>
        <v>0</v>
      </c>
      <c r="CX206" s="39"/>
      <c r="CY206" s="39">
        <f>SUM(CX206*$CY$6*C206*E206*F206*M206)</f>
        <v>0</v>
      </c>
      <c r="CZ206" s="39">
        <v>0</v>
      </c>
      <c r="DA206" s="39">
        <f>CZ206*C206*E206*F206*M206*$DA$6</f>
        <v>0</v>
      </c>
      <c r="DB206" s="39">
        <v>0</v>
      </c>
      <c r="DC206" s="39">
        <f>DB206*C206*E206*F206*M206*$DC$6</f>
        <v>0</v>
      </c>
      <c r="DD206" s="39">
        <v>0</v>
      </c>
      <c r="DE206" s="39">
        <f>DD206*C206*E206*F206*M206*$DE$6</f>
        <v>0</v>
      </c>
      <c r="DF206" s="39">
        <v>0</v>
      </c>
      <c r="DG206" s="39">
        <f>DF206*C206*E206*F206*M206*$DG$6</f>
        <v>0</v>
      </c>
      <c r="DH206" s="40">
        <v>0</v>
      </c>
      <c r="DI206" s="40">
        <f>DH206*C206*E206*F206*M206*$DI$6</f>
        <v>0</v>
      </c>
      <c r="DJ206" s="39">
        <v>170</v>
      </c>
      <c r="DK206" s="39">
        <f>DJ206*C206*E206*F206*M206*$DK$6</f>
        <v>4807504.1488319999</v>
      </c>
      <c r="DL206" s="39">
        <v>0</v>
      </c>
      <c r="DM206" s="39">
        <f>DL206*C206*E206*F206*M206*$DM$6</f>
        <v>0</v>
      </c>
      <c r="DN206" s="39">
        <v>0</v>
      </c>
      <c r="DO206" s="39">
        <f>DN206*C206*E206*F206*M206*$DO$6</f>
        <v>0</v>
      </c>
      <c r="DP206" s="39">
        <v>0</v>
      </c>
      <c r="DQ206" s="39">
        <f>DP206*C206*E206*F206*M206*$DQ$6</f>
        <v>0</v>
      </c>
      <c r="DR206" s="39">
        <v>0</v>
      </c>
      <c r="DS206" s="39">
        <f>DR206*C206*E206*F206*M206*$DS$6</f>
        <v>0</v>
      </c>
      <c r="DT206" s="39">
        <v>2</v>
      </c>
      <c r="DU206" s="39">
        <f>DT206*C206*E206*F206*M206*$DU$6</f>
        <v>51321.939715200002</v>
      </c>
      <c r="DV206" s="39">
        <v>2</v>
      </c>
      <c r="DW206" s="39">
        <f>DV206*C206*E206*F206*M206*$DW$6</f>
        <v>51321.939715200002</v>
      </c>
      <c r="DX206" s="39">
        <v>0</v>
      </c>
      <c r="DY206" s="39">
        <f>DX206*C206*E206*F206*N206*$DY$6</f>
        <v>0</v>
      </c>
      <c r="DZ206" s="39">
        <v>0</v>
      </c>
      <c r="EA206" s="39">
        <f>DZ206*C206*E206*F206*O206*$EA$6</f>
        <v>0</v>
      </c>
      <c r="EB206" s="41">
        <f t="shared" ref="EB206:EB229" si="92">SUM(P206,R206,T206,V206,X206,Z206,AB206,AD206,AF206,AH206,AJ206,AL206,AP206,AR206,AT206,AV206,AX206,AZ206,BB206,BD206,BF206,BH206,BJ206,BL206,BN206,BP206,BR206,BT206,BV206,BX206,BZ206,CB206,CD206,CF206,CH206,CJ206,CL206,CN206,CP206,CR206,CT206,CV206,CX206,CZ206,DB206,DD206,DF206,DH206,DJ206,DL206,DN206,DP206,DR206,DT206,DV206,DX206,DZ206,AN206)</f>
        <v>611</v>
      </c>
      <c r="EC206" s="41">
        <f t="shared" ref="EC206:EC229" si="93">SUM(Q206,S206,U206,W206,Y206,AA206,AC206,AE206,AG206,AI206,AK206,AM206,AQ206,AS206,AU206,AW206,AY206,BA206,BC206,BE206,BG206,BI206,BK206,BM206,BO206,BQ206,BS206,BU206,BW206,BY206,CA206,CC206,CE206,CG206,CI206,CK206,CM206,CO206,CQ206,CS206,CU206,CW206,CY206,DA206,DC206,DE206,DG206,DI206,DK206,DM206,DO206,DQ206,DS206,DU206,DW206,DY206,EA206,AO206)</f>
        <v>16842149.883204799</v>
      </c>
    </row>
    <row r="207" spans="1:257" s="43" customFormat="1" ht="30" x14ac:dyDescent="0.25">
      <c r="A207" s="56">
        <v>116</v>
      </c>
      <c r="B207" s="34" t="s">
        <v>273</v>
      </c>
      <c r="C207" s="35">
        <v>19007.45</v>
      </c>
      <c r="D207" s="35"/>
      <c r="E207" s="112">
        <v>1.29</v>
      </c>
      <c r="F207" s="36">
        <v>1</v>
      </c>
      <c r="G207" s="37"/>
      <c r="H207" s="38">
        <v>0.71</v>
      </c>
      <c r="I207" s="38">
        <v>0.12</v>
      </c>
      <c r="J207" s="38">
        <v>0.03</v>
      </c>
      <c r="K207" s="38">
        <v>0.14000000000000001</v>
      </c>
      <c r="L207" s="35">
        <v>1.4</v>
      </c>
      <c r="M207" s="35">
        <v>1.68</v>
      </c>
      <c r="N207" s="35">
        <v>2.23</v>
      </c>
      <c r="O207" s="35">
        <v>2.39</v>
      </c>
      <c r="P207" s="39"/>
      <c r="Q207" s="39">
        <f>P207*C207*E207*F207*L207*$Q$6</f>
        <v>0</v>
      </c>
      <c r="R207" s="39"/>
      <c r="S207" s="39">
        <f>R207*C207*E207*F207*L207*$S$6</f>
        <v>0</v>
      </c>
      <c r="T207" s="39"/>
      <c r="U207" s="39">
        <f>T207*C207*E207*F207*L207*$U$6</f>
        <v>0</v>
      </c>
      <c r="V207" s="39"/>
      <c r="W207" s="39">
        <f>V207*C207*E207*F207*L207*$W$6</f>
        <v>0</v>
      </c>
      <c r="X207" s="39">
        <v>56</v>
      </c>
      <c r="Y207" s="39">
        <f>X207*C207*E207*F207*L207*$Y$6</f>
        <v>2114571.20952</v>
      </c>
      <c r="Z207" s="39">
        <v>5</v>
      </c>
      <c r="AA207" s="39">
        <f>Z207*C207*E207*F207*L207*$AA$6</f>
        <v>188801.00085000004</v>
      </c>
      <c r="AB207" s="39"/>
      <c r="AC207" s="39">
        <f>AB207*C207*E207*F207*L207*$AC$6</f>
        <v>0</v>
      </c>
      <c r="AD207" s="39"/>
      <c r="AE207" s="39">
        <f>AD207*C207*E207*F207*L207*$AE$6</f>
        <v>0</v>
      </c>
      <c r="AF207" s="39"/>
      <c r="AG207" s="39">
        <f>AF207*C207*E207*F207*L207*$AG$6</f>
        <v>0</v>
      </c>
      <c r="AH207" s="39"/>
      <c r="AI207" s="39">
        <f>AH207*C207*E207*F207*L207*$AI$6</f>
        <v>0</v>
      </c>
      <c r="AJ207" s="39"/>
      <c r="AK207" s="39">
        <f>AJ207*C207*E207*F207*L207*$AK$6</f>
        <v>0</v>
      </c>
      <c r="AL207" s="39"/>
      <c r="AM207" s="39">
        <f>AL207*C207*E207*F207*L207*$AM$6</f>
        <v>0</v>
      </c>
      <c r="AN207" s="39"/>
      <c r="AO207" s="39">
        <f>SUM($AO$6*AN207*C207*E207*F207*L207)</f>
        <v>0</v>
      </c>
      <c r="AP207" s="39"/>
      <c r="AQ207" s="39">
        <f>AP207*C207*E207*F207*L207*$AQ$6</f>
        <v>0</v>
      </c>
      <c r="AR207" s="39"/>
      <c r="AS207" s="39">
        <f>AR207*C207*E207*F207*L207*$AS$6</f>
        <v>0</v>
      </c>
      <c r="AT207" s="39"/>
      <c r="AU207" s="39">
        <f>AT207*C207*E207*F207*L207*$AU$6</f>
        <v>0</v>
      </c>
      <c r="AV207" s="39"/>
      <c r="AW207" s="39">
        <f>AV207*C207*E207*F207*L207*$AW$6</f>
        <v>0</v>
      </c>
      <c r="AX207" s="39"/>
      <c r="AY207" s="39">
        <f>SUM(AX207*$AY$6*C207*E207*F207*L207)</f>
        <v>0</v>
      </c>
      <c r="AZ207" s="39"/>
      <c r="BA207" s="39">
        <f>SUM(AZ207*$BA$6*C207*E207*F207*L207)</f>
        <v>0</v>
      </c>
      <c r="BB207" s="39"/>
      <c r="BC207" s="39">
        <f>BB207*C207*E207*F207*L207*$BC$6</f>
        <v>0</v>
      </c>
      <c r="BD207" s="39"/>
      <c r="BE207" s="39">
        <f>BD207*C207*E207*F207*L207*$BE$6</f>
        <v>0</v>
      </c>
      <c r="BF207" s="39"/>
      <c r="BG207" s="39">
        <f>BF207*C207*E207*F207*L207*$BG$6</f>
        <v>0</v>
      </c>
      <c r="BH207" s="39"/>
      <c r="BI207" s="39">
        <f>BH207*C207*E207*F207*L207*$BI$6</f>
        <v>0</v>
      </c>
      <c r="BJ207" s="39"/>
      <c r="BK207" s="39">
        <f>BJ207*C207*E207*F207*L207*$BK$6</f>
        <v>0</v>
      </c>
      <c r="BL207" s="39"/>
      <c r="BM207" s="39">
        <f>BL207*C207*E207*F207*L207*$BM$6</f>
        <v>0</v>
      </c>
      <c r="BN207" s="39"/>
      <c r="BO207" s="39">
        <f>BN207*C207*E207*F207*L207*$BO$6</f>
        <v>0</v>
      </c>
      <c r="BP207" s="39"/>
      <c r="BQ207" s="39">
        <f>BP207*C207*E207*F207*L207*$BQ$6</f>
        <v>0</v>
      </c>
      <c r="BR207" s="39"/>
      <c r="BS207" s="39">
        <f>BR207*C207*E207*F207*L207*$BS$6</f>
        <v>0</v>
      </c>
      <c r="BT207" s="39"/>
      <c r="BU207" s="39">
        <f>BT207*C207*E207*F207*L207*$BU$6</f>
        <v>0</v>
      </c>
      <c r="BV207" s="39"/>
      <c r="BW207" s="39">
        <f>BV207*C207*E207*F207*L207*$BW$6</f>
        <v>0</v>
      </c>
      <c r="BX207" s="39"/>
      <c r="BY207" s="39">
        <f>BX207*C207*E207*F207*L207*$BY$6</f>
        <v>0</v>
      </c>
      <c r="BZ207" s="39"/>
      <c r="CA207" s="39">
        <f>BZ207*C207*E207*F207*M207*$CA$6</f>
        <v>0</v>
      </c>
      <c r="CB207" s="39"/>
      <c r="CC207" s="39">
        <f>CB207*C207*E207*F207*M207*$CC$6</f>
        <v>0</v>
      </c>
      <c r="CD207" s="39"/>
      <c r="CE207" s="39">
        <f>CD207*C207*E207*F207*M207*$CE$6</f>
        <v>0</v>
      </c>
      <c r="CF207" s="39">
        <v>3</v>
      </c>
      <c r="CG207" s="39">
        <f>CF207*C207*E207*F207*M207*$CG$6</f>
        <v>121107.26018160001</v>
      </c>
      <c r="CH207" s="39"/>
      <c r="CI207" s="39">
        <f>SUM(CH207*$CI$6*C207*E207*F207*M207)</f>
        <v>0</v>
      </c>
      <c r="CJ207" s="39"/>
      <c r="CK207" s="39">
        <f>SUM(CJ207*$CK$6*C207*E207*F207*M207)</f>
        <v>0</v>
      </c>
      <c r="CL207" s="39"/>
      <c r="CM207" s="39">
        <f>CL207*C207*E207*F207*M207*$CM$6</f>
        <v>0</v>
      </c>
      <c r="CN207" s="39"/>
      <c r="CO207" s="39">
        <f>CN207*C207*E207*F207*M207*$CO$6</f>
        <v>0</v>
      </c>
      <c r="CP207" s="39"/>
      <c r="CQ207" s="39">
        <f>CP207*C207*E207*F207*M207*$CQ$6</f>
        <v>0</v>
      </c>
      <c r="CR207" s="39"/>
      <c r="CS207" s="39">
        <f>CR207*C207*E207*F207*M207*$CS$6</f>
        <v>0</v>
      </c>
      <c r="CT207" s="39"/>
      <c r="CU207" s="39">
        <f>CT207*C207*E207*F207*M207*$CU$6</f>
        <v>0</v>
      </c>
      <c r="CV207" s="39"/>
      <c r="CW207" s="39">
        <f>SUM(CV207*$CW$6*C207*E207*F207*M207)</f>
        <v>0</v>
      </c>
      <c r="CX207" s="39"/>
      <c r="CY207" s="39">
        <f>SUM(CX207*$CY$6*C207*E207*F207*M207)</f>
        <v>0</v>
      </c>
      <c r="CZ207" s="39"/>
      <c r="DA207" s="39">
        <f>CZ207*C207*E207*F207*M207*$DA$6</f>
        <v>0</v>
      </c>
      <c r="DB207" s="39"/>
      <c r="DC207" s="39">
        <f>DB207*C207*E207*F207*M207*$DC$6</f>
        <v>0</v>
      </c>
      <c r="DD207" s="39"/>
      <c r="DE207" s="39">
        <f>DD207*C207*E207*F207*M207*$DE$6</f>
        <v>0</v>
      </c>
      <c r="DF207" s="39"/>
      <c r="DG207" s="39">
        <f>DF207*C207*E207*F207*M207*$DG$6</f>
        <v>0</v>
      </c>
      <c r="DH207" s="40"/>
      <c r="DI207" s="40">
        <f>DH207*C207*E207*F207*M207*$DI$6</f>
        <v>0</v>
      </c>
      <c r="DJ207" s="39">
        <v>3</v>
      </c>
      <c r="DK207" s="39">
        <f>DJ207*C207*E207*F207*M207*$DK$6</f>
        <v>133465.14387360003</v>
      </c>
      <c r="DL207" s="39"/>
      <c r="DM207" s="39">
        <f>DL207*C207*E207*F207*M207*$DM$6</f>
        <v>0</v>
      </c>
      <c r="DN207" s="39"/>
      <c r="DO207" s="39">
        <f>DN207*C207*E207*F207*M207*$DO$6</f>
        <v>0</v>
      </c>
      <c r="DP207" s="39"/>
      <c r="DQ207" s="39">
        <f>DP207*C207*E207*F207*M207*$DQ$6</f>
        <v>0</v>
      </c>
      <c r="DR207" s="39"/>
      <c r="DS207" s="39">
        <f>DR207*C207*E207*F207*M207*$DS$6</f>
        <v>0</v>
      </c>
      <c r="DT207" s="39"/>
      <c r="DU207" s="39">
        <f>DT207*C207*E207*F207*M207*$DU$6</f>
        <v>0</v>
      </c>
      <c r="DV207" s="39"/>
      <c r="DW207" s="39">
        <f>DV207*C207*E207*F207*M207*$DW$6</f>
        <v>0</v>
      </c>
      <c r="DX207" s="39"/>
      <c r="DY207" s="39">
        <f>DX207*C207*E207*F207*N207*$DY$6</f>
        <v>0</v>
      </c>
      <c r="DZ207" s="39"/>
      <c r="EA207" s="39">
        <f>DZ207*C207*E207*F207*O207*$EA$6</f>
        <v>0</v>
      </c>
      <c r="EB207" s="41">
        <f t="shared" si="92"/>
        <v>67</v>
      </c>
      <c r="EC207" s="41">
        <f t="shared" si="93"/>
        <v>2557944.6144252</v>
      </c>
      <c r="ED207" s="2"/>
      <c r="EE207" s="2"/>
      <c r="EF207" s="2"/>
      <c r="EG207" s="2"/>
      <c r="EH207" s="2"/>
      <c r="EI207" s="2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</row>
    <row r="208" spans="1:257" s="43" customFormat="1" ht="30" x14ac:dyDescent="0.25">
      <c r="A208" s="56">
        <v>117</v>
      </c>
      <c r="B208" s="34" t="s">
        <v>274</v>
      </c>
      <c r="C208" s="35">
        <v>19007.45</v>
      </c>
      <c r="D208" s="35"/>
      <c r="E208" s="112">
        <v>1.36</v>
      </c>
      <c r="F208" s="36">
        <v>1</v>
      </c>
      <c r="G208" s="37"/>
      <c r="H208" s="38">
        <v>0.71</v>
      </c>
      <c r="I208" s="38">
        <v>0.12</v>
      </c>
      <c r="J208" s="38">
        <v>0.03</v>
      </c>
      <c r="K208" s="38">
        <v>0.14000000000000001</v>
      </c>
      <c r="L208" s="35">
        <v>1.4</v>
      </c>
      <c r="M208" s="35">
        <v>1.68</v>
      </c>
      <c r="N208" s="35">
        <v>2.23</v>
      </c>
      <c r="O208" s="35">
        <v>2.39</v>
      </c>
      <c r="P208" s="39"/>
      <c r="Q208" s="39">
        <f>P208*C208*E208*F208*L208*$Q$6</f>
        <v>0</v>
      </c>
      <c r="R208" s="39"/>
      <c r="S208" s="39">
        <f>R208*C208*E208*F208*L208*$S$6</f>
        <v>0</v>
      </c>
      <c r="T208" s="39"/>
      <c r="U208" s="39">
        <f>T208*C208*E208*F208*L208*$U$6</f>
        <v>0</v>
      </c>
      <c r="V208" s="39"/>
      <c r="W208" s="39">
        <f>V208*C208*E208*F208*L208*$W$6</f>
        <v>0</v>
      </c>
      <c r="X208" s="39"/>
      <c r="Y208" s="39">
        <f>X208*C208*E208*F208*L208*$Y$6</f>
        <v>0</v>
      </c>
      <c r="Z208" s="39"/>
      <c r="AA208" s="39">
        <f>Z208*C208*E208*F208*L208*$AA$6</f>
        <v>0</v>
      </c>
      <c r="AB208" s="39"/>
      <c r="AC208" s="39">
        <f>AB208*C208*E208*F208*L208*$AC$6</f>
        <v>0</v>
      </c>
      <c r="AD208" s="39"/>
      <c r="AE208" s="39">
        <f>AD208*C208*E208*F208*L208*$AE$6</f>
        <v>0</v>
      </c>
      <c r="AF208" s="39"/>
      <c r="AG208" s="39">
        <f>AF208*C208*E208*F208*L208*$AG$6</f>
        <v>0</v>
      </c>
      <c r="AH208" s="39"/>
      <c r="AI208" s="39">
        <f>AH208*C208*E208*F208*L208*$AI$6</f>
        <v>0</v>
      </c>
      <c r="AJ208" s="39"/>
      <c r="AK208" s="39">
        <f>AJ208*C208*E208*F208*L208*$AK$6</f>
        <v>0</v>
      </c>
      <c r="AL208" s="39"/>
      <c r="AM208" s="39">
        <f>AL208*C208*E208*F208*L208*$AM$6</f>
        <v>0</v>
      </c>
      <c r="AN208" s="39"/>
      <c r="AO208" s="39">
        <f>SUM($AO$6*AN208*C208*E208*F208*L208)</f>
        <v>0</v>
      </c>
      <c r="AP208" s="39"/>
      <c r="AQ208" s="39">
        <f>AP208*C208*E208*F208*L208*$AQ$6</f>
        <v>0</v>
      </c>
      <c r="AR208" s="39"/>
      <c r="AS208" s="39">
        <f>AR208*C208*E208*F208*L208*$AS$6</f>
        <v>0</v>
      </c>
      <c r="AT208" s="39"/>
      <c r="AU208" s="39">
        <f>AT208*C208*E208*F208*L208*$AU$6</f>
        <v>0</v>
      </c>
      <c r="AV208" s="39"/>
      <c r="AW208" s="39">
        <f>AV208*C208*E208*F208*L208*$AW$6</f>
        <v>0</v>
      </c>
      <c r="AX208" s="39"/>
      <c r="AY208" s="39">
        <f>SUM(AX208*$AY$6*C208*E208*F208*L208)</f>
        <v>0</v>
      </c>
      <c r="AZ208" s="39"/>
      <c r="BA208" s="39">
        <f>SUM(AZ208*$BA$6*C208*E208*F208*L208)</f>
        <v>0</v>
      </c>
      <c r="BB208" s="39"/>
      <c r="BC208" s="39">
        <f>BB208*C208*E208*F208*L208*$BC$6</f>
        <v>0</v>
      </c>
      <c r="BD208" s="39"/>
      <c r="BE208" s="39">
        <f>BD208*C208*E208*F208*L208*$BE$6</f>
        <v>0</v>
      </c>
      <c r="BF208" s="39"/>
      <c r="BG208" s="39">
        <f>BF208*C208*E208*F208*L208*$BG$6</f>
        <v>0</v>
      </c>
      <c r="BH208" s="39"/>
      <c r="BI208" s="39">
        <f>BH208*C208*E208*F208*L208*$BI$6</f>
        <v>0</v>
      </c>
      <c r="BJ208" s="39"/>
      <c r="BK208" s="39">
        <f>BJ208*C208*E208*F208*L208*$BK$6</f>
        <v>0</v>
      </c>
      <c r="BL208" s="39"/>
      <c r="BM208" s="39">
        <f>BL208*C208*E208*F208*L208*$BM$6</f>
        <v>0</v>
      </c>
      <c r="BN208" s="39"/>
      <c r="BO208" s="39">
        <f>BN208*C208*E208*F208*L208*$BO$6</f>
        <v>0</v>
      </c>
      <c r="BP208" s="39"/>
      <c r="BQ208" s="39">
        <f>BP208*C208*E208*F208*L208*$BQ$6</f>
        <v>0</v>
      </c>
      <c r="BR208" s="39"/>
      <c r="BS208" s="39">
        <f>BR208*C208*E208*F208*L208*$BS$6</f>
        <v>0</v>
      </c>
      <c r="BT208" s="39"/>
      <c r="BU208" s="39">
        <f>BT208*C208*E208*F208*L208*$BU$6</f>
        <v>0</v>
      </c>
      <c r="BV208" s="39"/>
      <c r="BW208" s="39">
        <f>BV208*C208*E208*F208*L208*$BW$6</f>
        <v>0</v>
      </c>
      <c r="BX208" s="39"/>
      <c r="BY208" s="39">
        <f>BX208*C208*E208*F208*L208*$BY$6</f>
        <v>0</v>
      </c>
      <c r="BZ208" s="39"/>
      <c r="CA208" s="39">
        <f>BZ208*C208*E208*F208*M208*$CA$6</f>
        <v>0</v>
      </c>
      <c r="CB208" s="39"/>
      <c r="CC208" s="39">
        <f>CB208*C208*E208*F208*M208*$CC$6</f>
        <v>0</v>
      </c>
      <c r="CD208" s="39"/>
      <c r="CE208" s="39">
        <f>CD208*C208*E208*F208*M208*$CE$6</f>
        <v>0</v>
      </c>
      <c r="CF208" s="39"/>
      <c r="CG208" s="39">
        <f>CF208*C208*E208*F208*M208*$CG$6</f>
        <v>0</v>
      </c>
      <c r="CH208" s="39"/>
      <c r="CI208" s="39">
        <f>SUM(CH208*$CI$6*C208*E208*F208*M208)</f>
        <v>0</v>
      </c>
      <c r="CJ208" s="39"/>
      <c r="CK208" s="39">
        <f>SUM(CJ208*$CK$6*C208*E208*F208*M208)</f>
        <v>0</v>
      </c>
      <c r="CL208" s="39"/>
      <c r="CM208" s="39">
        <f>CL208*C208*E208*F208*M208*$CM$6</f>
        <v>0</v>
      </c>
      <c r="CN208" s="39"/>
      <c r="CO208" s="39">
        <f>CN208*C208*E208*F208*M208*$CO$6</f>
        <v>0</v>
      </c>
      <c r="CP208" s="39"/>
      <c r="CQ208" s="39">
        <f>CP208*C208*E208*F208*M208*$CQ$6</f>
        <v>0</v>
      </c>
      <c r="CR208" s="39"/>
      <c r="CS208" s="39">
        <f>CR208*C208*E208*F208*M208*$CS$6</f>
        <v>0</v>
      </c>
      <c r="CT208" s="39"/>
      <c r="CU208" s="39">
        <f>CT208*C208*E208*F208*M208*$CU$6</f>
        <v>0</v>
      </c>
      <c r="CV208" s="39"/>
      <c r="CW208" s="39">
        <f>SUM(CV208*$CW$6*C208*E208*F208*M208)</f>
        <v>0</v>
      </c>
      <c r="CX208" s="39"/>
      <c r="CY208" s="39">
        <f>SUM(CX208*$CY$6*C208*E208*F208*M208)</f>
        <v>0</v>
      </c>
      <c r="CZ208" s="39"/>
      <c r="DA208" s="39">
        <f>CZ208*C208*E208*F208*M208*$DA$6</f>
        <v>0</v>
      </c>
      <c r="DB208" s="39"/>
      <c r="DC208" s="39">
        <f>DB208*C208*E208*F208*M208*$DC$6</f>
        <v>0</v>
      </c>
      <c r="DD208" s="39"/>
      <c r="DE208" s="39">
        <f>DD208*C208*E208*F208*M208*$DE$6</f>
        <v>0</v>
      </c>
      <c r="DF208" s="39"/>
      <c r="DG208" s="39">
        <f>DF208*C208*E208*F208*M208*$DG$6</f>
        <v>0</v>
      </c>
      <c r="DH208" s="40"/>
      <c r="DI208" s="40">
        <f>DH208*C208*E208*F208*M208*$DI$6</f>
        <v>0</v>
      </c>
      <c r="DJ208" s="39"/>
      <c r="DK208" s="39">
        <f>DJ208*C208*E208*F208*M208*$DK$6</f>
        <v>0</v>
      </c>
      <c r="DL208" s="39"/>
      <c r="DM208" s="39">
        <f>DL208*C208*E208*F208*M208*$DM$6</f>
        <v>0</v>
      </c>
      <c r="DN208" s="39"/>
      <c r="DO208" s="39">
        <f>DN208*C208*E208*F208*M208*$DO$6</f>
        <v>0</v>
      </c>
      <c r="DP208" s="39"/>
      <c r="DQ208" s="39">
        <f>DP208*C208*E208*F208*M208*$DQ$6</f>
        <v>0</v>
      </c>
      <c r="DR208" s="39"/>
      <c r="DS208" s="39">
        <f>DR208*C208*E208*F208*M208*$DS$6</f>
        <v>0</v>
      </c>
      <c r="DT208" s="39"/>
      <c r="DU208" s="39">
        <f>DT208*C208*E208*F208*M208*$DU$6</f>
        <v>0</v>
      </c>
      <c r="DV208" s="39"/>
      <c r="DW208" s="39">
        <f>DV208*C208*E208*F208*M208*$DW$6</f>
        <v>0</v>
      </c>
      <c r="DX208" s="39"/>
      <c r="DY208" s="39">
        <f>DX208*C208*E208*F208*N208*$DY$6</f>
        <v>0</v>
      </c>
      <c r="DZ208" s="39"/>
      <c r="EA208" s="39">
        <f>DZ208*C208*E208*F208*O208*$EA$6</f>
        <v>0</v>
      </c>
      <c r="EB208" s="41">
        <f t="shared" si="92"/>
        <v>0</v>
      </c>
      <c r="EC208" s="41">
        <f t="shared" si="93"/>
        <v>0</v>
      </c>
      <c r="ED208" s="2"/>
      <c r="EE208" s="2"/>
      <c r="EF208" s="2"/>
      <c r="EG208" s="2"/>
      <c r="EH208" s="2"/>
      <c r="EI208" s="2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</row>
    <row r="209" spans="1:257" ht="30" x14ac:dyDescent="0.25">
      <c r="A209" s="56">
        <v>211</v>
      </c>
      <c r="B209" s="34" t="s">
        <v>275</v>
      </c>
      <c r="C209" s="35">
        <v>19007.45</v>
      </c>
      <c r="D209" s="35">
        <f t="shared" ref="D209:D215" si="94">C209*(H209+I209+J209)</f>
        <v>15776.183499999999</v>
      </c>
      <c r="E209" s="112">
        <v>0.55000000000000004</v>
      </c>
      <c r="F209" s="36">
        <v>1</v>
      </c>
      <c r="G209" s="37"/>
      <c r="H209" s="38">
        <v>0.71</v>
      </c>
      <c r="I209" s="38">
        <v>0.08</v>
      </c>
      <c r="J209" s="38">
        <v>0.04</v>
      </c>
      <c r="K209" s="38">
        <v>0.17</v>
      </c>
      <c r="L209" s="35">
        <v>1.4</v>
      </c>
      <c r="M209" s="35">
        <v>1.68</v>
      </c>
      <c r="N209" s="35">
        <v>2.23</v>
      </c>
      <c r="O209" s="35">
        <v>2.39</v>
      </c>
      <c r="P209" s="39"/>
      <c r="Q209" s="39">
        <f>P209*C209*E209*F209*L209*$Q$6</f>
        <v>0</v>
      </c>
      <c r="R209" s="39"/>
      <c r="S209" s="39">
        <f>R209*C209*E209*F209*L209*$S$6</f>
        <v>0</v>
      </c>
      <c r="T209" s="39"/>
      <c r="U209" s="39">
        <f>T209*C209*E209*F209*L209*$U$6</f>
        <v>0</v>
      </c>
      <c r="V209" s="39"/>
      <c r="W209" s="39">
        <f>V209*C209*E209*F209*L209*$W$6</f>
        <v>0</v>
      </c>
      <c r="X209" s="39"/>
      <c r="Y209" s="39">
        <f>X209*C209*E209*F209*L209*$Y$6</f>
        <v>0</v>
      </c>
      <c r="Z209" s="39">
        <v>10</v>
      </c>
      <c r="AA209" s="39">
        <f>Z209*C209*E209*F209*L209*$AA$6</f>
        <v>160993.10149999999</v>
      </c>
      <c r="AB209" s="39">
        <v>0</v>
      </c>
      <c r="AC209" s="39">
        <f>AB209*C209*E209*F209*L209*$AC$6</f>
        <v>0</v>
      </c>
      <c r="AD209" s="39">
        <v>0</v>
      </c>
      <c r="AE209" s="39">
        <f>AD209*C209*E209*F209*L209*$AE$6</f>
        <v>0</v>
      </c>
      <c r="AF209" s="39">
        <v>0</v>
      </c>
      <c r="AG209" s="39">
        <f>AF209*C209*E209*F209*L209*$AG$6</f>
        <v>0</v>
      </c>
      <c r="AH209" s="39">
        <v>0</v>
      </c>
      <c r="AI209" s="39">
        <f>AH209*C209*E209*F209*L209*$AI$6</f>
        <v>0</v>
      </c>
      <c r="AJ209" s="39"/>
      <c r="AK209" s="39">
        <f>AJ209*C209*E209*F209*L209*$AK$6</f>
        <v>0</v>
      </c>
      <c r="AL209" s="39">
        <v>0</v>
      </c>
      <c r="AM209" s="39">
        <f>AL209*C209*E209*F209*L209*$AM$6</f>
        <v>0</v>
      </c>
      <c r="AN209" s="39"/>
      <c r="AO209" s="39">
        <f>SUM($AO$6*AN209*C209*E209*F209*L209)</f>
        <v>0</v>
      </c>
      <c r="AP209" s="39">
        <v>0</v>
      </c>
      <c r="AQ209" s="39">
        <f>AP209*C209*E209*F209*L209*$AQ$6</f>
        <v>0</v>
      </c>
      <c r="AR209" s="39">
        <v>0</v>
      </c>
      <c r="AS209" s="39">
        <f>AR209*C209*E209*F209*L209*$AS$6</f>
        <v>0</v>
      </c>
      <c r="AT209" s="39">
        <v>0</v>
      </c>
      <c r="AU209" s="39">
        <f>AT209*C209*E209*F209*L209*$AU$6</f>
        <v>0</v>
      </c>
      <c r="AV209" s="39">
        <v>0</v>
      </c>
      <c r="AW209" s="39">
        <f>AV209*C209*E209*F209*L209*$AW$6</f>
        <v>0</v>
      </c>
      <c r="AX209" s="39"/>
      <c r="AY209" s="39">
        <f>SUM(AX209*$AY$6*C209*E209*F209*L209)</f>
        <v>0</v>
      </c>
      <c r="AZ209" s="39"/>
      <c r="BA209" s="39">
        <f>SUM(AZ209*$BA$6*C209*E209*F209*L209)</f>
        <v>0</v>
      </c>
      <c r="BB209" s="39">
        <v>0</v>
      </c>
      <c r="BC209" s="39">
        <f>BB209*C209*E209*F209*L209*$BC$6</f>
        <v>0</v>
      </c>
      <c r="BD209" s="39">
        <v>30</v>
      </c>
      <c r="BE209" s="39">
        <f>BD209*C209*E209*F209*L209*$BE$6</f>
        <v>474197.86260000005</v>
      </c>
      <c r="BF209" s="39"/>
      <c r="BG209" s="39">
        <f>BF209*C209*E209*F209*L209*$BG$6</f>
        <v>0</v>
      </c>
      <c r="BH209" s="39"/>
      <c r="BI209" s="39">
        <f>BH209*C209*E209*F209*L209*$BI$6</f>
        <v>0</v>
      </c>
      <c r="BJ209" s="39">
        <v>0</v>
      </c>
      <c r="BK209" s="39">
        <f>BJ209*C209*E209*F209*L209*$BK$6</f>
        <v>0</v>
      </c>
      <c r="BL209" s="39">
        <v>0</v>
      </c>
      <c r="BM209" s="39">
        <f>BL209*C209*E209*F209*L209*$BM$6</f>
        <v>0</v>
      </c>
      <c r="BN209" s="39">
        <v>0</v>
      </c>
      <c r="BO209" s="39">
        <f>BN209*C209*E209*F209*L209*$BO$6</f>
        <v>0</v>
      </c>
      <c r="BP209" s="39">
        <v>0</v>
      </c>
      <c r="BQ209" s="39">
        <f>BP209*C209*E209*F209*L209*$BQ$6</f>
        <v>0</v>
      </c>
      <c r="BR209" s="39">
        <v>0</v>
      </c>
      <c r="BS209" s="39">
        <f>BR209*C209*E209*F209*L209*$BS$6</f>
        <v>0</v>
      </c>
      <c r="BT209" s="39">
        <v>0</v>
      </c>
      <c r="BU209" s="39">
        <f>BT209*C209*E209*F209*L209*$BU$6</f>
        <v>0</v>
      </c>
      <c r="BV209" s="39">
        <v>0</v>
      </c>
      <c r="BW209" s="39">
        <f>BV209*C209*E209*F209*L209*$BW$6</f>
        <v>0</v>
      </c>
      <c r="BX209" s="39">
        <v>0</v>
      </c>
      <c r="BY209" s="39">
        <f>BX209*C209*E209*F209*L209*$BY$6</f>
        <v>0</v>
      </c>
      <c r="BZ209" s="39">
        <v>0</v>
      </c>
      <c r="CA209" s="39">
        <f>BZ209*C209*E209*F209*M209*$CA$6</f>
        <v>0</v>
      </c>
      <c r="CB209" s="39">
        <v>0</v>
      </c>
      <c r="CC209" s="39">
        <f>CB209*C209*E209*F209*M209*$CC$6</f>
        <v>0</v>
      </c>
      <c r="CD209" s="39"/>
      <c r="CE209" s="39">
        <f>CD209*C209*E209*F209*M209*$CE$6</f>
        <v>0</v>
      </c>
      <c r="CF209" s="39">
        <v>8</v>
      </c>
      <c r="CG209" s="39">
        <f>CF209*C209*E209*F209*M209*$CG$6</f>
        <v>137693.00899200002</v>
      </c>
      <c r="CH209" s="39"/>
      <c r="CI209" s="39">
        <f>SUM(CH209*$CI$6*C209*E209*F209*M209)</f>
        <v>0</v>
      </c>
      <c r="CJ209" s="39">
        <v>4</v>
      </c>
      <c r="CK209" s="39">
        <f>SUM(CJ209*$CK$6*C209*E209*F209*M209)</f>
        <v>68846.504495999994</v>
      </c>
      <c r="CL209" s="39"/>
      <c r="CM209" s="39">
        <f>CL209*C209*E209*F209*M209*$CM$6</f>
        <v>0</v>
      </c>
      <c r="CN209" s="39">
        <v>0</v>
      </c>
      <c r="CO209" s="39">
        <f>CN209*C209*E209*F209*M209*$CO$6</f>
        <v>0</v>
      </c>
      <c r="CP209" s="39">
        <v>6</v>
      </c>
      <c r="CQ209" s="39">
        <f>CP209*C209*E209*F209*M209*$CQ$6</f>
        <v>103269.75674400001</v>
      </c>
      <c r="CR209" s="39">
        <v>0</v>
      </c>
      <c r="CS209" s="39">
        <f>CR209*C209*E209*F209*M209*$CS$6</f>
        <v>0</v>
      </c>
      <c r="CT209" s="39"/>
      <c r="CU209" s="39">
        <f>CT209*C209*E209*F209*M209*$CU$6</f>
        <v>0</v>
      </c>
      <c r="CV209" s="39"/>
      <c r="CW209" s="39">
        <f>SUM(CV209*$CW$6*C209*E209*F209*M209)</f>
        <v>0</v>
      </c>
      <c r="CX209" s="39"/>
      <c r="CY209" s="39">
        <f>SUM(CX209*$CY$6*C209*E209*F209*M209)</f>
        <v>0</v>
      </c>
      <c r="CZ209" s="39">
        <v>0</v>
      </c>
      <c r="DA209" s="39">
        <f>CZ209*C209*E209*F209*M209*$DA$6</f>
        <v>0</v>
      </c>
      <c r="DB209" s="39">
        <v>0</v>
      </c>
      <c r="DC209" s="39">
        <f>DB209*C209*E209*F209*M209*$DC$6</f>
        <v>0</v>
      </c>
      <c r="DD209" s="39"/>
      <c r="DE209" s="39">
        <f>DD209*C209*E209*F209*M209*$DE$6</f>
        <v>0</v>
      </c>
      <c r="DF209" s="39">
        <v>0</v>
      </c>
      <c r="DG209" s="39">
        <f>DF209*C209*E209*F209*M209*$DG$6</f>
        <v>0</v>
      </c>
      <c r="DH209" s="40">
        <v>5</v>
      </c>
      <c r="DI209" s="40">
        <f>DH209*C209*E209*F209*M209*$DI$6</f>
        <v>94839.572520000002</v>
      </c>
      <c r="DJ209" s="39">
        <v>19</v>
      </c>
      <c r="DK209" s="39">
        <f>DJ209*C209*E209*F209*M209*$DK$6</f>
        <v>360390.37557600008</v>
      </c>
      <c r="DL209" s="39">
        <v>0</v>
      </c>
      <c r="DM209" s="39">
        <f>DL209*C209*E209*F209*M209*$DM$6</f>
        <v>0</v>
      </c>
      <c r="DN209" s="39"/>
      <c r="DO209" s="39">
        <f>DN209*C209*E209*F209*M209*$DO$6</f>
        <v>0</v>
      </c>
      <c r="DP209" s="39">
        <v>0</v>
      </c>
      <c r="DQ209" s="39">
        <f>DP209*C209*E209*F209*M209*$DQ$6</f>
        <v>0</v>
      </c>
      <c r="DR209" s="39">
        <v>0</v>
      </c>
      <c r="DS209" s="39">
        <f>DR209*C209*E209*F209*M209*$DS$6</f>
        <v>0</v>
      </c>
      <c r="DT209" s="39"/>
      <c r="DU209" s="39">
        <f>DT209*C209*E209*F209*M209*$DU$6</f>
        <v>0</v>
      </c>
      <c r="DV209" s="39">
        <v>3</v>
      </c>
      <c r="DW209" s="39">
        <f>DV209*C209*E209*F209*M209*$DW$6</f>
        <v>51634.878372000006</v>
      </c>
      <c r="DX209" s="39">
        <v>0</v>
      </c>
      <c r="DY209" s="39">
        <f>DX209*C209*E209*F209*N209*$DY$6</f>
        <v>0</v>
      </c>
      <c r="DZ209" s="39">
        <v>0</v>
      </c>
      <c r="EA209" s="39">
        <f>DZ209*C209*E209*F209*O209*$EA$6</f>
        <v>0</v>
      </c>
      <c r="EB209" s="41">
        <f t="shared" si="92"/>
        <v>85</v>
      </c>
      <c r="EC209" s="41">
        <f t="shared" si="93"/>
        <v>1451865.0608000001</v>
      </c>
    </row>
    <row r="210" spans="1:257" ht="30" x14ac:dyDescent="0.25">
      <c r="A210" s="56">
        <v>212</v>
      </c>
      <c r="B210" s="34" t="s">
        <v>276</v>
      </c>
      <c r="C210" s="35">
        <v>19007.45</v>
      </c>
      <c r="D210" s="35">
        <f t="shared" si="94"/>
        <v>15966.258</v>
      </c>
      <c r="E210" s="112">
        <v>0.78</v>
      </c>
      <c r="F210" s="36">
        <v>1</v>
      </c>
      <c r="G210" s="37"/>
      <c r="H210" s="38">
        <v>0.71</v>
      </c>
      <c r="I210" s="38">
        <v>0.1</v>
      </c>
      <c r="J210" s="38">
        <v>0.03</v>
      </c>
      <c r="K210" s="38">
        <v>0.16</v>
      </c>
      <c r="L210" s="35">
        <v>1.4</v>
      </c>
      <c r="M210" s="35">
        <v>1.68</v>
      </c>
      <c r="N210" s="35">
        <v>2.23</v>
      </c>
      <c r="O210" s="35">
        <v>2.39</v>
      </c>
      <c r="P210" s="39"/>
      <c r="Q210" s="39">
        <f>P210*C210*E210*F210*L210*$Q$6</f>
        <v>0</v>
      </c>
      <c r="R210" s="39">
        <v>340</v>
      </c>
      <c r="S210" s="39">
        <f>R210*C210*E210*F210*L210*$S$6</f>
        <v>9174211.8468000013</v>
      </c>
      <c r="T210" s="39"/>
      <c r="U210" s="39">
        <f>T210*C210*E210*F210*L210*$U$6</f>
        <v>0</v>
      </c>
      <c r="V210" s="39">
        <v>32</v>
      </c>
      <c r="W210" s="39">
        <f>V210*C210*E210*F210*L210*$W$6</f>
        <v>730615.96608000004</v>
      </c>
      <c r="X210" s="39"/>
      <c r="Y210" s="39">
        <f>X210*C210*E210*F210*L210*$Y$6</f>
        <v>0</v>
      </c>
      <c r="Z210" s="39">
        <v>50</v>
      </c>
      <c r="AA210" s="39">
        <f>Z210*C210*E210*F210*L210*$AA$6</f>
        <v>1141587.4470000002</v>
      </c>
      <c r="AB210" s="39">
        <v>0</v>
      </c>
      <c r="AC210" s="39">
        <f>AB210*C210*E210*F210*L210*$AC$6</f>
        <v>0</v>
      </c>
      <c r="AD210" s="39">
        <v>0</v>
      </c>
      <c r="AE210" s="39">
        <f>AD210*C210*E210*F210*L210*$AE$6</f>
        <v>0</v>
      </c>
      <c r="AF210" s="39">
        <v>0</v>
      </c>
      <c r="AG210" s="39">
        <f>AF210*C210*E210*F210*L210*$AG$6</f>
        <v>0</v>
      </c>
      <c r="AH210" s="39">
        <v>10</v>
      </c>
      <c r="AI210" s="39">
        <f>AH210*C210*E210*F210*L210*$AI$6</f>
        <v>203410.12692000001</v>
      </c>
      <c r="AJ210" s="39">
        <v>5</v>
      </c>
      <c r="AK210" s="39">
        <f>AJ210*C210*E210*F210*L210*$AK$6</f>
        <v>101705.06346</v>
      </c>
      <c r="AL210" s="39">
        <v>0</v>
      </c>
      <c r="AM210" s="39">
        <f>AL210*C210*E210*F210*L210*$AM$6</f>
        <v>0</v>
      </c>
      <c r="AN210" s="39"/>
      <c r="AO210" s="39">
        <f>SUM($AO$6*AN210*C210*E210*F210*L210)</f>
        <v>0</v>
      </c>
      <c r="AP210" s="39">
        <v>8</v>
      </c>
      <c r="AQ210" s="39">
        <f>AP210*C210*E210*F210*L210*$AQ$6</f>
        <v>162728.101536</v>
      </c>
      <c r="AR210" s="39">
        <v>0</v>
      </c>
      <c r="AS210" s="39">
        <f>AR210*C210*E210*F210*L210*$AS$6</f>
        <v>0</v>
      </c>
      <c r="AT210" s="39">
        <v>0</v>
      </c>
      <c r="AU210" s="39">
        <f>AT210*C210*E210*F210*L210*$AU$6</f>
        <v>0</v>
      </c>
      <c r="AV210" s="39">
        <v>0</v>
      </c>
      <c r="AW210" s="39">
        <f>AV210*C210*E210*F210*L210*$AW$6</f>
        <v>0</v>
      </c>
      <c r="AX210" s="39"/>
      <c r="AY210" s="39">
        <f>SUM(AX210*$AY$6*C210*E210*F210*L210)</f>
        <v>0</v>
      </c>
      <c r="AZ210" s="39">
        <v>2</v>
      </c>
      <c r="BA210" s="39">
        <f>SUM(AZ210*$BA$6*C210*E210*F210*L210)</f>
        <v>40682.025384</v>
      </c>
      <c r="BB210" s="39">
        <v>0</v>
      </c>
      <c r="BC210" s="39">
        <f>BB210*C210*E210*F210*L210*$BC$6</f>
        <v>0</v>
      </c>
      <c r="BD210" s="39">
        <v>390</v>
      </c>
      <c r="BE210" s="39">
        <f>BD210*C210*E210*F210*L210*$BE$6</f>
        <v>8742484.2304800004</v>
      </c>
      <c r="BF210" s="39">
        <v>10</v>
      </c>
      <c r="BG210" s="39">
        <f>BF210*C210*E210*F210*L210*$BG$6</f>
        <v>224166.26232000004</v>
      </c>
      <c r="BH210" s="39"/>
      <c r="BI210" s="39">
        <f>BH210*C210*E210*F210*L210*$BI$6</f>
        <v>0</v>
      </c>
      <c r="BJ210" s="39">
        <v>0</v>
      </c>
      <c r="BK210" s="39">
        <f>BJ210*C210*E210*F210*L210*$BK$6</f>
        <v>0</v>
      </c>
      <c r="BL210" s="39">
        <v>0</v>
      </c>
      <c r="BM210" s="39">
        <f>BL210*C210*E210*F210*L210*$BM$6</f>
        <v>0</v>
      </c>
      <c r="BN210" s="39">
        <v>0</v>
      </c>
      <c r="BO210" s="39">
        <f>BN210*C210*E210*F210*L210*$BO$6</f>
        <v>0</v>
      </c>
      <c r="BP210" s="39">
        <v>0</v>
      </c>
      <c r="BQ210" s="39">
        <f>BP210*C210*E210*F210*L210*$BQ$6</f>
        <v>0</v>
      </c>
      <c r="BR210" s="39">
        <v>0</v>
      </c>
      <c r="BS210" s="39">
        <f>BR210*C210*E210*F210*L210*$BS$6</f>
        <v>0</v>
      </c>
      <c r="BT210" s="39">
        <v>2</v>
      </c>
      <c r="BU210" s="39">
        <f>BT210*C210*E210*F210*L210*$BU$6</f>
        <v>45663.497880000003</v>
      </c>
      <c r="BV210" s="39">
        <v>2</v>
      </c>
      <c r="BW210" s="39">
        <f>BV210*C210*E210*F210*L210*$BW$6</f>
        <v>44833.252464000005</v>
      </c>
      <c r="BX210" s="39">
        <v>0</v>
      </c>
      <c r="BY210" s="39">
        <f>BX210*C210*E210*F210*L210*$BY$6</f>
        <v>0</v>
      </c>
      <c r="BZ210" s="39">
        <v>0</v>
      </c>
      <c r="CA210" s="39">
        <f>BZ210*C210*E210*F210*M210*$CA$6</f>
        <v>0</v>
      </c>
      <c r="CB210" s="39">
        <v>0</v>
      </c>
      <c r="CC210" s="39">
        <f>CB210*C210*E210*F210*M210*$CC$6</f>
        <v>0</v>
      </c>
      <c r="CD210" s="39"/>
      <c r="CE210" s="39">
        <f>CD210*C210*E210*F210*M210*$CE$6</f>
        <v>0</v>
      </c>
      <c r="CF210" s="39">
        <v>12</v>
      </c>
      <c r="CG210" s="39">
        <f>CF210*C210*E210*F210*M210*$CG$6</f>
        <v>292910.5827648</v>
      </c>
      <c r="CH210" s="39">
        <v>3</v>
      </c>
      <c r="CI210" s="39">
        <f>SUM(CH210*$CI$6*C210*E210*F210*M210)</f>
        <v>73227.645691199985</v>
      </c>
      <c r="CJ210" s="39">
        <v>32</v>
      </c>
      <c r="CK210" s="39">
        <f>SUM(CJ210*$CK$6*C210*E210*F210*M210)</f>
        <v>781094.88737280003</v>
      </c>
      <c r="CL210" s="39">
        <v>210</v>
      </c>
      <c r="CM210" s="39">
        <f>CL210*C210*E210*F210*M210*$CM$6</f>
        <v>5125935.198384</v>
      </c>
      <c r="CN210" s="39">
        <v>0</v>
      </c>
      <c r="CO210" s="39">
        <f>CN210*C210*E210*F210*M210*$CO$6</f>
        <v>0</v>
      </c>
      <c r="CP210" s="39">
        <v>32</v>
      </c>
      <c r="CQ210" s="39">
        <f>CP210*C210*E210*F210*M210*$CQ$6</f>
        <v>781094.88737280015</v>
      </c>
      <c r="CR210" s="39">
        <v>0</v>
      </c>
      <c r="CS210" s="39">
        <f>CR210*C210*E210*F210*M210*$CS$6</f>
        <v>0</v>
      </c>
      <c r="CT210" s="39">
        <v>10</v>
      </c>
      <c r="CU210" s="39">
        <f>CT210*C210*E210*F210*M210*$CU$6</f>
        <v>244092.15230400002</v>
      </c>
      <c r="CV210" s="39"/>
      <c r="CW210" s="39">
        <f>SUM(CV210*$CW$6*C210*E210*F210*M210)</f>
        <v>0</v>
      </c>
      <c r="CX210" s="39">
        <v>5</v>
      </c>
      <c r="CY210" s="39">
        <f>SUM(CX210*$CY$6*C210*E210*F210*M210)</f>
        <v>122046.07615200001</v>
      </c>
      <c r="CZ210" s="39"/>
      <c r="DA210" s="39">
        <f>CZ210*C210*E210*F210*M210*$DA$6</f>
        <v>0</v>
      </c>
      <c r="DB210" s="39">
        <v>0</v>
      </c>
      <c r="DC210" s="39">
        <f>DB210*C210*E210*F210*M210*$DC$6</f>
        <v>0</v>
      </c>
      <c r="DD210" s="39">
        <v>10</v>
      </c>
      <c r="DE210" s="39">
        <f>DD210*C210*E210*F210*M210*$DE$6</f>
        <v>268999.51478400006</v>
      </c>
      <c r="DF210" s="39">
        <v>0</v>
      </c>
      <c r="DG210" s="39">
        <f>DF210*C210*E210*F210*M210*$DG$6</f>
        <v>0</v>
      </c>
      <c r="DH210" s="40">
        <v>9</v>
      </c>
      <c r="DI210" s="40">
        <f>DH210*C210*E210*F210*M210*$DI$6</f>
        <v>242099.56330560005</v>
      </c>
      <c r="DJ210" s="39">
        <v>123</v>
      </c>
      <c r="DK210" s="39">
        <f>DJ210*C210*E210*F210*M210*$DK$6</f>
        <v>3308694.0318431999</v>
      </c>
      <c r="DL210" s="39">
        <v>0</v>
      </c>
      <c r="DM210" s="39">
        <f>DL210*C210*E210*F210*M210*$DM$6</f>
        <v>0</v>
      </c>
      <c r="DN210" s="39">
        <v>2</v>
      </c>
      <c r="DO210" s="39">
        <f>DN210*C210*E210*F210*M210*$DO$6</f>
        <v>53799.902956800011</v>
      </c>
      <c r="DP210" s="39">
        <v>0</v>
      </c>
      <c r="DQ210" s="39">
        <f>DP210*C210*E210*F210*M210*$DQ$6</f>
        <v>0</v>
      </c>
      <c r="DR210" s="39">
        <v>0</v>
      </c>
      <c r="DS210" s="39">
        <f>DR210*C210*E210*F210*M210*$DS$6</f>
        <v>0</v>
      </c>
      <c r="DT210" s="39"/>
      <c r="DU210" s="39">
        <f>DT210*C210*E210*F210*M210*$DU$6</f>
        <v>0</v>
      </c>
      <c r="DV210" s="39">
        <v>5</v>
      </c>
      <c r="DW210" s="39">
        <f>DV210*C210*E210*F210*M210*$DW$6</f>
        <v>122046.07615200001</v>
      </c>
      <c r="DX210" s="39">
        <v>0</v>
      </c>
      <c r="DY210" s="39">
        <f>DX210*C210*E210*F210*N210*$DY$6</f>
        <v>0</v>
      </c>
      <c r="DZ210" s="39"/>
      <c r="EA210" s="39">
        <f>DZ210*C210*E210*F210*O210*$EA$6</f>
        <v>0</v>
      </c>
      <c r="EB210" s="41">
        <f t="shared" si="92"/>
        <v>1304</v>
      </c>
      <c r="EC210" s="41">
        <f t="shared" si="93"/>
        <v>32028128.339407206</v>
      </c>
    </row>
    <row r="211" spans="1:257" ht="30" x14ac:dyDescent="0.25">
      <c r="A211" s="56">
        <v>213</v>
      </c>
      <c r="B211" s="34" t="s">
        <v>277</v>
      </c>
      <c r="C211" s="35">
        <v>19007.45</v>
      </c>
      <c r="D211" s="35">
        <f t="shared" si="94"/>
        <v>16156.332500000002</v>
      </c>
      <c r="E211" s="112">
        <v>1.32</v>
      </c>
      <c r="F211" s="36">
        <v>1</v>
      </c>
      <c r="G211" s="37"/>
      <c r="H211" s="38">
        <v>0.66</v>
      </c>
      <c r="I211" s="38">
        <v>0.16</v>
      </c>
      <c r="J211" s="38">
        <v>0.03</v>
      </c>
      <c r="K211" s="38">
        <v>0.15</v>
      </c>
      <c r="L211" s="35">
        <v>1.4</v>
      </c>
      <c r="M211" s="35">
        <v>1.68</v>
      </c>
      <c r="N211" s="35">
        <v>2.23</v>
      </c>
      <c r="O211" s="35">
        <v>2.39</v>
      </c>
      <c r="P211" s="39"/>
      <c r="Q211" s="39">
        <f>P211*C211*E211*F211*L211*$Q$6</f>
        <v>0</v>
      </c>
      <c r="R211" s="39">
        <v>10</v>
      </c>
      <c r="S211" s="39">
        <f>R211*C211*E211*F211*L211*$S$6</f>
        <v>456634.97880000004</v>
      </c>
      <c r="T211" s="39"/>
      <c r="U211" s="39">
        <f>T211*C211*E211*F211*L211*$U$6</f>
        <v>0</v>
      </c>
      <c r="V211" s="39">
        <v>8</v>
      </c>
      <c r="W211" s="39">
        <f>V211*C211*E211*F211*L211*$W$6</f>
        <v>309106.75488000002</v>
      </c>
      <c r="X211" s="39"/>
      <c r="Y211" s="39">
        <f>X211*C211*E211*F211*L211*$Y$6</f>
        <v>0</v>
      </c>
      <c r="Z211" s="39">
        <v>2</v>
      </c>
      <c r="AA211" s="39">
        <f>Z211*C211*E211*F211*L211*$AA$6</f>
        <v>77276.688720000006</v>
      </c>
      <c r="AB211" s="39">
        <v>0</v>
      </c>
      <c r="AC211" s="39">
        <f>AB211*C211*E211*F211*L211*$AC$6</f>
        <v>0</v>
      </c>
      <c r="AD211" s="39">
        <v>0</v>
      </c>
      <c r="AE211" s="39">
        <f>AD211*C211*E211*F211*L211*$AE$6</f>
        <v>0</v>
      </c>
      <c r="AF211" s="39">
        <v>0</v>
      </c>
      <c r="AG211" s="39">
        <f>AF211*C211*E211*F211*L211*$AG$6</f>
        <v>0</v>
      </c>
      <c r="AH211" s="39">
        <v>0</v>
      </c>
      <c r="AI211" s="39">
        <f>AH211*C211*E211*F211*L211*$AI$6</f>
        <v>0</v>
      </c>
      <c r="AJ211" s="39">
        <v>0</v>
      </c>
      <c r="AK211" s="39">
        <f>AJ211*C211*E211*F211*L211*$AK$6</f>
        <v>0</v>
      </c>
      <c r="AL211" s="39"/>
      <c r="AM211" s="39">
        <f>AL211*C211*E211*F211*L211*$AM$6</f>
        <v>0</v>
      </c>
      <c r="AN211" s="39"/>
      <c r="AO211" s="39">
        <f>SUM($AO$6*AN211*C211*E211*F211*L211)</f>
        <v>0</v>
      </c>
      <c r="AP211" s="39">
        <v>2</v>
      </c>
      <c r="AQ211" s="39">
        <f>AP211*C211*E211*F211*L211*$AQ$6</f>
        <v>68846.504495999994</v>
      </c>
      <c r="AR211" s="39">
        <v>0</v>
      </c>
      <c r="AS211" s="39">
        <f>AR211*C211*E211*F211*L211*$AS$6</f>
        <v>0</v>
      </c>
      <c r="AT211" s="39">
        <v>0</v>
      </c>
      <c r="AU211" s="39">
        <f>AT211*C211*E211*F211*L211*$AU$6</f>
        <v>0</v>
      </c>
      <c r="AV211" s="39">
        <v>0</v>
      </c>
      <c r="AW211" s="39">
        <f>AV211*C211*E211*F211*L211*$AW$6</f>
        <v>0</v>
      </c>
      <c r="AX211" s="39"/>
      <c r="AY211" s="39">
        <f>SUM(AX211*$AY$6*C211*E211*F211*L211)</f>
        <v>0</v>
      </c>
      <c r="AZ211" s="39"/>
      <c r="BA211" s="39">
        <f>SUM(AZ211*$BA$6*C211*E211*F211*L211)</f>
        <v>0</v>
      </c>
      <c r="BB211" s="39">
        <v>0</v>
      </c>
      <c r="BC211" s="39">
        <f>BB211*C211*E211*F211*L211*$BC$6</f>
        <v>0</v>
      </c>
      <c r="BD211" s="39">
        <v>10</v>
      </c>
      <c r="BE211" s="39">
        <f>BD211*C211*E211*F211*L211*$BE$6</f>
        <v>379358.29008000006</v>
      </c>
      <c r="BF211" s="39"/>
      <c r="BG211" s="39">
        <f>BF211*C211*E211*F211*L211*$BG$6</f>
        <v>0</v>
      </c>
      <c r="BH211" s="39">
        <v>0</v>
      </c>
      <c r="BI211" s="39">
        <f>BH211*C211*E211*F211*L211*$BI$6</f>
        <v>0</v>
      </c>
      <c r="BJ211" s="39">
        <v>0</v>
      </c>
      <c r="BK211" s="39">
        <f>BJ211*C211*E211*F211*L211*$BK$6</f>
        <v>0</v>
      </c>
      <c r="BL211" s="39">
        <v>0</v>
      </c>
      <c r="BM211" s="39">
        <f>BL211*C211*E211*F211*L211*$BM$6</f>
        <v>0</v>
      </c>
      <c r="BN211" s="39">
        <v>0</v>
      </c>
      <c r="BO211" s="39">
        <f>BN211*C211*E211*F211*L211*$BO$6</f>
        <v>0</v>
      </c>
      <c r="BP211" s="39">
        <v>0</v>
      </c>
      <c r="BQ211" s="39">
        <f>BP211*C211*E211*F211*L211*$BQ$6</f>
        <v>0</v>
      </c>
      <c r="BR211" s="39">
        <v>0</v>
      </c>
      <c r="BS211" s="39">
        <f>BR211*C211*E211*F211*L211*$BS$6</f>
        <v>0</v>
      </c>
      <c r="BT211" s="39">
        <v>0</v>
      </c>
      <c r="BU211" s="39">
        <f>BT211*C211*E211*F211*L211*$BU$6</f>
        <v>0</v>
      </c>
      <c r="BV211" s="39">
        <v>5</v>
      </c>
      <c r="BW211" s="39">
        <f>BV211*C211*E211*F211*L211*$BW$6</f>
        <v>189679.14504000003</v>
      </c>
      <c r="BX211" s="39">
        <v>0</v>
      </c>
      <c r="BY211" s="39">
        <f>BX211*C211*E211*F211*L211*$BY$6</f>
        <v>0</v>
      </c>
      <c r="BZ211" s="39"/>
      <c r="CA211" s="39">
        <f>BZ211*C211*E211*F211*M211*$CA$6</f>
        <v>0</v>
      </c>
      <c r="CB211" s="39">
        <v>0</v>
      </c>
      <c r="CC211" s="39">
        <f>CB211*C211*E211*F211*M211*$CC$6</f>
        <v>0</v>
      </c>
      <c r="CD211" s="39"/>
      <c r="CE211" s="39">
        <f>CD211*C211*E211*F211*M211*$CE$6</f>
        <v>0</v>
      </c>
      <c r="CF211" s="39">
        <v>0</v>
      </c>
      <c r="CG211" s="39">
        <f>CF211*C211*E211*F211*M211*$CG$6</f>
        <v>0</v>
      </c>
      <c r="CH211" s="39"/>
      <c r="CI211" s="39">
        <f>SUM(CH211*$CI$6*C211*E211*F211*M211)</f>
        <v>0</v>
      </c>
      <c r="CJ211" s="39"/>
      <c r="CK211" s="39">
        <f>SUM(CJ211*$CK$6*C211*E211*F211*M211)</f>
        <v>0</v>
      </c>
      <c r="CL211" s="39"/>
      <c r="CM211" s="39">
        <f>CL211*C211*E211*F211*M211*$CM$6</f>
        <v>0</v>
      </c>
      <c r="CN211" s="39">
        <v>0</v>
      </c>
      <c r="CO211" s="39">
        <f>CN211*C211*E211*F211*M211*$CO$6</f>
        <v>0</v>
      </c>
      <c r="CP211" s="39">
        <v>0</v>
      </c>
      <c r="CQ211" s="39">
        <f>CP211*C211*E211*F211*M211*$CQ$6</f>
        <v>0</v>
      </c>
      <c r="CR211" s="39">
        <v>0</v>
      </c>
      <c r="CS211" s="39">
        <f>CR211*C211*E211*F211*M211*$CS$6</f>
        <v>0</v>
      </c>
      <c r="CT211" s="39">
        <v>55</v>
      </c>
      <c r="CU211" s="39">
        <f>CT211*C211*E211*F211*M211*$CU$6</f>
        <v>2271934.6483680001</v>
      </c>
      <c r="CV211" s="39"/>
      <c r="CW211" s="39">
        <f>SUM(CV211*$CW$6*C211*E211*F211*M211)</f>
        <v>0</v>
      </c>
      <c r="CX211" s="39"/>
      <c r="CY211" s="39">
        <f>SUM(CX211*$CY$6*C211*E211*F211*M211)</f>
        <v>0</v>
      </c>
      <c r="CZ211" s="39">
        <v>0</v>
      </c>
      <c r="DA211" s="39">
        <f>CZ211*C211*E211*F211*M211*$DA$6</f>
        <v>0</v>
      </c>
      <c r="DB211" s="39">
        <v>0</v>
      </c>
      <c r="DC211" s="39">
        <f>DB211*C211*E211*F211*M211*$DC$6</f>
        <v>0</v>
      </c>
      <c r="DD211" s="39"/>
      <c r="DE211" s="39">
        <f>DD211*C211*E211*F211*M211*$DE$6</f>
        <v>0</v>
      </c>
      <c r="DF211" s="39">
        <v>0</v>
      </c>
      <c r="DG211" s="39">
        <f>DF211*C211*E211*F211*M211*$DG$6</f>
        <v>0</v>
      </c>
      <c r="DH211" s="40">
        <v>0</v>
      </c>
      <c r="DI211" s="40">
        <f>DH211*C211*E211*F211*M211*$DI$6</f>
        <v>0</v>
      </c>
      <c r="DJ211" s="39"/>
      <c r="DK211" s="39">
        <f>DJ211*C211*E211*F211*M211*$DK$6</f>
        <v>0</v>
      </c>
      <c r="DL211" s="39">
        <v>0</v>
      </c>
      <c r="DM211" s="39">
        <f>DL211*C211*E211*F211*M211*$DM$6</f>
        <v>0</v>
      </c>
      <c r="DN211" s="39">
        <v>2</v>
      </c>
      <c r="DO211" s="39">
        <f>DN211*C211*E211*F211*M211*$DO$6</f>
        <v>91045.989619200016</v>
      </c>
      <c r="DP211" s="39">
        <v>0</v>
      </c>
      <c r="DQ211" s="39">
        <f>DP211*C211*E211*F211*M211*$DQ$6</f>
        <v>0</v>
      </c>
      <c r="DR211" s="39">
        <v>0</v>
      </c>
      <c r="DS211" s="39">
        <f>DR211*C211*E211*F211*M211*$DS$6</f>
        <v>0</v>
      </c>
      <c r="DT211" s="39">
        <v>13</v>
      </c>
      <c r="DU211" s="39">
        <f>DT211*C211*E211*F211*M211*$DU$6</f>
        <v>537002.73506880004</v>
      </c>
      <c r="DV211" s="39"/>
      <c r="DW211" s="39">
        <f>DV211*C211*E211*F211*M211*$DW$6</f>
        <v>0</v>
      </c>
      <c r="DX211" s="39"/>
      <c r="DY211" s="39">
        <f>DX211*C211*E211*F211*N211*$DY$6</f>
        <v>0</v>
      </c>
      <c r="DZ211" s="39"/>
      <c r="EA211" s="39">
        <f>DZ211*C211*E211*F211*O211*$EA$6</f>
        <v>0</v>
      </c>
      <c r="EB211" s="41">
        <f t="shared" si="92"/>
        <v>107</v>
      </c>
      <c r="EC211" s="41">
        <f t="shared" si="93"/>
        <v>4380885.735072</v>
      </c>
    </row>
    <row r="212" spans="1:257" ht="30" x14ac:dyDescent="0.25">
      <c r="A212" s="56">
        <v>214</v>
      </c>
      <c r="B212" s="34" t="s">
        <v>278</v>
      </c>
      <c r="C212" s="35">
        <v>19007.45</v>
      </c>
      <c r="D212" s="35">
        <f t="shared" si="94"/>
        <v>16726.556</v>
      </c>
      <c r="E212" s="112">
        <v>2.31</v>
      </c>
      <c r="F212" s="36">
        <v>1</v>
      </c>
      <c r="G212" s="37"/>
      <c r="H212" s="38">
        <v>0.6</v>
      </c>
      <c r="I212" s="38">
        <v>0.25</v>
      </c>
      <c r="J212" s="38">
        <v>0.03</v>
      </c>
      <c r="K212" s="38">
        <v>0.12</v>
      </c>
      <c r="L212" s="35">
        <v>1.4</v>
      </c>
      <c r="M212" s="35">
        <v>1.68</v>
      </c>
      <c r="N212" s="35">
        <v>2.23</v>
      </c>
      <c r="O212" s="35">
        <v>2.39</v>
      </c>
      <c r="P212" s="39"/>
      <c r="Q212" s="39">
        <f>P212*C212*E212*F212*L212*$Q$6</f>
        <v>0</v>
      </c>
      <c r="R212" s="39">
        <v>20</v>
      </c>
      <c r="S212" s="39">
        <f>R212*C212*E212*F212*L212*$S$6</f>
        <v>1598222.4257999999</v>
      </c>
      <c r="T212" s="39"/>
      <c r="U212" s="39">
        <f>T212*C212*E212*F212*L212*$U$6</f>
        <v>0</v>
      </c>
      <c r="V212" s="39">
        <v>162</v>
      </c>
      <c r="W212" s="39">
        <f>V212*C212*E212*F212*L212*$W$6</f>
        <v>10953970.62606</v>
      </c>
      <c r="X212" s="39"/>
      <c r="Y212" s="39">
        <f>X212*C212*E212*F212*L212*$Y$6</f>
        <v>0</v>
      </c>
      <c r="Z212" s="39">
        <v>8</v>
      </c>
      <c r="AA212" s="39">
        <f>Z212*C212*E212*F212*L212*$AA$6</f>
        <v>540936.82104000007</v>
      </c>
      <c r="AB212" s="39">
        <v>0</v>
      </c>
      <c r="AC212" s="39">
        <f>AB212*C212*E212*F212*L212*$AC$6</f>
        <v>0</v>
      </c>
      <c r="AD212" s="39">
        <v>0</v>
      </c>
      <c r="AE212" s="39">
        <f>AD212*C212*E212*F212*L212*$AE$6</f>
        <v>0</v>
      </c>
      <c r="AF212" s="39">
        <v>0</v>
      </c>
      <c r="AG212" s="39">
        <f>AF212*C212*E212*F212*L212*$AG$6</f>
        <v>0</v>
      </c>
      <c r="AH212" s="39">
        <v>0</v>
      </c>
      <c r="AI212" s="39">
        <f>AH212*C212*E212*F212*L212*$AI$6</f>
        <v>0</v>
      </c>
      <c r="AJ212" s="39">
        <v>0</v>
      </c>
      <c r="AK212" s="39">
        <f>AJ212*C212*E212*F212*L212*$AK$6</f>
        <v>0</v>
      </c>
      <c r="AL212" s="39">
        <v>0</v>
      </c>
      <c r="AM212" s="39">
        <f>AL212*C212*E212*F212*L212*$AM$6</f>
        <v>0</v>
      </c>
      <c r="AN212" s="39"/>
      <c r="AO212" s="39">
        <f>SUM($AO$6*AN212*C212*E212*F212*L212)</f>
        <v>0</v>
      </c>
      <c r="AP212" s="39">
        <v>0</v>
      </c>
      <c r="AQ212" s="39">
        <f>AP212*C212*E212*F212*L212*$AQ$6</f>
        <v>0</v>
      </c>
      <c r="AR212" s="39">
        <v>0</v>
      </c>
      <c r="AS212" s="39">
        <f>AR212*C212*E212*F212*L212*$AS$6</f>
        <v>0</v>
      </c>
      <c r="AT212" s="39">
        <v>0</v>
      </c>
      <c r="AU212" s="39">
        <f>AT212*C212*E212*F212*L212*$AU$6</f>
        <v>0</v>
      </c>
      <c r="AV212" s="39">
        <v>0</v>
      </c>
      <c r="AW212" s="39">
        <f>AV212*C212*E212*F212*L212*$AW$6</f>
        <v>0</v>
      </c>
      <c r="AX212" s="39"/>
      <c r="AY212" s="39">
        <f>SUM(AX212*$AY$6*C212*E212*F212*L212)</f>
        <v>0</v>
      </c>
      <c r="AZ212" s="39">
        <v>2</v>
      </c>
      <c r="BA212" s="39">
        <f>SUM(AZ212*$BA$6*C212*E212*F212*L212)</f>
        <v>120481.38286799999</v>
      </c>
      <c r="BB212" s="39">
        <v>0</v>
      </c>
      <c r="BC212" s="39">
        <f>BB212*C212*E212*F212*L212*$BC$6</f>
        <v>0</v>
      </c>
      <c r="BD212" s="39"/>
      <c r="BE212" s="39">
        <f>BD212*C212*E212*F212*L212*$BE$6</f>
        <v>0</v>
      </c>
      <c r="BF212" s="39">
        <v>2</v>
      </c>
      <c r="BG212" s="39">
        <f>BF212*C212*E212*F212*L212*$BG$6</f>
        <v>132775.40152800002</v>
      </c>
      <c r="BH212" s="39">
        <v>2</v>
      </c>
      <c r="BI212" s="39">
        <f>BH212*C212*E212*F212*L212*$BI$6</f>
        <v>132775.40152800002</v>
      </c>
      <c r="BJ212" s="39">
        <v>0</v>
      </c>
      <c r="BK212" s="39">
        <f>BJ212*C212*E212*F212*L212*$BK$6</f>
        <v>0</v>
      </c>
      <c r="BL212" s="39">
        <v>0</v>
      </c>
      <c r="BM212" s="39">
        <f>BL212*C212*E212*F212*L212*$BM$6</f>
        <v>0</v>
      </c>
      <c r="BN212" s="39">
        <v>0</v>
      </c>
      <c r="BO212" s="39">
        <f>BN212*C212*E212*F212*L212*$BO$6</f>
        <v>0</v>
      </c>
      <c r="BP212" s="39">
        <v>0</v>
      </c>
      <c r="BQ212" s="39">
        <f>BP212*C212*E212*F212*L212*$BQ$6</f>
        <v>0</v>
      </c>
      <c r="BR212" s="39">
        <v>0</v>
      </c>
      <c r="BS212" s="39">
        <f>BR212*C212*E212*F212*L212*$BS$6</f>
        <v>0</v>
      </c>
      <c r="BT212" s="39">
        <v>0</v>
      </c>
      <c r="BU212" s="39">
        <f>BT212*C212*E212*F212*L212*$BU$6</f>
        <v>0</v>
      </c>
      <c r="BV212" s="39">
        <v>0</v>
      </c>
      <c r="BW212" s="39">
        <f>BV212*C212*E212*F212*L212*$BW$6</f>
        <v>0</v>
      </c>
      <c r="BX212" s="39">
        <v>0</v>
      </c>
      <c r="BY212" s="39">
        <f>BX212*C212*E212*F212*L212*$BY$6</f>
        <v>0</v>
      </c>
      <c r="BZ212" s="39">
        <v>0</v>
      </c>
      <c r="CA212" s="39">
        <f>BZ212*C212*E212*F212*M212*$CA$6</f>
        <v>0</v>
      </c>
      <c r="CB212" s="39">
        <v>0</v>
      </c>
      <c r="CC212" s="39">
        <f>CB212*C212*E212*F212*M212*$CC$6</f>
        <v>0</v>
      </c>
      <c r="CD212" s="39">
        <v>5</v>
      </c>
      <c r="CE212" s="39">
        <f>CD212*C212*E212*F212*M212*$CE$6</f>
        <v>361444.14860399999</v>
      </c>
      <c r="CF212" s="39">
        <v>0</v>
      </c>
      <c r="CG212" s="39">
        <f>CF212*C212*E212*F212*M212*$CG$6</f>
        <v>0</v>
      </c>
      <c r="CH212" s="39"/>
      <c r="CI212" s="39">
        <f>SUM(CH212*$CI$6*C212*E212*F212*M212)</f>
        <v>0</v>
      </c>
      <c r="CJ212" s="39"/>
      <c r="CK212" s="39">
        <f>SUM(CJ212*$CK$6*C212*E212*F212*M212)</f>
        <v>0</v>
      </c>
      <c r="CL212" s="39">
        <v>0</v>
      </c>
      <c r="CM212" s="39">
        <f>CL212*C212*E212*F212*M212*$CM$6</f>
        <v>0</v>
      </c>
      <c r="CN212" s="39">
        <v>0</v>
      </c>
      <c r="CO212" s="39">
        <f>CN212*C212*E212*F212*M212*$CO$6</f>
        <v>0</v>
      </c>
      <c r="CP212" s="39">
        <v>6</v>
      </c>
      <c r="CQ212" s="39">
        <f>CP212*C212*E212*F212*M212*$CQ$6</f>
        <v>433732.97832480003</v>
      </c>
      <c r="CR212" s="39">
        <v>0</v>
      </c>
      <c r="CS212" s="39">
        <f>CR212*C212*E212*F212*M212*$CS$6</f>
        <v>0</v>
      </c>
      <c r="CT212" s="39">
        <v>0</v>
      </c>
      <c r="CU212" s="39">
        <f>CT212*C212*E212*F212*M212*$CU$6</f>
        <v>0</v>
      </c>
      <c r="CV212" s="39"/>
      <c r="CW212" s="39">
        <f>SUM(CV212*$CW$6*C212*E212*F212*M212)</f>
        <v>0</v>
      </c>
      <c r="CX212" s="39"/>
      <c r="CY212" s="39">
        <f>SUM(CX212*$CY$6*C212*E212*F212*M212)</f>
        <v>0</v>
      </c>
      <c r="CZ212" s="39">
        <v>0</v>
      </c>
      <c r="DA212" s="39">
        <f>CZ212*C212*E212*F212*M212*$DA$6</f>
        <v>0</v>
      </c>
      <c r="DB212" s="39">
        <v>0</v>
      </c>
      <c r="DC212" s="39">
        <f>DB212*C212*E212*F212*M212*$DC$6</f>
        <v>0</v>
      </c>
      <c r="DD212" s="39">
        <v>50</v>
      </c>
      <c r="DE212" s="39">
        <f>DD212*C212*E212*F212*M212*$DE$6</f>
        <v>3983262.0458400007</v>
      </c>
      <c r="DF212" s="39">
        <v>0</v>
      </c>
      <c r="DG212" s="39">
        <f>DF212*C212*E212*F212*M212*$DG$6</f>
        <v>0</v>
      </c>
      <c r="DH212" s="40">
        <v>0</v>
      </c>
      <c r="DI212" s="40">
        <f>DH212*C212*E212*F212*M212*$DI$6</f>
        <v>0</v>
      </c>
      <c r="DJ212" s="39">
        <v>44</v>
      </c>
      <c r="DK212" s="39">
        <f>DJ212*C212*E212*F212*M212*$DK$6</f>
        <v>3505270.6003392003</v>
      </c>
      <c r="DL212" s="39">
        <v>0</v>
      </c>
      <c r="DM212" s="39">
        <f>DL212*C212*E212*F212*M212*$DM$6</f>
        <v>0</v>
      </c>
      <c r="DN212" s="39">
        <v>15</v>
      </c>
      <c r="DO212" s="39">
        <f>DN212*C212*E212*F212*M212*$DO$6</f>
        <v>1194978.6137519998</v>
      </c>
      <c r="DP212" s="39">
        <v>0</v>
      </c>
      <c r="DQ212" s="39">
        <f>DP212*C212*E212*F212*M212*$DQ$6</f>
        <v>0</v>
      </c>
      <c r="DR212" s="39">
        <v>0</v>
      </c>
      <c r="DS212" s="39">
        <f>DR212*C212*E212*F212*M212*$DS$6</f>
        <v>0</v>
      </c>
      <c r="DT212" s="39"/>
      <c r="DU212" s="39">
        <f>DT212*C212*E212*F212*M212*$DU$6</f>
        <v>0</v>
      </c>
      <c r="DV212" s="39"/>
      <c r="DW212" s="39">
        <f>DV212*C212*E212*F212*M212*$DW$6</f>
        <v>0</v>
      </c>
      <c r="DX212" s="39">
        <v>0</v>
      </c>
      <c r="DY212" s="39">
        <f>DX212*C212*E212*F212*N212*$DY$6</f>
        <v>0</v>
      </c>
      <c r="DZ212" s="39">
        <v>2</v>
      </c>
      <c r="EA212" s="39">
        <f>DZ212*C212*E212*F212*O212*$EA$6</f>
        <v>314814.69211500004</v>
      </c>
      <c r="EB212" s="41">
        <f t="shared" si="92"/>
        <v>318</v>
      </c>
      <c r="EC212" s="41">
        <f t="shared" si="93"/>
        <v>23272665.137799006</v>
      </c>
    </row>
    <row r="213" spans="1:257" s="44" customFormat="1" ht="30" x14ac:dyDescent="0.25">
      <c r="A213" s="56">
        <v>215</v>
      </c>
      <c r="B213" s="34" t="s">
        <v>279</v>
      </c>
      <c r="C213" s="35">
        <v>19007.45</v>
      </c>
      <c r="D213" s="35">
        <f t="shared" si="94"/>
        <v>15396.034500000002</v>
      </c>
      <c r="E213" s="112">
        <v>1.43</v>
      </c>
      <c r="F213" s="36">
        <v>1</v>
      </c>
      <c r="G213" s="37"/>
      <c r="H213" s="38">
        <v>0.6</v>
      </c>
      <c r="I213" s="38">
        <v>0.17</v>
      </c>
      <c r="J213" s="38">
        <v>0.04</v>
      </c>
      <c r="K213" s="38">
        <v>0.19</v>
      </c>
      <c r="L213" s="35">
        <v>1.4</v>
      </c>
      <c r="M213" s="35">
        <v>1.68</v>
      </c>
      <c r="N213" s="35">
        <v>2.23</v>
      </c>
      <c r="O213" s="35">
        <v>2.39</v>
      </c>
      <c r="P213" s="39"/>
      <c r="Q213" s="39">
        <f>P213*C213*E213*F213*L213*$Q$6</f>
        <v>0</v>
      </c>
      <c r="R213" s="39">
        <v>3</v>
      </c>
      <c r="S213" s="39">
        <f>R213*C213*E213*F213*L213*$S$6</f>
        <v>148406.36811000001</v>
      </c>
      <c r="T213" s="39"/>
      <c r="U213" s="39">
        <f>T213*C213*E213*F213*L213*$U$6</f>
        <v>0</v>
      </c>
      <c r="V213" s="39"/>
      <c r="W213" s="39">
        <f>V213*C213*E213*F213*L213*$W$6</f>
        <v>0</v>
      </c>
      <c r="X213" s="39"/>
      <c r="Y213" s="39">
        <f>X213*C213*E213*F213*L213*$Y$6</f>
        <v>0</v>
      </c>
      <c r="Z213" s="39"/>
      <c r="AA213" s="39">
        <f>Z213*C213*E213*F213*L213*$AA$6</f>
        <v>0</v>
      </c>
      <c r="AB213" s="39">
        <v>0</v>
      </c>
      <c r="AC213" s="39">
        <f>AB213*C213*E213*F213*L213*$AC$6</f>
        <v>0</v>
      </c>
      <c r="AD213" s="39">
        <v>0</v>
      </c>
      <c r="AE213" s="39">
        <f>AD213*C213*E213*F213*L213*$AE$6</f>
        <v>0</v>
      </c>
      <c r="AF213" s="39">
        <v>0</v>
      </c>
      <c r="AG213" s="39">
        <f>AF213*C213*E213*F213*L213*$AG$6</f>
        <v>0</v>
      </c>
      <c r="AH213" s="39"/>
      <c r="AI213" s="39">
        <f>AH213*C213*E213*F213*L213*$AI$6</f>
        <v>0</v>
      </c>
      <c r="AJ213" s="39">
        <v>0</v>
      </c>
      <c r="AK213" s="39">
        <f>AJ213*C213*E213*F213*L213*$AK$6</f>
        <v>0</v>
      </c>
      <c r="AL213" s="39">
        <v>0</v>
      </c>
      <c r="AM213" s="39">
        <f>AL213*C213*E213*F213*L213*$AM$6</f>
        <v>0</v>
      </c>
      <c r="AN213" s="39"/>
      <c r="AO213" s="39">
        <f>SUM($AO$6*AN213*C213*E213*F213*L213)</f>
        <v>0</v>
      </c>
      <c r="AP213" s="39">
        <v>0</v>
      </c>
      <c r="AQ213" s="39">
        <f>AP213*C213*E213*F213*L213*$AQ$6</f>
        <v>0</v>
      </c>
      <c r="AR213" s="39">
        <v>0</v>
      </c>
      <c r="AS213" s="39">
        <f>AR213*C213*E213*F213*L213*$AS$6</f>
        <v>0</v>
      </c>
      <c r="AT213" s="39">
        <v>0</v>
      </c>
      <c r="AU213" s="39">
        <f>AT213*C213*E213*F213*L213*$AU$6</f>
        <v>0</v>
      </c>
      <c r="AV213" s="39">
        <v>0</v>
      </c>
      <c r="AW213" s="39">
        <f>AV213*C213*E213*F213*L213*$AW$6</f>
        <v>0</v>
      </c>
      <c r="AX213" s="32"/>
      <c r="AY213" s="39">
        <f>SUM(AX213*$AY$6*C213*E213*F213*L213)</f>
        <v>0</v>
      </c>
      <c r="AZ213" s="32"/>
      <c r="BA213" s="39">
        <f>SUM(AZ213*$BA$6*C213*E213*F213*L213)</f>
        <v>0</v>
      </c>
      <c r="BB213" s="39">
        <v>0</v>
      </c>
      <c r="BC213" s="39">
        <f>BB213*C213*E213*F213*L213*$BC$6</f>
        <v>0</v>
      </c>
      <c r="BD213" s="39"/>
      <c r="BE213" s="39">
        <f>BD213*C213*E213*F213*L213*$BE$6</f>
        <v>0</v>
      </c>
      <c r="BF213" s="39">
        <v>0</v>
      </c>
      <c r="BG213" s="39">
        <f>BF213*C213*E213*F213*L213*$BG$6</f>
        <v>0</v>
      </c>
      <c r="BH213" s="39"/>
      <c r="BI213" s="39">
        <f>BH213*C213*E213*F213*L213*$BI$6</f>
        <v>0</v>
      </c>
      <c r="BJ213" s="39">
        <v>0</v>
      </c>
      <c r="BK213" s="39">
        <f>BJ213*C213*E213*F213*L213*$BK$6</f>
        <v>0</v>
      </c>
      <c r="BL213" s="39">
        <v>0</v>
      </c>
      <c r="BM213" s="39">
        <f>BL213*C213*E213*F213*L213*$BM$6</f>
        <v>0</v>
      </c>
      <c r="BN213" s="39">
        <v>0</v>
      </c>
      <c r="BO213" s="39">
        <f>BN213*C213*E213*F213*L213*$BO$6</f>
        <v>0</v>
      </c>
      <c r="BP213" s="39">
        <v>0</v>
      </c>
      <c r="BQ213" s="39">
        <f>BP213*C213*E213*F213*L213*$BQ$6</f>
        <v>0</v>
      </c>
      <c r="BR213" s="39">
        <v>0</v>
      </c>
      <c r="BS213" s="39">
        <f>BR213*C213*E213*F213*L213*$BS$6</f>
        <v>0</v>
      </c>
      <c r="BT213" s="39">
        <v>0</v>
      </c>
      <c r="BU213" s="39">
        <f>BT213*C213*E213*F213*L213*$BU$6</f>
        <v>0</v>
      </c>
      <c r="BV213" s="39">
        <v>0</v>
      </c>
      <c r="BW213" s="39">
        <f>BV213*C213*E213*F213*L213*$BW$6</f>
        <v>0</v>
      </c>
      <c r="BX213" s="39">
        <v>0</v>
      </c>
      <c r="BY213" s="39">
        <f>BX213*C213*E213*F213*L213*$BY$6</f>
        <v>0</v>
      </c>
      <c r="BZ213" s="39">
        <v>0</v>
      </c>
      <c r="CA213" s="39">
        <f>BZ213*C213*E213*F213*M213*$CA$6</f>
        <v>0</v>
      </c>
      <c r="CB213" s="39">
        <v>0</v>
      </c>
      <c r="CC213" s="39">
        <f>CB213*C213*E213*F213*M213*$CC$6</f>
        <v>0</v>
      </c>
      <c r="CD213" s="39">
        <v>10</v>
      </c>
      <c r="CE213" s="39">
        <f>CD213*C213*E213*F213*M213*$CE$6</f>
        <v>447502.27922399994</v>
      </c>
      <c r="CF213" s="39">
        <v>0</v>
      </c>
      <c r="CG213" s="39">
        <f>CF213*C213*E213*F213*M213*$CG$6</f>
        <v>0</v>
      </c>
      <c r="CH213" s="32"/>
      <c r="CI213" s="39">
        <f>SUM(CH213*$CI$6*C213*E213*F213*M213)</f>
        <v>0</v>
      </c>
      <c r="CJ213" s="32"/>
      <c r="CK213" s="39">
        <f>SUM(CJ213*$CK$6*C213*E213*F213*M213)</f>
        <v>0</v>
      </c>
      <c r="CL213" s="39">
        <v>0</v>
      </c>
      <c r="CM213" s="39">
        <f>CL213*C213*E213*F213*M213*$CM$6</f>
        <v>0</v>
      </c>
      <c r="CN213" s="39">
        <v>0</v>
      </c>
      <c r="CO213" s="39">
        <f>CN213*C213*E213*F213*M213*$CO$6</f>
        <v>0</v>
      </c>
      <c r="CP213" s="39">
        <v>0</v>
      </c>
      <c r="CQ213" s="39">
        <f>CP213*C213*E213*F213*M213*$CQ$6</f>
        <v>0</v>
      </c>
      <c r="CR213" s="39">
        <v>0</v>
      </c>
      <c r="CS213" s="39">
        <f>CR213*C213*E213*F213*M213*$CS$6</f>
        <v>0</v>
      </c>
      <c r="CT213" s="39">
        <v>0</v>
      </c>
      <c r="CU213" s="39">
        <f>CT213*C213*E213*F213*M213*$CU$6</f>
        <v>0</v>
      </c>
      <c r="CV213" s="32"/>
      <c r="CW213" s="39">
        <f>SUM(CV213*$CW$6*C213*E213*F213*M213)</f>
        <v>0</v>
      </c>
      <c r="CX213" s="32"/>
      <c r="CY213" s="39">
        <f>SUM(CX213*$CY$6*C213*E213*F213*M213)</f>
        <v>0</v>
      </c>
      <c r="CZ213" s="39">
        <v>0</v>
      </c>
      <c r="DA213" s="39">
        <f>CZ213*C213*E213*F213*M213*$DA$6</f>
        <v>0</v>
      </c>
      <c r="DB213" s="39">
        <v>0</v>
      </c>
      <c r="DC213" s="39">
        <f>DB213*C213*E213*F213*M213*$DC$6</f>
        <v>0</v>
      </c>
      <c r="DD213" s="39">
        <v>0</v>
      </c>
      <c r="DE213" s="39">
        <f>DD213*C213*E213*F213*M213*$DE$6</f>
        <v>0</v>
      </c>
      <c r="DF213" s="39">
        <v>0</v>
      </c>
      <c r="DG213" s="39">
        <f>DF213*C213*E213*F213*M213*$DG$6</f>
        <v>0</v>
      </c>
      <c r="DH213" s="40">
        <v>0</v>
      </c>
      <c r="DI213" s="40">
        <f>DH213*C213*E213*F213*M213*$DI$6</f>
        <v>0</v>
      </c>
      <c r="DJ213" s="39">
        <v>0</v>
      </c>
      <c r="DK213" s="39">
        <f>DJ213*C213*E213*F213*M213*$DK$6</f>
        <v>0</v>
      </c>
      <c r="DL213" s="39">
        <v>0</v>
      </c>
      <c r="DM213" s="39">
        <f>DL213*C213*E213*F213*M213*$DM$6</f>
        <v>0</v>
      </c>
      <c r="DN213" s="39">
        <v>0</v>
      </c>
      <c r="DO213" s="39">
        <f>DN213*C213*E213*F213*M213*$DO$6</f>
        <v>0</v>
      </c>
      <c r="DP213" s="39">
        <v>0</v>
      </c>
      <c r="DQ213" s="39">
        <f>DP213*C213*E213*F213*M213*$DQ$6</f>
        <v>0</v>
      </c>
      <c r="DR213" s="39">
        <v>0</v>
      </c>
      <c r="DS213" s="39">
        <f>DR213*C213*E213*F213*M213*$DS$6</f>
        <v>0</v>
      </c>
      <c r="DT213" s="39"/>
      <c r="DU213" s="39">
        <f>DT213*C213*E213*F213*M213*$DU$6</f>
        <v>0</v>
      </c>
      <c r="DV213" s="39">
        <v>0</v>
      </c>
      <c r="DW213" s="39">
        <f>DV213*C213*E213*F213*M213*$DW$6</f>
        <v>0</v>
      </c>
      <c r="DX213" s="39">
        <v>0</v>
      </c>
      <c r="DY213" s="39">
        <f>DX213*C213*E213*F213*N213*$DY$6</f>
        <v>0</v>
      </c>
      <c r="DZ213" s="39">
        <v>0</v>
      </c>
      <c r="EA213" s="39">
        <f>DZ213*C213*E213*F213*O213*$EA$6</f>
        <v>0</v>
      </c>
      <c r="EB213" s="41">
        <f t="shared" si="92"/>
        <v>13</v>
      </c>
      <c r="EC213" s="41">
        <f t="shared" si="93"/>
        <v>595908.64733399998</v>
      </c>
      <c r="ED213" s="2"/>
      <c r="EE213" s="2"/>
      <c r="EF213" s="2"/>
      <c r="EG213" s="2"/>
      <c r="EH213" s="2"/>
      <c r="EI213" s="2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</row>
    <row r="214" spans="1:257" ht="30" x14ac:dyDescent="0.25">
      <c r="A214" s="56">
        <v>216</v>
      </c>
      <c r="B214" s="34" t="s">
        <v>280</v>
      </c>
      <c r="C214" s="35">
        <v>19007.45</v>
      </c>
      <c r="D214" s="35">
        <f t="shared" si="94"/>
        <v>15776.183500000003</v>
      </c>
      <c r="E214" s="112">
        <v>1.83</v>
      </c>
      <c r="F214" s="36">
        <v>1</v>
      </c>
      <c r="G214" s="37"/>
      <c r="H214" s="38">
        <v>0.61</v>
      </c>
      <c r="I214" s="38">
        <v>0.18</v>
      </c>
      <c r="J214" s="38">
        <v>0.04</v>
      </c>
      <c r="K214" s="38">
        <v>0.17</v>
      </c>
      <c r="L214" s="35">
        <v>1.4</v>
      </c>
      <c r="M214" s="35">
        <v>1.68</v>
      </c>
      <c r="N214" s="35">
        <v>2.23</v>
      </c>
      <c r="O214" s="35">
        <v>2.39</v>
      </c>
      <c r="P214" s="39"/>
      <c r="Q214" s="39">
        <f>P214*C214*E214*F214*L214*$Q$6</f>
        <v>0</v>
      </c>
      <c r="R214" s="39">
        <v>2</v>
      </c>
      <c r="S214" s="39">
        <f>R214*C214*E214*F214*L214*$S$6</f>
        <v>126612.42594000002</v>
      </c>
      <c r="T214" s="39"/>
      <c r="U214" s="39">
        <f>T214*C214*E214*F214*L214*$U$6</f>
        <v>0</v>
      </c>
      <c r="V214" s="39"/>
      <c r="W214" s="39">
        <f>V214*C214*E214*F214*L214*$W$6</f>
        <v>0</v>
      </c>
      <c r="X214" s="39">
        <v>20</v>
      </c>
      <c r="Y214" s="39">
        <f>X214*C214*E214*F214*L214*$Y$6</f>
        <v>1071335.9118000001</v>
      </c>
      <c r="Z214" s="39">
        <v>7</v>
      </c>
      <c r="AA214" s="39">
        <f>Z214*C214*E214*F214*L214*$AA$6</f>
        <v>374967.56913000002</v>
      </c>
      <c r="AB214" s="39">
        <v>0</v>
      </c>
      <c r="AC214" s="39">
        <f>AB214*C214*E214*F214*L214*$AC$6</f>
        <v>0</v>
      </c>
      <c r="AD214" s="39">
        <v>0</v>
      </c>
      <c r="AE214" s="39">
        <f>AD214*C214*E214*F214*L214*$AE$6</f>
        <v>0</v>
      </c>
      <c r="AF214" s="39">
        <v>0</v>
      </c>
      <c r="AG214" s="39">
        <f>AF214*C214*E214*F214*L214*$AG$6</f>
        <v>0</v>
      </c>
      <c r="AH214" s="39">
        <v>0</v>
      </c>
      <c r="AI214" s="39">
        <f>AH214*C214*E214*F214*L214*$AI$6</f>
        <v>0</v>
      </c>
      <c r="AJ214" s="39">
        <v>2</v>
      </c>
      <c r="AK214" s="39">
        <f>AJ214*C214*E214*F214*L214*$AK$6</f>
        <v>95446.290324000001</v>
      </c>
      <c r="AL214" s="39">
        <v>0</v>
      </c>
      <c r="AM214" s="39">
        <f>AL214*C214*E214*F214*L214*$AM$6</f>
        <v>0</v>
      </c>
      <c r="AN214" s="39"/>
      <c r="AO214" s="39">
        <f>SUM($AO$6*AN214*C214*E214*F214*L214)</f>
        <v>0</v>
      </c>
      <c r="AP214" s="39">
        <v>0</v>
      </c>
      <c r="AQ214" s="39">
        <f>AP214*C214*E214*F214*L214*$AQ$6</f>
        <v>0</v>
      </c>
      <c r="AR214" s="39">
        <v>0</v>
      </c>
      <c r="AS214" s="39">
        <f>AR214*C214*E214*F214*L214*$AS$6</f>
        <v>0</v>
      </c>
      <c r="AT214" s="39">
        <v>0</v>
      </c>
      <c r="AU214" s="39">
        <f>AT214*C214*E214*F214*L214*$AU$6</f>
        <v>0</v>
      </c>
      <c r="AV214" s="39">
        <v>0</v>
      </c>
      <c r="AW214" s="39">
        <f>AV214*C214*E214*F214*L214*$AW$6</f>
        <v>0</v>
      </c>
      <c r="AX214" s="32"/>
      <c r="AY214" s="39">
        <f>SUM(AX214*$AY$6*C214*E214*F214*L214)</f>
        <v>0</v>
      </c>
      <c r="AZ214" s="32"/>
      <c r="BA214" s="39">
        <f>SUM(AZ214*$BA$6*C214*E214*F214*L214)</f>
        <v>0</v>
      </c>
      <c r="BB214" s="39">
        <v>0</v>
      </c>
      <c r="BC214" s="39">
        <f>BB214*C214*E214*F214*L214*$BC$6</f>
        <v>0</v>
      </c>
      <c r="BD214" s="39"/>
      <c r="BE214" s="39">
        <f>BD214*C214*E214*F214*L214*$BE$6</f>
        <v>0</v>
      </c>
      <c r="BF214" s="39">
        <v>2</v>
      </c>
      <c r="BG214" s="39">
        <f>BF214*C214*E214*F214*L214*$BG$6</f>
        <v>105185.70770400001</v>
      </c>
      <c r="BH214" s="39">
        <v>2</v>
      </c>
      <c r="BI214" s="39">
        <f>BH214*C214*E214*F214*L214*$BI$6</f>
        <v>105185.70770400001</v>
      </c>
      <c r="BJ214" s="39">
        <v>0</v>
      </c>
      <c r="BK214" s="39">
        <f>BJ214*C214*E214*F214*L214*$BK$6</f>
        <v>0</v>
      </c>
      <c r="BL214" s="39">
        <v>0</v>
      </c>
      <c r="BM214" s="39">
        <f>BL214*C214*E214*F214*L214*$BM$6</f>
        <v>0</v>
      </c>
      <c r="BN214" s="39">
        <v>0</v>
      </c>
      <c r="BO214" s="39">
        <f>BN214*C214*E214*F214*L214*$BO$6</f>
        <v>0</v>
      </c>
      <c r="BP214" s="39">
        <v>0</v>
      </c>
      <c r="BQ214" s="39">
        <f>BP214*C214*E214*F214*L214*$BQ$6</f>
        <v>0</v>
      </c>
      <c r="BR214" s="39">
        <v>0</v>
      </c>
      <c r="BS214" s="39">
        <f>BR214*C214*E214*F214*L214*$BS$6</f>
        <v>0</v>
      </c>
      <c r="BT214" s="39">
        <v>0</v>
      </c>
      <c r="BU214" s="39">
        <f>BT214*C214*E214*F214*L214*$BU$6</f>
        <v>0</v>
      </c>
      <c r="BV214" s="39"/>
      <c r="BW214" s="39">
        <f>BV214*C214*E214*F214*L214*$BW$6</f>
        <v>0</v>
      </c>
      <c r="BX214" s="39">
        <v>0</v>
      </c>
      <c r="BY214" s="39">
        <f>BX214*C214*E214*F214*L214*$BY$6</f>
        <v>0</v>
      </c>
      <c r="BZ214" s="39">
        <v>0</v>
      </c>
      <c r="CA214" s="39">
        <f>BZ214*C214*E214*F214*M214*$CA$6</f>
        <v>0</v>
      </c>
      <c r="CB214" s="39">
        <v>0</v>
      </c>
      <c r="CC214" s="39">
        <f>CB214*C214*E214*F214*M214*$CC$6</f>
        <v>0</v>
      </c>
      <c r="CD214" s="39">
        <v>0</v>
      </c>
      <c r="CE214" s="39">
        <f>CD214*C214*E214*F214*M214*$CE$6</f>
        <v>0</v>
      </c>
      <c r="CF214" s="39">
        <v>0</v>
      </c>
      <c r="CG214" s="39">
        <f>CF214*C214*E214*F214*M214*$CG$6</f>
        <v>0</v>
      </c>
      <c r="CH214" s="39"/>
      <c r="CI214" s="39">
        <f>SUM(CH214*$CI$6*C214*E214*F214*M214)</f>
        <v>0</v>
      </c>
      <c r="CJ214" s="39"/>
      <c r="CK214" s="39">
        <f>SUM(CJ214*$CK$6*C214*E214*F214*M214)</f>
        <v>0</v>
      </c>
      <c r="CL214" s="39">
        <v>2</v>
      </c>
      <c r="CM214" s="39">
        <f>CL214*C214*E214*F214*M214*$CM$6</f>
        <v>114535.5483888</v>
      </c>
      <c r="CN214" s="39">
        <v>0</v>
      </c>
      <c r="CO214" s="39">
        <f>CN214*C214*E214*F214*M214*$CO$6</f>
        <v>0</v>
      </c>
      <c r="CP214" s="39">
        <v>0</v>
      </c>
      <c r="CQ214" s="39">
        <f>CP214*C214*E214*F214*M214*$CQ$6</f>
        <v>0</v>
      </c>
      <c r="CR214" s="39">
        <v>0</v>
      </c>
      <c r="CS214" s="39">
        <f>CR214*C214*E214*F214*M214*$CS$6</f>
        <v>0</v>
      </c>
      <c r="CT214" s="39">
        <v>1</v>
      </c>
      <c r="CU214" s="39">
        <f>CT214*C214*E214*F214*M214*$CU$6</f>
        <v>57267.774194400001</v>
      </c>
      <c r="CV214" s="39"/>
      <c r="CW214" s="39">
        <f>SUM(CV214*$CW$6*C214*E214*F214*M214)</f>
        <v>0</v>
      </c>
      <c r="CX214" s="39"/>
      <c r="CY214" s="39">
        <f>SUM(CX214*$CY$6*C214*E214*F214*M214)</f>
        <v>0</v>
      </c>
      <c r="CZ214" s="39">
        <v>0</v>
      </c>
      <c r="DA214" s="39">
        <f>CZ214*C214*E214*F214*M214*$DA$6</f>
        <v>0</v>
      </c>
      <c r="DB214" s="39">
        <v>0</v>
      </c>
      <c r="DC214" s="39">
        <f>DB214*C214*E214*F214*M214*$DC$6</f>
        <v>0</v>
      </c>
      <c r="DD214" s="39">
        <v>0</v>
      </c>
      <c r="DE214" s="39">
        <f>DD214*C214*E214*F214*M214*$DE$6</f>
        <v>0</v>
      </c>
      <c r="DF214" s="39">
        <v>0</v>
      </c>
      <c r="DG214" s="39">
        <f>DF214*C214*E214*F214*M214*$DG$6</f>
        <v>0</v>
      </c>
      <c r="DH214" s="40">
        <v>0</v>
      </c>
      <c r="DI214" s="40">
        <f>DH214*C214*E214*F214*M214*$DI$6</f>
        <v>0</v>
      </c>
      <c r="DJ214" s="39"/>
      <c r="DK214" s="39">
        <f>DJ214*C214*E214*F214*M214*$DK$6</f>
        <v>0</v>
      </c>
      <c r="DL214" s="39">
        <v>0</v>
      </c>
      <c r="DM214" s="39">
        <f>DL214*C214*E214*F214*M214*$DM$6</f>
        <v>0</v>
      </c>
      <c r="DN214" s="39">
        <v>0</v>
      </c>
      <c r="DO214" s="39">
        <f>DN214*C214*E214*F214*M214*$DO$6</f>
        <v>0</v>
      </c>
      <c r="DP214" s="39">
        <v>0</v>
      </c>
      <c r="DQ214" s="39">
        <f>DP214*C214*E214*F214*M214*$DQ$6</f>
        <v>0</v>
      </c>
      <c r="DR214" s="39">
        <v>0</v>
      </c>
      <c r="DS214" s="39">
        <f>DR214*C214*E214*F214*M214*$DS$6</f>
        <v>0</v>
      </c>
      <c r="DT214" s="39"/>
      <c r="DU214" s="39">
        <f>DT214*C214*E214*F214*M214*$DU$6</f>
        <v>0</v>
      </c>
      <c r="DV214" s="39">
        <v>0</v>
      </c>
      <c r="DW214" s="39">
        <f>DV214*C214*E214*F214*M214*$DW$6</f>
        <v>0</v>
      </c>
      <c r="DX214" s="39">
        <v>0</v>
      </c>
      <c r="DY214" s="39">
        <f>DX214*C214*E214*F214*N214*$DY$6</f>
        <v>0</v>
      </c>
      <c r="DZ214" s="39">
        <v>0</v>
      </c>
      <c r="EA214" s="39">
        <f>DZ214*C214*E214*F214*O214*$EA$6</f>
        <v>0</v>
      </c>
      <c r="EB214" s="41">
        <f t="shared" si="92"/>
        <v>38</v>
      </c>
      <c r="EC214" s="41">
        <f t="shared" si="93"/>
        <v>2050536.9351851998</v>
      </c>
    </row>
    <row r="215" spans="1:257" ht="30" x14ac:dyDescent="0.25">
      <c r="A215" s="56">
        <v>217</v>
      </c>
      <c r="B215" s="34" t="s">
        <v>281</v>
      </c>
      <c r="C215" s="35">
        <v>19007.45</v>
      </c>
      <c r="D215" s="35">
        <f t="shared" si="94"/>
        <v>15776.183499999999</v>
      </c>
      <c r="E215" s="112">
        <v>1.95</v>
      </c>
      <c r="F215" s="36">
        <v>1</v>
      </c>
      <c r="G215" s="37"/>
      <c r="H215" s="38">
        <v>0.57999999999999996</v>
      </c>
      <c r="I215" s="38">
        <v>0.21</v>
      </c>
      <c r="J215" s="38">
        <v>0.04</v>
      </c>
      <c r="K215" s="38">
        <v>0.17</v>
      </c>
      <c r="L215" s="35">
        <v>1.4</v>
      </c>
      <c r="M215" s="35">
        <v>1.68</v>
      </c>
      <c r="N215" s="35">
        <v>2.23</v>
      </c>
      <c r="O215" s="35">
        <v>2.39</v>
      </c>
      <c r="P215" s="39"/>
      <c r="Q215" s="39">
        <f>P215*C215*E215*F215*L215*$Q$6</f>
        <v>0</v>
      </c>
      <c r="R215" s="39">
        <v>2</v>
      </c>
      <c r="S215" s="39">
        <f>R215*C215*E215*F215*L215*$S$6</f>
        <v>134914.88010000001</v>
      </c>
      <c r="T215" s="39"/>
      <c r="U215" s="39">
        <f>T215*C215*E215*F215*L215*$U$6</f>
        <v>0</v>
      </c>
      <c r="V215" s="39"/>
      <c r="W215" s="39">
        <f>V215*C215*E215*F215*L215*$W$6</f>
        <v>0</v>
      </c>
      <c r="X215" s="39">
        <v>4</v>
      </c>
      <c r="Y215" s="39">
        <f>X215*C215*E215*F215*L215*$Y$6</f>
        <v>228317.48940000005</v>
      </c>
      <c r="Z215" s="39">
        <v>9</v>
      </c>
      <c r="AA215" s="39">
        <f>Z215*C215*E215*F215*L215*$AA$6</f>
        <v>513714.35115</v>
      </c>
      <c r="AB215" s="39">
        <v>0</v>
      </c>
      <c r="AC215" s="39">
        <f>AB215*C215*E215*F215*L215*$AC$6</f>
        <v>0</v>
      </c>
      <c r="AD215" s="39">
        <v>0</v>
      </c>
      <c r="AE215" s="39">
        <f>AD215*C215*E215*F215*L215*$AE$6</f>
        <v>0</v>
      </c>
      <c r="AF215" s="39">
        <v>0</v>
      </c>
      <c r="AG215" s="39">
        <f>AF215*C215*E215*F215*L215*$AG$6</f>
        <v>0</v>
      </c>
      <c r="AH215" s="39">
        <v>0</v>
      </c>
      <c r="AI215" s="39">
        <f>AH215*C215*E215*F215*L215*$AI$6</f>
        <v>0</v>
      </c>
      <c r="AJ215" s="39">
        <v>0</v>
      </c>
      <c r="AK215" s="39">
        <f>AJ215*C215*E215*F215*L215*$AK$6</f>
        <v>0</v>
      </c>
      <c r="AL215" s="39">
        <v>0</v>
      </c>
      <c r="AM215" s="39">
        <f>AL215*C215*E215*F215*L215*$AM$6</f>
        <v>0</v>
      </c>
      <c r="AN215" s="39"/>
      <c r="AO215" s="39">
        <f>SUM($AO$6*AN215*C215*E215*F215*L215)</f>
        <v>0</v>
      </c>
      <c r="AP215" s="39">
        <v>0</v>
      </c>
      <c r="AQ215" s="39">
        <f>AP215*C215*E215*F215*L215*$AQ$6</f>
        <v>0</v>
      </c>
      <c r="AR215" s="39">
        <v>0</v>
      </c>
      <c r="AS215" s="39">
        <f>AR215*C215*E215*F215*L215*$AS$6</f>
        <v>0</v>
      </c>
      <c r="AT215" s="39">
        <v>0</v>
      </c>
      <c r="AU215" s="39">
        <f>AT215*C215*E215*F215*L215*$AU$6</f>
        <v>0</v>
      </c>
      <c r="AV215" s="39">
        <v>0</v>
      </c>
      <c r="AW215" s="39">
        <f>AV215*C215*E215*F215*L215*$AW$6</f>
        <v>0</v>
      </c>
      <c r="AX215" s="39"/>
      <c r="AY215" s="39">
        <f>SUM(AX215*$AY$6*C215*E215*F215*L215)</f>
        <v>0</v>
      </c>
      <c r="AZ215" s="39"/>
      <c r="BA215" s="39">
        <f>SUM(AZ215*$BA$6*C215*E215*F215*L215)</f>
        <v>0</v>
      </c>
      <c r="BB215" s="39">
        <v>0</v>
      </c>
      <c r="BC215" s="39">
        <f>BB215*C215*E215*F215*L215*$BC$6</f>
        <v>0</v>
      </c>
      <c r="BD215" s="39">
        <v>5</v>
      </c>
      <c r="BE215" s="39">
        <f>BD215*C215*E215*F215*L215*$BE$6</f>
        <v>280207.82789999997</v>
      </c>
      <c r="BF215" s="39">
        <v>7</v>
      </c>
      <c r="BG215" s="39">
        <f>BF215*C215*E215*F215*L215*$BG$6</f>
        <v>392290.95906000002</v>
      </c>
      <c r="BH215" s="39"/>
      <c r="BI215" s="39">
        <f>BH215*C215*E215*F215*L215*$BI$6</f>
        <v>0</v>
      </c>
      <c r="BJ215" s="39">
        <v>0</v>
      </c>
      <c r="BK215" s="39">
        <f>BJ215*C215*E215*F215*L215*$BK$6</f>
        <v>0</v>
      </c>
      <c r="BL215" s="39">
        <v>0</v>
      </c>
      <c r="BM215" s="39">
        <f>BL215*C215*E215*F215*L215*$BM$6</f>
        <v>0</v>
      </c>
      <c r="BN215" s="39">
        <v>0</v>
      </c>
      <c r="BO215" s="39">
        <f>BN215*C215*E215*F215*L215*$BO$6</f>
        <v>0</v>
      </c>
      <c r="BP215" s="39">
        <v>0</v>
      </c>
      <c r="BQ215" s="39">
        <f>BP215*C215*E215*F215*L215*$BQ$6</f>
        <v>0</v>
      </c>
      <c r="BR215" s="39">
        <v>0</v>
      </c>
      <c r="BS215" s="39">
        <f>BR215*C215*E215*F215*L215*$BS$6</f>
        <v>0</v>
      </c>
      <c r="BT215" s="39">
        <v>5</v>
      </c>
      <c r="BU215" s="39">
        <f>BT215*C215*E215*F215*L215*$BU$6</f>
        <v>285396.86174999998</v>
      </c>
      <c r="BV215" s="39">
        <v>0</v>
      </c>
      <c r="BW215" s="39">
        <f>BV215*C215*E215*F215*L215*$BW$6</f>
        <v>0</v>
      </c>
      <c r="BX215" s="39">
        <v>0</v>
      </c>
      <c r="BY215" s="39">
        <f>BX215*C215*E215*F215*L215*$BY$6</f>
        <v>0</v>
      </c>
      <c r="BZ215" s="39">
        <v>0</v>
      </c>
      <c r="CA215" s="39">
        <f>BZ215*C215*E215*F215*M215*$CA$6</f>
        <v>0</v>
      </c>
      <c r="CB215" s="39">
        <v>0</v>
      </c>
      <c r="CC215" s="39">
        <f>CB215*C215*E215*F215*M215*$CC$6</f>
        <v>0</v>
      </c>
      <c r="CD215" s="39">
        <v>2</v>
      </c>
      <c r="CE215" s="39">
        <f>CD215*C215*E215*F215*M215*$CE$6</f>
        <v>122046.07615200001</v>
      </c>
      <c r="CF215" s="39">
        <v>0</v>
      </c>
      <c r="CG215" s="39">
        <f>CF215*C215*E215*F215*M215*$CG$6</f>
        <v>0</v>
      </c>
      <c r="CH215" s="39"/>
      <c r="CI215" s="39">
        <f>SUM(CH215*$CI$6*C215*E215*F215*M215)</f>
        <v>0</v>
      </c>
      <c r="CJ215" s="39"/>
      <c r="CK215" s="39">
        <f>SUM(CJ215*$CK$6*C215*E215*F215*M215)</f>
        <v>0</v>
      </c>
      <c r="CL215" s="39">
        <v>0</v>
      </c>
      <c r="CM215" s="39">
        <f>CL215*C215*E215*F215*M215*$CM$6</f>
        <v>0</v>
      </c>
      <c r="CN215" s="39">
        <v>0</v>
      </c>
      <c r="CO215" s="39">
        <f>CN215*C215*E215*F215*M215*$CO$6</f>
        <v>0</v>
      </c>
      <c r="CP215" s="39">
        <v>0</v>
      </c>
      <c r="CQ215" s="39">
        <f>CP215*C215*E215*F215*M215*$CQ$6</f>
        <v>0</v>
      </c>
      <c r="CR215" s="39">
        <v>0</v>
      </c>
      <c r="CS215" s="39">
        <f>CR215*C215*E215*F215*M215*$CS$6</f>
        <v>0</v>
      </c>
      <c r="CT215" s="39">
        <v>0</v>
      </c>
      <c r="CU215" s="39">
        <f>CT215*C215*E215*F215*M215*$CU$6</f>
        <v>0</v>
      </c>
      <c r="CV215" s="39"/>
      <c r="CW215" s="39">
        <f>SUM(CV215*$CW$6*C215*E215*F215*M215)</f>
        <v>0</v>
      </c>
      <c r="CX215" s="39"/>
      <c r="CY215" s="39">
        <f>SUM(CX215*$CY$6*C215*E215*F215*M215)</f>
        <v>0</v>
      </c>
      <c r="CZ215" s="39">
        <v>0</v>
      </c>
      <c r="DA215" s="39">
        <f>CZ215*C215*E215*F215*M215*$DA$6</f>
        <v>0</v>
      </c>
      <c r="DB215" s="39">
        <v>0</v>
      </c>
      <c r="DC215" s="39">
        <f>DB215*C215*E215*F215*M215*$DC$6</f>
        <v>0</v>
      </c>
      <c r="DD215" s="39"/>
      <c r="DE215" s="39">
        <f>DD215*C215*E215*F215*M215*$DE$6</f>
        <v>0</v>
      </c>
      <c r="DF215" s="39">
        <v>0</v>
      </c>
      <c r="DG215" s="39">
        <f>DF215*C215*E215*F215*M215*$DG$6</f>
        <v>0</v>
      </c>
      <c r="DH215" s="40">
        <v>0</v>
      </c>
      <c r="DI215" s="40">
        <f>DH215*C215*E215*F215*M215*$DI$6</f>
        <v>0</v>
      </c>
      <c r="DJ215" s="39"/>
      <c r="DK215" s="39">
        <f>DJ215*C215*E215*F215*M215*$DK$6</f>
        <v>0</v>
      </c>
      <c r="DL215" s="39">
        <v>0</v>
      </c>
      <c r="DM215" s="39">
        <f>DL215*C215*E215*F215*M215*$DM$6</f>
        <v>0</v>
      </c>
      <c r="DN215" s="39">
        <v>0</v>
      </c>
      <c r="DO215" s="39">
        <f>DN215*C215*E215*F215*M215*$DO$6</f>
        <v>0</v>
      </c>
      <c r="DP215" s="39">
        <v>0</v>
      </c>
      <c r="DQ215" s="39">
        <f>DP215*C215*E215*F215*M215*$DQ$6</f>
        <v>0</v>
      </c>
      <c r="DR215" s="39">
        <v>0</v>
      </c>
      <c r="DS215" s="39">
        <f>DR215*C215*E215*F215*M215*$DS$6</f>
        <v>0</v>
      </c>
      <c r="DT215" s="39"/>
      <c r="DU215" s="39">
        <f>DT215*C215*E215*F215*M215*$DU$6</f>
        <v>0</v>
      </c>
      <c r="DV215" s="39">
        <v>0</v>
      </c>
      <c r="DW215" s="39">
        <f>DV215*C215*E215*F215*M215*$DW$6</f>
        <v>0</v>
      </c>
      <c r="DX215" s="39">
        <v>0</v>
      </c>
      <c r="DY215" s="39">
        <f>DX215*C215*E215*F215*N215*$DY$6</f>
        <v>0</v>
      </c>
      <c r="DZ215" s="39">
        <v>0</v>
      </c>
      <c r="EA215" s="39">
        <f>DZ215*C215*E215*F215*O215*$EA$6</f>
        <v>0</v>
      </c>
      <c r="EB215" s="41">
        <f t="shared" si="92"/>
        <v>34</v>
      </c>
      <c r="EC215" s="41">
        <f t="shared" si="93"/>
        <v>1956888.445512</v>
      </c>
    </row>
    <row r="216" spans="1:257" s="43" customFormat="1" ht="30" x14ac:dyDescent="0.25">
      <c r="A216" s="56">
        <v>118</v>
      </c>
      <c r="B216" s="34" t="s">
        <v>282</v>
      </c>
      <c r="C216" s="35">
        <v>19007.45</v>
      </c>
      <c r="D216" s="35"/>
      <c r="E216" s="112">
        <v>1.8</v>
      </c>
      <c r="F216" s="36">
        <v>1</v>
      </c>
      <c r="G216" s="37"/>
      <c r="H216" s="38">
        <v>0.57999999999999996</v>
      </c>
      <c r="I216" s="38">
        <v>0.21</v>
      </c>
      <c r="J216" s="38">
        <v>0.04</v>
      </c>
      <c r="K216" s="38">
        <v>0.17</v>
      </c>
      <c r="L216" s="35">
        <v>1.4</v>
      </c>
      <c r="M216" s="35">
        <v>1.68</v>
      </c>
      <c r="N216" s="35">
        <v>2.23</v>
      </c>
      <c r="O216" s="35">
        <v>2.39</v>
      </c>
      <c r="P216" s="39"/>
      <c r="Q216" s="39">
        <f>P216*C216*E216*F216*L216*$Q$6</f>
        <v>0</v>
      </c>
      <c r="R216" s="39"/>
      <c r="S216" s="39">
        <f>R216*C216*E216*F216*L216*$S$6</f>
        <v>0</v>
      </c>
      <c r="T216" s="39"/>
      <c r="U216" s="39">
        <f>T216*C216*E216*F216*L216*$U$6</f>
        <v>0</v>
      </c>
      <c r="V216" s="39"/>
      <c r="W216" s="39">
        <f>V216*C216*E216*F216*L216*$W$6</f>
        <v>0</v>
      </c>
      <c r="X216" s="39"/>
      <c r="Y216" s="39">
        <f>X216*C216*E216*F216*L216*$Y$6</f>
        <v>0</v>
      </c>
      <c r="Z216" s="39">
        <v>1</v>
      </c>
      <c r="AA216" s="39">
        <f>Z216*C216*E216*F216*L216*$AA$6</f>
        <v>52688.65140000001</v>
      </c>
      <c r="AB216" s="39"/>
      <c r="AC216" s="39">
        <f>AB216*C216*E216*F216*L216*$AC$6</f>
        <v>0</v>
      </c>
      <c r="AD216" s="39"/>
      <c r="AE216" s="39">
        <f>AD216*C216*E216*F216*L216*$AE$6</f>
        <v>0</v>
      </c>
      <c r="AF216" s="39"/>
      <c r="AG216" s="39">
        <f>AF216*C216*E216*F216*L216*$AG$6</f>
        <v>0</v>
      </c>
      <c r="AH216" s="39"/>
      <c r="AI216" s="39">
        <f>AH216*C216*E216*F216*L216*$AI$6</f>
        <v>0</v>
      </c>
      <c r="AJ216" s="39"/>
      <c r="AK216" s="39">
        <f>AJ216*C216*E216*F216*L216*$AK$6</f>
        <v>0</v>
      </c>
      <c r="AL216" s="39"/>
      <c r="AM216" s="39">
        <f>AL216*C216*E216*F216*L216*$AM$6</f>
        <v>0</v>
      </c>
      <c r="AN216" s="39"/>
      <c r="AO216" s="39">
        <f>SUM($AO$6*AN216*C216*E216*F216*L216)</f>
        <v>0</v>
      </c>
      <c r="AP216" s="39"/>
      <c r="AQ216" s="39">
        <f>AP216*C216*E216*F216*L216*$AQ$6</f>
        <v>0</v>
      </c>
      <c r="AR216" s="39"/>
      <c r="AS216" s="39">
        <f>AR216*C216*E216*F216*L216*$AS$6</f>
        <v>0</v>
      </c>
      <c r="AT216" s="39"/>
      <c r="AU216" s="39">
        <f>AT216*C216*E216*F216*L216*$AU$6</f>
        <v>0</v>
      </c>
      <c r="AV216" s="39"/>
      <c r="AW216" s="39">
        <f>AV216*C216*E216*F216*L216*$AW$6</f>
        <v>0</v>
      </c>
      <c r="AX216" s="39"/>
      <c r="AY216" s="39">
        <f>SUM(AX216*$AY$6*C216*E216*F216*L216)</f>
        <v>0</v>
      </c>
      <c r="AZ216" s="39"/>
      <c r="BA216" s="39">
        <f>SUM(AZ216*$BA$6*C216*E216*F216*L216)</f>
        <v>0</v>
      </c>
      <c r="BB216" s="39"/>
      <c r="BC216" s="39">
        <f>BB216*C216*E216*F216*L216*$BC$6</f>
        <v>0</v>
      </c>
      <c r="BD216" s="39"/>
      <c r="BE216" s="39">
        <f>BD216*C216*E216*F216*L216*$BE$6</f>
        <v>0</v>
      </c>
      <c r="BF216" s="39"/>
      <c r="BG216" s="39">
        <f>BF216*C216*E216*F216*L216*$BG$6</f>
        <v>0</v>
      </c>
      <c r="BH216" s="39"/>
      <c r="BI216" s="39">
        <f>BH216*C216*E216*F216*L216*$BI$6</f>
        <v>0</v>
      </c>
      <c r="BJ216" s="39"/>
      <c r="BK216" s="39">
        <f>BJ216*C216*E216*F216*L216*$BK$6</f>
        <v>0</v>
      </c>
      <c r="BL216" s="39"/>
      <c r="BM216" s="39">
        <f>BL216*C216*E216*F216*L216*$BM$6</f>
        <v>0</v>
      </c>
      <c r="BN216" s="39"/>
      <c r="BO216" s="39">
        <f>BN216*C216*E216*F216*L216*$BO$6</f>
        <v>0</v>
      </c>
      <c r="BP216" s="39"/>
      <c r="BQ216" s="39">
        <f>BP216*C216*E216*F216*L216*$BQ$6</f>
        <v>0</v>
      </c>
      <c r="BR216" s="39"/>
      <c r="BS216" s="39">
        <f>BR216*C216*E216*F216*L216*$BS$6</f>
        <v>0</v>
      </c>
      <c r="BT216" s="39"/>
      <c r="BU216" s="39">
        <f>BT216*C216*E216*F216*L216*$BU$6</f>
        <v>0</v>
      </c>
      <c r="BV216" s="39"/>
      <c r="BW216" s="39">
        <f>BV216*C216*E216*F216*L216*$BW$6</f>
        <v>0</v>
      </c>
      <c r="BX216" s="39"/>
      <c r="BY216" s="39">
        <f>BX216*C216*E216*F216*L216*$BY$6</f>
        <v>0</v>
      </c>
      <c r="BZ216" s="39"/>
      <c r="CA216" s="39">
        <f>BZ216*C216*E216*F216*M216*$CA$6</f>
        <v>0</v>
      </c>
      <c r="CB216" s="39"/>
      <c r="CC216" s="39">
        <f>CB216*C216*E216*F216*M216*$CC$6</f>
        <v>0</v>
      </c>
      <c r="CD216" s="39"/>
      <c r="CE216" s="39">
        <f>CD216*C216*E216*F216*M216*$CE$6</f>
        <v>0</v>
      </c>
      <c r="CF216" s="39"/>
      <c r="CG216" s="39">
        <f>CF216*C216*E216*F216*M216*$CG$6</f>
        <v>0</v>
      </c>
      <c r="CH216" s="39"/>
      <c r="CI216" s="39">
        <f>SUM(CH216*$CI$6*C216*E216*F216*M216)</f>
        <v>0</v>
      </c>
      <c r="CJ216" s="39"/>
      <c r="CK216" s="39">
        <f>SUM(CJ216*$CK$6*C216*E216*F216*M216)</f>
        <v>0</v>
      </c>
      <c r="CL216" s="39"/>
      <c r="CM216" s="39">
        <f>CL216*C216*E216*F216*M216*$CM$6</f>
        <v>0</v>
      </c>
      <c r="CN216" s="39"/>
      <c r="CO216" s="39">
        <f>CN216*C216*E216*F216*M216*$CO$6</f>
        <v>0</v>
      </c>
      <c r="CP216" s="39"/>
      <c r="CQ216" s="39">
        <f>CP216*C216*E216*F216*M216*$CQ$6</f>
        <v>0</v>
      </c>
      <c r="CR216" s="39"/>
      <c r="CS216" s="39">
        <f>CR216*C216*E216*F216*M216*$CS$6</f>
        <v>0</v>
      </c>
      <c r="CT216" s="39"/>
      <c r="CU216" s="39">
        <f>CT216*C216*E216*F216*M216*$CU$6</f>
        <v>0</v>
      </c>
      <c r="CV216" s="39"/>
      <c r="CW216" s="39">
        <f>SUM(CV216*$CW$6*C216*E216*F216*M216)</f>
        <v>0</v>
      </c>
      <c r="CX216" s="39"/>
      <c r="CY216" s="39">
        <f>SUM(CX216*$CY$6*C216*E216*F216*M216)</f>
        <v>0</v>
      </c>
      <c r="CZ216" s="39"/>
      <c r="DA216" s="39">
        <f>CZ216*C216*E216*F216*M216*$DA$6</f>
        <v>0</v>
      </c>
      <c r="DB216" s="39"/>
      <c r="DC216" s="39">
        <f>DB216*C216*E216*F216*M216*$DC$6</f>
        <v>0</v>
      </c>
      <c r="DD216" s="39"/>
      <c r="DE216" s="39">
        <f>DD216*C216*E216*F216*M216*$DE$6</f>
        <v>0</v>
      </c>
      <c r="DF216" s="39"/>
      <c r="DG216" s="39">
        <f>DF216*C216*E216*F216*M216*$DG$6</f>
        <v>0</v>
      </c>
      <c r="DH216" s="40"/>
      <c r="DI216" s="40">
        <f>DH216*C216*E216*F216*M216*$DI$6</f>
        <v>0</v>
      </c>
      <c r="DJ216" s="39"/>
      <c r="DK216" s="39">
        <f>DJ216*C216*E216*F216*M216*$DK$6</f>
        <v>0</v>
      </c>
      <c r="DL216" s="39"/>
      <c r="DM216" s="39">
        <f>DL216*C216*E216*F216*M216*$DM$6</f>
        <v>0</v>
      </c>
      <c r="DN216" s="39">
        <v>20</v>
      </c>
      <c r="DO216" s="39">
        <f>DN216*C216*E216*F216*M216*$DO$6</f>
        <v>1241536.2220800002</v>
      </c>
      <c r="DP216" s="39"/>
      <c r="DQ216" s="39">
        <f>DP216*C216*E216*F216*M216*$DQ$6</f>
        <v>0</v>
      </c>
      <c r="DR216" s="39"/>
      <c r="DS216" s="39">
        <f>DR216*C216*E216*F216*M216*$DS$6</f>
        <v>0</v>
      </c>
      <c r="DT216" s="39"/>
      <c r="DU216" s="39">
        <f>DT216*C216*E216*F216*M216*$DU$6</f>
        <v>0</v>
      </c>
      <c r="DV216" s="39"/>
      <c r="DW216" s="39">
        <f>DV216*C216*E216*F216*M216*$DW$6</f>
        <v>0</v>
      </c>
      <c r="DX216" s="39"/>
      <c r="DY216" s="39">
        <f>DX216*C216*E216*F216*N216*$DY$6</f>
        <v>0</v>
      </c>
      <c r="DZ216" s="39"/>
      <c r="EA216" s="39">
        <f>DZ216*C216*E216*F216*O216*$EA$6</f>
        <v>0</v>
      </c>
      <c r="EB216" s="41">
        <f t="shared" si="92"/>
        <v>21</v>
      </c>
      <c r="EC216" s="41">
        <f t="shared" si="93"/>
        <v>1294224.8734800003</v>
      </c>
      <c r="ED216" s="2"/>
      <c r="EE216" s="2"/>
      <c r="EF216" s="2"/>
      <c r="EG216" s="2"/>
      <c r="EH216" s="2"/>
      <c r="EI216" s="2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</row>
    <row r="217" spans="1:257" s="44" customFormat="1" ht="30" x14ac:dyDescent="0.25">
      <c r="A217" s="56">
        <v>218</v>
      </c>
      <c r="B217" s="34" t="s">
        <v>283</v>
      </c>
      <c r="C217" s="35">
        <v>19007.45</v>
      </c>
      <c r="D217" s="35">
        <f t="shared" ref="D217:D226" si="95">C217*(H217+I217+J217)</f>
        <v>15015.885500000002</v>
      </c>
      <c r="E217" s="112">
        <v>1.53</v>
      </c>
      <c r="F217" s="36">
        <v>1</v>
      </c>
      <c r="G217" s="37"/>
      <c r="H217" s="38">
        <v>0.53</v>
      </c>
      <c r="I217" s="38">
        <v>0.21</v>
      </c>
      <c r="J217" s="38">
        <v>0.05</v>
      </c>
      <c r="K217" s="38">
        <v>0.21</v>
      </c>
      <c r="L217" s="35">
        <v>1.4</v>
      </c>
      <c r="M217" s="35">
        <v>1.68</v>
      </c>
      <c r="N217" s="35">
        <v>2.23</v>
      </c>
      <c r="O217" s="35">
        <v>2.39</v>
      </c>
      <c r="P217" s="39"/>
      <c r="Q217" s="39">
        <f>P217*C217*E217*F217*L217*$Q$6</f>
        <v>0</v>
      </c>
      <c r="R217" s="39"/>
      <c r="S217" s="39">
        <f>R217*C217*E217*F217*L217*$S$6</f>
        <v>0</v>
      </c>
      <c r="T217" s="39"/>
      <c r="U217" s="39">
        <f>T217*C217*E217*F217*L217*$U$6</f>
        <v>0</v>
      </c>
      <c r="V217" s="39"/>
      <c r="W217" s="39">
        <f>V217*C217*E217*F217*L217*$W$6</f>
        <v>0</v>
      </c>
      <c r="X217" s="39">
        <v>20</v>
      </c>
      <c r="Y217" s="39">
        <f>X217*C217*E217*F217*L217*$Y$6</f>
        <v>895707.07380000001</v>
      </c>
      <c r="Z217" s="39">
        <v>7</v>
      </c>
      <c r="AA217" s="39">
        <f>Z217*C217*E217*F217*L217*$AA$6</f>
        <v>313497.47583000001</v>
      </c>
      <c r="AB217" s="39">
        <v>0</v>
      </c>
      <c r="AC217" s="39">
        <f>AB217*C217*E217*F217*L217*$AC$6</f>
        <v>0</v>
      </c>
      <c r="AD217" s="39">
        <v>0</v>
      </c>
      <c r="AE217" s="39">
        <f>AD217*C217*E217*F217*L217*$AE$6</f>
        <v>0</v>
      </c>
      <c r="AF217" s="39">
        <v>0</v>
      </c>
      <c r="AG217" s="39">
        <f>AF217*C217*E217*F217*L217*$AG$6</f>
        <v>0</v>
      </c>
      <c r="AH217" s="39">
        <v>0</v>
      </c>
      <c r="AI217" s="39">
        <f>AH217*C217*E217*F217*L217*$AI$6</f>
        <v>0</v>
      </c>
      <c r="AJ217" s="39">
        <v>0</v>
      </c>
      <c r="AK217" s="39">
        <f>AJ217*C217*E217*F217*L217*$AK$6</f>
        <v>0</v>
      </c>
      <c r="AL217" s="39">
        <v>0</v>
      </c>
      <c r="AM217" s="39">
        <f>AL217*C217*E217*F217*L217*$AM$6</f>
        <v>0</v>
      </c>
      <c r="AN217" s="39"/>
      <c r="AO217" s="39">
        <f>SUM($AO$6*AN217*C217*E217*F217*L217)</f>
        <v>0</v>
      </c>
      <c r="AP217" s="39">
        <v>0</v>
      </c>
      <c r="AQ217" s="39">
        <f>AP217*C217*E217*F217*L217*$AQ$6</f>
        <v>0</v>
      </c>
      <c r="AR217" s="39">
        <v>0</v>
      </c>
      <c r="AS217" s="39">
        <f>AR217*C217*E217*F217*L217*$AS$6</f>
        <v>0</v>
      </c>
      <c r="AT217" s="39">
        <v>0</v>
      </c>
      <c r="AU217" s="39">
        <f>AT217*C217*E217*F217*L217*$AU$6</f>
        <v>0</v>
      </c>
      <c r="AV217" s="39">
        <v>0</v>
      </c>
      <c r="AW217" s="39">
        <f>AV217*C217*E217*F217*L217*$AW$6</f>
        <v>0</v>
      </c>
      <c r="AX217" s="39"/>
      <c r="AY217" s="39">
        <f>SUM(AX217*$AY$6*C217*E217*F217*L217)</f>
        <v>0</v>
      </c>
      <c r="AZ217" s="39"/>
      <c r="BA217" s="39">
        <f>SUM(AZ217*$BA$6*C217*E217*F217*L217)</f>
        <v>0</v>
      </c>
      <c r="BB217" s="39">
        <v>0</v>
      </c>
      <c r="BC217" s="39">
        <f>BB217*C217*E217*F217*L217*$BC$6</f>
        <v>0</v>
      </c>
      <c r="BD217" s="39">
        <v>0</v>
      </c>
      <c r="BE217" s="39">
        <f>BD217*C217*E217*F217*L217*$BE$6</f>
        <v>0</v>
      </c>
      <c r="BF217" s="39">
        <v>0</v>
      </c>
      <c r="BG217" s="39">
        <f>BF217*C217*E217*F217*L217*$BG$6</f>
        <v>0</v>
      </c>
      <c r="BH217" s="39"/>
      <c r="BI217" s="39">
        <f>BH217*C217*E217*F217*L217*$BI$6</f>
        <v>0</v>
      </c>
      <c r="BJ217" s="39">
        <v>0</v>
      </c>
      <c r="BK217" s="39">
        <f>BJ217*C217*E217*F217*L217*$BK$6</f>
        <v>0</v>
      </c>
      <c r="BL217" s="39">
        <v>0</v>
      </c>
      <c r="BM217" s="39">
        <f>BL217*C217*E217*F217*L217*$BM$6</f>
        <v>0</v>
      </c>
      <c r="BN217" s="39">
        <v>0</v>
      </c>
      <c r="BO217" s="39">
        <f>BN217*C217*E217*F217*L217*$BO$6</f>
        <v>0</v>
      </c>
      <c r="BP217" s="39">
        <v>0</v>
      </c>
      <c r="BQ217" s="39">
        <f>BP217*C217*E217*F217*L217*$BQ$6</f>
        <v>0</v>
      </c>
      <c r="BR217" s="39">
        <v>0</v>
      </c>
      <c r="BS217" s="39">
        <f>BR217*C217*E217*F217*L217*$BS$6</f>
        <v>0</v>
      </c>
      <c r="BT217" s="39">
        <v>0</v>
      </c>
      <c r="BU217" s="39">
        <f>BT217*C217*E217*F217*L217*$BU$6</f>
        <v>0</v>
      </c>
      <c r="BV217" s="39">
        <v>0</v>
      </c>
      <c r="BW217" s="39">
        <f>BV217*C217*E217*F217*L217*$BW$6</f>
        <v>0</v>
      </c>
      <c r="BX217" s="39">
        <v>0</v>
      </c>
      <c r="BY217" s="39">
        <f>BX217*C217*E217*F217*L217*$BY$6</f>
        <v>0</v>
      </c>
      <c r="BZ217" s="39">
        <v>0</v>
      </c>
      <c r="CA217" s="39">
        <f>BZ217*C217*E217*F217*M217*$CA$6</f>
        <v>0</v>
      </c>
      <c r="CB217" s="39">
        <v>0</v>
      </c>
      <c r="CC217" s="39">
        <f>CB217*C217*E217*F217*M217*$CC$6</f>
        <v>0</v>
      </c>
      <c r="CD217" s="39">
        <v>0</v>
      </c>
      <c r="CE217" s="39">
        <f>CD217*C217*E217*F217*M217*$CE$6</f>
        <v>0</v>
      </c>
      <c r="CF217" s="39">
        <v>0</v>
      </c>
      <c r="CG217" s="39">
        <f>CF217*C217*E217*F217*M217*$CG$6</f>
        <v>0</v>
      </c>
      <c r="CH217" s="39"/>
      <c r="CI217" s="39">
        <f>SUM(CH217*$CI$6*C217*E217*F217*M217)</f>
        <v>0</v>
      </c>
      <c r="CJ217" s="39"/>
      <c r="CK217" s="39">
        <f>SUM(CJ217*$CK$6*C217*E217*F217*M217)</f>
        <v>0</v>
      </c>
      <c r="CL217" s="39">
        <v>0</v>
      </c>
      <c r="CM217" s="39">
        <f>CL217*C217*E217*F217*M217*$CM$6</f>
        <v>0</v>
      </c>
      <c r="CN217" s="39">
        <v>0</v>
      </c>
      <c r="CO217" s="39">
        <f>CN217*C217*E217*F217*M217*$CO$6</f>
        <v>0</v>
      </c>
      <c r="CP217" s="39"/>
      <c r="CQ217" s="39">
        <f>CP217*C217*E217*F217*M217*$CQ$6</f>
        <v>0</v>
      </c>
      <c r="CR217" s="39">
        <v>0</v>
      </c>
      <c r="CS217" s="39">
        <f>CR217*C217*E217*F217*M217*$CS$6</f>
        <v>0</v>
      </c>
      <c r="CT217" s="39">
        <v>0</v>
      </c>
      <c r="CU217" s="39">
        <f>CT217*C217*E217*F217*M217*$CU$6</f>
        <v>0</v>
      </c>
      <c r="CV217" s="39"/>
      <c r="CW217" s="39">
        <f>SUM(CV217*$CW$6*C217*E217*F217*M217)</f>
        <v>0</v>
      </c>
      <c r="CX217" s="39"/>
      <c r="CY217" s="39">
        <f>SUM(CX217*$CY$6*C217*E217*F217*M217)</f>
        <v>0</v>
      </c>
      <c r="CZ217" s="39">
        <v>0</v>
      </c>
      <c r="DA217" s="39">
        <f>CZ217*C217*E217*F217*M217*$DA$6</f>
        <v>0</v>
      </c>
      <c r="DB217" s="39">
        <v>0</v>
      </c>
      <c r="DC217" s="39">
        <f>DB217*C217*E217*F217*M217*$DC$6</f>
        <v>0</v>
      </c>
      <c r="DD217" s="39">
        <v>0</v>
      </c>
      <c r="DE217" s="39">
        <f>DD217*C217*E217*F217*M217*$DE$6</f>
        <v>0</v>
      </c>
      <c r="DF217" s="39">
        <v>0</v>
      </c>
      <c r="DG217" s="39">
        <f>DF217*C217*E217*F217*M217*$DG$6</f>
        <v>0</v>
      </c>
      <c r="DH217" s="40">
        <v>0</v>
      </c>
      <c r="DI217" s="40">
        <f>DH217*C217*E217*F217*M217*$DI$6</f>
        <v>0</v>
      </c>
      <c r="DJ217" s="39">
        <v>0</v>
      </c>
      <c r="DK217" s="39">
        <f>DJ217*C217*E217*F217*M217*$DK$6</f>
        <v>0</v>
      </c>
      <c r="DL217" s="39">
        <v>0</v>
      </c>
      <c r="DM217" s="39">
        <f>DL217*C217*E217*F217*M217*$DM$6</f>
        <v>0</v>
      </c>
      <c r="DN217" s="39">
        <v>20</v>
      </c>
      <c r="DO217" s="39">
        <f>DN217*C217*E217*F217*M217*$DO$6</f>
        <v>1055305.788768</v>
      </c>
      <c r="DP217" s="39">
        <v>0</v>
      </c>
      <c r="DQ217" s="39">
        <f>DP217*C217*E217*F217*M217*$DQ$6</f>
        <v>0</v>
      </c>
      <c r="DR217" s="39">
        <v>0</v>
      </c>
      <c r="DS217" s="39">
        <f>DR217*C217*E217*F217*M217*$DS$6</f>
        <v>0</v>
      </c>
      <c r="DT217" s="39"/>
      <c r="DU217" s="39">
        <f>DT217*C217*E217*F217*M217*$DU$6</f>
        <v>0</v>
      </c>
      <c r="DV217" s="39">
        <v>0</v>
      </c>
      <c r="DW217" s="39">
        <f>DV217*C217*E217*F217*M217*$DW$6</f>
        <v>0</v>
      </c>
      <c r="DX217" s="39">
        <v>0</v>
      </c>
      <c r="DY217" s="39">
        <f>DX217*C217*E217*F217*N217*$DY$6</f>
        <v>0</v>
      </c>
      <c r="DZ217" s="39">
        <v>0</v>
      </c>
      <c r="EA217" s="39">
        <f>DZ217*C217*E217*F217*O217*$EA$6</f>
        <v>0</v>
      </c>
      <c r="EB217" s="41">
        <f t="shared" si="92"/>
        <v>47</v>
      </c>
      <c r="EC217" s="41">
        <f t="shared" si="93"/>
        <v>2264510.3383980002</v>
      </c>
      <c r="ED217" s="2"/>
      <c r="EE217" s="2"/>
      <c r="EF217" s="2"/>
      <c r="EG217" s="2"/>
      <c r="EH217" s="2"/>
      <c r="EI217" s="2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</row>
    <row r="218" spans="1:257" s="44" customFormat="1" ht="30" x14ac:dyDescent="0.25">
      <c r="A218" s="56">
        <v>219</v>
      </c>
      <c r="B218" s="34" t="s">
        <v>284</v>
      </c>
      <c r="C218" s="35">
        <v>19007.45</v>
      </c>
      <c r="D218" s="35">
        <f t="shared" si="95"/>
        <v>15586.109000000002</v>
      </c>
      <c r="E218" s="112">
        <v>1.86</v>
      </c>
      <c r="F218" s="36">
        <v>1</v>
      </c>
      <c r="G218" s="37"/>
      <c r="H218" s="38">
        <v>0.61</v>
      </c>
      <c r="I218" s="38">
        <v>0.17</v>
      </c>
      <c r="J218" s="38">
        <v>0.04</v>
      </c>
      <c r="K218" s="38">
        <v>0.18</v>
      </c>
      <c r="L218" s="35">
        <v>1.4</v>
      </c>
      <c r="M218" s="35">
        <v>1.68</v>
      </c>
      <c r="N218" s="35">
        <v>2.23</v>
      </c>
      <c r="O218" s="35">
        <v>2.39</v>
      </c>
      <c r="P218" s="39"/>
      <c r="Q218" s="39">
        <f>P218*C218*E218*F218*L218*$Q$6</f>
        <v>0</v>
      </c>
      <c r="R218" s="39">
        <v>3</v>
      </c>
      <c r="S218" s="39">
        <f>R218*C218*E218*F218*L218*$S$6</f>
        <v>193032.05922000002</v>
      </c>
      <c r="T218" s="39"/>
      <c r="U218" s="39">
        <f>T218*C218*E218*F218*L218*$U$6</f>
        <v>0</v>
      </c>
      <c r="V218" s="39"/>
      <c r="W218" s="39">
        <f>V218*C218*E218*F218*L218*$W$6</f>
        <v>0</v>
      </c>
      <c r="X218" s="39">
        <v>1</v>
      </c>
      <c r="Y218" s="39">
        <f>X218*C218*E218*F218*L218*$Y$6</f>
        <v>54444.939780000001</v>
      </c>
      <c r="Z218" s="39">
        <v>2</v>
      </c>
      <c r="AA218" s="39">
        <f>Z218*C218*E218*F218*L218*$AA$6</f>
        <v>108889.87956</v>
      </c>
      <c r="AB218" s="39">
        <v>0</v>
      </c>
      <c r="AC218" s="39">
        <f>AB218*C218*E218*F218*L218*$AC$6</f>
        <v>0</v>
      </c>
      <c r="AD218" s="39">
        <v>0</v>
      </c>
      <c r="AE218" s="39">
        <f>AD218*C218*E218*F218*L218*$AE$6</f>
        <v>0</v>
      </c>
      <c r="AF218" s="39">
        <v>0</v>
      </c>
      <c r="AG218" s="39">
        <f>AF218*C218*E218*F218*L218*$AG$6</f>
        <v>0</v>
      </c>
      <c r="AH218" s="39">
        <v>0</v>
      </c>
      <c r="AI218" s="39">
        <f>AH218*C218*E218*F218*L218*$AI$6</f>
        <v>0</v>
      </c>
      <c r="AJ218" s="39">
        <v>0</v>
      </c>
      <c r="AK218" s="39">
        <f>AJ218*C218*E218*F218*L218*$AK$6</f>
        <v>0</v>
      </c>
      <c r="AL218" s="39">
        <v>0</v>
      </c>
      <c r="AM218" s="39">
        <f>AL218*C218*E218*F218*L218*$AM$6</f>
        <v>0</v>
      </c>
      <c r="AN218" s="39"/>
      <c r="AO218" s="39">
        <f>SUM($AO$6*AN218*C218*E218*F218*L218)</f>
        <v>0</v>
      </c>
      <c r="AP218" s="39">
        <v>0</v>
      </c>
      <c r="AQ218" s="39">
        <f>AP218*C218*E218*F218*L218*$AQ$6</f>
        <v>0</v>
      </c>
      <c r="AR218" s="39">
        <v>0</v>
      </c>
      <c r="AS218" s="39">
        <f>AR218*C218*E218*F218*L218*$AS$6</f>
        <v>0</v>
      </c>
      <c r="AT218" s="39">
        <v>0</v>
      </c>
      <c r="AU218" s="39">
        <f>AT218*C218*E218*F218*L218*$AU$6</f>
        <v>0</v>
      </c>
      <c r="AV218" s="39">
        <v>0</v>
      </c>
      <c r="AW218" s="39">
        <f>AV218*C218*E218*F218*L218*$AW$6</f>
        <v>0</v>
      </c>
      <c r="AX218" s="39"/>
      <c r="AY218" s="39">
        <f>SUM(AX218*$AY$6*C218*E218*F218*L218)</f>
        <v>0</v>
      </c>
      <c r="AZ218" s="39"/>
      <c r="BA218" s="39">
        <f>SUM(AZ218*$BA$6*C218*E218*F218*L218)</f>
        <v>0</v>
      </c>
      <c r="BB218" s="39">
        <v>0</v>
      </c>
      <c r="BC218" s="39">
        <f>BB218*C218*E218*F218*L218*$BC$6</f>
        <v>0</v>
      </c>
      <c r="BD218" s="39">
        <v>0</v>
      </c>
      <c r="BE218" s="39">
        <f>BD218*C218*E218*F218*L218*$BE$6</f>
        <v>0</v>
      </c>
      <c r="BF218" s="39">
        <v>0</v>
      </c>
      <c r="BG218" s="39">
        <f>BF218*C218*E218*F218*L218*$BG$6</f>
        <v>0</v>
      </c>
      <c r="BH218" s="39"/>
      <c r="BI218" s="39">
        <f>BH218*C218*E218*F218*L218*$BI$6</f>
        <v>0</v>
      </c>
      <c r="BJ218" s="39">
        <v>0</v>
      </c>
      <c r="BK218" s="39">
        <f>BJ218*C218*E218*F218*L218*$BK$6</f>
        <v>0</v>
      </c>
      <c r="BL218" s="39">
        <v>0</v>
      </c>
      <c r="BM218" s="39">
        <f>BL218*C218*E218*F218*L218*$BM$6</f>
        <v>0</v>
      </c>
      <c r="BN218" s="39">
        <v>0</v>
      </c>
      <c r="BO218" s="39">
        <f>BN218*C218*E218*F218*L218*$BO$6</f>
        <v>0</v>
      </c>
      <c r="BP218" s="39">
        <v>0</v>
      </c>
      <c r="BQ218" s="39">
        <f>BP218*C218*E218*F218*L218*$BQ$6</f>
        <v>0</v>
      </c>
      <c r="BR218" s="39">
        <v>0</v>
      </c>
      <c r="BS218" s="39">
        <f>BR218*C218*E218*F218*L218*$BS$6</f>
        <v>0</v>
      </c>
      <c r="BT218" s="39">
        <v>10</v>
      </c>
      <c r="BU218" s="39">
        <f>BT218*C218*E218*F218*L218*$BU$6</f>
        <v>544449.39780000004</v>
      </c>
      <c r="BV218" s="39"/>
      <c r="BW218" s="39">
        <f>BV218*C218*E218*F218*L218*$BW$6</f>
        <v>0</v>
      </c>
      <c r="BX218" s="39">
        <v>0</v>
      </c>
      <c r="BY218" s="39">
        <f>BX218*C218*E218*F218*L218*$BY$6</f>
        <v>0</v>
      </c>
      <c r="BZ218" s="39">
        <v>0</v>
      </c>
      <c r="CA218" s="39">
        <f>BZ218*C218*E218*F218*M218*$CA$6</f>
        <v>0</v>
      </c>
      <c r="CB218" s="39">
        <v>0</v>
      </c>
      <c r="CC218" s="39">
        <f>CB218*C218*E218*F218*M218*$CC$6</f>
        <v>0</v>
      </c>
      <c r="CD218" s="39">
        <v>0</v>
      </c>
      <c r="CE218" s="39">
        <f>CD218*C218*E218*F218*M218*$CE$6</f>
        <v>0</v>
      </c>
      <c r="CF218" s="39">
        <v>0</v>
      </c>
      <c r="CG218" s="39">
        <f>CF218*C218*E218*F218*M218*$CG$6</f>
        <v>0</v>
      </c>
      <c r="CH218" s="39"/>
      <c r="CI218" s="39">
        <f>SUM(CH218*$CI$6*C218*E218*F218*M218)</f>
        <v>0</v>
      </c>
      <c r="CJ218" s="39"/>
      <c r="CK218" s="39">
        <f>SUM(CJ218*$CK$6*C218*E218*F218*M218)</f>
        <v>0</v>
      </c>
      <c r="CL218" s="39">
        <v>0</v>
      </c>
      <c r="CM218" s="39">
        <f>CL218*C218*E218*F218*M218*$CM$6</f>
        <v>0</v>
      </c>
      <c r="CN218" s="39">
        <v>0</v>
      </c>
      <c r="CO218" s="39">
        <f>CN218*C218*E218*F218*M218*$CO$6</f>
        <v>0</v>
      </c>
      <c r="CP218" s="39">
        <v>3</v>
      </c>
      <c r="CQ218" s="39">
        <f>CP218*C218*E218*F218*M218*$CQ$6</f>
        <v>174619.77049440003</v>
      </c>
      <c r="CR218" s="39">
        <v>0</v>
      </c>
      <c r="CS218" s="39">
        <f>CR218*C218*E218*F218*M218*$CS$6</f>
        <v>0</v>
      </c>
      <c r="CT218" s="39">
        <v>0</v>
      </c>
      <c r="CU218" s="39">
        <f>CT218*C218*E218*F218*M218*$CU$6</f>
        <v>0</v>
      </c>
      <c r="CV218" s="39"/>
      <c r="CW218" s="39">
        <f>SUM(CV218*$CW$6*C218*E218*F218*M218)</f>
        <v>0</v>
      </c>
      <c r="CX218" s="39"/>
      <c r="CY218" s="39">
        <f>SUM(CX218*$CY$6*C218*E218*F218*M218)</f>
        <v>0</v>
      </c>
      <c r="CZ218" s="39">
        <v>0</v>
      </c>
      <c r="DA218" s="39">
        <f>CZ218*C218*E218*F218*M218*$DA$6</f>
        <v>0</v>
      </c>
      <c r="DB218" s="39">
        <v>0</v>
      </c>
      <c r="DC218" s="39">
        <f>DB218*C218*E218*F218*M218*$DC$6</f>
        <v>0</v>
      </c>
      <c r="DD218" s="39">
        <v>0</v>
      </c>
      <c r="DE218" s="39">
        <f>DD218*C218*E218*F218*M218*$DE$6</f>
        <v>0</v>
      </c>
      <c r="DF218" s="39">
        <v>0</v>
      </c>
      <c r="DG218" s="39">
        <f>DF218*C218*E218*F218*M218*$DG$6</f>
        <v>0</v>
      </c>
      <c r="DH218" s="40">
        <v>0</v>
      </c>
      <c r="DI218" s="40">
        <f>DH218*C218*E218*F218*M218*$DI$6</f>
        <v>0</v>
      </c>
      <c r="DJ218" s="39">
        <v>0</v>
      </c>
      <c r="DK218" s="39">
        <f>DJ218*C218*E218*F218*M218*$DK$6</f>
        <v>0</v>
      </c>
      <c r="DL218" s="39">
        <v>0</v>
      </c>
      <c r="DM218" s="39">
        <f>DL218*C218*E218*F218*M218*$DM$6</f>
        <v>0</v>
      </c>
      <c r="DN218" s="39"/>
      <c r="DO218" s="39">
        <f>DN218*C218*E218*F218*M218*$DO$6</f>
        <v>0</v>
      </c>
      <c r="DP218" s="39">
        <v>0</v>
      </c>
      <c r="DQ218" s="39">
        <f>DP218*C218*E218*F218*M218*$DQ$6</f>
        <v>0</v>
      </c>
      <c r="DR218" s="39">
        <v>0</v>
      </c>
      <c r="DS218" s="39">
        <f>DR218*C218*E218*F218*M218*$DS$6</f>
        <v>0</v>
      </c>
      <c r="DT218" s="39">
        <v>10</v>
      </c>
      <c r="DU218" s="39">
        <f>DT218*C218*E218*F218*M218*$DU$6</f>
        <v>582065.90164799988</v>
      </c>
      <c r="DV218" s="39">
        <v>0</v>
      </c>
      <c r="DW218" s="39">
        <f>DV218*C218*E218*F218*M218*$DW$6</f>
        <v>0</v>
      </c>
      <c r="DX218" s="39">
        <v>0</v>
      </c>
      <c r="DY218" s="39">
        <f>DX218*C218*E218*F218*N218*$DY$6</f>
        <v>0</v>
      </c>
      <c r="DZ218" s="39">
        <v>0</v>
      </c>
      <c r="EA218" s="39">
        <f>DZ218*C218*E218*F218*O218*$EA$6</f>
        <v>0</v>
      </c>
      <c r="EB218" s="41">
        <f t="shared" si="92"/>
        <v>29</v>
      </c>
      <c r="EC218" s="41">
        <f t="shared" si="93"/>
        <v>1657501.9485024</v>
      </c>
      <c r="ED218" s="2"/>
      <c r="EE218" s="2"/>
      <c r="EF218" s="2"/>
      <c r="EG218" s="2"/>
      <c r="EH218" s="2"/>
      <c r="EI218" s="2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</row>
    <row r="219" spans="1:257" ht="45" x14ac:dyDescent="0.25">
      <c r="A219" s="56">
        <v>220</v>
      </c>
      <c r="B219" s="34" t="s">
        <v>285</v>
      </c>
      <c r="C219" s="35">
        <v>19007.45</v>
      </c>
      <c r="D219" s="35">
        <f t="shared" si="95"/>
        <v>15776.183500000003</v>
      </c>
      <c r="E219" s="112">
        <v>0.76</v>
      </c>
      <c r="F219" s="36">
        <v>1</v>
      </c>
      <c r="G219" s="37"/>
      <c r="H219" s="38">
        <v>0.65</v>
      </c>
      <c r="I219" s="38">
        <v>0.14000000000000001</v>
      </c>
      <c r="J219" s="38">
        <v>0.04</v>
      </c>
      <c r="K219" s="38">
        <v>0.17</v>
      </c>
      <c r="L219" s="35">
        <v>1.4</v>
      </c>
      <c r="M219" s="35">
        <v>1.68</v>
      </c>
      <c r="N219" s="35">
        <v>2.23</v>
      </c>
      <c r="O219" s="35">
        <v>2.39</v>
      </c>
      <c r="P219" s="39"/>
      <c r="Q219" s="39">
        <f>P219*C219*E219*F219*L219*$Q$6</f>
        <v>0</v>
      </c>
      <c r="R219" s="39">
        <v>0</v>
      </c>
      <c r="S219" s="39">
        <f>R219*C219*E219*F219*L219*$S$6</f>
        <v>0</v>
      </c>
      <c r="T219" s="39"/>
      <c r="U219" s="39">
        <f>T219*C219*E219*F219*L219*$U$6</f>
        <v>0</v>
      </c>
      <c r="V219" s="39"/>
      <c r="W219" s="39">
        <f>V219*C219*E219*F219*L219*$W$6</f>
        <v>0</v>
      </c>
      <c r="X219" s="39">
        <v>0</v>
      </c>
      <c r="Y219" s="39">
        <f>X219*C219*E219*F219*L219*$Y$6</f>
        <v>0</v>
      </c>
      <c r="Z219" s="39">
        <v>7</v>
      </c>
      <c r="AA219" s="39">
        <f>Z219*C219*E219*F219*L219*$AA$6</f>
        <v>155724.23635999998</v>
      </c>
      <c r="AB219" s="39">
        <v>0</v>
      </c>
      <c r="AC219" s="39">
        <f>AB219*C219*E219*F219*L219*$AC$6</f>
        <v>0</v>
      </c>
      <c r="AD219" s="39">
        <v>0</v>
      </c>
      <c r="AE219" s="39">
        <f>AD219*C219*E219*F219*L219*$AE$6</f>
        <v>0</v>
      </c>
      <c r="AF219" s="39">
        <v>0</v>
      </c>
      <c r="AG219" s="39">
        <f>AF219*C219*E219*F219*L219*$AG$6</f>
        <v>0</v>
      </c>
      <c r="AH219" s="39">
        <v>0</v>
      </c>
      <c r="AI219" s="39">
        <f>AH219*C219*E219*F219*L219*$AI$6</f>
        <v>0</v>
      </c>
      <c r="AJ219" s="39">
        <v>2</v>
      </c>
      <c r="AK219" s="39">
        <f>AJ219*C219*E219*F219*L219*$AK$6</f>
        <v>39638.896527999997</v>
      </c>
      <c r="AL219" s="39">
        <v>3</v>
      </c>
      <c r="AM219" s="39">
        <f>AL219*C219*E219*F219*L219*$AM$6</f>
        <v>59458.344792000004</v>
      </c>
      <c r="AN219" s="39"/>
      <c r="AO219" s="39">
        <f>SUM($AO$6*AN219*C219*E219*F219*L219)</f>
        <v>0</v>
      </c>
      <c r="AP219" s="39">
        <v>0</v>
      </c>
      <c r="AQ219" s="39">
        <f>AP219*C219*E219*F219*L219*$AQ$6</f>
        <v>0</v>
      </c>
      <c r="AR219" s="39">
        <v>0</v>
      </c>
      <c r="AS219" s="39">
        <f>AR219*C219*E219*F219*L219*$AS$6</f>
        <v>0</v>
      </c>
      <c r="AT219" s="39">
        <v>0</v>
      </c>
      <c r="AU219" s="39">
        <f>AT219*C219*E219*F219*L219*$AU$6</f>
        <v>0</v>
      </c>
      <c r="AV219" s="39">
        <v>0</v>
      </c>
      <c r="AW219" s="39">
        <f>AV219*C219*E219*F219*L219*$AW$6</f>
        <v>0</v>
      </c>
      <c r="AX219" s="39"/>
      <c r="AY219" s="39">
        <f>SUM(AX219*$AY$6*C219*E219*F219*L219)</f>
        <v>0</v>
      </c>
      <c r="AZ219" s="39">
        <v>2</v>
      </c>
      <c r="BA219" s="39">
        <f>SUM(AZ219*$BA$6*C219*E219*F219*L219)</f>
        <v>39638.896527999997</v>
      </c>
      <c r="BB219" s="39">
        <v>0</v>
      </c>
      <c r="BC219" s="39">
        <f>BB219*C219*E219*F219*L219*$BC$6</f>
        <v>0</v>
      </c>
      <c r="BD219" s="39">
        <v>0</v>
      </c>
      <c r="BE219" s="39">
        <f>BD219*C219*E219*F219*L219*$BE$6</f>
        <v>0</v>
      </c>
      <c r="BF219" s="39">
        <v>5</v>
      </c>
      <c r="BG219" s="39">
        <f>BF219*C219*E219*F219*L219*$BG$6</f>
        <v>109209.20471999999</v>
      </c>
      <c r="BH219" s="39"/>
      <c r="BI219" s="39">
        <f>BH219*C219*E219*F219*L219*$BI$6</f>
        <v>0</v>
      </c>
      <c r="BJ219" s="39">
        <v>0</v>
      </c>
      <c r="BK219" s="39">
        <f>BJ219*C219*E219*F219*L219*$BK$6</f>
        <v>0</v>
      </c>
      <c r="BL219" s="39">
        <v>0</v>
      </c>
      <c r="BM219" s="39">
        <f>BL219*C219*E219*F219*L219*$BM$6</f>
        <v>0</v>
      </c>
      <c r="BN219" s="39">
        <v>0</v>
      </c>
      <c r="BO219" s="39">
        <f>BN219*C219*E219*F219*L219*$BO$6</f>
        <v>0</v>
      </c>
      <c r="BP219" s="39">
        <v>0</v>
      </c>
      <c r="BQ219" s="39">
        <f>BP219*C219*E219*F219*L219*$BQ$6</f>
        <v>0</v>
      </c>
      <c r="BR219" s="39">
        <v>0</v>
      </c>
      <c r="BS219" s="39">
        <f>BR219*C219*E219*F219*L219*$BS$6</f>
        <v>0</v>
      </c>
      <c r="BT219" s="39">
        <v>0</v>
      </c>
      <c r="BU219" s="39">
        <f>BT219*C219*E219*F219*L219*$BU$6</f>
        <v>0</v>
      </c>
      <c r="BV219" s="39">
        <v>0</v>
      </c>
      <c r="BW219" s="39">
        <f>BV219*C219*E219*F219*L219*$BW$6</f>
        <v>0</v>
      </c>
      <c r="BX219" s="39">
        <v>2</v>
      </c>
      <c r="BY219" s="39">
        <f>BX219*C219*E219*F219*L219*$BY$6</f>
        <v>39638.896527999997</v>
      </c>
      <c r="BZ219" s="39">
        <v>0</v>
      </c>
      <c r="CA219" s="39">
        <f>BZ219*C219*E219*F219*M219*$CA$6</f>
        <v>0</v>
      </c>
      <c r="CB219" s="39">
        <v>0</v>
      </c>
      <c r="CC219" s="39">
        <f>CB219*C219*E219*F219*M219*$CC$6</f>
        <v>0</v>
      </c>
      <c r="CD219" s="39">
        <v>2</v>
      </c>
      <c r="CE219" s="39">
        <f>CD219*C219*E219*F219*M219*$CE$6</f>
        <v>47566.675833599998</v>
      </c>
      <c r="CF219" s="39">
        <v>0</v>
      </c>
      <c r="CG219" s="39">
        <f>CF219*C219*E219*F219*M219*$CG$6</f>
        <v>0</v>
      </c>
      <c r="CH219" s="39"/>
      <c r="CI219" s="39">
        <f>SUM(CH219*$CI$6*C219*E219*F219*M219)</f>
        <v>0</v>
      </c>
      <c r="CJ219" s="39">
        <v>5</v>
      </c>
      <c r="CK219" s="39">
        <f>SUM(CJ219*$CK$6*C219*E219*F219*M219)</f>
        <v>118916.68958400001</v>
      </c>
      <c r="CL219" s="39">
        <v>0</v>
      </c>
      <c r="CM219" s="39">
        <f>CL219*C219*E219*F219*M219*$CM$6</f>
        <v>0</v>
      </c>
      <c r="CN219" s="39">
        <v>0</v>
      </c>
      <c r="CO219" s="39">
        <f>CN219*C219*E219*F219*M219*$CO$6</f>
        <v>0</v>
      </c>
      <c r="CP219" s="39"/>
      <c r="CQ219" s="39">
        <f>CP219*C219*E219*F219*M219*$CQ$6</f>
        <v>0</v>
      </c>
      <c r="CR219" s="39">
        <v>0</v>
      </c>
      <c r="CS219" s="39">
        <f>CR219*C219*E219*F219*M219*$CS$6</f>
        <v>0</v>
      </c>
      <c r="CT219" s="39">
        <v>6</v>
      </c>
      <c r="CU219" s="39">
        <f>CT219*C219*E219*F219*M219*$CU$6</f>
        <v>142700.0275008</v>
      </c>
      <c r="CV219" s="39"/>
      <c r="CW219" s="39">
        <f>SUM(CV219*$CW$6*C219*E219*F219*M219)</f>
        <v>0</v>
      </c>
      <c r="CX219" s="39">
        <v>5</v>
      </c>
      <c r="CY219" s="39">
        <f>SUM(CX219*$CY$6*C219*E219*F219*M219)</f>
        <v>118916.68958400001</v>
      </c>
      <c r="CZ219" s="39">
        <v>0</v>
      </c>
      <c r="DA219" s="39">
        <f>CZ219*C219*E219*F219*M219*$DA$6</f>
        <v>0</v>
      </c>
      <c r="DB219" s="39">
        <v>0</v>
      </c>
      <c r="DC219" s="39">
        <f>DB219*C219*E219*F219*M219*$DC$6</f>
        <v>0</v>
      </c>
      <c r="DD219" s="39">
        <v>5</v>
      </c>
      <c r="DE219" s="39">
        <f>DD219*C219*E219*F219*M219*$DE$6</f>
        <v>131051.045664</v>
      </c>
      <c r="DF219" s="39">
        <v>0</v>
      </c>
      <c r="DG219" s="39">
        <f>DF219*C219*E219*F219*M219*$DG$6</f>
        <v>0</v>
      </c>
      <c r="DH219" s="40">
        <v>0</v>
      </c>
      <c r="DI219" s="40">
        <f>DH219*C219*E219*F219*M219*$DI$6</f>
        <v>0</v>
      </c>
      <c r="DJ219" s="39">
        <v>24</v>
      </c>
      <c r="DK219" s="39">
        <f>DJ219*C219*E219*F219*M219*$DK$6</f>
        <v>629045.0191872</v>
      </c>
      <c r="DL219" s="39">
        <v>0</v>
      </c>
      <c r="DM219" s="39">
        <f>DL219*C219*E219*F219*M219*$DM$6</f>
        <v>0</v>
      </c>
      <c r="DN219" s="39"/>
      <c r="DO219" s="39">
        <f>DN219*C219*E219*F219*M219*$DO$6</f>
        <v>0</v>
      </c>
      <c r="DP219" s="39">
        <v>0</v>
      </c>
      <c r="DQ219" s="39">
        <f>DP219*C219*E219*F219*M219*$DQ$6</f>
        <v>0</v>
      </c>
      <c r="DR219" s="39">
        <v>0</v>
      </c>
      <c r="DS219" s="39">
        <f>DR219*C219*E219*F219*M219*$DS$6</f>
        <v>0</v>
      </c>
      <c r="DT219" s="39"/>
      <c r="DU219" s="39">
        <f>DT219*C219*E219*F219*M219*$DU$6</f>
        <v>0</v>
      </c>
      <c r="DV219" s="39">
        <v>0</v>
      </c>
      <c r="DW219" s="39">
        <f>DV219*C219*E219*F219*M219*$DW$6</f>
        <v>0</v>
      </c>
      <c r="DX219" s="39">
        <v>0</v>
      </c>
      <c r="DY219" s="39">
        <f>DX219*C219*E219*F219*N219*$DY$6</f>
        <v>0</v>
      </c>
      <c r="DZ219" s="39">
        <v>2</v>
      </c>
      <c r="EA219" s="39">
        <f>DZ219*C219*E219*F219*O219*$EA$6</f>
        <v>103575.39654</v>
      </c>
      <c r="EB219" s="41">
        <f t="shared" si="92"/>
        <v>70</v>
      </c>
      <c r="EC219" s="41">
        <f t="shared" si="93"/>
        <v>1735080.0193496002</v>
      </c>
    </row>
    <row r="220" spans="1:257" ht="31.5" customHeight="1" x14ac:dyDescent="0.25">
      <c r="A220" s="56">
        <v>221</v>
      </c>
      <c r="B220" s="34" t="s">
        <v>286</v>
      </c>
      <c r="C220" s="35">
        <v>19007.45</v>
      </c>
      <c r="D220" s="35">
        <f t="shared" si="95"/>
        <v>15396.034500000002</v>
      </c>
      <c r="E220" s="112">
        <v>0.88</v>
      </c>
      <c r="F220" s="36">
        <v>1</v>
      </c>
      <c r="G220" s="37"/>
      <c r="H220" s="38">
        <v>0.57999999999999996</v>
      </c>
      <c r="I220" s="38">
        <v>0.18</v>
      </c>
      <c r="J220" s="38">
        <v>0.05</v>
      </c>
      <c r="K220" s="38">
        <v>0.19</v>
      </c>
      <c r="L220" s="35">
        <v>1.4</v>
      </c>
      <c r="M220" s="35">
        <v>1.68</v>
      </c>
      <c r="N220" s="35">
        <v>2.23</v>
      </c>
      <c r="O220" s="35">
        <v>2.39</v>
      </c>
      <c r="P220" s="39"/>
      <c r="Q220" s="39">
        <f>P220*C220*E220*F220*L220*$Q$6</f>
        <v>0</v>
      </c>
      <c r="R220" s="39">
        <v>105</v>
      </c>
      <c r="S220" s="39">
        <f>R220*C220*E220*F220*L220*$S$6</f>
        <v>3196444.8515999997</v>
      </c>
      <c r="T220" s="39"/>
      <c r="U220" s="39">
        <f>T220*C220*E220*F220*L220*$U$6</f>
        <v>0</v>
      </c>
      <c r="V220" s="39">
        <v>80</v>
      </c>
      <c r="W220" s="39">
        <f>V220*C220*E220*F220*L220*$W$6</f>
        <v>2060711.6992000001</v>
      </c>
      <c r="X220" s="39">
        <v>0</v>
      </c>
      <c r="Y220" s="39">
        <f>X220*C220*E220*F220*L220*$Y$6</f>
        <v>0</v>
      </c>
      <c r="Z220" s="39">
        <v>7</v>
      </c>
      <c r="AA220" s="39">
        <f>Z220*C220*E220*F220*L220*$AA$6</f>
        <v>180312.27367999998</v>
      </c>
      <c r="AB220" s="39">
        <v>0</v>
      </c>
      <c r="AC220" s="39">
        <f>AB220*C220*E220*F220*L220*$AC$6</f>
        <v>0</v>
      </c>
      <c r="AD220" s="39">
        <v>0</v>
      </c>
      <c r="AE220" s="39">
        <f>AD220*C220*E220*F220*L220*$AE$6</f>
        <v>0</v>
      </c>
      <c r="AF220" s="39">
        <v>0</v>
      </c>
      <c r="AG220" s="39">
        <f>AF220*C220*E220*F220*L220*$AG$6</f>
        <v>0</v>
      </c>
      <c r="AH220" s="39">
        <v>7</v>
      </c>
      <c r="AI220" s="39">
        <f>AH220*C220*E220*F220*L220*$AI$6</f>
        <v>160641.84382399998</v>
      </c>
      <c r="AJ220" s="39"/>
      <c r="AK220" s="39">
        <f>AJ220*C220*E220*F220*L220*$AK$6</f>
        <v>0</v>
      </c>
      <c r="AL220" s="39"/>
      <c r="AM220" s="39">
        <f>AL220*C220*E220*F220*L220*$AM$6</f>
        <v>0</v>
      </c>
      <c r="AN220" s="39"/>
      <c r="AO220" s="39">
        <f>SUM($AO$6*AN220*C220*E220*F220*L220)</f>
        <v>0</v>
      </c>
      <c r="AP220" s="39">
        <v>5</v>
      </c>
      <c r="AQ220" s="39">
        <f>AP220*C220*E220*F220*L220*$AQ$6</f>
        <v>114744.17416</v>
      </c>
      <c r="AR220" s="39">
        <v>0</v>
      </c>
      <c r="AS220" s="39">
        <f>AR220*C220*E220*F220*L220*$AS$6</f>
        <v>0</v>
      </c>
      <c r="AT220" s="39"/>
      <c r="AU220" s="39">
        <f>AT220*C220*E220*F220*L220*$AU$6</f>
        <v>0</v>
      </c>
      <c r="AV220" s="39">
        <v>0</v>
      </c>
      <c r="AW220" s="39">
        <f>AV220*C220*E220*F220*L220*$AW$6</f>
        <v>0</v>
      </c>
      <c r="AX220" s="39">
        <v>3</v>
      </c>
      <c r="AY220" s="39">
        <f>SUM(AX220*$AY$6*C220*E220*F220*L220)</f>
        <v>68846.504495999994</v>
      </c>
      <c r="AZ220" s="39">
        <v>35</v>
      </c>
      <c r="BA220" s="39">
        <f>SUM(AZ220*$BA$6*C220*E220*F220*L220)</f>
        <v>803209.21911999979</v>
      </c>
      <c r="BB220" s="39">
        <v>0</v>
      </c>
      <c r="BC220" s="39">
        <f>BB220*C220*E220*F220*L220*$BC$6</f>
        <v>0</v>
      </c>
      <c r="BD220" s="39">
        <v>0</v>
      </c>
      <c r="BE220" s="39">
        <f>BD220*C220*E220*F220*L220*$BE$6</f>
        <v>0</v>
      </c>
      <c r="BF220" s="39">
        <v>9</v>
      </c>
      <c r="BG220" s="39">
        <f>BF220*C220*E220*F220*L220*$BG$6</f>
        <v>227614.97404800003</v>
      </c>
      <c r="BH220" s="39"/>
      <c r="BI220" s="39">
        <f>BH220*C220*E220*F220*L220*$BI$6</f>
        <v>0</v>
      </c>
      <c r="BJ220" s="39">
        <v>0</v>
      </c>
      <c r="BK220" s="39">
        <f>BJ220*C220*E220*F220*L220*$BK$6</f>
        <v>0</v>
      </c>
      <c r="BL220" s="39">
        <v>0</v>
      </c>
      <c r="BM220" s="39">
        <f>BL220*C220*E220*F220*L220*$BM$6</f>
        <v>0</v>
      </c>
      <c r="BN220" s="39">
        <v>0</v>
      </c>
      <c r="BO220" s="39">
        <f>BN220*C220*E220*F220*L220*$BO$6</f>
        <v>0</v>
      </c>
      <c r="BP220" s="39">
        <v>0</v>
      </c>
      <c r="BQ220" s="39">
        <f>BP220*C220*E220*F220*L220*$BQ$6</f>
        <v>0</v>
      </c>
      <c r="BR220" s="39">
        <v>0</v>
      </c>
      <c r="BS220" s="39">
        <f>BR220*C220*E220*F220*L220*$BS$6</f>
        <v>0</v>
      </c>
      <c r="BT220" s="39">
        <v>0</v>
      </c>
      <c r="BU220" s="39">
        <f>BT220*C220*E220*F220*L220*$BU$6</f>
        <v>0</v>
      </c>
      <c r="BV220" s="39">
        <v>5</v>
      </c>
      <c r="BW220" s="39">
        <f>BV220*C220*E220*F220*L220*$BW$6</f>
        <v>126452.76336</v>
      </c>
      <c r="BX220" s="39">
        <v>8</v>
      </c>
      <c r="BY220" s="39">
        <f>BX220*C220*E220*F220*L220*$BY$6</f>
        <v>183590.678656</v>
      </c>
      <c r="BZ220" s="39">
        <v>2</v>
      </c>
      <c r="CA220" s="39">
        <f>BZ220*C220*E220*F220*M220*$CA$6</f>
        <v>84301.842239999998</v>
      </c>
      <c r="CB220" s="39">
        <v>5</v>
      </c>
      <c r="CC220" s="39">
        <f>CB220*C220*E220*F220*M220*$CC$6</f>
        <v>210754.60560000001</v>
      </c>
      <c r="CD220" s="39">
        <v>10</v>
      </c>
      <c r="CE220" s="39">
        <f>CD220*C220*E220*F220*M220*$CE$6</f>
        <v>275386.01798399998</v>
      </c>
      <c r="CF220" s="39">
        <v>3</v>
      </c>
      <c r="CG220" s="39">
        <f>CF220*C220*E220*F220*M220*$CG$6</f>
        <v>82615.805395200005</v>
      </c>
      <c r="CH220" s="39"/>
      <c r="CI220" s="39">
        <f>SUM(CH220*$CI$6*C220*E220*F220*M220)</f>
        <v>0</v>
      </c>
      <c r="CJ220" s="39">
        <v>2</v>
      </c>
      <c r="CK220" s="39">
        <f>SUM(CJ220*$CK$6*C220*E220*F220*M220)</f>
        <v>55077.203596799998</v>
      </c>
      <c r="CL220" s="39">
        <v>12</v>
      </c>
      <c r="CM220" s="39">
        <f>CL220*C220*E220*F220*M220*$CM$6</f>
        <v>330463.22158080002</v>
      </c>
      <c r="CN220" s="39">
        <v>0</v>
      </c>
      <c r="CO220" s="39">
        <f>CN220*C220*E220*F220*M220*$CO$6</f>
        <v>0</v>
      </c>
      <c r="CP220" s="39">
        <v>7</v>
      </c>
      <c r="CQ220" s="39">
        <f>CP220*C220*E220*F220*M220*$CQ$6</f>
        <v>192770.21258879997</v>
      </c>
      <c r="CR220" s="39">
        <v>0</v>
      </c>
      <c r="CS220" s="39">
        <f>CR220*C220*E220*F220*M220*$CS$6</f>
        <v>0</v>
      </c>
      <c r="CT220" s="39">
        <v>5</v>
      </c>
      <c r="CU220" s="39">
        <f>CT220*C220*E220*F220*M220*$CU$6</f>
        <v>137693.00899199999</v>
      </c>
      <c r="CV220" s="39"/>
      <c r="CW220" s="39">
        <f>SUM(CV220*$CW$6*C220*E220*F220*M220)</f>
        <v>0</v>
      </c>
      <c r="CX220" s="39"/>
      <c r="CY220" s="39">
        <f>SUM(CX220*$CY$6*C220*E220*F220*M220)</f>
        <v>0</v>
      </c>
      <c r="CZ220" s="39">
        <v>0</v>
      </c>
      <c r="DA220" s="39">
        <f>CZ220*C220*E220*F220*M220*$DA$6</f>
        <v>0</v>
      </c>
      <c r="DB220" s="39">
        <v>0</v>
      </c>
      <c r="DC220" s="39">
        <f>DB220*C220*E220*F220*M220*$DC$6</f>
        <v>0</v>
      </c>
      <c r="DD220" s="39">
        <v>20</v>
      </c>
      <c r="DE220" s="39">
        <f>DD220*C220*E220*F220*M220*$DE$6</f>
        <v>606973.26412800001</v>
      </c>
      <c r="DF220" s="39">
        <v>0</v>
      </c>
      <c r="DG220" s="39">
        <f>DF220*C220*E220*F220*M220*$DG$6</f>
        <v>0</v>
      </c>
      <c r="DH220" s="40"/>
      <c r="DI220" s="40">
        <f>DH220*C220*E220*F220*M220*$DI$6</f>
        <v>0</v>
      </c>
      <c r="DJ220" s="39">
        <v>29</v>
      </c>
      <c r="DK220" s="39">
        <f>DJ220*C220*E220*F220*M220*$DK$6</f>
        <v>880111.23298560013</v>
      </c>
      <c r="DL220" s="39">
        <v>0</v>
      </c>
      <c r="DM220" s="39">
        <f>DL220*C220*E220*F220*M220*$DM$6</f>
        <v>0</v>
      </c>
      <c r="DN220" s="39">
        <v>0</v>
      </c>
      <c r="DO220" s="39">
        <f>DN220*C220*E220*F220*M220*$DO$6</f>
        <v>0</v>
      </c>
      <c r="DP220" s="39">
        <v>5</v>
      </c>
      <c r="DQ220" s="39">
        <f>DP220*C220*E220*F220*M220*$DQ$6</f>
        <v>151743.316032</v>
      </c>
      <c r="DR220" s="39">
        <v>10</v>
      </c>
      <c r="DS220" s="39">
        <f>DR220*C220*E220*F220*M220*$DS$6</f>
        <v>303486.632064</v>
      </c>
      <c r="DT220" s="39">
        <v>2</v>
      </c>
      <c r="DU220" s="39">
        <f>DT220*C220*E220*F220*M220*$DU$6</f>
        <v>55077.203596799998</v>
      </c>
      <c r="DV220" s="39"/>
      <c r="DW220" s="39">
        <f>DV220*C220*E220*F220*M220*$DW$6</f>
        <v>0</v>
      </c>
      <c r="DX220" s="39">
        <v>1</v>
      </c>
      <c r="DY220" s="39">
        <f>DX220*C220*E220*F220*N220*$DY$6</f>
        <v>55950.329820000006</v>
      </c>
      <c r="DZ220" s="39">
        <v>2</v>
      </c>
      <c r="EA220" s="39">
        <f>DZ220*C220*E220*F220*O220*$EA$6</f>
        <v>119929.40652</v>
      </c>
      <c r="EB220" s="41">
        <f t="shared" si="92"/>
        <v>379</v>
      </c>
      <c r="EC220" s="41">
        <f t="shared" si="93"/>
        <v>10664902.285267998</v>
      </c>
    </row>
    <row r="221" spans="1:257" x14ac:dyDescent="0.25">
      <c r="A221" s="56">
        <v>222</v>
      </c>
      <c r="B221" s="34" t="s">
        <v>287</v>
      </c>
      <c r="C221" s="35">
        <v>19007.45</v>
      </c>
      <c r="D221" s="35">
        <f t="shared" si="95"/>
        <v>15586.109000000002</v>
      </c>
      <c r="E221" s="112">
        <v>0.89</v>
      </c>
      <c r="F221" s="36">
        <v>1</v>
      </c>
      <c r="G221" s="37"/>
      <c r="H221" s="38">
        <v>0.63</v>
      </c>
      <c r="I221" s="38">
        <v>0.15</v>
      </c>
      <c r="J221" s="38">
        <v>0.04</v>
      </c>
      <c r="K221" s="38">
        <v>0.18</v>
      </c>
      <c r="L221" s="35">
        <v>1.4</v>
      </c>
      <c r="M221" s="35">
        <v>1.68</v>
      </c>
      <c r="N221" s="35">
        <v>2.23</v>
      </c>
      <c r="O221" s="35">
        <v>2.39</v>
      </c>
      <c r="P221" s="39"/>
      <c r="Q221" s="39">
        <f>P221*C221*E221*F221*L221*$Q$6</f>
        <v>0</v>
      </c>
      <c r="R221" s="39">
        <v>5</v>
      </c>
      <c r="S221" s="39">
        <f>R221*C221*E221*F221*L221*$S$6</f>
        <v>153941.33754999997</v>
      </c>
      <c r="T221" s="39"/>
      <c r="U221" s="39">
        <f>T221*C221*E221*F221*L221*$U$6</f>
        <v>0</v>
      </c>
      <c r="V221" s="39">
        <v>200</v>
      </c>
      <c r="W221" s="39">
        <f>V221*C221*E221*F221*L221*$W$6</f>
        <v>5210322.1940000001</v>
      </c>
      <c r="X221" s="39">
        <v>0</v>
      </c>
      <c r="Y221" s="39">
        <f>X221*C221*E221*F221*L221*$Y$6</f>
        <v>0</v>
      </c>
      <c r="Z221" s="39">
        <v>101</v>
      </c>
      <c r="AA221" s="39">
        <f>Z221*C221*E221*F221*L221*$AA$6</f>
        <v>2631212.7079700008</v>
      </c>
      <c r="AB221" s="39">
        <v>0</v>
      </c>
      <c r="AC221" s="39">
        <f>AB221*C221*E221*F221*L221*$AC$6</f>
        <v>0</v>
      </c>
      <c r="AD221" s="39">
        <v>0</v>
      </c>
      <c r="AE221" s="39">
        <f>AD221*C221*E221*F221*L221*$AE$6</f>
        <v>0</v>
      </c>
      <c r="AF221" s="39">
        <v>0</v>
      </c>
      <c r="AG221" s="39">
        <f>AF221*C221*E221*F221*L221*$AG$6</f>
        <v>0</v>
      </c>
      <c r="AH221" s="39">
        <v>82</v>
      </c>
      <c r="AI221" s="39">
        <f>AH221*C221*E221*F221*L221*$AI$6</f>
        <v>1903188.5977720001</v>
      </c>
      <c r="AJ221" s="39">
        <v>2</v>
      </c>
      <c r="AK221" s="39">
        <f>AJ221*C221*E221*F221*L221*$AK$6</f>
        <v>46419.234091999992</v>
      </c>
      <c r="AL221" s="39">
        <v>23</v>
      </c>
      <c r="AM221" s="39">
        <f>AL221*C221*E221*F221*L221*$AM$6</f>
        <v>533821.19205800002</v>
      </c>
      <c r="AN221" s="39">
        <v>3</v>
      </c>
      <c r="AO221" s="39">
        <f>SUM($AO$6*AN221*C221*E221*F221*L221)</f>
        <v>69628.851137999998</v>
      </c>
      <c r="AP221" s="39">
        <v>30</v>
      </c>
      <c r="AQ221" s="39">
        <f>AP221*C221*E221*F221*L221*$AQ$6</f>
        <v>696288.51137999992</v>
      </c>
      <c r="AR221" s="39">
        <v>18</v>
      </c>
      <c r="AS221" s="39">
        <f>AR221*C221*E221*F221*L221*$AS$6</f>
        <v>417773.10682799999</v>
      </c>
      <c r="AT221" s="39">
        <v>1</v>
      </c>
      <c r="AU221" s="39">
        <f>AT221*C221*E221*F221*L221*$AU$6</f>
        <v>23209.617045999996</v>
      </c>
      <c r="AV221" s="39">
        <v>0</v>
      </c>
      <c r="AW221" s="39">
        <f>AV221*C221*E221*F221*L221*$AW$6</f>
        <v>0</v>
      </c>
      <c r="AX221" s="39">
        <v>4</v>
      </c>
      <c r="AY221" s="39">
        <f>SUM(AX221*$AY$6*C221*E221*F221*L221)</f>
        <v>92838.468183999983</v>
      </c>
      <c r="AZ221" s="39">
        <v>40</v>
      </c>
      <c r="BA221" s="39">
        <f>SUM(AZ221*$BA$6*C221*E221*F221*L221)</f>
        <v>928384.68183999998</v>
      </c>
      <c r="BB221" s="39">
        <v>0</v>
      </c>
      <c r="BC221" s="39">
        <f>BB221*C221*E221*F221*L221*$BC$6</f>
        <v>0</v>
      </c>
      <c r="BD221" s="39">
        <v>0</v>
      </c>
      <c r="BE221" s="39">
        <f>BD221*C221*E221*F221*L221*$BE$6</f>
        <v>0</v>
      </c>
      <c r="BF221" s="39">
        <v>48</v>
      </c>
      <c r="BG221" s="39">
        <f>BF221*C221*E221*F221*L221*$BG$6</f>
        <v>1227741.3751680001</v>
      </c>
      <c r="BH221" s="39"/>
      <c r="BI221" s="39">
        <f>BH221*C221*E221*F221*L221*$BI$6</f>
        <v>0</v>
      </c>
      <c r="BJ221" s="39">
        <v>0</v>
      </c>
      <c r="BK221" s="39">
        <f>BJ221*C221*E221*F221*L221*$BK$6</f>
        <v>0</v>
      </c>
      <c r="BL221" s="39">
        <v>0</v>
      </c>
      <c r="BM221" s="39">
        <f>BL221*C221*E221*F221*L221*$BM$6</f>
        <v>0</v>
      </c>
      <c r="BN221" s="39">
        <v>0</v>
      </c>
      <c r="BO221" s="39">
        <f>BN221*C221*E221*F221*L221*$BO$6</f>
        <v>0</v>
      </c>
      <c r="BP221" s="39">
        <v>0</v>
      </c>
      <c r="BQ221" s="39">
        <f>BP221*C221*E221*F221*L221*$BQ$6</f>
        <v>0</v>
      </c>
      <c r="BR221" s="39">
        <v>0</v>
      </c>
      <c r="BS221" s="39">
        <f>BR221*C221*E221*F221*L221*$BS$6</f>
        <v>0</v>
      </c>
      <c r="BT221" s="39">
        <v>0</v>
      </c>
      <c r="BU221" s="39">
        <f>BT221*C221*E221*F221*L221*$BU$6</f>
        <v>0</v>
      </c>
      <c r="BV221" s="39">
        <v>3</v>
      </c>
      <c r="BW221" s="39">
        <f>BV221*C221*E221*F221*L221*$BW$6</f>
        <v>76733.835948000007</v>
      </c>
      <c r="BX221" s="39">
        <v>10</v>
      </c>
      <c r="BY221" s="39">
        <f>BX221*C221*E221*F221*L221*$BY$6</f>
        <v>232096.17045999996</v>
      </c>
      <c r="BZ221" s="39">
        <v>10</v>
      </c>
      <c r="CA221" s="39">
        <f>BZ221*C221*E221*F221*M221*$CA$6</f>
        <v>426299.0885999999</v>
      </c>
      <c r="CB221" s="39">
        <v>11</v>
      </c>
      <c r="CC221" s="39">
        <f>CB221*C221*E221*F221*M221*$CC$6</f>
        <v>468928.9974600001</v>
      </c>
      <c r="CD221" s="39">
        <v>10</v>
      </c>
      <c r="CE221" s="39">
        <f>CD221*C221*E221*F221*M221*$CE$6</f>
        <v>278515.40455199993</v>
      </c>
      <c r="CF221" s="39">
        <v>32</v>
      </c>
      <c r="CG221" s="39">
        <f>CF221*C221*E221*F221*M221*$CG$6</f>
        <v>891249.29456639988</v>
      </c>
      <c r="CH221" s="39">
        <v>2</v>
      </c>
      <c r="CI221" s="39">
        <f>SUM(CH221*$CI$6*C221*E221*F221*M221)</f>
        <v>55703.080910399993</v>
      </c>
      <c r="CJ221" s="39">
        <v>18</v>
      </c>
      <c r="CK221" s="39">
        <f>SUM(CJ221*$CK$6*C221*E221*F221*M221)</f>
        <v>501327.72819359996</v>
      </c>
      <c r="CL221" s="39">
        <v>12</v>
      </c>
      <c r="CM221" s="39">
        <f>CL221*C221*E221*F221*M221*$CM$6</f>
        <v>334218.48546240001</v>
      </c>
      <c r="CN221" s="39">
        <v>126</v>
      </c>
      <c r="CO221" s="39">
        <f>CN221*C221*E221*F221*M221*$CO$6</f>
        <v>3509294.0973552</v>
      </c>
      <c r="CP221" s="39">
        <v>114</v>
      </c>
      <c r="CQ221" s="39">
        <f>CP221*C221*E221*F221*M221*$CQ$6</f>
        <v>3175075.6118928003</v>
      </c>
      <c r="CR221" s="39">
        <v>1</v>
      </c>
      <c r="CS221" s="39">
        <f>CR221*C221*E221*F221*M221*$CS$6</f>
        <v>27851.540455199996</v>
      </c>
      <c r="CT221" s="39">
        <v>35</v>
      </c>
      <c r="CU221" s="39">
        <f>CT221*C221*E221*F221*M221*$CU$6</f>
        <v>974803.91593199992</v>
      </c>
      <c r="CV221" s="39">
        <v>1</v>
      </c>
      <c r="CW221" s="39">
        <f>SUM(CV221*$CW$6*C221*E221*F221*M221)</f>
        <v>27851.540455199996</v>
      </c>
      <c r="CX221" s="39">
        <v>10</v>
      </c>
      <c r="CY221" s="39">
        <f>SUM(CX221*$CY$6*C221*E221*F221*M221)</f>
        <v>278515.40455199999</v>
      </c>
      <c r="CZ221" s="39">
        <v>1</v>
      </c>
      <c r="DA221" s="39">
        <f>CZ221*C221*E221*F221*M221*$DA$6</f>
        <v>27851.540455199996</v>
      </c>
      <c r="DB221" s="39">
        <v>7</v>
      </c>
      <c r="DC221" s="39">
        <f>DB221*C221*E221*F221*M221*$DC$6</f>
        <v>194960.78318639999</v>
      </c>
      <c r="DD221" s="39">
        <v>2</v>
      </c>
      <c r="DE221" s="39">
        <f>DD221*C221*E221*F221*M221*$DE$6</f>
        <v>61387.068758399997</v>
      </c>
      <c r="DF221" s="39">
        <v>0</v>
      </c>
      <c r="DG221" s="39">
        <f>DF221*C221*E221*F221*M221*$DG$6</f>
        <v>0</v>
      </c>
      <c r="DH221" s="40">
        <v>18</v>
      </c>
      <c r="DI221" s="40">
        <f>DH221*C221*E221*F221*M221*$DI$6</f>
        <v>552483.61882560013</v>
      </c>
      <c r="DJ221" s="39">
        <v>12</v>
      </c>
      <c r="DK221" s="39">
        <f>DJ221*C221*E221*F221*M221*$DK$6</f>
        <v>368322.41255040007</v>
      </c>
      <c r="DL221" s="39">
        <v>0</v>
      </c>
      <c r="DM221" s="39">
        <f>DL221*C221*E221*F221*M221*$DM$6</f>
        <v>0</v>
      </c>
      <c r="DN221" s="39">
        <v>0</v>
      </c>
      <c r="DO221" s="39">
        <f>DN221*C221*E221*F221*M221*$DO$6</f>
        <v>0</v>
      </c>
      <c r="DP221" s="39">
        <v>2</v>
      </c>
      <c r="DQ221" s="39">
        <f>DP221*C221*E221*F221*M221*$DQ$6</f>
        <v>61387.068758399997</v>
      </c>
      <c r="DR221" s="39">
        <v>0</v>
      </c>
      <c r="DS221" s="39">
        <f>DR221*C221*E221*F221*M221*$DS$6</f>
        <v>0</v>
      </c>
      <c r="DT221" s="39"/>
      <c r="DU221" s="39">
        <f>DT221*C221*E221*F221*M221*$DU$6</f>
        <v>0</v>
      </c>
      <c r="DV221" s="39">
        <v>10</v>
      </c>
      <c r="DW221" s="39">
        <f>DV221*C221*E221*F221*M221*$DW$6</f>
        <v>278515.40455199993</v>
      </c>
      <c r="DX221" s="39">
        <v>5</v>
      </c>
      <c r="DY221" s="39">
        <f>DX221*C221*E221*F221*N221*$DY$6</f>
        <v>282930.64511249994</v>
      </c>
      <c r="DZ221" s="39">
        <v>30</v>
      </c>
      <c r="EA221" s="39">
        <f>DZ221*C221*E221*F221*O221*$EA$6</f>
        <v>1819383.6102749999</v>
      </c>
      <c r="EB221" s="41">
        <f t="shared" si="92"/>
        <v>1039</v>
      </c>
      <c r="EC221" s="41">
        <f t="shared" si="93"/>
        <v>28840456.224295106</v>
      </c>
    </row>
    <row r="222" spans="1:257" x14ac:dyDescent="0.25">
      <c r="A222" s="56">
        <v>223</v>
      </c>
      <c r="B222" s="34" t="s">
        <v>288</v>
      </c>
      <c r="C222" s="35">
        <v>19007.45</v>
      </c>
      <c r="D222" s="35">
        <f t="shared" si="95"/>
        <v>15205.960000000001</v>
      </c>
      <c r="E222" s="115">
        <v>2.42</v>
      </c>
      <c r="F222" s="36">
        <v>1</v>
      </c>
      <c r="G222" s="37"/>
      <c r="H222" s="38">
        <v>0.47</v>
      </c>
      <c r="I222" s="38">
        <v>0.28000000000000003</v>
      </c>
      <c r="J222" s="38">
        <v>0.05</v>
      </c>
      <c r="K222" s="38">
        <v>0.2</v>
      </c>
      <c r="L222" s="35">
        <v>1.4</v>
      </c>
      <c r="M222" s="35">
        <v>1.68</v>
      </c>
      <c r="N222" s="35">
        <v>2.23</v>
      </c>
      <c r="O222" s="35">
        <v>2.39</v>
      </c>
      <c r="P222" s="39"/>
      <c r="Q222" s="39">
        <f>P222*C222*E222*F222*L222*$Q$6</f>
        <v>0</v>
      </c>
      <c r="R222" s="39">
        <v>63</v>
      </c>
      <c r="S222" s="39">
        <f>R222*C222*E222*F222*L222*$S$6</f>
        <v>5274134.00514</v>
      </c>
      <c r="T222" s="39"/>
      <c r="U222" s="39">
        <f>T222*C222*E222*F222*L222*$U$6</f>
        <v>0</v>
      </c>
      <c r="V222" s="39">
        <v>50</v>
      </c>
      <c r="W222" s="39">
        <f>V222*C222*E222*F222*L222*$W$6</f>
        <v>3541848.2329999995</v>
      </c>
      <c r="X222" s="39">
        <v>0</v>
      </c>
      <c r="Y222" s="39">
        <f>X222*C222*E222*F222*L222*$Y$6</f>
        <v>0</v>
      </c>
      <c r="Z222" s="39">
        <v>35</v>
      </c>
      <c r="AA222" s="39">
        <f>Z222*C222*E222*F222*L222*$AA$6</f>
        <v>2479293.7630999996</v>
      </c>
      <c r="AB222" s="39">
        <v>0</v>
      </c>
      <c r="AC222" s="39">
        <f>AB222*C222*E222*F222*L222*$AC$6</f>
        <v>0</v>
      </c>
      <c r="AD222" s="39">
        <v>0</v>
      </c>
      <c r="AE222" s="39">
        <f>AD222*C222*E222*F222*L222*$AE$6</f>
        <v>0</v>
      </c>
      <c r="AF222" s="39">
        <v>0</v>
      </c>
      <c r="AG222" s="39">
        <f>AF222*C222*E222*F222*L222*$AG$6</f>
        <v>0</v>
      </c>
      <c r="AH222" s="39">
        <v>12</v>
      </c>
      <c r="AI222" s="39">
        <f>AH222*C222*E222*F222*L222*$AI$6</f>
        <v>757311.54945599998</v>
      </c>
      <c r="AJ222" s="39">
        <v>3</v>
      </c>
      <c r="AK222" s="39">
        <f>AJ222*C222*E222*F222*L222*$AK$6</f>
        <v>189327.88736399999</v>
      </c>
      <c r="AL222" s="39">
        <v>35</v>
      </c>
      <c r="AM222" s="39">
        <f>AL222*C222*E222*F222*L222*$AM$6</f>
        <v>2208825.3525799997</v>
      </c>
      <c r="AN222" s="39"/>
      <c r="AO222" s="39">
        <f>SUM($AO$6*AN222*C222*E222*F222*L222)</f>
        <v>0</v>
      </c>
      <c r="AP222" s="39">
        <v>7</v>
      </c>
      <c r="AQ222" s="39">
        <f>AP222*C222*E222*F222*L222*$AQ$6</f>
        <v>441765.07051599998</v>
      </c>
      <c r="AR222" s="39">
        <v>0</v>
      </c>
      <c r="AS222" s="39">
        <f>AR222*C222*E222*F222*L222*$AS$6</f>
        <v>0</v>
      </c>
      <c r="AT222" s="39">
        <v>0</v>
      </c>
      <c r="AU222" s="39">
        <f>AT222*C222*E222*F222*L222*$AU$6</f>
        <v>0</v>
      </c>
      <c r="AV222" s="39">
        <v>0</v>
      </c>
      <c r="AW222" s="39">
        <f>AV222*C222*E222*F222*L222*$AW$6</f>
        <v>0</v>
      </c>
      <c r="AX222" s="39">
        <v>1</v>
      </c>
      <c r="AY222" s="39">
        <f>SUM(AX222*$AY$6*C222*E222*F222*L222)</f>
        <v>63109.295787999989</v>
      </c>
      <c r="AZ222" s="39">
        <v>16</v>
      </c>
      <c r="BA222" s="39">
        <f>SUM(AZ222*$BA$6*C222*E222*F222*L222)</f>
        <v>1009748.7326079998</v>
      </c>
      <c r="BB222" s="39">
        <v>0</v>
      </c>
      <c r="BC222" s="39">
        <f>BB222*C222*E222*F222*L222*$BC$6</f>
        <v>0</v>
      </c>
      <c r="BD222" s="39">
        <v>0</v>
      </c>
      <c r="BE222" s="39">
        <f>BD222*C222*E222*F222*L222*$BE$6</f>
        <v>0</v>
      </c>
      <c r="BF222" s="39">
        <v>17</v>
      </c>
      <c r="BG222" s="39">
        <f>BF222*C222*E222*F222*L222*$BG$6</f>
        <v>1182333.337416</v>
      </c>
      <c r="BH222" s="39">
        <v>16</v>
      </c>
      <c r="BI222" s="39">
        <f>BH222*C222*E222*F222*L222*$BI$6</f>
        <v>1112784.3175679999</v>
      </c>
      <c r="BJ222" s="39">
        <v>0</v>
      </c>
      <c r="BK222" s="39">
        <f>BJ222*C222*E222*F222*L222*$BK$6</f>
        <v>0</v>
      </c>
      <c r="BL222" s="39">
        <v>0</v>
      </c>
      <c r="BM222" s="39">
        <f>BL222*C222*E222*F222*L222*$BM$6</f>
        <v>0</v>
      </c>
      <c r="BN222" s="39">
        <v>0</v>
      </c>
      <c r="BO222" s="39">
        <f>BN222*C222*E222*F222*L222*$BO$6</f>
        <v>0</v>
      </c>
      <c r="BP222" s="39">
        <v>0</v>
      </c>
      <c r="BQ222" s="39">
        <f>BP222*C222*E222*F222*L222*$BQ$6</f>
        <v>0</v>
      </c>
      <c r="BR222" s="39">
        <v>0</v>
      </c>
      <c r="BS222" s="39">
        <f>BR222*C222*E222*F222*L222*$BS$6</f>
        <v>0</v>
      </c>
      <c r="BT222" s="39">
        <v>5</v>
      </c>
      <c r="BU222" s="39">
        <f>BT222*C222*E222*F222*L222*$BU$6</f>
        <v>354184.82329999999</v>
      </c>
      <c r="BV222" s="39">
        <v>2</v>
      </c>
      <c r="BW222" s="39">
        <f>BV222*C222*E222*F222*L222*$BW$6</f>
        <v>139098.03969599999</v>
      </c>
      <c r="BX222" s="39">
        <v>3</v>
      </c>
      <c r="BY222" s="39">
        <f>BX222*C222*E222*F222*L222*$BY$6</f>
        <v>189327.88736399999</v>
      </c>
      <c r="BZ222" s="39"/>
      <c r="CA222" s="39">
        <f>BZ222*C222*E222*F222*M222*$CA$6</f>
        <v>0</v>
      </c>
      <c r="CB222" s="39">
        <v>2</v>
      </c>
      <c r="CC222" s="39">
        <f>CB222*C222*E222*F222*M222*$CC$6</f>
        <v>231830.06616000002</v>
      </c>
      <c r="CD222" s="39">
        <v>10</v>
      </c>
      <c r="CE222" s="39">
        <f>CD222*C222*E222*F222*M222*$CE$6</f>
        <v>757311.54945599986</v>
      </c>
      <c r="CF222" s="39">
        <v>10</v>
      </c>
      <c r="CG222" s="39">
        <f>CF222*C222*E222*F222*M222*$CG$6</f>
        <v>757311.54945599986</v>
      </c>
      <c r="CH222" s="39"/>
      <c r="CI222" s="39">
        <f>SUM(CH222*$CI$6*C222*E222*F222*M222)</f>
        <v>0</v>
      </c>
      <c r="CJ222" s="39"/>
      <c r="CK222" s="39">
        <f>SUM(CJ222*$CK$6*C222*E222*F222*M222)</f>
        <v>0</v>
      </c>
      <c r="CL222" s="39">
        <v>9</v>
      </c>
      <c r="CM222" s="39">
        <f>CL222*C222*E222*F222*M222*$CM$6</f>
        <v>681580.39451040002</v>
      </c>
      <c r="CN222" s="39"/>
      <c r="CO222" s="39">
        <f>CN222*C222*E222*F222*M222*$CO$6</f>
        <v>0</v>
      </c>
      <c r="CP222" s="39">
        <v>12</v>
      </c>
      <c r="CQ222" s="39">
        <f>CP222*C222*E222*F222*M222*$CQ$6</f>
        <v>908773.8593471999</v>
      </c>
      <c r="CR222" s="39"/>
      <c r="CS222" s="39">
        <f>CR222*C222*E222*F222*M222*$CS$6</f>
        <v>0</v>
      </c>
      <c r="CT222" s="39">
        <v>15</v>
      </c>
      <c r="CU222" s="39">
        <f>CT222*C222*E222*F222*M222*$CU$6</f>
        <v>1135967.3241839998</v>
      </c>
      <c r="CV222" s="39">
        <v>1</v>
      </c>
      <c r="CW222" s="39">
        <f>SUM(CV222*$CW$6*C222*E222*F222*M222)</f>
        <v>75731.154945599992</v>
      </c>
      <c r="CX222" s="39">
        <v>6</v>
      </c>
      <c r="CY222" s="39">
        <f>SUM(CX222*$CY$6*C222*E222*F222*M222)</f>
        <v>454386.92967359995</v>
      </c>
      <c r="CZ222" s="39"/>
      <c r="DA222" s="39">
        <f>CZ222*C222*E222*F222*M222*$DA$6</f>
        <v>0</v>
      </c>
      <c r="DB222" s="39">
        <v>0</v>
      </c>
      <c r="DC222" s="39">
        <f>DB222*C222*E222*F222*M222*$DC$6</f>
        <v>0</v>
      </c>
      <c r="DD222" s="39">
        <v>5</v>
      </c>
      <c r="DE222" s="39">
        <f>DD222*C222*E222*F222*M222*$DE$6</f>
        <v>417294.11908799998</v>
      </c>
      <c r="DF222" s="39">
        <v>0</v>
      </c>
      <c r="DG222" s="39">
        <f>DF222*C222*E222*F222*M222*$DG$6</f>
        <v>0</v>
      </c>
      <c r="DH222" s="40"/>
      <c r="DI222" s="40">
        <f>DH222*C222*E222*F222*M222*$DI$6</f>
        <v>0</v>
      </c>
      <c r="DJ222" s="39">
        <v>11</v>
      </c>
      <c r="DK222" s="39">
        <f>DJ222*C222*E222*F222*M222*$DK$6</f>
        <v>918047.06199359999</v>
      </c>
      <c r="DL222" s="39">
        <v>0</v>
      </c>
      <c r="DM222" s="39">
        <f>DL222*C222*E222*F222*M222*$DM$6</f>
        <v>0</v>
      </c>
      <c r="DN222" s="39">
        <v>0</v>
      </c>
      <c r="DO222" s="39">
        <f>DN222*C222*E222*F222*M222*$DO$6</f>
        <v>0</v>
      </c>
      <c r="DP222" s="39"/>
      <c r="DQ222" s="39">
        <f>DP222*C222*E222*F222*M222*$DQ$6</f>
        <v>0</v>
      </c>
      <c r="DR222" s="39">
        <v>0</v>
      </c>
      <c r="DS222" s="39">
        <f>DR222*C222*E222*F222*M222*$DS$6</f>
        <v>0</v>
      </c>
      <c r="DT222" s="39">
        <v>10</v>
      </c>
      <c r="DU222" s="39">
        <f>DT222*C222*E222*F222*M222*$DU$6</f>
        <v>757311.54945599986</v>
      </c>
      <c r="DV222" s="39">
        <v>1</v>
      </c>
      <c r="DW222" s="39">
        <f>DV222*C222*E222*F222*M222*$DW$6</f>
        <v>75731.154945600007</v>
      </c>
      <c r="DX222" s="39">
        <v>4</v>
      </c>
      <c r="DY222" s="39">
        <f>DX222*C222*E222*F222*N222*$DY$6</f>
        <v>615453.62801999995</v>
      </c>
      <c r="DZ222" s="39">
        <v>5</v>
      </c>
      <c r="EA222" s="39">
        <f>DZ222*C222*E222*F222*O222*$EA$6</f>
        <v>824514.66982499999</v>
      </c>
      <c r="EB222" s="41">
        <f t="shared" si="92"/>
        <v>366</v>
      </c>
      <c r="EC222" s="41">
        <f t="shared" si="93"/>
        <v>27554337.305957001</v>
      </c>
    </row>
    <row r="223" spans="1:257" x14ac:dyDescent="0.25">
      <c r="A223" s="56">
        <v>224</v>
      </c>
      <c r="B223" s="34" t="s">
        <v>289</v>
      </c>
      <c r="C223" s="35">
        <v>19007.45</v>
      </c>
      <c r="D223" s="35">
        <f t="shared" si="95"/>
        <v>15396.034500000002</v>
      </c>
      <c r="E223" s="112">
        <v>0.77</v>
      </c>
      <c r="F223" s="36">
        <v>1</v>
      </c>
      <c r="G223" s="37"/>
      <c r="H223" s="38">
        <v>0.61</v>
      </c>
      <c r="I223" s="38">
        <v>0.16</v>
      </c>
      <c r="J223" s="38">
        <v>0.04</v>
      </c>
      <c r="K223" s="38">
        <v>0.19</v>
      </c>
      <c r="L223" s="35">
        <v>1.4</v>
      </c>
      <c r="M223" s="35">
        <v>1.68</v>
      </c>
      <c r="N223" s="35">
        <v>2.23</v>
      </c>
      <c r="O223" s="35">
        <v>2.39</v>
      </c>
      <c r="P223" s="39"/>
      <c r="Q223" s="39">
        <f>P223*C223*E223*F223*L223*$Q$6</f>
        <v>0</v>
      </c>
      <c r="R223" s="39">
        <v>2</v>
      </c>
      <c r="S223" s="39">
        <f>R223*C223*E223*F223*L223*$S$6</f>
        <v>53274.080860000002</v>
      </c>
      <c r="T223" s="39">
        <v>0</v>
      </c>
      <c r="U223" s="39">
        <f>T223*C223*E223*F223*L223*$U$6</f>
        <v>0</v>
      </c>
      <c r="V223" s="39">
        <v>150</v>
      </c>
      <c r="W223" s="39">
        <f>V223*C223*E223*F223*L223*$W$6</f>
        <v>3380855.1315000001</v>
      </c>
      <c r="X223" s="39">
        <v>0</v>
      </c>
      <c r="Y223" s="39">
        <f>X223*C223*E223*F223*L223*$Y$6</f>
        <v>0</v>
      </c>
      <c r="Z223" s="39">
        <v>68</v>
      </c>
      <c r="AA223" s="39">
        <f>Z223*C223*E223*F223*L223*$AA$6</f>
        <v>1532654.3262800002</v>
      </c>
      <c r="AB223" s="39">
        <v>0</v>
      </c>
      <c r="AC223" s="39">
        <f>AB223*C223*E223*F223*L223*$AC$6</f>
        <v>0</v>
      </c>
      <c r="AD223" s="39">
        <v>0</v>
      </c>
      <c r="AE223" s="39">
        <f>AD223*C223*E223*F223*L223*$AE$6</f>
        <v>0</v>
      </c>
      <c r="AF223" s="39">
        <v>0</v>
      </c>
      <c r="AG223" s="39">
        <f>AF223*C223*E223*F223*L223*$AG$6</f>
        <v>0</v>
      </c>
      <c r="AH223" s="39">
        <v>290</v>
      </c>
      <c r="AI223" s="39">
        <f>AH223*C223*E223*F223*L223*$AI$6</f>
        <v>5823266.8386199996</v>
      </c>
      <c r="AJ223" s="39">
        <v>7</v>
      </c>
      <c r="AK223" s="39">
        <f>AJ223*C223*E223*F223*L223*$AK$6</f>
        <v>140561.61334599997</v>
      </c>
      <c r="AL223" s="39">
        <v>17</v>
      </c>
      <c r="AM223" s="39">
        <f>AL223*C223*E223*F223*L223*$AM$6</f>
        <v>341363.91812600003</v>
      </c>
      <c r="AN223" s="39">
        <v>2</v>
      </c>
      <c r="AO223" s="39">
        <f>SUM($AO$6*AN223*C223*E223*F223*L223)</f>
        <v>40160.460955999995</v>
      </c>
      <c r="AP223" s="39">
        <v>12</v>
      </c>
      <c r="AQ223" s="39">
        <f>AP223*C223*E223*F223*L223*$AQ$6</f>
        <v>240962.765736</v>
      </c>
      <c r="AR223" s="39">
        <v>0</v>
      </c>
      <c r="AS223" s="39">
        <f>AR223*C223*E223*F223*L223*$AS$6</f>
        <v>0</v>
      </c>
      <c r="AT223" s="39">
        <v>2</v>
      </c>
      <c r="AU223" s="39">
        <f>AT223*C223*E223*F223*L223*$AU$6</f>
        <v>40160.460956000003</v>
      </c>
      <c r="AV223" s="39"/>
      <c r="AW223" s="39">
        <f>AV223*C223*E223*F223*L223*$AW$6</f>
        <v>0</v>
      </c>
      <c r="AX223" s="39">
        <v>7</v>
      </c>
      <c r="AY223" s="39">
        <f>SUM(AX223*$AY$6*C223*E223*F223*L223)</f>
        <v>140561.61334599997</v>
      </c>
      <c r="AZ223" s="39">
        <v>82</v>
      </c>
      <c r="BA223" s="39">
        <f>SUM(AZ223*$BA$6*C223*E223*F223*L223)</f>
        <v>1646578.8991960001</v>
      </c>
      <c r="BB223" s="39">
        <v>0</v>
      </c>
      <c r="BC223" s="39">
        <f>BB223*C223*E223*F223*L223*$BC$6</f>
        <v>0</v>
      </c>
      <c r="BD223" s="39">
        <v>0</v>
      </c>
      <c r="BE223" s="39">
        <f>BD223*C223*E223*F223*L223*$BE$6</f>
        <v>0</v>
      </c>
      <c r="BF223" s="39">
        <v>79</v>
      </c>
      <c r="BG223" s="39">
        <f>BF223*C223*E223*F223*L223*$BG$6</f>
        <v>1748209.4534519999</v>
      </c>
      <c r="BH223" s="39">
        <v>5</v>
      </c>
      <c r="BI223" s="39">
        <f>BH223*C223*E223*F223*L223*$BI$6</f>
        <v>110646.16794</v>
      </c>
      <c r="BJ223" s="39">
        <v>0</v>
      </c>
      <c r="BK223" s="39">
        <f>BJ223*C223*E223*F223*L223*$BK$6</f>
        <v>0</v>
      </c>
      <c r="BL223" s="39">
        <v>0</v>
      </c>
      <c r="BM223" s="39">
        <f>BL223*C223*E223*F223*L223*$BM$6</f>
        <v>0</v>
      </c>
      <c r="BN223" s="39">
        <v>0</v>
      </c>
      <c r="BO223" s="39">
        <f>BN223*C223*E223*F223*L223*$BO$6</f>
        <v>0</v>
      </c>
      <c r="BP223" s="39">
        <v>0</v>
      </c>
      <c r="BQ223" s="39">
        <f>BP223*C223*E223*F223*L223*$BQ$6</f>
        <v>0</v>
      </c>
      <c r="BR223" s="39">
        <v>0</v>
      </c>
      <c r="BS223" s="39">
        <f>BR223*C223*E223*F223*L223*$BS$6</f>
        <v>0</v>
      </c>
      <c r="BT223" s="39">
        <v>42</v>
      </c>
      <c r="BU223" s="39">
        <f>BT223*C223*E223*F223*L223*$BU$6</f>
        <v>946639.43682000018</v>
      </c>
      <c r="BV223" s="39">
        <v>2</v>
      </c>
      <c r="BW223" s="39">
        <f>BV223*C223*E223*F223*L223*$BW$6</f>
        <v>44258.467176000006</v>
      </c>
      <c r="BX223" s="39">
        <v>50</v>
      </c>
      <c r="BY223" s="39">
        <f>BX223*C223*E223*F223*L223*$BY$6</f>
        <v>1004011.5239</v>
      </c>
      <c r="BZ223" s="39">
        <v>10</v>
      </c>
      <c r="CA223" s="39">
        <f>BZ223*C223*E223*F223*M223*$CA$6</f>
        <v>368820.55979999993</v>
      </c>
      <c r="CB223" s="39">
        <v>11</v>
      </c>
      <c r="CC223" s="39">
        <f>CB223*C223*E223*F223*M223*$CC$6</f>
        <v>405702.61578000005</v>
      </c>
      <c r="CD223" s="39">
        <v>3</v>
      </c>
      <c r="CE223" s="39">
        <f>CD223*C223*E223*F223*M223*$CE$6</f>
        <v>72288.829720800015</v>
      </c>
      <c r="CF223" s="39">
        <v>75</v>
      </c>
      <c r="CG223" s="39">
        <f>CF223*C223*E223*F223*M223*$CG$6</f>
        <v>1807220.7430200002</v>
      </c>
      <c r="CH223" s="39">
        <v>3</v>
      </c>
      <c r="CI223" s="39">
        <f>SUM(CH223*$CI$6*C223*E223*F223*M223)</f>
        <v>72288.8297208</v>
      </c>
      <c r="CJ223" s="39">
        <v>32</v>
      </c>
      <c r="CK223" s="39">
        <f>SUM(CJ223*$CK$6*C223*E223*F223*M223)</f>
        <v>771080.85035519989</v>
      </c>
      <c r="CL223" s="39">
        <v>48</v>
      </c>
      <c r="CM223" s="39">
        <f>CL223*C223*E223*F223*M223*$CM$6</f>
        <v>1156621.2755328002</v>
      </c>
      <c r="CN223" s="39">
        <v>82</v>
      </c>
      <c r="CO223" s="39">
        <f>CN223*C223*E223*F223*M223*$CO$6</f>
        <v>1975894.6790352003</v>
      </c>
      <c r="CP223" s="39">
        <v>24</v>
      </c>
      <c r="CQ223" s="39">
        <f>CP223*C223*E223*F223*M223*$CQ$6</f>
        <v>578310.63776640012</v>
      </c>
      <c r="CR223" s="39">
        <v>3</v>
      </c>
      <c r="CS223" s="39">
        <f>CR223*C223*E223*F223*M223*$CS$6</f>
        <v>72288.829720800015</v>
      </c>
      <c r="CT223" s="39"/>
      <c r="CU223" s="39">
        <f>CT223*C223*E223*F223*M223*$CU$6</f>
        <v>0</v>
      </c>
      <c r="CV223" s="39">
        <v>8</v>
      </c>
      <c r="CW223" s="39">
        <f>SUM(CV223*$CW$6*C223*E223*F223*M223)</f>
        <v>192770.21258879997</v>
      </c>
      <c r="CX223" s="39">
        <v>85</v>
      </c>
      <c r="CY223" s="39">
        <f>SUM(CX223*$CY$6*C223*E223*F223*M223)</f>
        <v>2048183.5087560001</v>
      </c>
      <c r="CZ223" s="39">
        <v>2</v>
      </c>
      <c r="DA223" s="39">
        <f>CZ223*C223*E223*F223*M223*$DA$6</f>
        <v>48192.5531472</v>
      </c>
      <c r="DB223" s="39">
        <v>0</v>
      </c>
      <c r="DC223" s="39">
        <f>DB223*C223*E223*F223*M223*$DC$6</f>
        <v>0</v>
      </c>
      <c r="DD223" s="39">
        <v>5</v>
      </c>
      <c r="DE223" s="39">
        <f>DD223*C223*E223*F223*M223*$DE$6</f>
        <v>132775.40152799999</v>
      </c>
      <c r="DF223" s="39">
        <v>20</v>
      </c>
      <c r="DG223" s="39">
        <f>DF223*C223*E223*F223*M223*$DG$6</f>
        <v>531101.60611199995</v>
      </c>
      <c r="DH223" s="40">
        <v>27</v>
      </c>
      <c r="DI223" s="40">
        <f>DH223*C223*E223*F223*M223*$DI$6</f>
        <v>716987.16825120011</v>
      </c>
      <c r="DJ223" s="39">
        <v>321</v>
      </c>
      <c r="DK223" s="39">
        <f>DJ223*C223*E223*F223*M223*$DK$6</f>
        <v>8524180.7780976016</v>
      </c>
      <c r="DL223" s="39">
        <v>0</v>
      </c>
      <c r="DM223" s="39">
        <f>DL223*C223*E223*F223*M223*$DM$6</f>
        <v>0</v>
      </c>
      <c r="DN223" s="39">
        <v>0</v>
      </c>
      <c r="DO223" s="39">
        <f>DN223*C223*E223*F223*M223*$DO$6</f>
        <v>0</v>
      </c>
      <c r="DP223" s="39">
        <v>3</v>
      </c>
      <c r="DQ223" s="39">
        <f>DP223*C223*E223*F223*M223*$DQ$6</f>
        <v>79665.240916800016</v>
      </c>
      <c r="DR223" s="39">
        <v>0</v>
      </c>
      <c r="DS223" s="39">
        <f>DR223*C223*E223*F223*M223*$DS$6</f>
        <v>0</v>
      </c>
      <c r="DT223" s="39">
        <v>25</v>
      </c>
      <c r="DU223" s="39">
        <f>DT223*C223*E223*F223*M223*$DU$6</f>
        <v>602406.91434000002</v>
      </c>
      <c r="DV223" s="39">
        <v>8</v>
      </c>
      <c r="DW223" s="39">
        <f>DV223*C223*E223*F223*M223*$DW$6</f>
        <v>192770.2125888</v>
      </c>
      <c r="DX223" s="39">
        <v>2</v>
      </c>
      <c r="DY223" s="39">
        <f>DX223*C223*E223*F223*N223*$DY$6</f>
        <v>97913.077185000002</v>
      </c>
      <c r="DZ223" s="39">
        <v>13</v>
      </c>
      <c r="EA223" s="39">
        <f>DZ223*C223*E223*F223*O223*$EA$6</f>
        <v>682098.49958250008</v>
      </c>
      <c r="EB223" s="41">
        <f t="shared" si="92"/>
        <v>1627</v>
      </c>
      <c r="EC223" s="41">
        <f t="shared" si="93"/>
        <v>38363728.1817559</v>
      </c>
    </row>
    <row r="224" spans="1:257" ht="30" x14ac:dyDescent="0.25">
      <c r="A224" s="56">
        <v>225</v>
      </c>
      <c r="B224" s="34" t="s">
        <v>290</v>
      </c>
      <c r="C224" s="35">
        <v>19007.45</v>
      </c>
      <c r="D224" s="35">
        <f t="shared" si="95"/>
        <v>15966.258000000002</v>
      </c>
      <c r="E224" s="112">
        <v>0.84</v>
      </c>
      <c r="F224" s="36">
        <v>1</v>
      </c>
      <c r="G224" s="37"/>
      <c r="H224" s="38">
        <v>0.66</v>
      </c>
      <c r="I224" s="38">
        <v>0.14000000000000001</v>
      </c>
      <c r="J224" s="38">
        <v>0.04</v>
      </c>
      <c r="K224" s="38">
        <v>0.16</v>
      </c>
      <c r="L224" s="35">
        <v>1.4</v>
      </c>
      <c r="M224" s="35">
        <v>1.68</v>
      </c>
      <c r="N224" s="35">
        <v>2.23</v>
      </c>
      <c r="O224" s="35">
        <v>2.39</v>
      </c>
      <c r="P224" s="39"/>
      <c r="Q224" s="39">
        <f>P224*C224*E224*F224*L224*$Q$6</f>
        <v>0</v>
      </c>
      <c r="R224" s="39">
        <v>2</v>
      </c>
      <c r="S224" s="39">
        <f>R224*C224*E224*F224*L224*$S$6</f>
        <v>58117.179119999993</v>
      </c>
      <c r="T224" s="39">
        <v>0</v>
      </c>
      <c r="U224" s="39">
        <f>T224*C224*E224*F224*L224*$U$6</f>
        <v>0</v>
      </c>
      <c r="V224" s="39">
        <v>20</v>
      </c>
      <c r="W224" s="39">
        <f>V224*C224*E224*F224*L224*$W$6</f>
        <v>491760.74639999995</v>
      </c>
      <c r="X224" s="39">
        <v>0</v>
      </c>
      <c r="Y224" s="39">
        <f>X224*C224*E224*F224*L224*$Y$6</f>
        <v>0</v>
      </c>
      <c r="Z224" s="39">
        <v>28</v>
      </c>
      <c r="AA224" s="39">
        <f>Z224*C224*E224*F224*L224*$AA$6</f>
        <v>688465.04496000009</v>
      </c>
      <c r="AB224" s="39">
        <v>0</v>
      </c>
      <c r="AC224" s="39">
        <f>AB224*C224*E224*F224*L224*$AC$6</f>
        <v>0</v>
      </c>
      <c r="AD224" s="39">
        <v>0</v>
      </c>
      <c r="AE224" s="39">
        <f>AD224*C224*E224*F224*L224*$AE$6</f>
        <v>0</v>
      </c>
      <c r="AF224" s="39">
        <v>0</v>
      </c>
      <c r="AG224" s="39">
        <f>AF224*C224*E224*F224*L224*$AG$6</f>
        <v>0</v>
      </c>
      <c r="AH224" s="39">
        <v>1</v>
      </c>
      <c r="AI224" s="39">
        <f>AH224*C224*E224*F224*L224*$AI$6</f>
        <v>21905.705975999997</v>
      </c>
      <c r="AJ224" s="39"/>
      <c r="AK224" s="39">
        <f>AJ224*C224*E224*F224*L224*$AK$6</f>
        <v>0</v>
      </c>
      <c r="AL224" s="39"/>
      <c r="AM224" s="39">
        <f>AL224*C224*E224*F224*L224*$AM$6</f>
        <v>0</v>
      </c>
      <c r="AN224" s="39"/>
      <c r="AO224" s="39">
        <f>SUM($AO$6*AN224*C224*E224*F224*L224)</f>
        <v>0</v>
      </c>
      <c r="AP224" s="39"/>
      <c r="AQ224" s="39">
        <f>AP224*C224*E224*F224*L224*$AQ$6</f>
        <v>0</v>
      </c>
      <c r="AR224" s="39">
        <v>0</v>
      </c>
      <c r="AS224" s="39">
        <f>AR224*C224*E224*F224*L224*$AS$6</f>
        <v>0</v>
      </c>
      <c r="AT224" s="39"/>
      <c r="AU224" s="39">
        <f>AT224*C224*E224*F224*L224*$AU$6</f>
        <v>0</v>
      </c>
      <c r="AV224" s="39">
        <v>0</v>
      </c>
      <c r="AW224" s="39">
        <f>AV224*C224*E224*F224*L224*$AW$6</f>
        <v>0</v>
      </c>
      <c r="AX224" s="39"/>
      <c r="AY224" s="39">
        <f>SUM(AX224*$AY$6*C224*E224*F224*L224)</f>
        <v>0</v>
      </c>
      <c r="AZ224" s="39"/>
      <c r="BA224" s="39">
        <f>SUM(AZ224*$BA$6*C224*E224*F224*L224)</f>
        <v>0</v>
      </c>
      <c r="BB224" s="39">
        <v>0</v>
      </c>
      <c r="BC224" s="39">
        <f>BB224*C224*E224*F224*L224*$BC$6</f>
        <v>0</v>
      </c>
      <c r="BD224" s="39">
        <v>10</v>
      </c>
      <c r="BE224" s="39">
        <f>BD224*C224*E224*F224*L224*$BE$6</f>
        <v>241409.82095999998</v>
      </c>
      <c r="BF224" s="39">
        <v>10</v>
      </c>
      <c r="BG224" s="39">
        <f>BF224*C224*E224*F224*L224*$BG$6</f>
        <v>241409.82095999998</v>
      </c>
      <c r="BH224" s="39">
        <v>2</v>
      </c>
      <c r="BI224" s="39">
        <f>BH224*C224*E224*F224*L224*$BI$6</f>
        <v>48281.964191999999</v>
      </c>
      <c r="BJ224" s="39">
        <v>0</v>
      </c>
      <c r="BK224" s="39">
        <f>BJ224*C224*E224*F224*L224*$BK$6</f>
        <v>0</v>
      </c>
      <c r="BL224" s="39">
        <v>0</v>
      </c>
      <c r="BM224" s="39">
        <f>BL224*C224*E224*F224*L224*$BM$6</f>
        <v>0</v>
      </c>
      <c r="BN224" s="39">
        <v>0</v>
      </c>
      <c r="BO224" s="39">
        <f>BN224*C224*E224*F224*L224*$BO$6</f>
        <v>0</v>
      </c>
      <c r="BP224" s="39">
        <v>0</v>
      </c>
      <c r="BQ224" s="39">
        <f>BP224*C224*E224*F224*L224*$BQ$6</f>
        <v>0</v>
      </c>
      <c r="BR224" s="39">
        <v>0</v>
      </c>
      <c r="BS224" s="39">
        <f>BR224*C224*E224*F224*L224*$BS$6</f>
        <v>0</v>
      </c>
      <c r="BT224" s="39"/>
      <c r="BU224" s="39">
        <f>BT224*C224*E224*F224*L224*$BU$6</f>
        <v>0</v>
      </c>
      <c r="BV224" s="39"/>
      <c r="BW224" s="39">
        <f>BV224*C224*E224*F224*L224*$BW$6</f>
        <v>0</v>
      </c>
      <c r="BX224" s="39"/>
      <c r="BY224" s="39">
        <f>BX224*C224*E224*F224*L224*$BY$6</f>
        <v>0</v>
      </c>
      <c r="BZ224" s="39">
        <v>2</v>
      </c>
      <c r="CA224" s="39">
        <f>BZ224*C224*E224*F224*M224*$CA$6</f>
        <v>80469.940319999994</v>
      </c>
      <c r="CB224" s="39"/>
      <c r="CC224" s="39">
        <f>CB224*C224*E224*F224*M224*$CC$6</f>
        <v>0</v>
      </c>
      <c r="CD224" s="39"/>
      <c r="CE224" s="39">
        <f>CD224*C224*E224*F224*M224*$CE$6</f>
        <v>0</v>
      </c>
      <c r="CF224" s="39">
        <v>1</v>
      </c>
      <c r="CG224" s="39">
        <f>CF224*C224*E224*F224*M224*$CG$6</f>
        <v>26286.847171199999</v>
      </c>
      <c r="CH224" s="39"/>
      <c r="CI224" s="39">
        <f>SUM(CH224*$CI$6*C224*E224*F224*M224)</f>
        <v>0</v>
      </c>
      <c r="CJ224" s="39"/>
      <c r="CK224" s="39">
        <f>SUM(CJ224*$CK$6*C224*E224*F224*M224)</f>
        <v>0</v>
      </c>
      <c r="CL224" s="39">
        <v>3</v>
      </c>
      <c r="CM224" s="39">
        <f>CL224*C224*E224*F224*M224*$CM$6</f>
        <v>78860.541513600008</v>
      </c>
      <c r="CN224" s="39">
        <v>0</v>
      </c>
      <c r="CO224" s="39">
        <f>CN224*C224*E224*F224*M224*$CO$6</f>
        <v>0</v>
      </c>
      <c r="CP224" s="39">
        <v>15</v>
      </c>
      <c r="CQ224" s="39">
        <f>CP224*C224*E224*F224*M224*$CQ$6</f>
        <v>394302.70756799995</v>
      </c>
      <c r="CR224" s="39">
        <v>0</v>
      </c>
      <c r="CS224" s="39">
        <f>CR224*C224*E224*F224*M224*$CS$6</f>
        <v>0</v>
      </c>
      <c r="CT224" s="39"/>
      <c r="CU224" s="39">
        <f>CT224*C224*E224*F224*M224*$CU$6</f>
        <v>0</v>
      </c>
      <c r="CV224" s="39"/>
      <c r="CW224" s="39">
        <f>SUM(CV224*$CW$6*C224*E224*F224*M224)</f>
        <v>0</v>
      </c>
      <c r="CX224" s="39">
        <v>5</v>
      </c>
      <c r="CY224" s="39">
        <f>SUM(CX224*$CY$6*C224*E224*F224*M224)</f>
        <v>131434.23585599998</v>
      </c>
      <c r="CZ224" s="39">
        <v>0</v>
      </c>
      <c r="DA224" s="39">
        <f>CZ224*C224*E224*F224*M224*$DA$6</f>
        <v>0</v>
      </c>
      <c r="DB224" s="39">
        <v>0</v>
      </c>
      <c r="DC224" s="39">
        <f>DB224*C224*E224*F224*M224*$DC$6</f>
        <v>0</v>
      </c>
      <c r="DD224" s="39"/>
      <c r="DE224" s="39">
        <f>DD224*C224*E224*F224*M224*$DE$6</f>
        <v>0</v>
      </c>
      <c r="DF224" s="39">
        <v>0</v>
      </c>
      <c r="DG224" s="39">
        <f>DF224*C224*E224*F224*M224*$DG$6</f>
        <v>0</v>
      </c>
      <c r="DH224" s="40">
        <v>11</v>
      </c>
      <c r="DI224" s="40">
        <f>DH224*C224*E224*F224*M224*$DI$6</f>
        <v>318660.96366720001</v>
      </c>
      <c r="DJ224" s="39">
        <v>46</v>
      </c>
      <c r="DK224" s="39">
        <f>DJ224*C224*E224*F224*M224*$DK$6</f>
        <v>1332582.2116992001</v>
      </c>
      <c r="DL224" s="39">
        <v>0</v>
      </c>
      <c r="DM224" s="39">
        <f>DL224*C224*E224*F224*M224*$DM$6</f>
        <v>0</v>
      </c>
      <c r="DN224" s="39"/>
      <c r="DO224" s="39">
        <f>DN224*C224*E224*F224*M224*$DO$6</f>
        <v>0</v>
      </c>
      <c r="DP224" s="39">
        <v>0</v>
      </c>
      <c r="DQ224" s="39">
        <f>DP224*C224*E224*F224*M224*$DQ$6</f>
        <v>0</v>
      </c>
      <c r="DR224" s="39">
        <v>0</v>
      </c>
      <c r="DS224" s="39">
        <f>DR224*C224*E224*F224*M224*$DS$6</f>
        <v>0</v>
      </c>
      <c r="DT224" s="39"/>
      <c r="DU224" s="39">
        <f>DT224*C224*E224*F224*M224*$DU$6</f>
        <v>0</v>
      </c>
      <c r="DV224" s="39">
        <v>2</v>
      </c>
      <c r="DW224" s="39">
        <f>DV224*C224*E224*F224*M224*$DW$6</f>
        <v>52573.694342399998</v>
      </c>
      <c r="DX224" s="39">
        <v>0</v>
      </c>
      <c r="DY224" s="39">
        <f>DX224*C224*E224*F224*N224*$DY$6</f>
        <v>0</v>
      </c>
      <c r="DZ224" s="39"/>
      <c r="EA224" s="39">
        <f>DZ224*C224*E224*F224*O224*$EA$6</f>
        <v>0</v>
      </c>
      <c r="EB224" s="41">
        <f t="shared" si="92"/>
        <v>158</v>
      </c>
      <c r="EC224" s="41">
        <f t="shared" si="93"/>
        <v>4206521.4247055994</v>
      </c>
    </row>
    <row r="225" spans="1:257" ht="30" x14ac:dyDescent="0.25">
      <c r="A225" s="56">
        <v>226</v>
      </c>
      <c r="B225" s="34" t="s">
        <v>291</v>
      </c>
      <c r="C225" s="35">
        <v>19007.45</v>
      </c>
      <c r="D225" s="35">
        <f t="shared" si="95"/>
        <v>15966.258</v>
      </c>
      <c r="E225" s="112">
        <v>0.68</v>
      </c>
      <c r="F225" s="36">
        <v>1</v>
      </c>
      <c r="G225" s="37"/>
      <c r="H225" s="38">
        <v>0.69</v>
      </c>
      <c r="I225" s="38">
        <v>0.11</v>
      </c>
      <c r="J225" s="38">
        <v>0.04</v>
      </c>
      <c r="K225" s="38">
        <v>0.16</v>
      </c>
      <c r="L225" s="35">
        <v>1.4</v>
      </c>
      <c r="M225" s="35">
        <v>1.68</v>
      </c>
      <c r="N225" s="35">
        <v>2.23</v>
      </c>
      <c r="O225" s="35">
        <v>2.39</v>
      </c>
      <c r="P225" s="39"/>
      <c r="Q225" s="39">
        <f>P225*C225*E225*F225*L225*$Q$6</f>
        <v>0</v>
      </c>
      <c r="R225" s="39">
        <v>30</v>
      </c>
      <c r="S225" s="39">
        <f>R225*C225*E225*F225*L225*$S$6</f>
        <v>705708.60360000003</v>
      </c>
      <c r="T225" s="39">
        <v>0</v>
      </c>
      <c r="U225" s="39">
        <f>T225*C225*E225*F225*L225*$U$6</f>
        <v>0</v>
      </c>
      <c r="V225" s="39">
        <v>20</v>
      </c>
      <c r="W225" s="39">
        <f>V225*C225*E225*F225*L225*$W$6</f>
        <v>398092.03280000004</v>
      </c>
      <c r="X225" s="39">
        <v>0</v>
      </c>
      <c r="Y225" s="39">
        <f>X225*C225*E225*F225*L225*$Y$6</f>
        <v>0</v>
      </c>
      <c r="Z225" s="39">
        <v>75</v>
      </c>
      <c r="AA225" s="39">
        <f>Z225*C225*E225*F225*L225*$AA$6</f>
        <v>1492845.1230000001</v>
      </c>
      <c r="AB225" s="39">
        <v>0</v>
      </c>
      <c r="AC225" s="39">
        <f>AB225*C225*E225*F225*L225*$AC$6</f>
        <v>0</v>
      </c>
      <c r="AD225" s="39">
        <v>0</v>
      </c>
      <c r="AE225" s="39">
        <f>AD225*C225*E225*F225*L225*$AE$6</f>
        <v>0</v>
      </c>
      <c r="AF225" s="39">
        <v>0</v>
      </c>
      <c r="AG225" s="39">
        <f>AF225*C225*E225*F225*L225*$AG$6</f>
        <v>0</v>
      </c>
      <c r="AH225" s="39">
        <v>1</v>
      </c>
      <c r="AI225" s="39">
        <f>AH225*C225*E225*F225*L225*$AI$6</f>
        <v>17733.190552</v>
      </c>
      <c r="AJ225" s="39">
        <v>5</v>
      </c>
      <c r="AK225" s="39">
        <f>AJ225*C225*E225*F225*L225*$AK$6</f>
        <v>88665.95276</v>
      </c>
      <c r="AL225" s="39">
        <v>1</v>
      </c>
      <c r="AM225" s="39">
        <f>AL225*C225*E225*F225*L225*$AM$6</f>
        <v>17733.190552</v>
      </c>
      <c r="AN225" s="39"/>
      <c r="AO225" s="39">
        <f>SUM($AO$6*AN225*C225*E225*F225*L225)</f>
        <v>0</v>
      </c>
      <c r="AP225" s="39">
        <v>12</v>
      </c>
      <c r="AQ225" s="39">
        <f>AP225*C225*E225*F225*L225*$AQ$6</f>
        <v>212798.286624</v>
      </c>
      <c r="AR225" s="39">
        <v>0</v>
      </c>
      <c r="AS225" s="39">
        <f>AR225*C225*E225*F225*L225*$AS$6</f>
        <v>0</v>
      </c>
      <c r="AT225" s="39">
        <v>0</v>
      </c>
      <c r="AU225" s="39">
        <f>AT225*C225*E225*F225*L225*$AU$6</f>
        <v>0</v>
      </c>
      <c r="AV225" s="39">
        <v>0</v>
      </c>
      <c r="AW225" s="39">
        <f>AV225*C225*E225*F225*L225*$AW$6</f>
        <v>0</v>
      </c>
      <c r="AX225" s="39">
        <v>1</v>
      </c>
      <c r="AY225" s="39">
        <f>SUM(AX225*$AY$6*C225*E225*F225*L225)</f>
        <v>17733.190552</v>
      </c>
      <c r="AZ225" s="39">
        <v>7</v>
      </c>
      <c r="BA225" s="39">
        <f>SUM(AZ225*$BA$6*C225*E225*F225*L225)</f>
        <v>124132.33386399999</v>
      </c>
      <c r="BB225" s="39">
        <v>0</v>
      </c>
      <c r="BC225" s="39">
        <f>BB225*C225*E225*F225*L225*$BC$6</f>
        <v>0</v>
      </c>
      <c r="BD225" s="39">
        <v>120</v>
      </c>
      <c r="BE225" s="39">
        <f>BD225*C225*E225*F225*L225*$BE$6</f>
        <v>2345123.9750399999</v>
      </c>
      <c r="BF225" s="39">
        <v>32</v>
      </c>
      <c r="BG225" s="39">
        <f>BF225*C225*E225*F225*L225*$BG$6</f>
        <v>625366.3933440001</v>
      </c>
      <c r="BH225" s="39">
        <v>43</v>
      </c>
      <c r="BI225" s="39">
        <f>BH225*C225*E225*F225*L225*$BI$6</f>
        <v>840336.09105599998</v>
      </c>
      <c r="BJ225" s="39">
        <v>0</v>
      </c>
      <c r="BK225" s="39">
        <f>BJ225*C225*E225*F225*L225*$BK$6</f>
        <v>0</v>
      </c>
      <c r="BL225" s="39">
        <v>0</v>
      </c>
      <c r="BM225" s="39">
        <f>BL225*C225*E225*F225*L225*$BM$6</f>
        <v>0</v>
      </c>
      <c r="BN225" s="39">
        <v>0</v>
      </c>
      <c r="BO225" s="39">
        <f>BN225*C225*E225*F225*L225*$BO$6</f>
        <v>0</v>
      </c>
      <c r="BP225" s="39">
        <v>0</v>
      </c>
      <c r="BQ225" s="39">
        <f>BP225*C225*E225*F225*L225*$BQ$6</f>
        <v>0</v>
      </c>
      <c r="BR225" s="39">
        <v>0</v>
      </c>
      <c r="BS225" s="39">
        <f>BR225*C225*E225*F225*L225*$BS$6</f>
        <v>0</v>
      </c>
      <c r="BT225" s="39"/>
      <c r="BU225" s="39">
        <f>BT225*C225*E225*F225*L225*$BU$6</f>
        <v>0</v>
      </c>
      <c r="BV225" s="39"/>
      <c r="BW225" s="39">
        <f>BV225*C225*E225*F225*L225*$BW$6</f>
        <v>0</v>
      </c>
      <c r="BX225" s="39">
        <v>5</v>
      </c>
      <c r="BY225" s="39">
        <f>BX225*C225*E225*F225*L225*$BY$6</f>
        <v>88665.95276</v>
      </c>
      <c r="BZ225" s="39"/>
      <c r="CA225" s="39">
        <f>BZ225*C225*E225*F225*M225*$CA$6</f>
        <v>0</v>
      </c>
      <c r="CB225" s="39">
        <v>2</v>
      </c>
      <c r="CC225" s="39">
        <f>CB225*C225*E225*F225*M225*$CC$6</f>
        <v>65142.332640000001</v>
      </c>
      <c r="CD225" s="39"/>
      <c r="CE225" s="39">
        <f>CD225*C225*E225*F225*M225*$CE$6</f>
        <v>0</v>
      </c>
      <c r="CF225" s="39">
        <v>11</v>
      </c>
      <c r="CG225" s="39">
        <f>CF225*C225*E225*F225*M225*$CG$6</f>
        <v>234078.11528640005</v>
      </c>
      <c r="CH225" s="39"/>
      <c r="CI225" s="39">
        <f>SUM(CH225*$CI$6*C225*E225*F225*M225)</f>
        <v>0</v>
      </c>
      <c r="CJ225" s="39">
        <v>5</v>
      </c>
      <c r="CK225" s="39">
        <f>SUM(CJ225*$CK$6*C225*E225*F225*M225)</f>
        <v>106399.14331200001</v>
      </c>
      <c r="CL225" s="39">
        <v>9</v>
      </c>
      <c r="CM225" s="39">
        <f>CL225*C225*E225*F225*M225*$CM$6</f>
        <v>191518.45796160001</v>
      </c>
      <c r="CN225" s="39">
        <v>0</v>
      </c>
      <c r="CO225" s="39">
        <f>CN225*C225*E225*F225*M225*$CO$6</f>
        <v>0</v>
      </c>
      <c r="CP225" s="39">
        <v>15</v>
      </c>
      <c r="CQ225" s="39">
        <f>CP225*C225*E225*F225*M225*$CQ$6</f>
        <v>319197.42993600003</v>
      </c>
      <c r="CR225" s="39">
        <v>0</v>
      </c>
      <c r="CS225" s="39">
        <f>CR225*C225*E225*F225*M225*$CS$6</f>
        <v>0</v>
      </c>
      <c r="CT225" s="39">
        <v>35</v>
      </c>
      <c r="CU225" s="39">
        <f>CT225*C225*E225*F225*M225*$CU$6</f>
        <v>744794.00318400003</v>
      </c>
      <c r="CV225" s="39">
        <v>1</v>
      </c>
      <c r="CW225" s="39">
        <f>SUM(CV225*$CW$6*C225*E225*F225*M225)</f>
        <v>21279.828662400003</v>
      </c>
      <c r="CX225" s="39">
        <v>7</v>
      </c>
      <c r="CY225" s="39">
        <f>SUM(CX225*$CY$6*C225*E225*F225*M225)</f>
        <v>148958.80063680001</v>
      </c>
      <c r="CZ225" s="39">
        <v>0</v>
      </c>
      <c r="DA225" s="39">
        <f>CZ225*C225*E225*F225*M225*$DA$6</f>
        <v>0</v>
      </c>
      <c r="DB225" s="39">
        <v>0</v>
      </c>
      <c r="DC225" s="39">
        <f>DB225*C225*E225*F225*M225*$DC$6</f>
        <v>0</v>
      </c>
      <c r="DD225" s="39">
        <v>12</v>
      </c>
      <c r="DE225" s="39">
        <f>DD225*C225*E225*F225*M225*$DE$6</f>
        <v>281414.87700480007</v>
      </c>
      <c r="DF225" s="39">
        <v>0</v>
      </c>
      <c r="DG225" s="39">
        <f>DF225*C225*E225*F225*M225*$DG$6</f>
        <v>0</v>
      </c>
      <c r="DH225" s="40">
        <v>3</v>
      </c>
      <c r="DI225" s="40">
        <f>DH225*C225*E225*F225*M225*$DI$6</f>
        <v>70353.719251200018</v>
      </c>
      <c r="DJ225" s="39">
        <v>150</v>
      </c>
      <c r="DK225" s="39">
        <f>DJ225*C225*E225*F225*M225*$DK$6</f>
        <v>3517685.9625600004</v>
      </c>
      <c r="DL225" s="39">
        <v>0</v>
      </c>
      <c r="DM225" s="39">
        <f>DL225*C225*E225*F225*M225*$DM$6</f>
        <v>0</v>
      </c>
      <c r="DN225" s="39"/>
      <c r="DO225" s="39">
        <f>DN225*C225*E225*F225*M225*$DO$6</f>
        <v>0</v>
      </c>
      <c r="DP225" s="39">
        <v>0</v>
      </c>
      <c r="DQ225" s="39">
        <f>DP225*C225*E225*F225*M225*$DQ$6</f>
        <v>0</v>
      </c>
      <c r="DR225" s="39">
        <v>0</v>
      </c>
      <c r="DS225" s="39">
        <f>DR225*C225*E225*F225*M225*$DS$6</f>
        <v>0</v>
      </c>
      <c r="DT225" s="39"/>
      <c r="DU225" s="39">
        <f>DT225*C225*E225*F225*M225*$DU$6</f>
        <v>0</v>
      </c>
      <c r="DV225" s="39">
        <v>4</v>
      </c>
      <c r="DW225" s="39">
        <f>DV225*C225*E225*F225*M225*$DW$6</f>
        <v>85119.314649599997</v>
      </c>
      <c r="DX225" s="39">
        <v>0</v>
      </c>
      <c r="DY225" s="39">
        <f>DX225*C225*E225*F225*N225*$DY$6</f>
        <v>0</v>
      </c>
      <c r="DZ225" s="39">
        <v>7</v>
      </c>
      <c r="EA225" s="39">
        <f>DZ225*C225*E225*F225*O225*$EA$6</f>
        <v>324354.53127000004</v>
      </c>
      <c r="EB225" s="41">
        <f t="shared" si="92"/>
        <v>613</v>
      </c>
      <c r="EC225" s="41">
        <f t="shared" si="93"/>
        <v>13085230.832858799</v>
      </c>
    </row>
    <row r="226" spans="1:257" ht="30" x14ac:dyDescent="0.25">
      <c r="A226" s="56">
        <v>227</v>
      </c>
      <c r="B226" s="34" t="s">
        <v>292</v>
      </c>
      <c r="C226" s="35">
        <v>19007.45</v>
      </c>
      <c r="D226" s="35">
        <f t="shared" si="95"/>
        <v>16156.3325</v>
      </c>
      <c r="E226" s="112">
        <v>0.67</v>
      </c>
      <c r="F226" s="36">
        <v>1</v>
      </c>
      <c r="G226" s="37"/>
      <c r="H226" s="38">
        <v>0.7</v>
      </c>
      <c r="I226" s="38">
        <v>0.11</v>
      </c>
      <c r="J226" s="38">
        <v>0.04</v>
      </c>
      <c r="K226" s="38">
        <v>0.15</v>
      </c>
      <c r="L226" s="35">
        <v>1.4</v>
      </c>
      <c r="M226" s="35">
        <v>1.68</v>
      </c>
      <c r="N226" s="35">
        <v>2.23</v>
      </c>
      <c r="O226" s="35">
        <v>2.39</v>
      </c>
      <c r="P226" s="39"/>
      <c r="Q226" s="39">
        <f>P226*C226*E226*F226*L226*$Q$6</f>
        <v>0</v>
      </c>
      <c r="R226" s="39">
        <v>180</v>
      </c>
      <c r="S226" s="39">
        <f>R226*C226*E226*F226*L226*$S$6</f>
        <v>4171983.2154000001</v>
      </c>
      <c r="T226" s="39">
        <v>0</v>
      </c>
      <c r="U226" s="39">
        <f>T226*C226*E226*F226*L226*$U$6</f>
        <v>0</v>
      </c>
      <c r="V226" s="39">
        <v>120</v>
      </c>
      <c r="W226" s="39">
        <f>V226*C226*E226*F226*L226*$W$6</f>
        <v>2353426.4291999997</v>
      </c>
      <c r="X226" s="39">
        <v>0</v>
      </c>
      <c r="Y226" s="39">
        <f>X226*C226*E226*F226*L226*$Y$6</f>
        <v>0</v>
      </c>
      <c r="Z226" s="39">
        <v>64</v>
      </c>
      <c r="AA226" s="39">
        <f>Z226*C226*E226*F226*L226*$AA$6</f>
        <v>1255160.7622400003</v>
      </c>
      <c r="AB226" s="39">
        <v>0</v>
      </c>
      <c r="AC226" s="39">
        <f>AB226*C226*E226*F226*L226*$AC$6</f>
        <v>0</v>
      </c>
      <c r="AD226" s="39">
        <v>0</v>
      </c>
      <c r="AE226" s="39">
        <f>AD226*C226*E226*F226*L226*$AE$6</f>
        <v>0</v>
      </c>
      <c r="AF226" s="39">
        <v>0</v>
      </c>
      <c r="AG226" s="39">
        <f>AF226*C226*E226*F226*L226*$AG$6</f>
        <v>0</v>
      </c>
      <c r="AH226" s="39"/>
      <c r="AI226" s="39">
        <f>AH226*C226*E226*F226*L226*$AI$6</f>
        <v>0</v>
      </c>
      <c r="AJ226" s="39">
        <v>4</v>
      </c>
      <c r="AK226" s="39">
        <f>AJ226*C226*E226*F226*L226*$AK$6</f>
        <v>69889.633352000004</v>
      </c>
      <c r="AL226" s="39">
        <v>37</v>
      </c>
      <c r="AM226" s="39">
        <f>AL226*C226*E226*F226*L226*$AM$6</f>
        <v>646479.10850600002</v>
      </c>
      <c r="AN226" s="39">
        <v>2</v>
      </c>
      <c r="AO226" s="39">
        <f>SUM($AO$6*AN226*C226*E226*F226*L226)</f>
        <v>34944.816676000002</v>
      </c>
      <c r="AP226" s="39">
        <v>18</v>
      </c>
      <c r="AQ226" s="39">
        <f>AP226*C226*E226*F226*L226*$AQ$6</f>
        <v>314503.35008400003</v>
      </c>
      <c r="AR226" s="39">
        <v>0</v>
      </c>
      <c r="AS226" s="39">
        <f>AR226*C226*E226*F226*L226*$AS$6</f>
        <v>0</v>
      </c>
      <c r="AT226" s="39">
        <v>0</v>
      </c>
      <c r="AU226" s="39">
        <f>AT226*C226*E226*F226*L226*$AU$6</f>
        <v>0</v>
      </c>
      <c r="AV226" s="39">
        <v>0</v>
      </c>
      <c r="AW226" s="39">
        <f>AV226*C226*E226*F226*L226*$AW$6</f>
        <v>0</v>
      </c>
      <c r="AX226" s="39">
        <v>3</v>
      </c>
      <c r="AY226" s="39">
        <f>SUM(AX226*$AY$6*C226*E226*F226*L226)</f>
        <v>52417.225014000003</v>
      </c>
      <c r="AZ226" s="39">
        <v>28</v>
      </c>
      <c r="BA226" s="39">
        <f>SUM(AZ226*$BA$6*C226*E226*F226*L226)</f>
        <v>489227.43346399994</v>
      </c>
      <c r="BB226" s="39">
        <v>0</v>
      </c>
      <c r="BC226" s="39">
        <f>BB226*C226*E226*F226*L226*$BC$6</f>
        <v>0</v>
      </c>
      <c r="BD226" s="39">
        <v>180</v>
      </c>
      <c r="BE226" s="39">
        <f>BD226*C226*E226*F226*L226*$BE$6</f>
        <v>3465955.2866400001</v>
      </c>
      <c r="BF226" s="39">
        <v>41</v>
      </c>
      <c r="BG226" s="39">
        <f>BF226*C226*E226*F226*L226*$BG$6</f>
        <v>789467.59306800016</v>
      </c>
      <c r="BH226" s="39">
        <v>14</v>
      </c>
      <c r="BI226" s="39">
        <f>BH226*C226*E226*F226*L226*$BI$6</f>
        <v>269574.30007200001</v>
      </c>
      <c r="BJ226" s="39">
        <v>0</v>
      </c>
      <c r="BK226" s="39">
        <f>BJ226*C226*E226*F226*L226*$BK$6</f>
        <v>0</v>
      </c>
      <c r="BL226" s="39">
        <v>0</v>
      </c>
      <c r="BM226" s="39">
        <f>BL226*C226*E226*F226*L226*$BM$6</f>
        <v>0</v>
      </c>
      <c r="BN226" s="39">
        <v>0</v>
      </c>
      <c r="BO226" s="39">
        <f>BN226*C226*E226*F226*L226*$BO$6</f>
        <v>0</v>
      </c>
      <c r="BP226" s="39">
        <v>0</v>
      </c>
      <c r="BQ226" s="39">
        <f>BP226*C226*E226*F226*L226*$BQ$6</f>
        <v>0</v>
      </c>
      <c r="BR226" s="39">
        <v>0</v>
      </c>
      <c r="BS226" s="39">
        <f>BR226*C226*E226*F226*L226*$BS$6</f>
        <v>0</v>
      </c>
      <c r="BT226" s="39"/>
      <c r="BU226" s="39">
        <f>BT226*C226*E226*F226*L226*$BU$6</f>
        <v>0</v>
      </c>
      <c r="BV226" s="39">
        <v>2</v>
      </c>
      <c r="BW226" s="39">
        <f>BV226*C226*E226*F226*L226*$BW$6</f>
        <v>38510.614296000007</v>
      </c>
      <c r="BX226" s="39">
        <v>2</v>
      </c>
      <c r="BY226" s="39">
        <f>BX226*C226*E226*F226*L226*$BY$6</f>
        <v>34944.816676000002</v>
      </c>
      <c r="BZ226" s="39">
        <v>2</v>
      </c>
      <c r="CA226" s="39">
        <f>BZ226*C226*E226*F226*M226*$CA$6</f>
        <v>64184.357160000014</v>
      </c>
      <c r="CB226" s="39"/>
      <c r="CC226" s="39">
        <f>CB226*C226*E226*F226*M226*$CC$6</f>
        <v>0</v>
      </c>
      <c r="CD226" s="39">
        <v>10</v>
      </c>
      <c r="CE226" s="39">
        <f>CD226*C226*E226*F226*M226*$CE$6</f>
        <v>209668.90005599998</v>
      </c>
      <c r="CF226" s="39">
        <v>24</v>
      </c>
      <c r="CG226" s="39">
        <f>CF226*C226*E226*F226*M226*$CG$6</f>
        <v>503205.36013440002</v>
      </c>
      <c r="CH226" s="39"/>
      <c r="CI226" s="39">
        <f>SUM(CH226*$CI$6*C226*E226*F226*M226)</f>
        <v>0</v>
      </c>
      <c r="CJ226" s="39">
        <v>22</v>
      </c>
      <c r="CK226" s="39">
        <f>SUM(CJ226*$CK$6*C226*E226*F226*M226)</f>
        <v>461271.58012320002</v>
      </c>
      <c r="CL226" s="39">
        <v>13</v>
      </c>
      <c r="CM226" s="39">
        <f>CL226*C226*E226*F226*M226*$CM$6</f>
        <v>272569.57007280004</v>
      </c>
      <c r="CN226" s="39">
        <v>0</v>
      </c>
      <c r="CO226" s="39">
        <f>CN226*C226*E226*F226*M226*$CO$6</f>
        <v>0</v>
      </c>
      <c r="CP226" s="39">
        <v>65</v>
      </c>
      <c r="CQ226" s="39">
        <f>CP226*C226*E226*F226*M226*$CQ$6</f>
        <v>1362847.8503640001</v>
      </c>
      <c r="CR226" s="39"/>
      <c r="CS226" s="39">
        <f>CR226*C226*E226*F226*M226*$CS$6</f>
        <v>0</v>
      </c>
      <c r="CT226" s="39">
        <v>29</v>
      </c>
      <c r="CU226" s="39">
        <f>CT226*C226*E226*F226*M226*$CU$6</f>
        <v>608039.81016240013</v>
      </c>
      <c r="CV226" s="39">
        <v>2</v>
      </c>
      <c r="CW226" s="39">
        <f>SUM(CV226*$CW$6*C226*E226*F226*M226)</f>
        <v>41933.780011199997</v>
      </c>
      <c r="CX226" s="39">
        <v>18</v>
      </c>
      <c r="CY226" s="39">
        <f>SUM(CX226*$CY$6*C226*E226*F226*M226)</f>
        <v>377404.02010080003</v>
      </c>
      <c r="CZ226" s="39"/>
      <c r="DA226" s="39">
        <f>CZ226*C226*E226*F226*M226*$DA$6</f>
        <v>0</v>
      </c>
      <c r="DB226" s="39">
        <v>0</v>
      </c>
      <c r="DC226" s="39">
        <f>DB226*C226*E226*F226*M226*$DC$6</f>
        <v>0</v>
      </c>
      <c r="DD226" s="39">
        <v>58</v>
      </c>
      <c r="DE226" s="39">
        <f>DD226*C226*E226*F226*M226*$DE$6</f>
        <v>1340169.3775008002</v>
      </c>
      <c r="DF226" s="39">
        <v>0</v>
      </c>
      <c r="DG226" s="39">
        <f>DF226*C226*E226*F226*M226*$DG$6</f>
        <v>0</v>
      </c>
      <c r="DH226" s="40">
        <v>0</v>
      </c>
      <c r="DI226" s="40">
        <f>DH226*C226*E226*F226*M226*$DI$6</f>
        <v>0</v>
      </c>
      <c r="DJ226" s="39">
        <v>294</v>
      </c>
      <c r="DK226" s="39">
        <f>DJ226*C226*E226*F226*M226*$DK$6</f>
        <v>6793272.3618144002</v>
      </c>
      <c r="DL226" s="39">
        <v>0</v>
      </c>
      <c r="DM226" s="39">
        <f>DL226*C226*E226*F226*M226*$DM$6</f>
        <v>0</v>
      </c>
      <c r="DN226" s="39"/>
      <c r="DO226" s="39">
        <f>DN226*C226*E226*F226*M226*$DO$6</f>
        <v>0</v>
      </c>
      <c r="DP226" s="39">
        <v>0</v>
      </c>
      <c r="DQ226" s="39">
        <f>DP226*C226*E226*F226*M226*$DQ$6</f>
        <v>0</v>
      </c>
      <c r="DR226" s="39">
        <v>0</v>
      </c>
      <c r="DS226" s="39">
        <f>DR226*C226*E226*F226*M226*$DS$6</f>
        <v>0</v>
      </c>
      <c r="DT226" s="39">
        <v>2</v>
      </c>
      <c r="DU226" s="39">
        <f>DT226*C226*E226*F226*M226*$DU$6</f>
        <v>41933.780011200004</v>
      </c>
      <c r="DV226" s="39">
        <v>2</v>
      </c>
      <c r="DW226" s="39">
        <f>DV226*C226*E226*F226*M226*$DW$6</f>
        <v>41933.780011200004</v>
      </c>
      <c r="DX226" s="39"/>
      <c r="DY226" s="39">
        <f>DX226*C226*E226*F226*N226*$DY$6</f>
        <v>0</v>
      </c>
      <c r="DZ226" s="39">
        <v>25</v>
      </c>
      <c r="EA226" s="39">
        <f>DZ226*C226*E226*F226*O226*$EA$6</f>
        <v>1141373.6131875003</v>
      </c>
      <c r="EB226" s="41">
        <f t="shared" si="92"/>
        <v>1261</v>
      </c>
      <c r="EC226" s="41">
        <f t="shared" si="93"/>
        <v>27246292.725397892</v>
      </c>
    </row>
    <row r="227" spans="1:257" s="43" customFormat="1" x14ac:dyDescent="0.25">
      <c r="A227" s="56">
        <v>119</v>
      </c>
      <c r="B227" s="34" t="s">
        <v>293</v>
      </c>
      <c r="C227" s="35">
        <v>19007.45</v>
      </c>
      <c r="D227" s="35"/>
      <c r="E227" s="112">
        <v>2.57</v>
      </c>
      <c r="F227" s="36">
        <v>1</v>
      </c>
      <c r="G227" s="37"/>
      <c r="H227" s="38"/>
      <c r="I227" s="38"/>
      <c r="J227" s="38"/>
      <c r="K227" s="38"/>
      <c r="L227" s="35">
        <v>1.4</v>
      </c>
      <c r="M227" s="35">
        <v>1.68</v>
      </c>
      <c r="N227" s="35">
        <v>2.23</v>
      </c>
      <c r="O227" s="35">
        <v>2.39</v>
      </c>
      <c r="P227" s="39"/>
      <c r="Q227" s="39">
        <f>P227*C227*E227*F227*L227*$Q$6</f>
        <v>0</v>
      </c>
      <c r="R227" s="39"/>
      <c r="S227" s="39">
        <f>R227*C227*E227*F227*L227*$S$6</f>
        <v>0</v>
      </c>
      <c r="T227" s="39"/>
      <c r="U227" s="39">
        <f>T227*C227*E227*F227*L227*$U$6</f>
        <v>0</v>
      </c>
      <c r="V227" s="39"/>
      <c r="W227" s="39">
        <f>V227*C227*E227*F227*L227*$W$6</f>
        <v>0</v>
      </c>
      <c r="X227" s="39">
        <v>90</v>
      </c>
      <c r="Y227" s="39">
        <f>X227*C227*E227*F227*L227*$Y$6</f>
        <v>6770491.7048999993</v>
      </c>
      <c r="Z227" s="39"/>
      <c r="AA227" s="39">
        <f>Z227*C227*E227*F227*L227*$AA$6</f>
        <v>0</v>
      </c>
      <c r="AB227" s="39"/>
      <c r="AC227" s="39">
        <f>AB227*C227*E227*F227*L227*$AC$6</f>
        <v>0</v>
      </c>
      <c r="AD227" s="39"/>
      <c r="AE227" s="39">
        <f>AD227*C227*E227*F227*L227*$AE$6</f>
        <v>0</v>
      </c>
      <c r="AF227" s="39"/>
      <c r="AG227" s="39">
        <f>AF227*C227*E227*F227*L227*$AG$6</f>
        <v>0</v>
      </c>
      <c r="AH227" s="39"/>
      <c r="AI227" s="39">
        <f>AH227*C227*E227*F227*L227*$AI$6</f>
        <v>0</v>
      </c>
      <c r="AJ227" s="39"/>
      <c r="AK227" s="39">
        <f>AJ227*C227*E227*F227*L227*$AK$6</f>
        <v>0</v>
      </c>
      <c r="AL227" s="39"/>
      <c r="AM227" s="39">
        <f>AL227*C227*E227*F227*L227*$AM$6</f>
        <v>0</v>
      </c>
      <c r="AN227" s="39"/>
      <c r="AO227" s="39">
        <f>SUM($AO$6*AN227*C227*E227*F227*L227)</f>
        <v>0</v>
      </c>
      <c r="AP227" s="39"/>
      <c r="AQ227" s="39">
        <f>AP227*C227*E227*F227*L227*$AQ$6</f>
        <v>0</v>
      </c>
      <c r="AR227" s="39"/>
      <c r="AS227" s="39">
        <f>AR227*C227*E227*F227*L227*$AS$6</f>
        <v>0</v>
      </c>
      <c r="AT227" s="39"/>
      <c r="AU227" s="39">
        <f>AT227*C227*E227*F227*L227*$AU$6</f>
        <v>0</v>
      </c>
      <c r="AV227" s="39"/>
      <c r="AW227" s="39">
        <f>AV227*C227*E227*F227*L227*$AW$6</f>
        <v>0</v>
      </c>
      <c r="AX227" s="39"/>
      <c r="AY227" s="39">
        <f>SUM(AX227*$AY$6*C227*E227*F227*L227)</f>
        <v>0</v>
      </c>
      <c r="AZ227" s="39"/>
      <c r="BA227" s="39">
        <f>SUM(AZ227*$BA$6*C227*E227*F227*L227)</f>
        <v>0</v>
      </c>
      <c r="BB227" s="39"/>
      <c r="BC227" s="39">
        <f>BB227*C227*E227*F227*L227*$BC$6</f>
        <v>0</v>
      </c>
      <c r="BD227" s="39"/>
      <c r="BE227" s="39">
        <f>BD227*C227*E227*F227*L227*$BE$6</f>
        <v>0</v>
      </c>
      <c r="BF227" s="39"/>
      <c r="BG227" s="39">
        <f>BF227*C227*E227*F227*L227*$BG$6</f>
        <v>0</v>
      </c>
      <c r="BH227" s="39"/>
      <c r="BI227" s="39">
        <f>BH227*C227*E227*F227*L227*$BI$6</f>
        <v>0</v>
      </c>
      <c r="BJ227" s="39"/>
      <c r="BK227" s="39">
        <f>BJ227*C227*E227*F227*L227*$BK$6</f>
        <v>0</v>
      </c>
      <c r="BL227" s="39"/>
      <c r="BM227" s="39">
        <f>BL227*C227*E227*F227*L227*$BM$6</f>
        <v>0</v>
      </c>
      <c r="BN227" s="39"/>
      <c r="BO227" s="39">
        <f>BN227*C227*E227*F227*L227*$BO$6</f>
        <v>0</v>
      </c>
      <c r="BP227" s="39"/>
      <c r="BQ227" s="39">
        <f>BP227*C227*E227*F227*L227*$BQ$6</f>
        <v>0</v>
      </c>
      <c r="BR227" s="39"/>
      <c r="BS227" s="39">
        <f>BR227*C227*E227*F227*L227*$BS$6</f>
        <v>0</v>
      </c>
      <c r="BT227" s="39"/>
      <c r="BU227" s="39">
        <f>BT227*C227*E227*F227*L227*$BU$6</f>
        <v>0</v>
      </c>
      <c r="BV227" s="39"/>
      <c r="BW227" s="39">
        <f>BV227*C227*E227*F227*L227*$BW$6</f>
        <v>0</v>
      </c>
      <c r="BX227" s="39"/>
      <c r="BY227" s="39">
        <f>BX227*C227*E227*F227*L227*$BY$6</f>
        <v>0</v>
      </c>
      <c r="BZ227" s="39"/>
      <c r="CA227" s="39">
        <f>BZ227*C227*E227*F227*M227*$CA$6</f>
        <v>0</v>
      </c>
      <c r="CB227" s="39"/>
      <c r="CC227" s="39">
        <f>CB227*C227*E227*F227*M227*$CC$6</f>
        <v>0</v>
      </c>
      <c r="CD227" s="39"/>
      <c r="CE227" s="39">
        <f>CD227*C227*E227*F227*M227*$CE$6</f>
        <v>0</v>
      </c>
      <c r="CF227" s="39"/>
      <c r="CG227" s="39">
        <f>CF227*C227*E227*F227*M227*$CG$6</f>
        <v>0</v>
      </c>
      <c r="CH227" s="39"/>
      <c r="CI227" s="39">
        <f>SUM(CH227*$CI$6*C227*E227*F227*M227)</f>
        <v>0</v>
      </c>
      <c r="CJ227" s="39"/>
      <c r="CK227" s="39">
        <f>SUM(CJ227*$CK$6*C227*E227*F227*M227)</f>
        <v>0</v>
      </c>
      <c r="CL227" s="39"/>
      <c r="CM227" s="39">
        <f>CL227*C227*E227*F227*M227*$CM$6</f>
        <v>0</v>
      </c>
      <c r="CN227" s="39"/>
      <c r="CO227" s="39">
        <f>CN227*C227*E227*F227*M227*$CO$6</f>
        <v>0</v>
      </c>
      <c r="CP227" s="39"/>
      <c r="CQ227" s="39">
        <f>CP227*C227*E227*F227*M227*$CQ$6</f>
        <v>0</v>
      </c>
      <c r="CR227" s="39"/>
      <c r="CS227" s="39">
        <f>CR227*C227*E227*F227*M227*$CS$6</f>
        <v>0</v>
      </c>
      <c r="CT227" s="39"/>
      <c r="CU227" s="39">
        <f>CT227*C227*E227*F227*M227*$CU$6</f>
        <v>0</v>
      </c>
      <c r="CV227" s="39"/>
      <c r="CW227" s="39">
        <f>SUM(CV227*$CW$6*C227*E227*F227*M227)</f>
        <v>0</v>
      </c>
      <c r="CX227" s="39"/>
      <c r="CY227" s="39">
        <f>SUM(CX227*$CY$6*C227*E227*F227*M227)</f>
        <v>0</v>
      </c>
      <c r="CZ227" s="39"/>
      <c r="DA227" s="39">
        <f>CZ227*C227*E227*F227*M227*$DA$6</f>
        <v>0</v>
      </c>
      <c r="DB227" s="39"/>
      <c r="DC227" s="39">
        <f>DB227*C227*E227*F227*M227*$DC$6</f>
        <v>0</v>
      </c>
      <c r="DD227" s="39"/>
      <c r="DE227" s="39">
        <f>DD227*C227*E227*F227*M227*$DE$6</f>
        <v>0</v>
      </c>
      <c r="DF227" s="39"/>
      <c r="DG227" s="39">
        <f>DF227*C227*E227*F227*M227*$DG$6</f>
        <v>0</v>
      </c>
      <c r="DH227" s="40"/>
      <c r="DI227" s="40">
        <f>DH227*C227*E227*F227*M227*$DI$6</f>
        <v>0</v>
      </c>
      <c r="DJ227" s="39"/>
      <c r="DK227" s="39">
        <f>DJ227*C227*E227*F227*M227*$DK$6</f>
        <v>0</v>
      </c>
      <c r="DL227" s="39"/>
      <c r="DM227" s="39">
        <f>DL227*C227*E227*F227*M227*$DM$6</f>
        <v>0</v>
      </c>
      <c r="DN227" s="39">
        <v>110</v>
      </c>
      <c r="DO227" s="39">
        <f>DN227*C227*E227*F227*M227*$DO$6</f>
        <v>9749508.0550559983</v>
      </c>
      <c r="DP227" s="39"/>
      <c r="DQ227" s="39">
        <f>DP227*C227*E227*F227*M227*$DQ$6</f>
        <v>0</v>
      </c>
      <c r="DR227" s="39"/>
      <c r="DS227" s="39">
        <f>DR227*C227*E227*F227*M227*$DS$6</f>
        <v>0</v>
      </c>
      <c r="DT227" s="39"/>
      <c r="DU227" s="39">
        <f>DT227*C227*E227*F227*M227*$DU$6</f>
        <v>0</v>
      </c>
      <c r="DV227" s="39"/>
      <c r="DW227" s="39">
        <f>DV227*C227*E227*F227*M227*$DW$6</f>
        <v>0</v>
      </c>
      <c r="DX227" s="39"/>
      <c r="DY227" s="39">
        <f>DX227*C227*E227*F227*N227*$DY$6</f>
        <v>0</v>
      </c>
      <c r="DZ227" s="39"/>
      <c r="EA227" s="39">
        <f>DZ227*C227*E227*F227*O227*$EA$6</f>
        <v>0</v>
      </c>
      <c r="EB227" s="41">
        <f t="shared" si="92"/>
        <v>200</v>
      </c>
      <c r="EC227" s="41">
        <f t="shared" si="93"/>
        <v>16519999.759955999</v>
      </c>
      <c r="ED227" s="2"/>
      <c r="EE227" s="2"/>
      <c r="EF227" s="2"/>
      <c r="EG227" s="2"/>
      <c r="EH227" s="2"/>
      <c r="EI227" s="2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</row>
    <row r="228" spans="1:257" s="43" customFormat="1" ht="34.5" customHeight="1" x14ac:dyDescent="0.25">
      <c r="A228" s="56">
        <v>120</v>
      </c>
      <c r="B228" s="34" t="s">
        <v>294</v>
      </c>
      <c r="C228" s="35">
        <v>19007.45</v>
      </c>
      <c r="D228" s="35">
        <f>C228*(H228+I228+J228)</f>
        <v>16536.481500000002</v>
      </c>
      <c r="E228" s="112">
        <v>2.2999999999999998</v>
      </c>
      <c r="F228" s="36">
        <v>1</v>
      </c>
      <c r="G228" s="37"/>
      <c r="H228" s="38">
        <v>0.7</v>
      </c>
      <c r="I228" s="38">
        <v>0.14000000000000001</v>
      </c>
      <c r="J228" s="38">
        <v>0.03</v>
      </c>
      <c r="K228" s="38">
        <v>0.13</v>
      </c>
      <c r="L228" s="35">
        <v>1.4</v>
      </c>
      <c r="M228" s="35">
        <v>1.68</v>
      </c>
      <c r="N228" s="35">
        <v>2.23</v>
      </c>
      <c r="O228" s="35">
        <v>2.39</v>
      </c>
      <c r="P228" s="39"/>
      <c r="Q228" s="39">
        <f>P228*C228*E228*F228*L228*$Q$6</f>
        <v>0</v>
      </c>
      <c r="R228" s="39"/>
      <c r="S228" s="39">
        <f>R228*C228*E228*F228*L228*$S$6</f>
        <v>0</v>
      </c>
      <c r="T228" s="39">
        <v>0</v>
      </c>
      <c r="U228" s="39">
        <f>T228*C228*E228*F228*L228*$U$6</f>
        <v>0</v>
      </c>
      <c r="V228" s="39"/>
      <c r="W228" s="39">
        <f>V228*C228*E228*F228*L228*$W$6</f>
        <v>0</v>
      </c>
      <c r="X228" s="39">
        <v>347</v>
      </c>
      <c r="Y228" s="39">
        <f>X228*C228*E228*F228*L228*$Y$6</f>
        <v>23361562.601300001</v>
      </c>
      <c r="Z228" s="39">
        <v>0</v>
      </c>
      <c r="AA228" s="39">
        <f>Z228*C228*E228*F228*L228*$AA$6</f>
        <v>0</v>
      </c>
      <c r="AB228" s="39">
        <v>0</v>
      </c>
      <c r="AC228" s="39">
        <f>AB228*C228*E228*F228*L228*$AC$6</f>
        <v>0</v>
      </c>
      <c r="AD228" s="39">
        <v>0</v>
      </c>
      <c r="AE228" s="39">
        <f>AD228*C228*E228*F228*L228*$AE$6</f>
        <v>0</v>
      </c>
      <c r="AF228" s="39">
        <v>0</v>
      </c>
      <c r="AG228" s="39">
        <f>AF228*C228*E228*F228*L228*$AG$6</f>
        <v>0</v>
      </c>
      <c r="AH228" s="39">
        <v>0</v>
      </c>
      <c r="AI228" s="39">
        <f>AH228*C228*E228*F228*L228*$AI$6</f>
        <v>0</v>
      </c>
      <c r="AJ228" s="39">
        <v>0</v>
      </c>
      <c r="AK228" s="39">
        <f>AJ228*C228*E228*F228*L228*$AK$6</f>
        <v>0</v>
      </c>
      <c r="AL228" s="39"/>
      <c r="AM228" s="39">
        <f>AL228*C228*E228*F228*L228*$AM$6</f>
        <v>0</v>
      </c>
      <c r="AN228" s="39"/>
      <c r="AO228" s="39">
        <f>SUM($AO$6*AN228*C228*E228*F228*L228)</f>
        <v>0</v>
      </c>
      <c r="AP228" s="39">
        <v>0</v>
      </c>
      <c r="AQ228" s="39">
        <f>AP228*C228*E228*F228*L228*$AQ$6</f>
        <v>0</v>
      </c>
      <c r="AR228" s="39">
        <v>0</v>
      </c>
      <c r="AS228" s="39">
        <f>AR228*C228*E228*F228*L228*$AS$6</f>
        <v>0</v>
      </c>
      <c r="AT228" s="39">
        <v>0</v>
      </c>
      <c r="AU228" s="39">
        <f>AT228*C228*E228*F228*L228*$AU$6</f>
        <v>0</v>
      </c>
      <c r="AV228" s="39">
        <v>0</v>
      </c>
      <c r="AW228" s="39">
        <f>AV228*C228*E228*F228*L228*$AW$6</f>
        <v>0</v>
      </c>
      <c r="AX228" s="39"/>
      <c r="AY228" s="39">
        <f>SUM(AX228*$AY$6*C228*E228*F228*L228)</f>
        <v>0</v>
      </c>
      <c r="AZ228" s="39"/>
      <c r="BA228" s="39">
        <f>SUM(AZ228*$BA$6*C228*E228*F228*L228)</f>
        <v>0</v>
      </c>
      <c r="BB228" s="39"/>
      <c r="BC228" s="39">
        <f>BB228*C228*E228*F228*L228*$BC$6</f>
        <v>0</v>
      </c>
      <c r="BD228" s="39">
        <v>0</v>
      </c>
      <c r="BE228" s="39">
        <f>BD228*C228*E228*F228*L228*$BE$6</f>
        <v>0</v>
      </c>
      <c r="BF228" s="39"/>
      <c r="BG228" s="39">
        <f>BF228*C228*E228*F228*L228*$BG$6</f>
        <v>0</v>
      </c>
      <c r="BH228" s="39"/>
      <c r="BI228" s="39">
        <f>BH228*C228*E228*F228*L228*$BI$6</f>
        <v>0</v>
      </c>
      <c r="BJ228" s="39">
        <v>0</v>
      </c>
      <c r="BK228" s="39">
        <f>BJ228*C228*E228*F228*L228*$BK$6</f>
        <v>0</v>
      </c>
      <c r="BL228" s="39">
        <v>0</v>
      </c>
      <c r="BM228" s="39">
        <f>BL228*C228*E228*F228*L228*$BM$6</f>
        <v>0</v>
      </c>
      <c r="BN228" s="39">
        <v>0</v>
      </c>
      <c r="BO228" s="39">
        <f>BN228*C228*E228*F228*L228*$BO$6</f>
        <v>0</v>
      </c>
      <c r="BP228" s="39">
        <v>0</v>
      </c>
      <c r="BQ228" s="39">
        <f>BP228*C228*E228*F228*L228*$BQ$6</f>
        <v>0</v>
      </c>
      <c r="BR228" s="39">
        <v>0</v>
      </c>
      <c r="BS228" s="39">
        <f>BR228*C228*E228*F228*L228*$BS$6</f>
        <v>0</v>
      </c>
      <c r="BT228" s="39"/>
      <c r="BU228" s="39">
        <f>BT228*C228*E228*F228*L228*$BU$6</f>
        <v>0</v>
      </c>
      <c r="BV228" s="39"/>
      <c r="BW228" s="39">
        <f>BV228*C228*E228*F228*L228*$BW$6</f>
        <v>0</v>
      </c>
      <c r="BX228" s="39">
        <v>0</v>
      </c>
      <c r="BY228" s="39">
        <f>BX228*C228*E228*F228*L228*$BY$6</f>
        <v>0</v>
      </c>
      <c r="BZ228" s="39">
        <v>0</v>
      </c>
      <c r="CA228" s="39">
        <f>BZ228*C228*E228*F228*M228*$CA$6</f>
        <v>0</v>
      </c>
      <c r="CB228" s="39">
        <v>0</v>
      </c>
      <c r="CC228" s="39">
        <f>CB228*C228*E228*F228*M228*$CC$6</f>
        <v>0</v>
      </c>
      <c r="CD228" s="39"/>
      <c r="CE228" s="39">
        <f>CD228*C228*E228*F228*M228*$CE$6</f>
        <v>0</v>
      </c>
      <c r="CF228" s="39"/>
      <c r="CG228" s="39">
        <f>CF228*C228*E228*F228*M228*$CG$6</f>
        <v>0</v>
      </c>
      <c r="CH228" s="39"/>
      <c r="CI228" s="39">
        <f>SUM(CH228*$CI$6*C228*E228*F228*M228)</f>
        <v>0</v>
      </c>
      <c r="CJ228" s="39"/>
      <c r="CK228" s="39">
        <f>SUM(CJ228*$CK$6*C228*E228*F228*M228)</f>
        <v>0</v>
      </c>
      <c r="CL228" s="39">
        <v>0</v>
      </c>
      <c r="CM228" s="39">
        <f>CL228*C228*E228*F228*M228*$CM$6</f>
        <v>0</v>
      </c>
      <c r="CN228" s="39">
        <v>0</v>
      </c>
      <c r="CO228" s="39">
        <f>CN228*C228*E228*F228*M228*$CO$6</f>
        <v>0</v>
      </c>
      <c r="CP228" s="39">
        <v>0</v>
      </c>
      <c r="CQ228" s="39">
        <f>CP228*C228*E228*F228*M228*$CQ$6</f>
        <v>0</v>
      </c>
      <c r="CR228" s="39">
        <v>0</v>
      </c>
      <c r="CS228" s="39">
        <f>CR228*C228*E228*F228*M228*$CS$6</f>
        <v>0</v>
      </c>
      <c r="CT228" s="39">
        <v>0</v>
      </c>
      <c r="CU228" s="39">
        <f>CT228*C228*E228*F228*M228*$CU$6</f>
        <v>0</v>
      </c>
      <c r="CV228" s="39"/>
      <c r="CW228" s="39">
        <f>SUM(CV228*$CW$6*C228*E228*F228*M228)</f>
        <v>0</v>
      </c>
      <c r="CX228" s="39"/>
      <c r="CY228" s="39">
        <f>SUM(CX228*$CY$6*C228*E228*F228*M228)</f>
        <v>0</v>
      </c>
      <c r="CZ228" s="39">
        <v>0</v>
      </c>
      <c r="DA228" s="39">
        <f>CZ228*C228*E228*F228*M228*$DA$6</f>
        <v>0</v>
      </c>
      <c r="DB228" s="39">
        <v>0</v>
      </c>
      <c r="DC228" s="39">
        <f>DB228*C228*E228*F228*M228*$DC$6</f>
        <v>0</v>
      </c>
      <c r="DD228" s="39">
        <v>0</v>
      </c>
      <c r="DE228" s="39">
        <f>DD228*C228*E228*F228*M228*$DE$6</f>
        <v>0</v>
      </c>
      <c r="DF228" s="39">
        <v>0</v>
      </c>
      <c r="DG228" s="39">
        <f>DF228*C228*E228*F228*M228*$DG$6</f>
        <v>0</v>
      </c>
      <c r="DH228" s="40">
        <v>0</v>
      </c>
      <c r="DI228" s="40">
        <f>DH228*C228*E228*F228*M228*$DI$6</f>
        <v>0</v>
      </c>
      <c r="DJ228" s="39"/>
      <c r="DK228" s="39">
        <f>DJ228*C228*E228*F228*M228*$DK$6</f>
        <v>0</v>
      </c>
      <c r="DL228" s="39">
        <v>0</v>
      </c>
      <c r="DM228" s="39">
        <f>DL228*C228*E228*F228*M228*$DM$6</f>
        <v>0</v>
      </c>
      <c r="DN228" s="39">
        <v>300</v>
      </c>
      <c r="DO228" s="39">
        <f>DN228*C228*E228*F228*M228*$DO$6</f>
        <v>23796110.923199996</v>
      </c>
      <c r="DP228" s="39">
        <v>0</v>
      </c>
      <c r="DQ228" s="39">
        <f>DP228*C228*E228*F228*M228*$DQ$6</f>
        <v>0</v>
      </c>
      <c r="DR228" s="39">
        <v>0</v>
      </c>
      <c r="DS228" s="39">
        <f>DR228*C228*E228*F228*M228*$DS$6</f>
        <v>0</v>
      </c>
      <c r="DT228" s="39"/>
      <c r="DU228" s="39">
        <f>DT228*C228*E228*F228*M228*$DU$6</f>
        <v>0</v>
      </c>
      <c r="DV228" s="39">
        <v>0</v>
      </c>
      <c r="DW228" s="39">
        <f>DV228*C228*E228*F228*M228*$DW$6</f>
        <v>0</v>
      </c>
      <c r="DX228" s="39">
        <v>0</v>
      </c>
      <c r="DY228" s="39">
        <f>DX228*C228*E228*F228*N228*$DY$6</f>
        <v>0</v>
      </c>
      <c r="DZ228" s="39"/>
      <c r="EA228" s="39">
        <f>DZ228*C228*E228*F228*O228*$EA$6</f>
        <v>0</v>
      </c>
      <c r="EB228" s="41">
        <f t="shared" si="92"/>
        <v>647</v>
      </c>
      <c r="EC228" s="41">
        <f t="shared" si="93"/>
        <v>47157673.524499997</v>
      </c>
      <c r="ED228" s="2"/>
      <c r="EE228" s="2"/>
      <c r="EF228" s="2"/>
      <c r="EG228" s="2"/>
      <c r="EH228" s="2"/>
      <c r="EI228" s="2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 s="1"/>
      <c r="IK228" s="1"/>
      <c r="IL228" s="1"/>
      <c r="IM228" s="1"/>
      <c r="IN228" s="1"/>
      <c r="IO228" s="1"/>
      <c r="IP228" s="1"/>
      <c r="IQ228" s="1"/>
      <c r="IR228" s="1"/>
      <c r="IS228" s="1"/>
      <c r="IT228" s="1"/>
      <c r="IU228" s="1"/>
      <c r="IV228" s="1"/>
      <c r="IW228" s="1"/>
    </row>
    <row r="229" spans="1:257" s="43" customFormat="1" ht="36" customHeight="1" x14ac:dyDescent="0.25">
      <c r="A229" s="56">
        <v>228</v>
      </c>
      <c r="B229" s="34" t="s">
        <v>295</v>
      </c>
      <c r="C229" s="35">
        <v>19007.45</v>
      </c>
      <c r="D229" s="35">
        <f>C229*(H229+I229+J229)</f>
        <v>16536.481500000002</v>
      </c>
      <c r="E229" s="112">
        <v>1.19</v>
      </c>
      <c r="F229" s="36">
        <v>1</v>
      </c>
      <c r="G229" s="37"/>
      <c r="H229" s="38">
        <v>0.53</v>
      </c>
      <c r="I229" s="38">
        <v>0.31</v>
      </c>
      <c r="J229" s="38">
        <v>0.03</v>
      </c>
      <c r="K229" s="38">
        <v>0.13</v>
      </c>
      <c r="L229" s="35">
        <v>1.4</v>
      </c>
      <c r="M229" s="35">
        <v>1.68</v>
      </c>
      <c r="N229" s="35">
        <v>2.23</v>
      </c>
      <c r="O229" s="35">
        <v>2.39</v>
      </c>
      <c r="P229" s="39"/>
      <c r="Q229" s="39">
        <f>P229*C229*E229*F229*L229*$Q$6</f>
        <v>0</v>
      </c>
      <c r="R229" s="39">
        <v>25</v>
      </c>
      <c r="S229" s="39">
        <f>R229*C229*E229*F229*L229*$S$6</f>
        <v>1029158.3802499998</v>
      </c>
      <c r="T229" s="39">
        <v>0</v>
      </c>
      <c r="U229" s="39">
        <f>T229*C229*E229*F229*L229*$U$6</f>
        <v>0</v>
      </c>
      <c r="V229" s="39">
        <v>0</v>
      </c>
      <c r="W229" s="39">
        <f>V229*C229*E229*F229*L229*$W$6</f>
        <v>0</v>
      </c>
      <c r="X229" s="39"/>
      <c r="Y229" s="39">
        <f>X229*C229*E229*F229*L229*$Y$6</f>
        <v>0</v>
      </c>
      <c r="Z229" s="39">
        <v>2</v>
      </c>
      <c r="AA229" s="39">
        <f>Z229*C229*E229*F229*L229*$AA$6</f>
        <v>69666.105739999999</v>
      </c>
      <c r="AB229" s="39">
        <v>0</v>
      </c>
      <c r="AC229" s="39">
        <f>AB229*C229*E229*F229*L229*$AC$6</f>
        <v>0</v>
      </c>
      <c r="AD229" s="39">
        <v>0</v>
      </c>
      <c r="AE229" s="39">
        <f>AD229*C229*E229*F229*L229*$AE$6</f>
        <v>0</v>
      </c>
      <c r="AF229" s="39">
        <v>0</v>
      </c>
      <c r="AG229" s="39">
        <f>AF229*C229*E229*F229*L229*$AG$6</f>
        <v>0</v>
      </c>
      <c r="AH229" s="39">
        <v>0</v>
      </c>
      <c r="AI229" s="39">
        <f>AH229*C229*E229*F229*L229*$AI$6</f>
        <v>0</v>
      </c>
      <c r="AJ229" s="39">
        <v>0</v>
      </c>
      <c r="AK229" s="39">
        <f>AJ229*C229*E229*F229*L229*$AK$6</f>
        <v>0</v>
      </c>
      <c r="AL229" s="39">
        <v>0</v>
      </c>
      <c r="AM229" s="39">
        <f>AL229*C229*E229*F229*L229*$AM$6</f>
        <v>0</v>
      </c>
      <c r="AN229" s="39"/>
      <c r="AO229" s="39">
        <f>SUM($AO$6*AN229*C229*E229*F229*L229)</f>
        <v>0</v>
      </c>
      <c r="AP229" s="39">
        <v>0</v>
      </c>
      <c r="AQ229" s="39">
        <f>AP229*C229*E229*F229*L229*$AQ$6</f>
        <v>0</v>
      </c>
      <c r="AR229" s="39">
        <v>0</v>
      </c>
      <c r="AS229" s="39">
        <f>AR229*C229*E229*F229*L229*$AS$6</f>
        <v>0</v>
      </c>
      <c r="AT229" s="39">
        <v>0</v>
      </c>
      <c r="AU229" s="39">
        <f>AT229*C229*E229*F229*L229*$AU$6</f>
        <v>0</v>
      </c>
      <c r="AV229" s="39">
        <v>0</v>
      </c>
      <c r="AW229" s="39">
        <f>AV229*C229*E229*F229*L229*$AW$6</f>
        <v>0</v>
      </c>
      <c r="AX229" s="39"/>
      <c r="AY229" s="39">
        <f>SUM(AX229*$AY$6*C229*E229*F229*L229)</f>
        <v>0</v>
      </c>
      <c r="AZ229" s="39"/>
      <c r="BA229" s="39">
        <f>SUM(AZ229*$BA$6*C229*E229*F229*L229)</f>
        <v>0</v>
      </c>
      <c r="BB229" s="39">
        <v>10</v>
      </c>
      <c r="BC229" s="39">
        <f>BB229*C229*E229*F229*L229*$BC$6</f>
        <v>310330.83465999999</v>
      </c>
      <c r="BD229" s="39">
        <v>0</v>
      </c>
      <c r="BE229" s="39">
        <f>BD229*C229*E229*F229*L229*$BE$6</f>
        <v>0</v>
      </c>
      <c r="BF229" s="39">
        <v>5</v>
      </c>
      <c r="BG229" s="39">
        <f>BF229*C229*E229*F229*L229*$BG$6</f>
        <v>170998.62318</v>
      </c>
      <c r="BH229" s="39">
        <v>4</v>
      </c>
      <c r="BI229" s="39">
        <f>BH229*C229*E229*F229*L229*$BI$6</f>
        <v>136798.898544</v>
      </c>
      <c r="BJ229" s="39">
        <v>0</v>
      </c>
      <c r="BK229" s="39">
        <f>BJ229*C229*E229*F229*L229*$BK$6</f>
        <v>0</v>
      </c>
      <c r="BL229" s="39">
        <v>0</v>
      </c>
      <c r="BM229" s="39">
        <f>BL229*C229*E229*F229*L229*$BM$6</f>
        <v>0</v>
      </c>
      <c r="BN229" s="39">
        <v>0</v>
      </c>
      <c r="BO229" s="39">
        <f>BN229*C229*E229*F229*L229*$BO$6</f>
        <v>0</v>
      </c>
      <c r="BP229" s="39">
        <v>0</v>
      </c>
      <c r="BQ229" s="39">
        <f>BP229*C229*E229*F229*L229*$BQ$6</f>
        <v>0</v>
      </c>
      <c r="BR229" s="39">
        <v>0</v>
      </c>
      <c r="BS229" s="39">
        <f>BR229*C229*E229*F229*L229*$BS$6</f>
        <v>0</v>
      </c>
      <c r="BT229" s="39"/>
      <c r="BU229" s="39">
        <f>BT229*C229*E229*F229*L229*$BU$6</f>
        <v>0</v>
      </c>
      <c r="BV229" s="39">
        <v>5</v>
      </c>
      <c r="BW229" s="39">
        <f>BV229*C229*E229*F229*L229*$BW$6</f>
        <v>170998.62318</v>
      </c>
      <c r="BX229" s="39">
        <v>0</v>
      </c>
      <c r="BY229" s="39">
        <f>BX229*C229*E229*F229*L229*$BY$6</f>
        <v>0</v>
      </c>
      <c r="BZ229" s="39">
        <v>0</v>
      </c>
      <c r="CA229" s="39">
        <f>BZ229*C229*E229*F229*M229*$CA$6</f>
        <v>0</v>
      </c>
      <c r="CB229" s="39">
        <v>0</v>
      </c>
      <c r="CC229" s="39">
        <f>CB229*C229*E229*F229*M229*$CC$6</f>
        <v>0</v>
      </c>
      <c r="CD229" s="39">
        <v>0</v>
      </c>
      <c r="CE229" s="39">
        <f>CD229*C229*E229*F229*M229*$CE$6</f>
        <v>0</v>
      </c>
      <c r="CF229" s="39">
        <v>12</v>
      </c>
      <c r="CG229" s="39">
        <f>CF229*C229*E229*F229*M229*$CG$6</f>
        <v>446876.40191039996</v>
      </c>
      <c r="CH229" s="39"/>
      <c r="CI229" s="39">
        <f>SUM(CH229*$CI$6*C229*E229*F229*M229)</f>
        <v>0</v>
      </c>
      <c r="CJ229" s="39"/>
      <c r="CK229" s="39">
        <f>SUM(CJ229*$CK$6*C229*E229*F229*M229)</f>
        <v>0</v>
      </c>
      <c r="CL229" s="39">
        <v>0</v>
      </c>
      <c r="CM229" s="39">
        <f>CL229*C229*E229*F229*M229*$CM$6</f>
        <v>0</v>
      </c>
      <c r="CN229" s="39">
        <v>0</v>
      </c>
      <c r="CO229" s="39">
        <f>CN229*C229*E229*F229*M229*$CO$6</f>
        <v>0</v>
      </c>
      <c r="CP229" s="39">
        <v>0</v>
      </c>
      <c r="CQ229" s="39">
        <f>CP229*C229*E229*F229*M229*$CQ$6</f>
        <v>0</v>
      </c>
      <c r="CR229" s="39">
        <v>0</v>
      </c>
      <c r="CS229" s="39">
        <f>CR229*C229*E229*F229*M229*$CS$6</f>
        <v>0</v>
      </c>
      <c r="CT229" s="39">
        <v>0</v>
      </c>
      <c r="CU229" s="39">
        <f>CT229*C229*E229*F229*M229*$CU$6</f>
        <v>0</v>
      </c>
      <c r="CV229" s="39"/>
      <c r="CW229" s="39">
        <f>SUM(CV229*$CW$6*C229*E229*F229*M229)</f>
        <v>0</v>
      </c>
      <c r="CX229" s="39"/>
      <c r="CY229" s="39">
        <f>SUM(CX229*$CY$6*C229*E229*F229*M229)</f>
        <v>0</v>
      </c>
      <c r="CZ229" s="39">
        <v>0</v>
      </c>
      <c r="DA229" s="39">
        <f>CZ229*C229*E229*F229*M229*$DA$6</f>
        <v>0</v>
      </c>
      <c r="DB229" s="39">
        <v>0</v>
      </c>
      <c r="DC229" s="39">
        <f>DB229*C229*E229*F229*M229*$DC$6</f>
        <v>0</v>
      </c>
      <c r="DD229" s="39">
        <v>0</v>
      </c>
      <c r="DE229" s="39">
        <f>DD229*C229*E229*F229*M229*$DE$6</f>
        <v>0</v>
      </c>
      <c r="DF229" s="39">
        <v>0</v>
      </c>
      <c r="DG229" s="39">
        <f>DF229*C229*E229*F229*M229*$DG$6</f>
        <v>0</v>
      </c>
      <c r="DH229" s="40">
        <v>0</v>
      </c>
      <c r="DI229" s="40">
        <f>DH229*C229*E229*F229*M229*$DI$6</f>
        <v>0</v>
      </c>
      <c r="DJ229" s="39">
        <v>2</v>
      </c>
      <c r="DK229" s="39">
        <f>DJ229*C229*E229*F229*M229*$DK$6</f>
        <v>82079.339126399995</v>
      </c>
      <c r="DL229" s="39">
        <v>0</v>
      </c>
      <c r="DM229" s="39">
        <f>DL229*C229*E229*F229*M229*$DM$6</f>
        <v>0</v>
      </c>
      <c r="DN229" s="39"/>
      <c r="DO229" s="39">
        <f>DN229*C229*E229*F229*M229*$DO$6</f>
        <v>0</v>
      </c>
      <c r="DP229" s="39">
        <v>0</v>
      </c>
      <c r="DQ229" s="39">
        <f>DP229*C229*E229*F229*M229*$DQ$6</f>
        <v>0</v>
      </c>
      <c r="DR229" s="39">
        <v>0</v>
      </c>
      <c r="DS229" s="39">
        <f>DR229*C229*E229*F229*M229*$DS$6</f>
        <v>0</v>
      </c>
      <c r="DT229" s="39">
        <v>10</v>
      </c>
      <c r="DU229" s="39">
        <f>DT229*C229*E229*F229*M229*$DU$6</f>
        <v>372397.00159199996</v>
      </c>
      <c r="DV229" s="39">
        <v>0</v>
      </c>
      <c r="DW229" s="39">
        <f>DV229*C229*E229*F229*M229*$DW$6</f>
        <v>0</v>
      </c>
      <c r="DX229" s="39">
        <v>0</v>
      </c>
      <c r="DY229" s="39">
        <f>DX229*C229*E229*F229*N229*$DY$6</f>
        <v>0</v>
      </c>
      <c r="DZ229" s="39">
        <v>0</v>
      </c>
      <c r="EA229" s="39">
        <f>DZ229*C229*E229*F229*O229*$EA$6</f>
        <v>0</v>
      </c>
      <c r="EB229" s="41">
        <f t="shared" si="92"/>
        <v>75</v>
      </c>
      <c r="EC229" s="41">
        <f t="shared" si="93"/>
        <v>2789304.2081828001</v>
      </c>
      <c r="ED229" s="2"/>
      <c r="EE229" s="2"/>
      <c r="EF229" s="2"/>
      <c r="EG229" s="2"/>
      <c r="EH229" s="2"/>
      <c r="EI229" s="2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  <c r="IR229" s="1"/>
      <c r="IS229" s="1"/>
      <c r="IT229" s="1"/>
      <c r="IU229" s="1"/>
      <c r="IV229" s="1"/>
      <c r="IW229" s="1"/>
    </row>
    <row r="230" spans="1:257" s="53" customFormat="1" ht="22.5" customHeight="1" x14ac:dyDescent="0.25">
      <c r="A230" s="46">
        <v>32</v>
      </c>
      <c r="B230" s="26" t="s">
        <v>296</v>
      </c>
      <c r="C230" s="35">
        <v>19007.45</v>
      </c>
      <c r="D230" s="47">
        <f>C230*(H230+I230+J230)</f>
        <v>0</v>
      </c>
      <c r="E230" s="47">
        <v>1.2</v>
      </c>
      <c r="F230" s="48"/>
      <c r="G230" s="49"/>
      <c r="H230" s="50"/>
      <c r="I230" s="50"/>
      <c r="J230" s="50"/>
      <c r="K230" s="50"/>
      <c r="L230" s="35">
        <v>1.4</v>
      </c>
      <c r="M230" s="35">
        <v>1.68</v>
      </c>
      <c r="N230" s="35">
        <v>2.23</v>
      </c>
      <c r="O230" s="35">
        <v>2.39</v>
      </c>
      <c r="P230" s="32">
        <f>SUM(P231:P248)</f>
        <v>0</v>
      </c>
      <c r="Q230" s="32">
        <f t="shared" ref="Q230:CD230" si="96">SUM(Q231:Q248)</f>
        <v>0</v>
      </c>
      <c r="R230" s="32">
        <f t="shared" si="96"/>
        <v>922</v>
      </c>
      <c r="S230" s="32">
        <f t="shared" si="96"/>
        <v>30491454.773779996</v>
      </c>
      <c r="T230" s="32">
        <f t="shared" si="96"/>
        <v>0</v>
      </c>
      <c r="U230" s="32">
        <f t="shared" si="96"/>
        <v>0</v>
      </c>
      <c r="V230" s="32">
        <f t="shared" si="96"/>
        <v>729</v>
      </c>
      <c r="W230" s="32">
        <f t="shared" si="96"/>
        <v>26228117.952190004</v>
      </c>
      <c r="X230" s="32">
        <f t="shared" si="96"/>
        <v>111</v>
      </c>
      <c r="Y230" s="32">
        <f t="shared" si="96"/>
        <v>7183512.1889300011</v>
      </c>
      <c r="Z230" s="32">
        <f t="shared" si="96"/>
        <v>651</v>
      </c>
      <c r="AA230" s="32">
        <f t="shared" si="96"/>
        <v>23605393.971390001</v>
      </c>
      <c r="AB230" s="32">
        <f t="shared" si="96"/>
        <v>0</v>
      </c>
      <c r="AC230" s="32">
        <f t="shared" si="96"/>
        <v>0</v>
      </c>
      <c r="AD230" s="32">
        <f t="shared" si="96"/>
        <v>0</v>
      </c>
      <c r="AE230" s="32">
        <f t="shared" si="96"/>
        <v>0</v>
      </c>
      <c r="AF230" s="32">
        <f t="shared" si="96"/>
        <v>0</v>
      </c>
      <c r="AG230" s="32">
        <f t="shared" si="96"/>
        <v>0</v>
      </c>
      <c r="AH230" s="32">
        <f t="shared" si="96"/>
        <v>38</v>
      </c>
      <c r="AI230" s="32">
        <f t="shared" si="96"/>
        <v>850150.01763999986</v>
      </c>
      <c r="AJ230" s="32">
        <f t="shared" si="96"/>
        <v>67</v>
      </c>
      <c r="AK230" s="32">
        <f t="shared" si="96"/>
        <v>1654663.1478299997</v>
      </c>
      <c r="AL230" s="32">
        <f t="shared" si="96"/>
        <v>30</v>
      </c>
      <c r="AM230" s="32">
        <f t="shared" si="96"/>
        <v>641524.2464399999</v>
      </c>
      <c r="AN230" s="32">
        <f t="shared" si="96"/>
        <v>4</v>
      </c>
      <c r="AO230" s="32">
        <f t="shared" si="96"/>
        <v>87622.82390399999</v>
      </c>
      <c r="AP230" s="32">
        <f t="shared" si="96"/>
        <v>34</v>
      </c>
      <c r="AQ230" s="32">
        <f t="shared" si="96"/>
        <v>808946.42782800004</v>
      </c>
      <c r="AR230" s="32">
        <f t="shared" si="96"/>
        <v>0</v>
      </c>
      <c r="AS230" s="32">
        <f t="shared" si="96"/>
        <v>0</v>
      </c>
      <c r="AT230" s="32">
        <f t="shared" si="96"/>
        <v>2</v>
      </c>
      <c r="AU230" s="32">
        <f t="shared" si="96"/>
        <v>43811.411951999995</v>
      </c>
      <c r="AV230" s="32">
        <f t="shared" si="96"/>
        <v>0</v>
      </c>
      <c r="AW230" s="32">
        <f t="shared" si="96"/>
        <v>0</v>
      </c>
      <c r="AX230" s="32">
        <f t="shared" si="96"/>
        <v>8</v>
      </c>
      <c r="AY230" s="32">
        <f t="shared" si="96"/>
        <v>175245.64780799998</v>
      </c>
      <c r="AZ230" s="32">
        <f t="shared" si="96"/>
        <v>100</v>
      </c>
      <c r="BA230" s="32">
        <f t="shared" si="96"/>
        <v>2400761.0620839992</v>
      </c>
      <c r="BB230" s="32">
        <f t="shared" si="96"/>
        <v>58</v>
      </c>
      <c r="BC230" s="32">
        <f t="shared" si="96"/>
        <v>2143629.7990799998</v>
      </c>
      <c r="BD230" s="32">
        <f t="shared" si="96"/>
        <v>0</v>
      </c>
      <c r="BE230" s="32">
        <f t="shared" si="96"/>
        <v>0</v>
      </c>
      <c r="BF230" s="32">
        <f t="shared" si="96"/>
        <v>351</v>
      </c>
      <c r="BG230" s="32">
        <f t="shared" si="96"/>
        <v>12334892.280480001</v>
      </c>
      <c r="BH230" s="32">
        <f t="shared" si="96"/>
        <v>903</v>
      </c>
      <c r="BI230" s="32">
        <f t="shared" si="96"/>
        <v>30968281.746863998</v>
      </c>
      <c r="BJ230" s="32">
        <f t="shared" si="96"/>
        <v>0</v>
      </c>
      <c r="BK230" s="32">
        <f t="shared" si="96"/>
        <v>0</v>
      </c>
      <c r="BL230" s="32">
        <f t="shared" si="96"/>
        <v>0</v>
      </c>
      <c r="BM230" s="32">
        <f t="shared" si="96"/>
        <v>0</v>
      </c>
      <c r="BN230" s="32">
        <f t="shared" si="96"/>
        <v>0</v>
      </c>
      <c r="BO230" s="32">
        <f t="shared" si="96"/>
        <v>0</v>
      </c>
      <c r="BP230" s="32">
        <f t="shared" si="96"/>
        <v>0</v>
      </c>
      <c r="BQ230" s="32">
        <f t="shared" si="96"/>
        <v>0</v>
      </c>
      <c r="BR230" s="32">
        <f t="shared" si="96"/>
        <v>0</v>
      </c>
      <c r="BS230" s="32">
        <f t="shared" si="96"/>
        <v>0</v>
      </c>
      <c r="BT230" s="32">
        <f t="shared" si="96"/>
        <v>180</v>
      </c>
      <c r="BU230" s="32">
        <f t="shared" si="96"/>
        <v>6530465.6263000006</v>
      </c>
      <c r="BV230" s="32">
        <f t="shared" si="96"/>
        <v>29</v>
      </c>
      <c r="BW230" s="32">
        <f t="shared" si="96"/>
        <v>888618.05524799996</v>
      </c>
      <c r="BX230" s="32">
        <f t="shared" si="96"/>
        <v>0</v>
      </c>
      <c r="BY230" s="32">
        <f t="shared" si="96"/>
        <v>0</v>
      </c>
      <c r="BZ230" s="32">
        <f t="shared" si="96"/>
        <v>20</v>
      </c>
      <c r="CA230" s="32">
        <f t="shared" si="96"/>
        <v>804699.40320000006</v>
      </c>
      <c r="CB230" s="32">
        <f t="shared" si="96"/>
        <v>0</v>
      </c>
      <c r="CC230" s="32">
        <f t="shared" si="96"/>
        <v>0</v>
      </c>
      <c r="CD230" s="32">
        <f t="shared" si="96"/>
        <v>90</v>
      </c>
      <c r="CE230" s="32">
        <f t="shared" ref="CE230:EC230" si="97">SUM(CE231:CE248)</f>
        <v>3139713.5436744001</v>
      </c>
      <c r="CF230" s="32">
        <f t="shared" si="97"/>
        <v>137</v>
      </c>
      <c r="CG230" s="32">
        <f t="shared" si="97"/>
        <v>4341397.9857863989</v>
      </c>
      <c r="CH230" s="32">
        <f t="shared" si="97"/>
        <v>3</v>
      </c>
      <c r="CI230" s="32">
        <f t="shared" si="97"/>
        <v>78234.664199999985</v>
      </c>
      <c r="CJ230" s="32">
        <f t="shared" si="97"/>
        <v>45</v>
      </c>
      <c r="CK230" s="32">
        <f t="shared" si="97"/>
        <v>1334057.4939383999</v>
      </c>
      <c r="CL230" s="32">
        <f t="shared" si="97"/>
        <v>115</v>
      </c>
      <c r="CM230" s="32">
        <f t="shared" si="97"/>
        <v>3618822.6272352003</v>
      </c>
      <c r="CN230" s="32">
        <f t="shared" si="97"/>
        <v>0</v>
      </c>
      <c r="CO230" s="32">
        <f t="shared" si="97"/>
        <v>0</v>
      </c>
      <c r="CP230" s="32">
        <f t="shared" si="97"/>
        <v>342</v>
      </c>
      <c r="CQ230" s="32">
        <f t="shared" si="97"/>
        <v>11325562.928248798</v>
      </c>
      <c r="CR230" s="32">
        <f t="shared" si="97"/>
        <v>0</v>
      </c>
      <c r="CS230" s="32">
        <f t="shared" si="97"/>
        <v>0</v>
      </c>
      <c r="CT230" s="32">
        <f t="shared" si="97"/>
        <v>119</v>
      </c>
      <c r="CU230" s="32">
        <f t="shared" si="97"/>
        <v>3301502.8292399999</v>
      </c>
      <c r="CV230" s="32">
        <f t="shared" si="97"/>
        <v>5</v>
      </c>
      <c r="CW230" s="32">
        <f t="shared" si="97"/>
        <v>140196.5182464</v>
      </c>
      <c r="CX230" s="32">
        <f t="shared" si="97"/>
        <v>64</v>
      </c>
      <c r="CY230" s="32">
        <f t="shared" si="97"/>
        <v>1903605.8493144</v>
      </c>
      <c r="CZ230" s="32">
        <f t="shared" si="97"/>
        <v>1</v>
      </c>
      <c r="DA230" s="32">
        <f t="shared" si="97"/>
        <v>25660.969857600001</v>
      </c>
      <c r="DB230" s="32">
        <f t="shared" si="97"/>
        <v>0</v>
      </c>
      <c r="DC230" s="32">
        <f t="shared" si="97"/>
        <v>0</v>
      </c>
      <c r="DD230" s="32">
        <f t="shared" si="97"/>
        <v>220</v>
      </c>
      <c r="DE230" s="32">
        <f t="shared" si="97"/>
        <v>7712698.908499199</v>
      </c>
      <c r="DF230" s="32">
        <f t="shared" si="97"/>
        <v>0</v>
      </c>
      <c r="DG230" s="32">
        <f t="shared" si="97"/>
        <v>0</v>
      </c>
      <c r="DH230" s="32">
        <f t="shared" si="97"/>
        <v>16</v>
      </c>
      <c r="DI230" s="32">
        <f t="shared" si="97"/>
        <v>939773.94588000001</v>
      </c>
      <c r="DJ230" s="32">
        <f t="shared" si="97"/>
        <v>862</v>
      </c>
      <c r="DK230" s="32">
        <f t="shared" si="97"/>
        <v>28684314.926467199</v>
      </c>
      <c r="DL230" s="32">
        <f t="shared" si="97"/>
        <v>10</v>
      </c>
      <c r="DM230" s="32">
        <f t="shared" si="97"/>
        <v>372397.00159199996</v>
      </c>
      <c r="DN230" s="32">
        <f t="shared" si="97"/>
        <v>374</v>
      </c>
      <c r="DO230" s="32">
        <f t="shared" si="97"/>
        <v>22729079.514556799</v>
      </c>
      <c r="DP230" s="32">
        <f t="shared" si="97"/>
        <v>0</v>
      </c>
      <c r="DQ230" s="32">
        <f t="shared" si="97"/>
        <v>0</v>
      </c>
      <c r="DR230" s="32">
        <f t="shared" si="97"/>
        <v>0</v>
      </c>
      <c r="DS230" s="32">
        <f t="shared" si="97"/>
        <v>0</v>
      </c>
      <c r="DT230" s="32">
        <f t="shared" si="97"/>
        <v>89</v>
      </c>
      <c r="DU230" s="32">
        <f t="shared" si="97"/>
        <v>3999981.9112176001</v>
      </c>
      <c r="DV230" s="32">
        <f t="shared" si="97"/>
        <v>34</v>
      </c>
      <c r="DW230" s="32">
        <f t="shared" si="97"/>
        <v>1409475.7102272001</v>
      </c>
      <c r="DX230" s="32">
        <f t="shared" si="97"/>
        <v>2</v>
      </c>
      <c r="DY230" s="32">
        <f t="shared" si="97"/>
        <v>109357.46283</v>
      </c>
      <c r="DZ230" s="32">
        <f t="shared" si="97"/>
        <v>47</v>
      </c>
      <c r="EA230" s="32">
        <f t="shared" si="97"/>
        <v>2842190.6511075003</v>
      </c>
      <c r="EB230" s="32">
        <f t="shared" si="97"/>
        <v>6812</v>
      </c>
      <c r="EC230" s="32">
        <f t="shared" si="97"/>
        <v>245849816.02506712</v>
      </c>
      <c r="ED230" s="51"/>
      <c r="EE230" s="51"/>
      <c r="EF230" s="51"/>
      <c r="EG230" s="51"/>
      <c r="EH230" s="51"/>
      <c r="EI230" s="51"/>
      <c r="EJ230" s="52"/>
      <c r="EK230" s="52"/>
      <c r="EL230" s="52"/>
      <c r="EM230" s="52"/>
      <c r="EN230" s="52"/>
      <c r="EO230" s="52"/>
      <c r="EP230" s="52"/>
      <c r="EQ230" s="52"/>
      <c r="ER230" s="52"/>
      <c r="ES230" s="52"/>
      <c r="ET230" s="52"/>
      <c r="EU230" s="52"/>
      <c r="EV230" s="52"/>
      <c r="EW230" s="52"/>
      <c r="EX230" s="52"/>
      <c r="EY230" s="52"/>
      <c r="EZ230" s="52"/>
      <c r="FA230" s="52"/>
      <c r="FB230" s="52"/>
      <c r="FC230" s="52"/>
      <c r="FD230" s="52"/>
      <c r="FE230" s="52"/>
      <c r="FF230" s="52"/>
      <c r="FG230" s="52"/>
      <c r="FH230" s="52"/>
      <c r="FI230" s="52"/>
      <c r="FJ230" s="52"/>
      <c r="FK230" s="52"/>
      <c r="FL230" s="52"/>
      <c r="FM230" s="52"/>
      <c r="FN230" s="52"/>
      <c r="FO230" s="52"/>
      <c r="FP230" s="52"/>
      <c r="FQ230" s="52"/>
      <c r="FR230" s="52"/>
      <c r="FS230" s="52"/>
      <c r="FT230" s="52"/>
      <c r="FU230" s="52"/>
      <c r="FV230" s="52"/>
      <c r="FW230" s="52"/>
      <c r="FX230" s="52"/>
      <c r="FY230" s="52"/>
      <c r="FZ230" s="52"/>
      <c r="GA230" s="52"/>
      <c r="GB230" s="52"/>
      <c r="GC230" s="52"/>
      <c r="GD230" s="52"/>
      <c r="GE230" s="52"/>
      <c r="GF230" s="52"/>
      <c r="GG230" s="52"/>
      <c r="GH230" s="52"/>
      <c r="GI230" s="52"/>
      <c r="GJ230" s="52"/>
      <c r="GK230" s="52"/>
      <c r="GL230" s="52"/>
      <c r="GM230" s="52"/>
      <c r="GN230" s="52"/>
      <c r="GO230" s="52"/>
      <c r="GP230" s="52"/>
      <c r="GQ230" s="52"/>
      <c r="GR230" s="52"/>
      <c r="GS230" s="52"/>
      <c r="GT230" s="52"/>
      <c r="GU230" s="52"/>
      <c r="GV230" s="52"/>
      <c r="GW230" s="52"/>
      <c r="GX230" s="52"/>
      <c r="GY230" s="52"/>
      <c r="GZ230" s="52"/>
      <c r="HA230" s="52"/>
      <c r="HB230" s="52"/>
      <c r="HC230" s="52"/>
      <c r="HD230" s="52"/>
      <c r="HE230" s="52"/>
      <c r="HF230" s="52"/>
      <c r="HG230" s="52"/>
      <c r="HH230" s="52"/>
      <c r="HI230" s="52"/>
      <c r="HJ230" s="52"/>
      <c r="HK230" s="52"/>
      <c r="HL230" s="52"/>
      <c r="HM230" s="52"/>
      <c r="HN230" s="52"/>
      <c r="HO230" s="52"/>
      <c r="HP230" s="52"/>
      <c r="HQ230" s="52"/>
      <c r="HR230" s="52"/>
      <c r="HS230" s="52"/>
      <c r="HT230" s="52"/>
      <c r="HU230" s="52"/>
      <c r="HV230" s="52"/>
      <c r="HW230" s="52"/>
      <c r="HX230" s="52"/>
      <c r="HY230" s="52"/>
      <c r="HZ230" s="52"/>
      <c r="IA230" s="52"/>
      <c r="IB230" s="52"/>
      <c r="IC230" s="52"/>
      <c r="ID230" s="52"/>
      <c r="IE230" s="52"/>
      <c r="IF230" s="52"/>
      <c r="IG230" s="52"/>
      <c r="IH230" s="52"/>
      <c r="II230" s="52"/>
      <c r="IJ230" s="52"/>
      <c r="IK230" s="52"/>
      <c r="IL230" s="52"/>
      <c r="IM230" s="52"/>
      <c r="IN230" s="52"/>
      <c r="IO230" s="52"/>
      <c r="IP230" s="52"/>
      <c r="IQ230" s="52"/>
      <c r="IR230" s="52"/>
      <c r="IS230" s="52"/>
      <c r="IT230" s="52"/>
      <c r="IU230" s="52"/>
      <c r="IV230" s="52"/>
      <c r="IW230" s="52"/>
    </row>
    <row r="231" spans="1:257" s="43" customFormat="1" ht="30" x14ac:dyDescent="0.25">
      <c r="A231" s="56">
        <v>121</v>
      </c>
      <c r="B231" s="34" t="s">
        <v>297</v>
      </c>
      <c r="C231" s="35">
        <v>19007.45</v>
      </c>
      <c r="D231" s="35"/>
      <c r="E231" s="35">
        <v>2.0299999999999998</v>
      </c>
      <c r="F231" s="36">
        <v>1</v>
      </c>
      <c r="G231" s="37"/>
      <c r="H231" s="38">
        <v>0.65</v>
      </c>
      <c r="I231" s="38">
        <v>0.15</v>
      </c>
      <c r="J231" s="38">
        <v>0.04</v>
      </c>
      <c r="K231" s="38">
        <v>0.16</v>
      </c>
      <c r="L231" s="35">
        <v>1.4</v>
      </c>
      <c r="M231" s="35">
        <v>1.68</v>
      </c>
      <c r="N231" s="35">
        <v>2.23</v>
      </c>
      <c r="O231" s="35">
        <v>2.39</v>
      </c>
      <c r="P231" s="32"/>
      <c r="Q231" s="39">
        <f>P231*C231*E231*F231*L231*$Q$6</f>
        <v>0</v>
      </c>
      <c r="R231" s="32"/>
      <c r="S231" s="39">
        <f>R231*C231*E231*F231*L231*$S$6</f>
        <v>0</v>
      </c>
      <c r="T231" s="32"/>
      <c r="U231" s="39">
        <f>T231*C231*E231*F231*L231*$U$6</f>
        <v>0</v>
      </c>
      <c r="V231" s="32"/>
      <c r="W231" s="39">
        <f>V231*C231*E231*F231*L231*$W$6</f>
        <v>0</v>
      </c>
      <c r="X231" s="32"/>
      <c r="Y231" s="39">
        <f>X231*C231*E231*F231*L231*$Y$6</f>
        <v>0</v>
      </c>
      <c r="Z231" s="39">
        <v>3</v>
      </c>
      <c r="AA231" s="39">
        <f>Z231*C231*E231*F231*L231*$AA$6</f>
        <v>178263.27056999999</v>
      </c>
      <c r="AB231" s="32"/>
      <c r="AC231" s="39">
        <f>AB231*C231*E231*F231*L231*$AC$6</f>
        <v>0</v>
      </c>
      <c r="AD231" s="32"/>
      <c r="AE231" s="39">
        <f>AD231*C231*E231*F231*L231*$AE$6</f>
        <v>0</v>
      </c>
      <c r="AF231" s="32"/>
      <c r="AG231" s="39">
        <f>AF231*C231*E231*F231*L231*$AG$6</f>
        <v>0</v>
      </c>
      <c r="AH231" s="32"/>
      <c r="AI231" s="39">
        <f>AH231*C231*E231*F231*L231*$AI$6</f>
        <v>0</v>
      </c>
      <c r="AJ231" s="32"/>
      <c r="AK231" s="39">
        <f>AJ231*C231*E231*F231*L231*$AK$6</f>
        <v>0</v>
      </c>
      <c r="AL231" s="32"/>
      <c r="AM231" s="39">
        <f>AL231*C231*E231*F231*L231*$AM$6</f>
        <v>0</v>
      </c>
      <c r="AN231" s="39"/>
      <c r="AO231" s="39">
        <f>SUM($AO$6*AN231*C231*E231*F231*L231)</f>
        <v>0</v>
      </c>
      <c r="AP231" s="32"/>
      <c r="AQ231" s="39">
        <f>AP231*C231*E231*F231*L231*$AQ$6</f>
        <v>0</v>
      </c>
      <c r="AR231" s="32"/>
      <c r="AS231" s="39">
        <f>AR231*C231*E231*F231*L231*$AS$6</f>
        <v>0</v>
      </c>
      <c r="AT231" s="32"/>
      <c r="AU231" s="39">
        <f>AT231*C231*E231*F231*L231*$AU$6</f>
        <v>0</v>
      </c>
      <c r="AV231" s="32"/>
      <c r="AW231" s="39">
        <f>AV231*C231*E231*F231*L231*$AW$6</f>
        <v>0</v>
      </c>
      <c r="AX231" s="39"/>
      <c r="AY231" s="39">
        <f>SUM(AX231*$AY$6*C231*E231*F231*L231)</f>
        <v>0</v>
      </c>
      <c r="AZ231" s="39"/>
      <c r="BA231" s="39">
        <f>SUM(AZ231*$BA$6*C231*E231*F231*L231)</f>
        <v>0</v>
      </c>
      <c r="BB231" s="32"/>
      <c r="BC231" s="39">
        <f>BB231*C231*E231*F231*L231*$BC$6</f>
        <v>0</v>
      </c>
      <c r="BD231" s="32"/>
      <c r="BE231" s="39">
        <f>BD231*C231*E231*F231*L231*$BE$6</f>
        <v>0</v>
      </c>
      <c r="BF231" s="32"/>
      <c r="BG231" s="39">
        <f>BF231*C231*E231*F231*L231*$BG$6</f>
        <v>0</v>
      </c>
      <c r="BH231" s="32"/>
      <c r="BI231" s="39">
        <f>BH231*C231*E231*F231*L231*$BI$6</f>
        <v>0</v>
      </c>
      <c r="BJ231" s="32"/>
      <c r="BK231" s="39">
        <f>BJ231*C231*E231*F231*L231*$BK$6</f>
        <v>0</v>
      </c>
      <c r="BL231" s="32"/>
      <c r="BM231" s="39">
        <f>BL231*C231*E231*F231*L231*$BM$6</f>
        <v>0</v>
      </c>
      <c r="BN231" s="32"/>
      <c r="BO231" s="39">
        <f>BN231*C231*E231*F231*L231*$BO$6</f>
        <v>0</v>
      </c>
      <c r="BP231" s="32"/>
      <c r="BQ231" s="39">
        <f>BP231*C231*E231*F231*L231*$BQ$6</f>
        <v>0</v>
      </c>
      <c r="BR231" s="32"/>
      <c r="BS231" s="39">
        <f>BR231*C231*E231*F231*L231*$BS$6</f>
        <v>0</v>
      </c>
      <c r="BT231" s="32"/>
      <c r="BU231" s="39">
        <f>BT231*C231*E231*F231*L231*$BU$6</f>
        <v>0</v>
      </c>
      <c r="BV231" s="32"/>
      <c r="BW231" s="39">
        <f>BV231*C231*E231*F231*L231*$BW$6</f>
        <v>0</v>
      </c>
      <c r="BX231" s="32"/>
      <c r="BY231" s="39">
        <f>BX231*C231*E231*F231*L231*$BY$6</f>
        <v>0</v>
      </c>
      <c r="BZ231" s="32"/>
      <c r="CA231" s="39">
        <f>BZ231*C231*E231*F231*M231*$CA$6</f>
        <v>0</v>
      </c>
      <c r="CB231" s="32"/>
      <c r="CC231" s="39">
        <f>CB231*C231*E231*F231*M231*$CC$6</f>
        <v>0</v>
      </c>
      <c r="CD231" s="32"/>
      <c r="CE231" s="39">
        <f>CD231*C231*E231*F231*M231*$CE$6</f>
        <v>0</v>
      </c>
      <c r="CF231" s="32"/>
      <c r="CG231" s="39">
        <f>CF231*C231*E231*F231*M231*$CG$6</f>
        <v>0</v>
      </c>
      <c r="CH231" s="39"/>
      <c r="CI231" s="39">
        <f>SUM(CH231*$CI$6*C231*E231*F231*M231)</f>
        <v>0</v>
      </c>
      <c r="CJ231" s="39"/>
      <c r="CK231" s="39">
        <f>SUM(CJ231*$CK$6*C231*E231*F231*M231)</f>
        <v>0</v>
      </c>
      <c r="CL231" s="32"/>
      <c r="CM231" s="39">
        <f>CL231*C231*E231*F231*M231*$CM$6</f>
        <v>0</v>
      </c>
      <c r="CN231" s="32"/>
      <c r="CO231" s="39">
        <f>CN231*C231*E231*F231*M231*$CO$6</f>
        <v>0</v>
      </c>
      <c r="CP231" s="32"/>
      <c r="CQ231" s="39">
        <f>CP231*C231*E231*F231*M231*$CQ$6</f>
        <v>0</v>
      </c>
      <c r="CR231" s="32"/>
      <c r="CS231" s="39">
        <f>CR231*C231*E231*F231*M231*$CS$6</f>
        <v>0</v>
      </c>
      <c r="CT231" s="32"/>
      <c r="CU231" s="39">
        <f>CT231*C231*E231*F231*M231*$CU$6</f>
        <v>0</v>
      </c>
      <c r="CV231" s="39"/>
      <c r="CW231" s="39">
        <f>SUM(CV231*$CW$6*C231*E231*F231*M231)</f>
        <v>0</v>
      </c>
      <c r="CX231" s="39"/>
      <c r="CY231" s="39">
        <f>SUM(CX231*$CY$6*C231*E231*F231*M231)</f>
        <v>0</v>
      </c>
      <c r="CZ231" s="32"/>
      <c r="DA231" s="39">
        <f>CZ231*C231*E231*F231*M231*$DA$6</f>
        <v>0</v>
      </c>
      <c r="DB231" s="32"/>
      <c r="DC231" s="39">
        <f>DB231*C231*E231*F231*M231*$DC$6</f>
        <v>0</v>
      </c>
      <c r="DD231" s="32"/>
      <c r="DE231" s="39">
        <f>DD231*C231*E231*F231*M231*$DE$6</f>
        <v>0</v>
      </c>
      <c r="DF231" s="32"/>
      <c r="DG231" s="39">
        <f>DF231*C231*E231*F231*M231*$DG$6</f>
        <v>0</v>
      </c>
      <c r="DH231" s="54"/>
      <c r="DI231" s="40">
        <f>DH231*C231*E231*F231*M231*$DI$6</f>
        <v>0</v>
      </c>
      <c r="DJ231" s="39">
        <v>3</v>
      </c>
      <c r="DK231" s="39">
        <f>DJ231*C231*E231*F231*M231*$DK$6</f>
        <v>210026.54423520001</v>
      </c>
      <c r="DL231" s="32"/>
      <c r="DM231" s="39">
        <f>DL231*C231*E231*F231*M231*$DM$6</f>
        <v>0</v>
      </c>
      <c r="DN231" s="32"/>
      <c r="DO231" s="39">
        <f>DN231*C231*E231*F231*M231*$DO$6</f>
        <v>0</v>
      </c>
      <c r="DP231" s="32"/>
      <c r="DQ231" s="39">
        <f>DP231*C231*E231*F231*M231*$DQ$6</f>
        <v>0</v>
      </c>
      <c r="DR231" s="32"/>
      <c r="DS231" s="39">
        <f>DR231*C231*E231*F231*M231*$DS$6</f>
        <v>0</v>
      </c>
      <c r="DT231" s="32"/>
      <c r="DU231" s="39">
        <f>DT231*C231*E231*F231*M231*$DU$6</f>
        <v>0</v>
      </c>
      <c r="DV231" s="32"/>
      <c r="DW231" s="39">
        <f>DV231*C231*E231*F231*M231*$DW$6</f>
        <v>0</v>
      </c>
      <c r="DX231" s="32"/>
      <c r="DY231" s="39">
        <f>DX231*C231*E231*F231*N231*$DY$6</f>
        <v>0</v>
      </c>
      <c r="DZ231" s="32"/>
      <c r="EA231" s="39">
        <f>DZ231*C231*E231*F231*O231*$EA$6</f>
        <v>0</v>
      </c>
      <c r="EB231" s="41">
        <f t="shared" ref="EB231:EB248" si="98">SUM(P231,R231,T231,V231,X231,Z231,AB231,AD231,AF231,AH231,AJ231,AL231,AP231,AR231,AT231,AV231,AX231,AZ231,BB231,BD231,BF231,BH231,BJ231,BL231,BN231,BP231,BR231,BT231,BV231,BX231,BZ231,CB231,CD231,CF231,CH231,CJ231,CL231,CN231,CP231,CR231,CT231,CV231,CX231,CZ231,DB231,DD231,DF231,DH231,DJ231,DL231,DN231,DP231,DR231,DT231,DV231,DX231,DZ231,AN231)</f>
        <v>6</v>
      </c>
      <c r="EC231" s="41">
        <f t="shared" ref="EC231:EC248" si="99">SUM(Q231,S231,U231,W231,Y231,AA231,AC231,AE231,AG231,AI231,AK231,AM231,AQ231,AS231,AU231,AW231,AY231,BA231,BC231,BE231,BG231,BI231,BK231,BM231,BO231,BQ231,BS231,BU231,BW231,BY231,CA231,CC231,CE231,CG231,CI231,CK231,CM231,CO231,CQ231,CS231,CU231,CW231,CY231,DA231,DC231,DE231,DG231,DI231,DK231,DM231,DO231,DQ231,DS231,DU231,DW231,DY231,EA231,AO231)</f>
        <v>388289.81480519997</v>
      </c>
      <c r="ED231" s="2"/>
      <c r="EE231" s="2"/>
      <c r="EF231" s="2"/>
      <c r="EG231" s="2"/>
      <c r="EH231" s="2"/>
      <c r="EI231" s="2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  <c r="IR231" s="1"/>
      <c r="IS231" s="1"/>
      <c r="IT231" s="1"/>
      <c r="IU231" s="1"/>
      <c r="IV231" s="1"/>
      <c r="IW231" s="1"/>
    </row>
    <row r="232" spans="1:257" s="44" customFormat="1" ht="30" x14ac:dyDescent="0.25">
      <c r="A232" s="56">
        <v>229</v>
      </c>
      <c r="B232" s="34" t="s">
        <v>298</v>
      </c>
      <c r="C232" s="35">
        <v>19007.45</v>
      </c>
      <c r="D232" s="35">
        <f>C232*(H232+I232+J232)</f>
        <v>15966.258000000002</v>
      </c>
      <c r="E232" s="112">
        <v>1.29</v>
      </c>
      <c r="F232" s="36">
        <v>1</v>
      </c>
      <c r="G232" s="37"/>
      <c r="H232" s="38">
        <v>0.65</v>
      </c>
      <c r="I232" s="38">
        <v>0.15</v>
      </c>
      <c r="J232" s="38">
        <v>0.04</v>
      </c>
      <c r="K232" s="38">
        <v>0.16</v>
      </c>
      <c r="L232" s="35">
        <v>1.4</v>
      </c>
      <c r="M232" s="35">
        <v>1.68</v>
      </c>
      <c r="N232" s="35">
        <v>2.23</v>
      </c>
      <c r="O232" s="35">
        <v>2.39</v>
      </c>
      <c r="P232" s="39"/>
      <c r="Q232" s="39">
        <f>P232*C232*E232*F232*L232*$Q$6</f>
        <v>0</v>
      </c>
      <c r="R232" s="39"/>
      <c r="S232" s="39">
        <f>R232*C232*E232*F232*L232*$S$6</f>
        <v>0</v>
      </c>
      <c r="T232" s="39">
        <v>0</v>
      </c>
      <c r="U232" s="39">
        <f>T232*C232*E232*F232*L232*$U$6</f>
        <v>0</v>
      </c>
      <c r="V232" s="39">
        <v>40</v>
      </c>
      <c r="W232" s="39">
        <f>V232*C232*E232*F232*L232*$W$6</f>
        <v>1510408.0068000003</v>
      </c>
      <c r="X232" s="39"/>
      <c r="Y232" s="39">
        <f>X232*C232*E232*F232*L232*$Y$6</f>
        <v>0</v>
      </c>
      <c r="Z232" s="39">
        <v>100</v>
      </c>
      <c r="AA232" s="39">
        <f>Z232*C232*E232*F232*L232*$AA$6</f>
        <v>3776020.0170000005</v>
      </c>
      <c r="AB232" s="39">
        <v>0</v>
      </c>
      <c r="AC232" s="39">
        <f>AB232*C232*E232*F232*L232*$AC$6</f>
        <v>0</v>
      </c>
      <c r="AD232" s="39">
        <v>0</v>
      </c>
      <c r="AE232" s="39">
        <f>AD232*C232*E232*F232*L232*$AE$6</f>
        <v>0</v>
      </c>
      <c r="AF232" s="39">
        <v>0</v>
      </c>
      <c r="AG232" s="39">
        <f>AF232*C232*E232*F232*L232*$AG$6</f>
        <v>0</v>
      </c>
      <c r="AH232" s="39"/>
      <c r="AI232" s="39">
        <f>AH232*C232*E232*F232*L232*$AI$6</f>
        <v>0</v>
      </c>
      <c r="AJ232" s="39">
        <v>1</v>
      </c>
      <c r="AK232" s="39">
        <f>AJ232*C232*E232*F232*L232*$AK$6</f>
        <v>33640.905606</v>
      </c>
      <c r="AL232" s="39">
        <v>0</v>
      </c>
      <c r="AM232" s="39">
        <f>AL232*C232*E232*F232*L232*$AM$6</f>
        <v>0</v>
      </c>
      <c r="AN232" s="39"/>
      <c r="AO232" s="39">
        <f>SUM($AO$6*AN232*C232*E232*F232*L232)</f>
        <v>0</v>
      </c>
      <c r="AP232" s="39">
        <v>0</v>
      </c>
      <c r="AQ232" s="39">
        <f>AP232*C232*E232*F232*L232*$AQ$6</f>
        <v>0</v>
      </c>
      <c r="AR232" s="39">
        <v>0</v>
      </c>
      <c r="AS232" s="39">
        <f>AR232*C232*E232*F232*L232*$AS$6</f>
        <v>0</v>
      </c>
      <c r="AT232" s="39">
        <v>0</v>
      </c>
      <c r="AU232" s="39">
        <f>AT232*C232*E232*F232*L232*$AU$6</f>
        <v>0</v>
      </c>
      <c r="AV232" s="39">
        <v>0</v>
      </c>
      <c r="AW232" s="39">
        <f>AV232*C232*E232*F232*L232*$AW$6</f>
        <v>0</v>
      </c>
      <c r="AX232" s="32"/>
      <c r="AY232" s="39">
        <f>SUM(AX232*$AY$6*C232*E232*F232*L232)</f>
        <v>0</v>
      </c>
      <c r="AZ232" s="32"/>
      <c r="BA232" s="39">
        <f>SUM(AZ232*$BA$6*C232*E232*F232*L232)</f>
        <v>0</v>
      </c>
      <c r="BB232" s="39"/>
      <c r="BC232" s="39">
        <f>BB232*C232*E232*F232*L232*$BC$6</f>
        <v>0</v>
      </c>
      <c r="BD232" s="39">
        <v>0</v>
      </c>
      <c r="BE232" s="39">
        <f>BD232*C232*E232*F232*L232*$BE$6</f>
        <v>0</v>
      </c>
      <c r="BF232" s="39">
        <v>1</v>
      </c>
      <c r="BG232" s="39">
        <f>BF232*C232*E232*F232*L232*$BG$6</f>
        <v>37073.651076000002</v>
      </c>
      <c r="BH232" s="39">
        <v>115</v>
      </c>
      <c r="BI232" s="39">
        <f>BH232*C232*E232*F232*L232*$BI$6</f>
        <v>4263469.8737399997</v>
      </c>
      <c r="BJ232" s="39">
        <v>0</v>
      </c>
      <c r="BK232" s="39">
        <f>BJ232*C232*E232*F232*L232*$BK$6</f>
        <v>0</v>
      </c>
      <c r="BL232" s="39">
        <v>0</v>
      </c>
      <c r="BM232" s="39">
        <f>BL232*C232*E232*F232*L232*$BM$6</f>
        <v>0</v>
      </c>
      <c r="BN232" s="39">
        <v>0</v>
      </c>
      <c r="BO232" s="39">
        <f>BN232*C232*E232*F232*L232*$BO$6</f>
        <v>0</v>
      </c>
      <c r="BP232" s="39">
        <v>0</v>
      </c>
      <c r="BQ232" s="39">
        <f>BP232*C232*E232*F232*L232*$BQ$6</f>
        <v>0</v>
      </c>
      <c r="BR232" s="39">
        <v>0</v>
      </c>
      <c r="BS232" s="39">
        <f>BR232*C232*E232*F232*L232*$BS$6</f>
        <v>0</v>
      </c>
      <c r="BT232" s="39">
        <v>0</v>
      </c>
      <c r="BU232" s="39">
        <f>BT232*C232*E232*F232*L232*$BU$6</f>
        <v>0</v>
      </c>
      <c r="BV232" s="39">
        <v>5</v>
      </c>
      <c r="BW232" s="39">
        <f>BV232*C232*E232*F232*L232*$BW$6</f>
        <v>185368.25538000002</v>
      </c>
      <c r="BX232" s="39">
        <v>0</v>
      </c>
      <c r="BY232" s="39">
        <f>BX232*C232*E232*F232*L232*$BY$6</f>
        <v>0</v>
      </c>
      <c r="BZ232" s="39">
        <v>0</v>
      </c>
      <c r="CA232" s="39">
        <f>BZ232*C232*E232*F232*M232*$CA$6</f>
        <v>0</v>
      </c>
      <c r="CB232" s="39">
        <v>0</v>
      </c>
      <c r="CC232" s="39">
        <f>CB232*C232*E232*F232*M232*$CC$6</f>
        <v>0</v>
      </c>
      <c r="CD232" s="39"/>
      <c r="CE232" s="39">
        <f>CD232*C232*E232*F232*M232*$CE$6</f>
        <v>0</v>
      </c>
      <c r="CF232" s="39">
        <v>5</v>
      </c>
      <c r="CG232" s="39">
        <f>CF232*C232*E232*F232*M232*$CG$6</f>
        <v>201845.433636</v>
      </c>
      <c r="CH232" s="32"/>
      <c r="CI232" s="39">
        <f>SUM(CH232*$CI$6*C232*E232*F232*M232)</f>
        <v>0</v>
      </c>
      <c r="CJ232" s="32">
        <v>1</v>
      </c>
      <c r="CK232" s="39">
        <f>SUM(CJ232*$CK$6*C232*E232*F232*M232)</f>
        <v>40369.086727200003</v>
      </c>
      <c r="CL232" s="39">
        <v>1</v>
      </c>
      <c r="CM232" s="39">
        <f>CL232*C232*E232*F232*M232*$CM$6</f>
        <v>40369.086727200003</v>
      </c>
      <c r="CN232" s="39">
        <v>0</v>
      </c>
      <c r="CO232" s="39">
        <f>CN232*C232*E232*F232*M232*$CO$6</f>
        <v>0</v>
      </c>
      <c r="CP232" s="39">
        <v>66</v>
      </c>
      <c r="CQ232" s="39">
        <f>CP232*C232*E232*F232*M232*$CQ$6</f>
        <v>2664359.7239951999</v>
      </c>
      <c r="CR232" s="39">
        <v>0</v>
      </c>
      <c r="CS232" s="39">
        <f>CR232*C232*E232*F232*M232*$CS$6</f>
        <v>0</v>
      </c>
      <c r="CT232" s="39"/>
      <c r="CU232" s="39">
        <f>CT232*C232*E232*F232*M232*$CU$6</f>
        <v>0</v>
      </c>
      <c r="CV232" s="32"/>
      <c r="CW232" s="39">
        <f>SUM(CV232*$CW$6*C232*E232*F232*M232)</f>
        <v>0</v>
      </c>
      <c r="CX232" s="32">
        <v>5</v>
      </c>
      <c r="CY232" s="39">
        <f>SUM(CX232*$CY$6*C232*E232*F232*M232)</f>
        <v>201845.433636</v>
      </c>
      <c r="CZ232" s="39"/>
      <c r="DA232" s="39">
        <f>CZ232*C232*E232*F232*M232*$DA$6</f>
        <v>0</v>
      </c>
      <c r="DB232" s="39">
        <v>0</v>
      </c>
      <c r="DC232" s="39">
        <f>DB232*C232*E232*F232*M232*$DC$6</f>
        <v>0</v>
      </c>
      <c r="DD232" s="39"/>
      <c r="DE232" s="39">
        <f>DD232*C232*E232*F232*M232*$DE$6</f>
        <v>0</v>
      </c>
      <c r="DF232" s="39">
        <v>0</v>
      </c>
      <c r="DG232" s="39">
        <f>DF232*C232*E232*F232*M232*$DG$6</f>
        <v>0</v>
      </c>
      <c r="DH232" s="40">
        <v>0</v>
      </c>
      <c r="DI232" s="40">
        <f>DH232*C232*E232*F232*M232*$DI$6</f>
        <v>0</v>
      </c>
      <c r="DJ232" s="39">
        <v>2</v>
      </c>
      <c r="DK232" s="39">
        <f>DJ232*C232*E232*F232*M232*$DK$6</f>
        <v>88976.762582400013</v>
      </c>
      <c r="DL232" s="39">
        <v>0</v>
      </c>
      <c r="DM232" s="39">
        <f>DL232*C232*E232*F232*M232*$DM$6</f>
        <v>0</v>
      </c>
      <c r="DN232" s="39">
        <v>100</v>
      </c>
      <c r="DO232" s="39">
        <f>DN232*C232*E232*F232*M232*$DO$6</f>
        <v>4448838.1291200006</v>
      </c>
      <c r="DP232" s="39">
        <v>0</v>
      </c>
      <c r="DQ232" s="39">
        <f>DP232*C232*E232*F232*M232*$DQ$6</f>
        <v>0</v>
      </c>
      <c r="DR232" s="39">
        <v>0</v>
      </c>
      <c r="DS232" s="39">
        <f>DR232*C232*E232*F232*M232*$DS$6</f>
        <v>0</v>
      </c>
      <c r="DT232" s="39">
        <v>2</v>
      </c>
      <c r="DU232" s="39">
        <f>DT232*C232*E232*F232*M232*$DU$6</f>
        <v>80738.173454400006</v>
      </c>
      <c r="DV232" s="39">
        <v>0</v>
      </c>
      <c r="DW232" s="39">
        <f>DV232*C232*E232*F232*M232*$DW$6</f>
        <v>0</v>
      </c>
      <c r="DX232" s="39">
        <v>0</v>
      </c>
      <c r="DY232" s="39">
        <f>DX232*C232*E232*F232*N232*$DY$6</f>
        <v>0</v>
      </c>
      <c r="DZ232" s="39"/>
      <c r="EA232" s="39">
        <f>DZ232*C232*E232*F232*O232*$EA$6</f>
        <v>0</v>
      </c>
      <c r="EB232" s="41">
        <f t="shared" si="98"/>
        <v>444</v>
      </c>
      <c r="EC232" s="41">
        <f t="shared" si="99"/>
        <v>17573322.539480403</v>
      </c>
      <c r="ED232" s="2"/>
      <c r="EE232" s="2"/>
      <c r="EF232" s="2"/>
      <c r="EG232" s="2"/>
      <c r="EH232" s="2"/>
      <c r="EI232" s="2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 s="1"/>
      <c r="IG232" s="1"/>
      <c r="IH232" s="1"/>
      <c r="II232" s="1"/>
      <c r="IJ232" s="1"/>
      <c r="IK232" s="1"/>
      <c r="IL232" s="1"/>
      <c r="IM232" s="1"/>
      <c r="IN232" s="1"/>
      <c r="IO232" s="1"/>
      <c r="IP232" s="1"/>
      <c r="IQ232" s="1"/>
      <c r="IR232" s="1"/>
      <c r="IS232" s="1"/>
      <c r="IT232" s="1"/>
      <c r="IU232" s="1"/>
      <c r="IV232" s="1"/>
      <c r="IW232" s="1"/>
    </row>
    <row r="233" spans="1:257" s="44" customFormat="1" ht="30" x14ac:dyDescent="0.25">
      <c r="A233" s="56">
        <v>230</v>
      </c>
      <c r="B233" s="34" t="s">
        <v>299</v>
      </c>
      <c r="C233" s="35">
        <v>19007.45</v>
      </c>
      <c r="D233" s="35">
        <f>C233*(H233+I233+J233)</f>
        <v>16726.556000000004</v>
      </c>
      <c r="E233" s="112">
        <v>1.57</v>
      </c>
      <c r="F233" s="36">
        <v>1</v>
      </c>
      <c r="G233" s="37"/>
      <c r="H233" s="38">
        <v>0.68</v>
      </c>
      <c r="I233" s="38">
        <v>0.17</v>
      </c>
      <c r="J233" s="38">
        <v>0.03</v>
      </c>
      <c r="K233" s="38">
        <v>0.12</v>
      </c>
      <c r="L233" s="35">
        <v>1.4</v>
      </c>
      <c r="M233" s="35">
        <v>1.68</v>
      </c>
      <c r="N233" s="35">
        <v>2.23</v>
      </c>
      <c r="O233" s="35">
        <v>2.39</v>
      </c>
      <c r="P233" s="39"/>
      <c r="Q233" s="39">
        <f>P233*C233*E233*F233*L233*$Q$6</f>
        <v>0</v>
      </c>
      <c r="R233" s="39">
        <v>5</v>
      </c>
      <c r="S233" s="39">
        <f>R233*C233*E233*F233*L233*$S$6</f>
        <v>271559.43815</v>
      </c>
      <c r="T233" s="39">
        <v>0</v>
      </c>
      <c r="U233" s="39">
        <f>T233*C233*E233*F233*L233*$U$6</f>
        <v>0</v>
      </c>
      <c r="V233" s="39">
        <v>160</v>
      </c>
      <c r="W233" s="39">
        <f>V233*C233*E233*F233*L233*$W$6</f>
        <v>7352994.0176000008</v>
      </c>
      <c r="X233" s="39">
        <v>3</v>
      </c>
      <c r="Y233" s="39">
        <f>X233*C233*E233*F233*L233*$Y$6</f>
        <v>137868.63783000002</v>
      </c>
      <c r="Z233" s="39">
        <v>23</v>
      </c>
      <c r="AA233" s="39">
        <f>Z233*C233*E233*F233*L233*$AA$6</f>
        <v>1056992.8900300001</v>
      </c>
      <c r="AB233" s="39">
        <v>0</v>
      </c>
      <c r="AC233" s="39">
        <f>AB233*C233*E233*F233*L233*$AC$6</f>
        <v>0</v>
      </c>
      <c r="AD233" s="39">
        <v>0</v>
      </c>
      <c r="AE233" s="39">
        <f>AD233*C233*E233*F233*L233*$AE$6</f>
        <v>0</v>
      </c>
      <c r="AF233" s="39">
        <v>0</v>
      </c>
      <c r="AG233" s="39">
        <f>AF233*C233*E233*F233*L233*$AG$6</f>
        <v>0</v>
      </c>
      <c r="AH233" s="39">
        <v>0</v>
      </c>
      <c r="AI233" s="39">
        <f>AH233*C233*E233*F233*L233*$AI$6</f>
        <v>0</v>
      </c>
      <c r="AJ233" s="39"/>
      <c r="AK233" s="39">
        <f>AJ233*C233*E233*F233*L233*$AK$6</f>
        <v>0</v>
      </c>
      <c r="AL233" s="39">
        <v>0</v>
      </c>
      <c r="AM233" s="39">
        <f>AL233*C233*E233*F233*L233*$AM$6</f>
        <v>0</v>
      </c>
      <c r="AN233" s="39"/>
      <c r="AO233" s="39">
        <f>SUM($AO$6*AN233*C233*E233*F233*L233)</f>
        <v>0</v>
      </c>
      <c r="AP233" s="39"/>
      <c r="AQ233" s="39">
        <f>AP233*C233*E233*F233*L233*$AQ$6</f>
        <v>0</v>
      </c>
      <c r="AR233" s="39">
        <v>0</v>
      </c>
      <c r="AS233" s="39">
        <f>AR233*C233*E233*F233*L233*$AS$6</f>
        <v>0</v>
      </c>
      <c r="AT233" s="39">
        <v>0</v>
      </c>
      <c r="AU233" s="39">
        <f>AT233*C233*E233*F233*L233*$AU$6</f>
        <v>0</v>
      </c>
      <c r="AV233" s="39">
        <v>0</v>
      </c>
      <c r="AW233" s="39">
        <f>AV233*C233*E233*F233*L233*$AW$6</f>
        <v>0</v>
      </c>
      <c r="AX233" s="39"/>
      <c r="AY233" s="39">
        <f>SUM(AX233*$AY$6*C233*E233*F233*L233)</f>
        <v>0</v>
      </c>
      <c r="AZ233" s="39">
        <v>5</v>
      </c>
      <c r="BA233" s="39">
        <f>SUM(AZ233*$BA$6*C233*E233*F233*L233)</f>
        <v>204714.03799000001</v>
      </c>
      <c r="BB233" s="39">
        <v>32</v>
      </c>
      <c r="BC233" s="39">
        <f>BB233*C233*E233*F233*L233*$BC$6</f>
        <v>1310169.843136</v>
      </c>
      <c r="BD233" s="39">
        <v>0</v>
      </c>
      <c r="BE233" s="39">
        <f>BD233*C233*E233*F233*L233*$BE$6</f>
        <v>0</v>
      </c>
      <c r="BF233" s="39">
        <v>11</v>
      </c>
      <c r="BG233" s="39">
        <f>BF233*C233*E233*F233*L233*$BG$6</f>
        <v>496327.09618800011</v>
      </c>
      <c r="BH233" s="39"/>
      <c r="BI233" s="39">
        <f>BH233*C233*E233*F233*L233*$BI$6</f>
        <v>0</v>
      </c>
      <c r="BJ233" s="39">
        <v>0</v>
      </c>
      <c r="BK233" s="39">
        <f>BJ233*C233*E233*F233*L233*$BK$6</f>
        <v>0</v>
      </c>
      <c r="BL233" s="39">
        <v>0</v>
      </c>
      <c r="BM233" s="39">
        <f>BL233*C233*E233*F233*L233*$BM$6</f>
        <v>0</v>
      </c>
      <c r="BN233" s="39">
        <v>0</v>
      </c>
      <c r="BO233" s="39">
        <f>BN233*C233*E233*F233*L233*$BO$6</f>
        <v>0</v>
      </c>
      <c r="BP233" s="39">
        <v>0</v>
      </c>
      <c r="BQ233" s="39">
        <f>BP233*C233*E233*F233*L233*$BQ$6</f>
        <v>0</v>
      </c>
      <c r="BR233" s="39">
        <v>0</v>
      </c>
      <c r="BS233" s="39">
        <f>BR233*C233*E233*F233*L233*$BS$6</f>
        <v>0</v>
      </c>
      <c r="BT233" s="39">
        <v>50</v>
      </c>
      <c r="BU233" s="39">
        <f>BT233*C233*E233*F233*L233*$BU$6</f>
        <v>2297810.6305</v>
      </c>
      <c r="BV233" s="39">
        <v>3</v>
      </c>
      <c r="BW233" s="39">
        <f>BV233*C233*E233*F233*L233*$BW$6</f>
        <v>135361.93532400002</v>
      </c>
      <c r="BX233" s="39">
        <v>0</v>
      </c>
      <c r="BY233" s="39">
        <f>BX233*C233*E233*F233*L233*$BY$6</f>
        <v>0</v>
      </c>
      <c r="BZ233" s="39">
        <v>0</v>
      </c>
      <c r="CA233" s="39">
        <f>BZ233*C233*E233*F233*M233*$CA$6</f>
        <v>0</v>
      </c>
      <c r="CB233" s="39">
        <v>0</v>
      </c>
      <c r="CC233" s="39">
        <f>CB233*C233*E233*F233*M233*$CC$6</f>
        <v>0</v>
      </c>
      <c r="CD233" s="39">
        <v>11</v>
      </c>
      <c r="CE233" s="39">
        <f>CD233*C233*E233*F233*M233*$CE$6</f>
        <v>540445.06029360008</v>
      </c>
      <c r="CF233" s="39"/>
      <c r="CG233" s="39">
        <f>CF233*C233*E233*F233*M233*$CG$6</f>
        <v>0</v>
      </c>
      <c r="CH233" s="39"/>
      <c r="CI233" s="39">
        <f>SUM(CH233*$CI$6*C233*E233*F233*M233)</f>
        <v>0</v>
      </c>
      <c r="CJ233" s="39"/>
      <c r="CK233" s="39">
        <f>SUM(CJ233*$CK$6*C233*E233*F233*M233)</f>
        <v>0</v>
      </c>
      <c r="CL233" s="39">
        <v>1</v>
      </c>
      <c r="CM233" s="39">
        <f>CL233*C233*E233*F233*M233*$CM$6</f>
        <v>49131.369117599999</v>
      </c>
      <c r="CN233" s="39">
        <v>0</v>
      </c>
      <c r="CO233" s="39">
        <f>CN233*C233*E233*F233*M233*$CO$6</f>
        <v>0</v>
      </c>
      <c r="CP233" s="39">
        <v>3</v>
      </c>
      <c r="CQ233" s="39">
        <f>CP233*C233*E233*F233*M233*$CQ$6</f>
        <v>147394.10735280003</v>
      </c>
      <c r="CR233" s="39">
        <v>0</v>
      </c>
      <c r="CS233" s="39">
        <f>CR233*C233*E233*F233*M233*$CS$6</f>
        <v>0</v>
      </c>
      <c r="CT233" s="39">
        <v>2</v>
      </c>
      <c r="CU233" s="39">
        <f>CT233*C233*E233*F233*M233*$CU$6</f>
        <v>98262.738235199999</v>
      </c>
      <c r="CV233" s="39"/>
      <c r="CW233" s="39">
        <f>SUM(CV233*$CW$6*C233*E233*F233*M233)</f>
        <v>0</v>
      </c>
      <c r="CX233" s="39"/>
      <c r="CY233" s="39">
        <f>SUM(CX233*$CY$6*C233*E233*F233*M233)</f>
        <v>0</v>
      </c>
      <c r="CZ233" s="39">
        <v>0</v>
      </c>
      <c r="DA233" s="39">
        <f>CZ233*C233*E233*F233*M233*$DA$6</f>
        <v>0</v>
      </c>
      <c r="DB233" s="39">
        <v>0</v>
      </c>
      <c r="DC233" s="39">
        <f>DB233*C233*E233*F233*M233*$DC$6</f>
        <v>0</v>
      </c>
      <c r="DD233" s="39">
        <v>11</v>
      </c>
      <c r="DE233" s="39">
        <f>DD233*C233*E233*F233*M233*$DE$6</f>
        <v>595592.51542560011</v>
      </c>
      <c r="DF233" s="39">
        <v>0</v>
      </c>
      <c r="DG233" s="39">
        <f>DF233*C233*E233*F233*M233*$DG$6</f>
        <v>0</v>
      </c>
      <c r="DH233" s="40">
        <v>0</v>
      </c>
      <c r="DI233" s="40">
        <f>DH233*C233*E233*F233*M233*$DI$6</f>
        <v>0</v>
      </c>
      <c r="DJ233" s="39">
        <v>17</v>
      </c>
      <c r="DK233" s="39">
        <f>DJ233*C233*E233*F233*M233*$DK$6</f>
        <v>920461.16020320007</v>
      </c>
      <c r="DL233" s="39">
        <v>0</v>
      </c>
      <c r="DM233" s="39">
        <f>DL233*C233*E233*F233*M233*$DM$6</f>
        <v>0</v>
      </c>
      <c r="DN233" s="39">
        <v>0</v>
      </c>
      <c r="DO233" s="39">
        <f>DN233*C233*E233*F233*M233*$DO$6</f>
        <v>0</v>
      </c>
      <c r="DP233" s="39">
        <v>0</v>
      </c>
      <c r="DQ233" s="39">
        <f>DP233*C233*E233*F233*M233*$DQ$6</f>
        <v>0</v>
      </c>
      <c r="DR233" s="39">
        <v>0</v>
      </c>
      <c r="DS233" s="39">
        <f>DR233*C233*E233*F233*M233*$DS$6</f>
        <v>0</v>
      </c>
      <c r="DT233" s="39">
        <v>24</v>
      </c>
      <c r="DU233" s="39">
        <f>DT233*C233*E233*F233*M233*$DU$6</f>
        <v>1179152.8588224002</v>
      </c>
      <c r="DV233" s="39">
        <v>12</v>
      </c>
      <c r="DW233" s="39">
        <f>DV233*C233*E233*F233*M233*$DW$6</f>
        <v>589576.42941120011</v>
      </c>
      <c r="DX233" s="39">
        <v>0</v>
      </c>
      <c r="DY233" s="39">
        <f>DX233*C233*E233*F233*N233*$DY$6</f>
        <v>0</v>
      </c>
      <c r="DZ233" s="39">
        <v>0</v>
      </c>
      <c r="EA233" s="39">
        <f>DZ233*C233*E233*F233*O233*$EA$6</f>
        <v>0</v>
      </c>
      <c r="EB233" s="41">
        <f t="shared" si="98"/>
        <v>373</v>
      </c>
      <c r="EC233" s="41">
        <f t="shared" si="99"/>
        <v>17383814.7656096</v>
      </c>
      <c r="ED233" s="2"/>
      <c r="EE233" s="2"/>
      <c r="EF233" s="2"/>
      <c r="EG233" s="2"/>
      <c r="EH233" s="2"/>
      <c r="EI233" s="2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 s="1"/>
      <c r="IK233" s="1"/>
      <c r="IL233" s="1"/>
      <c r="IM233" s="1"/>
      <c r="IN233" s="1"/>
      <c r="IO233" s="1"/>
      <c r="IP233" s="1"/>
      <c r="IQ233" s="1"/>
      <c r="IR233" s="1"/>
      <c r="IS233" s="1"/>
      <c r="IT233" s="1"/>
      <c r="IU233" s="1"/>
      <c r="IV233" s="1"/>
      <c r="IW233" s="1"/>
    </row>
    <row r="234" spans="1:257" s="44" customFormat="1" ht="30" x14ac:dyDescent="0.25">
      <c r="A234" s="56">
        <v>231</v>
      </c>
      <c r="B234" s="34" t="s">
        <v>300</v>
      </c>
      <c r="C234" s="35">
        <v>19007.45</v>
      </c>
      <c r="D234" s="35">
        <f>C234*(H234+I234+J234)</f>
        <v>15396.034500000002</v>
      </c>
      <c r="E234" s="112">
        <v>2.42</v>
      </c>
      <c r="F234" s="36">
        <v>1</v>
      </c>
      <c r="G234" s="37"/>
      <c r="H234" s="38">
        <v>0.44</v>
      </c>
      <c r="I234" s="38">
        <v>0.33</v>
      </c>
      <c r="J234" s="38">
        <v>0.04</v>
      </c>
      <c r="K234" s="38">
        <v>0.19</v>
      </c>
      <c r="L234" s="35">
        <v>1.4</v>
      </c>
      <c r="M234" s="35">
        <v>1.68</v>
      </c>
      <c r="N234" s="35">
        <v>2.23</v>
      </c>
      <c r="O234" s="35">
        <v>2.39</v>
      </c>
      <c r="P234" s="39"/>
      <c r="Q234" s="39">
        <f>P234*C234*E234*F234*L234*$Q$6</f>
        <v>0</v>
      </c>
      <c r="R234" s="39">
        <v>1</v>
      </c>
      <c r="S234" s="39">
        <f>R234*C234*E234*F234*L234*$S$6</f>
        <v>83716.412779999999</v>
      </c>
      <c r="T234" s="39">
        <v>0</v>
      </c>
      <c r="U234" s="39">
        <f>T234*C234*E234*F234*L234*$U$6</f>
        <v>0</v>
      </c>
      <c r="V234" s="39">
        <v>10</v>
      </c>
      <c r="W234" s="39">
        <f>V234*C234*E234*F234*L234*$W$6</f>
        <v>708369.64659999998</v>
      </c>
      <c r="X234" s="39"/>
      <c r="Y234" s="39">
        <f>X234*C234*E234*F234*L234*$Y$6</f>
        <v>0</v>
      </c>
      <c r="Z234" s="39">
        <v>19</v>
      </c>
      <c r="AA234" s="39">
        <f>Z234*C234*E234*F234*L234*$AA$6</f>
        <v>1345902.3285399999</v>
      </c>
      <c r="AB234" s="39">
        <v>0</v>
      </c>
      <c r="AC234" s="39">
        <f>AB234*C234*E234*F234*L234*$AC$6</f>
        <v>0</v>
      </c>
      <c r="AD234" s="39">
        <v>0</v>
      </c>
      <c r="AE234" s="39">
        <f>AD234*C234*E234*F234*L234*$AE$6</f>
        <v>0</v>
      </c>
      <c r="AF234" s="39">
        <v>0</v>
      </c>
      <c r="AG234" s="39">
        <f>AF234*C234*E234*F234*L234*$AG$6</f>
        <v>0</v>
      </c>
      <c r="AH234" s="39">
        <v>0</v>
      </c>
      <c r="AI234" s="39">
        <f>AH234*C234*E234*F234*L234*$AI$6</f>
        <v>0</v>
      </c>
      <c r="AJ234" s="39">
        <v>0</v>
      </c>
      <c r="AK234" s="39">
        <f>AJ234*C234*E234*F234*L234*$AK$6</f>
        <v>0</v>
      </c>
      <c r="AL234" s="39">
        <v>0</v>
      </c>
      <c r="AM234" s="39">
        <f>AL234*C234*E234*F234*L234*$AM$6</f>
        <v>0</v>
      </c>
      <c r="AN234" s="39"/>
      <c r="AO234" s="39">
        <f>SUM($AO$6*AN234*C234*E234*F234*L234)</f>
        <v>0</v>
      </c>
      <c r="AP234" s="39">
        <v>0</v>
      </c>
      <c r="AQ234" s="39">
        <f>AP234*C234*E234*F234*L234*$AQ$6</f>
        <v>0</v>
      </c>
      <c r="AR234" s="39">
        <v>0</v>
      </c>
      <c r="AS234" s="39">
        <f>AR234*C234*E234*F234*L234*$AS$6</f>
        <v>0</v>
      </c>
      <c r="AT234" s="39">
        <v>0</v>
      </c>
      <c r="AU234" s="39">
        <f>AT234*C234*E234*F234*L234*$AU$6</f>
        <v>0</v>
      </c>
      <c r="AV234" s="39">
        <v>0</v>
      </c>
      <c r="AW234" s="39">
        <f>AV234*C234*E234*F234*L234*$AW$6</f>
        <v>0</v>
      </c>
      <c r="AX234" s="39"/>
      <c r="AY234" s="39">
        <f>SUM(AX234*$AY$6*C234*E234*F234*L234)</f>
        <v>0</v>
      </c>
      <c r="AZ234" s="39"/>
      <c r="BA234" s="39">
        <f>SUM(AZ234*$BA$6*C234*E234*F234*L234)</f>
        <v>0</v>
      </c>
      <c r="BB234" s="39">
        <v>0</v>
      </c>
      <c r="BC234" s="39">
        <f>BB234*C234*E234*F234*L234*$BC$6</f>
        <v>0</v>
      </c>
      <c r="BD234" s="39">
        <v>0</v>
      </c>
      <c r="BE234" s="39">
        <f>BD234*C234*E234*F234*L234*$BE$6</f>
        <v>0</v>
      </c>
      <c r="BF234" s="39">
        <v>7</v>
      </c>
      <c r="BG234" s="39">
        <f>BF234*C234*E234*F234*L234*$BG$6</f>
        <v>486843.138936</v>
      </c>
      <c r="BH234" s="39">
        <v>5</v>
      </c>
      <c r="BI234" s="39">
        <f>BH234*C234*E234*F234*L234*$BI$6</f>
        <v>347745.09924000001</v>
      </c>
      <c r="BJ234" s="39">
        <v>0</v>
      </c>
      <c r="BK234" s="39">
        <f>BJ234*C234*E234*F234*L234*$BK$6</f>
        <v>0</v>
      </c>
      <c r="BL234" s="39">
        <v>0</v>
      </c>
      <c r="BM234" s="39">
        <f>BL234*C234*E234*F234*L234*$BM$6</f>
        <v>0</v>
      </c>
      <c r="BN234" s="39">
        <v>0</v>
      </c>
      <c r="BO234" s="39">
        <f>BN234*C234*E234*F234*L234*$BO$6</f>
        <v>0</v>
      </c>
      <c r="BP234" s="39">
        <v>0</v>
      </c>
      <c r="BQ234" s="39">
        <f>BP234*C234*E234*F234*L234*$BQ$6</f>
        <v>0</v>
      </c>
      <c r="BR234" s="39">
        <v>0</v>
      </c>
      <c r="BS234" s="39">
        <f>BR234*C234*E234*F234*L234*$BS$6</f>
        <v>0</v>
      </c>
      <c r="BT234" s="39">
        <v>0</v>
      </c>
      <c r="BU234" s="39">
        <f>BT234*C234*E234*F234*L234*$BU$6</f>
        <v>0</v>
      </c>
      <c r="BV234" s="39">
        <v>0</v>
      </c>
      <c r="BW234" s="39">
        <f>BV234*C234*E234*F234*L234*$BW$6</f>
        <v>0</v>
      </c>
      <c r="BX234" s="39">
        <v>0</v>
      </c>
      <c r="BY234" s="39">
        <f>BX234*C234*E234*F234*L234*$BY$6</f>
        <v>0</v>
      </c>
      <c r="BZ234" s="39">
        <v>0</v>
      </c>
      <c r="CA234" s="39">
        <f>BZ234*C234*E234*F234*M234*$CA$6</f>
        <v>0</v>
      </c>
      <c r="CB234" s="39">
        <v>0</v>
      </c>
      <c r="CC234" s="39">
        <f>CB234*C234*E234*F234*M234*$CC$6</f>
        <v>0</v>
      </c>
      <c r="CD234" s="39">
        <v>0</v>
      </c>
      <c r="CE234" s="39">
        <f>CD234*C234*E234*F234*M234*$CE$6</f>
        <v>0</v>
      </c>
      <c r="CF234" s="39"/>
      <c r="CG234" s="39">
        <f>CF234*C234*E234*F234*M234*$CG$6</f>
        <v>0</v>
      </c>
      <c r="CH234" s="39"/>
      <c r="CI234" s="39">
        <f>SUM(CH234*$CI$6*C234*E234*F234*M234)</f>
        <v>0</v>
      </c>
      <c r="CJ234" s="39"/>
      <c r="CK234" s="39">
        <f>SUM(CJ234*$CK$6*C234*E234*F234*M234)</f>
        <v>0</v>
      </c>
      <c r="CL234" s="39">
        <v>1</v>
      </c>
      <c r="CM234" s="39">
        <f>CL234*C234*E234*F234*M234*$CM$6</f>
        <v>75731.154945600007</v>
      </c>
      <c r="CN234" s="39">
        <v>0</v>
      </c>
      <c r="CO234" s="39">
        <f>CN234*C234*E234*F234*M234*$CO$6</f>
        <v>0</v>
      </c>
      <c r="CP234" s="39">
        <v>3</v>
      </c>
      <c r="CQ234" s="39">
        <f>CP234*C234*E234*F234*M234*$CQ$6</f>
        <v>227193.46483679998</v>
      </c>
      <c r="CR234" s="39">
        <v>0</v>
      </c>
      <c r="CS234" s="39">
        <f>CR234*C234*E234*F234*M234*$CS$6</f>
        <v>0</v>
      </c>
      <c r="CT234" s="39">
        <v>0</v>
      </c>
      <c r="CU234" s="39">
        <f>CT234*C234*E234*F234*M234*$CU$6</f>
        <v>0</v>
      </c>
      <c r="CV234" s="39"/>
      <c r="CW234" s="39">
        <f>SUM(CV234*$CW$6*C234*E234*F234*M234)</f>
        <v>0</v>
      </c>
      <c r="CX234" s="39"/>
      <c r="CY234" s="39">
        <f>SUM(CX234*$CY$6*C234*E234*F234*M234)</f>
        <v>0</v>
      </c>
      <c r="CZ234" s="39"/>
      <c r="DA234" s="39">
        <f>CZ234*C234*E234*F234*M234*$DA$6</f>
        <v>0</v>
      </c>
      <c r="DB234" s="39">
        <v>0</v>
      </c>
      <c r="DC234" s="39">
        <f>DB234*C234*E234*F234*M234*$DC$6</f>
        <v>0</v>
      </c>
      <c r="DD234" s="39">
        <v>3</v>
      </c>
      <c r="DE234" s="39">
        <f>DD234*C234*E234*F234*M234*$DE$6</f>
        <v>250376.4714528</v>
      </c>
      <c r="DF234" s="39">
        <v>0</v>
      </c>
      <c r="DG234" s="39">
        <f>DF234*C234*E234*F234*M234*$DG$6</f>
        <v>0</v>
      </c>
      <c r="DH234" s="40">
        <v>0</v>
      </c>
      <c r="DI234" s="40">
        <f>DH234*C234*E234*F234*M234*$DI$6</f>
        <v>0</v>
      </c>
      <c r="DJ234" s="39">
        <v>16</v>
      </c>
      <c r="DK234" s="39">
        <f>DJ234*C234*E234*F234*M234*$DK$6</f>
        <v>1335341.1810816003</v>
      </c>
      <c r="DL234" s="39">
        <v>0</v>
      </c>
      <c r="DM234" s="39">
        <f>DL234*C234*E234*F234*M234*$DM$6</f>
        <v>0</v>
      </c>
      <c r="DN234" s="39">
        <v>0</v>
      </c>
      <c r="DO234" s="39">
        <f>DN234*C234*E234*F234*M234*$DO$6</f>
        <v>0</v>
      </c>
      <c r="DP234" s="39">
        <v>0</v>
      </c>
      <c r="DQ234" s="39">
        <f>DP234*C234*E234*F234*M234*$DQ$6</f>
        <v>0</v>
      </c>
      <c r="DR234" s="39">
        <v>0</v>
      </c>
      <c r="DS234" s="39">
        <f>DR234*C234*E234*F234*M234*$DS$6</f>
        <v>0</v>
      </c>
      <c r="DT234" s="39">
        <v>0</v>
      </c>
      <c r="DU234" s="39">
        <f>DT234*C234*E234*F234*M234*$DU$6</f>
        <v>0</v>
      </c>
      <c r="DV234" s="39">
        <v>0</v>
      </c>
      <c r="DW234" s="39">
        <f>DV234*C234*E234*F234*M234*$DW$6</f>
        <v>0</v>
      </c>
      <c r="DX234" s="39">
        <v>0</v>
      </c>
      <c r="DY234" s="39">
        <f>DX234*C234*E234*F234*N234*$DY$6</f>
        <v>0</v>
      </c>
      <c r="DZ234" s="39">
        <v>0</v>
      </c>
      <c r="EA234" s="39">
        <f>DZ234*C234*E234*F234*O234*$EA$6</f>
        <v>0</v>
      </c>
      <c r="EB234" s="41">
        <f t="shared" si="98"/>
        <v>65</v>
      </c>
      <c r="EC234" s="41">
        <f t="shared" si="99"/>
        <v>4861218.8984127995</v>
      </c>
      <c r="ED234" s="2"/>
      <c r="EE234" s="2"/>
      <c r="EF234" s="2"/>
      <c r="EG234" s="2"/>
      <c r="EH234" s="2"/>
      <c r="EI234" s="2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  <c r="FV234" s="1"/>
      <c r="FW234" s="1"/>
      <c r="FX234" s="1"/>
      <c r="FY234" s="1"/>
      <c r="FZ234" s="1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  <c r="HB234" s="1"/>
      <c r="HC234" s="1"/>
      <c r="HD234" s="1"/>
      <c r="HE234" s="1"/>
      <c r="HF234" s="1"/>
      <c r="HG234" s="1"/>
      <c r="HH234" s="1"/>
      <c r="HI234" s="1"/>
      <c r="HJ234" s="1"/>
      <c r="HK234" s="1"/>
      <c r="HL234" s="1"/>
      <c r="HM234" s="1"/>
      <c r="HN234" s="1"/>
      <c r="HO234" s="1"/>
      <c r="HP234" s="1"/>
      <c r="HQ234" s="1"/>
      <c r="HR234" s="1"/>
      <c r="HS234" s="1"/>
      <c r="HT234" s="1"/>
      <c r="HU234" s="1"/>
      <c r="HV234" s="1"/>
      <c r="HW234" s="1"/>
      <c r="HX234" s="1"/>
      <c r="HY234" s="1"/>
      <c r="HZ234" s="1"/>
      <c r="IA234" s="1"/>
      <c r="IB234" s="1"/>
      <c r="IC234" s="1"/>
      <c r="ID234" s="1"/>
      <c r="IE234" s="1"/>
      <c r="IF234" s="1"/>
      <c r="IG234" s="1"/>
      <c r="IH234" s="1"/>
      <c r="II234" s="1"/>
      <c r="IJ234" s="1"/>
      <c r="IK234" s="1"/>
      <c r="IL234" s="1"/>
      <c r="IM234" s="1"/>
      <c r="IN234" s="1"/>
      <c r="IO234" s="1"/>
      <c r="IP234" s="1"/>
      <c r="IQ234" s="1"/>
      <c r="IR234" s="1"/>
      <c r="IS234" s="1"/>
      <c r="IT234" s="1"/>
      <c r="IU234" s="1"/>
      <c r="IV234" s="1"/>
      <c r="IW234" s="1"/>
    </row>
    <row r="235" spans="1:257" s="44" customFormat="1" ht="30" x14ac:dyDescent="0.25">
      <c r="A235" s="56">
        <v>232</v>
      </c>
      <c r="B235" s="34" t="s">
        <v>301</v>
      </c>
      <c r="C235" s="35">
        <v>19007.45</v>
      </c>
      <c r="D235" s="35">
        <f>C235*(H235+I235+J235)</f>
        <v>15776.183500000003</v>
      </c>
      <c r="E235" s="112">
        <v>2.69</v>
      </c>
      <c r="F235" s="36">
        <v>1</v>
      </c>
      <c r="G235" s="37"/>
      <c r="H235" s="38">
        <v>0.45</v>
      </c>
      <c r="I235" s="38">
        <v>0.34</v>
      </c>
      <c r="J235" s="38">
        <v>0.04</v>
      </c>
      <c r="K235" s="38">
        <v>0.17</v>
      </c>
      <c r="L235" s="35">
        <v>1.4</v>
      </c>
      <c r="M235" s="35">
        <v>1.68</v>
      </c>
      <c r="N235" s="35">
        <v>2.23</v>
      </c>
      <c r="O235" s="35">
        <v>2.39</v>
      </c>
      <c r="P235" s="39"/>
      <c r="Q235" s="39">
        <f>P235*C235*E235*F235*L235*$Q$6</f>
        <v>0</v>
      </c>
      <c r="R235" s="39">
        <v>3</v>
      </c>
      <c r="S235" s="39">
        <f>R235*C235*E235*F235*L235*$S$6</f>
        <v>279170.02113000001</v>
      </c>
      <c r="T235" s="39">
        <v>0</v>
      </c>
      <c r="U235" s="39">
        <f>T235*C235*E235*F235*L235*$U$6</f>
        <v>0</v>
      </c>
      <c r="V235" s="39">
        <v>18</v>
      </c>
      <c r="W235" s="39">
        <f>V235*C235*E235*F235*L235*$W$6</f>
        <v>1417324.72266</v>
      </c>
      <c r="X235" s="39">
        <v>9</v>
      </c>
      <c r="Y235" s="39">
        <f>X235*C235*E235*F235*L235*$Y$6</f>
        <v>708662.36132999999</v>
      </c>
      <c r="Z235" s="39">
        <v>9</v>
      </c>
      <c r="AA235" s="39">
        <f>Z235*C235*E235*F235*L235*$AA$6</f>
        <v>708662.36132999999</v>
      </c>
      <c r="AB235" s="39">
        <v>0</v>
      </c>
      <c r="AC235" s="39">
        <f>AB235*C235*E235*F235*L235*$AC$6</f>
        <v>0</v>
      </c>
      <c r="AD235" s="39">
        <v>0</v>
      </c>
      <c r="AE235" s="39">
        <f>AD235*C235*E235*F235*L235*$AE$6</f>
        <v>0</v>
      </c>
      <c r="AF235" s="39">
        <v>0</v>
      </c>
      <c r="AG235" s="39">
        <f>AF235*C235*E235*F235*L235*$AG$6</f>
        <v>0</v>
      </c>
      <c r="AH235" s="39">
        <v>0</v>
      </c>
      <c r="AI235" s="39">
        <f>AH235*C235*E235*F235*L235*$AI$6</f>
        <v>0</v>
      </c>
      <c r="AJ235" s="39">
        <v>2</v>
      </c>
      <c r="AK235" s="39">
        <f>AJ235*C235*E235*F235*L235*$AK$6</f>
        <v>140300.83113199999</v>
      </c>
      <c r="AL235" s="39">
        <v>0</v>
      </c>
      <c r="AM235" s="39">
        <f>AL235*C235*E235*F235*L235*$AM$6</f>
        <v>0</v>
      </c>
      <c r="AN235" s="39"/>
      <c r="AO235" s="39">
        <f>SUM($AO$6*AN235*C235*E235*F235*L235)</f>
        <v>0</v>
      </c>
      <c r="AP235" s="39"/>
      <c r="AQ235" s="39">
        <f>AP235*C235*E235*F235*L235*$AQ$6</f>
        <v>0</v>
      </c>
      <c r="AR235" s="39">
        <v>0</v>
      </c>
      <c r="AS235" s="39">
        <f>AR235*C235*E235*F235*L235*$AS$6</f>
        <v>0</v>
      </c>
      <c r="AT235" s="39">
        <v>0</v>
      </c>
      <c r="AU235" s="39">
        <f>AT235*C235*E235*F235*L235*$AU$6</f>
        <v>0</v>
      </c>
      <c r="AV235" s="39">
        <v>0</v>
      </c>
      <c r="AW235" s="39">
        <f>AV235*C235*E235*F235*L235*$AW$6</f>
        <v>0</v>
      </c>
      <c r="AX235" s="32"/>
      <c r="AY235" s="39">
        <f>SUM(AX235*$AY$6*C235*E235*F235*L235)</f>
        <v>0</v>
      </c>
      <c r="AZ235" s="32"/>
      <c r="BA235" s="39">
        <f>SUM(AZ235*$BA$6*C235*E235*F235*L235)</f>
        <v>0</v>
      </c>
      <c r="BB235" s="39">
        <v>0</v>
      </c>
      <c r="BC235" s="39">
        <f>BB235*C235*E235*F235*L235*$BC$6</f>
        <v>0</v>
      </c>
      <c r="BD235" s="39">
        <v>0</v>
      </c>
      <c r="BE235" s="39">
        <f>BD235*C235*E235*F235*L235*$BE$6</f>
        <v>0</v>
      </c>
      <c r="BF235" s="39">
        <v>7</v>
      </c>
      <c r="BG235" s="39">
        <f>BF235*C235*E235*F235*L235*$BG$6</f>
        <v>541160.34865199996</v>
      </c>
      <c r="BH235" s="39">
        <v>19</v>
      </c>
      <c r="BI235" s="39">
        <f>BH235*C235*E235*F235*L235*$BI$6</f>
        <v>1468863.8034839998</v>
      </c>
      <c r="BJ235" s="39">
        <v>0</v>
      </c>
      <c r="BK235" s="39">
        <f>BJ235*C235*E235*F235*L235*$BK$6</f>
        <v>0</v>
      </c>
      <c r="BL235" s="39">
        <v>0</v>
      </c>
      <c r="BM235" s="39">
        <f>BL235*C235*E235*F235*L235*$BM$6</f>
        <v>0</v>
      </c>
      <c r="BN235" s="39">
        <v>0</v>
      </c>
      <c r="BO235" s="39">
        <f>BN235*C235*E235*F235*L235*$BO$6</f>
        <v>0</v>
      </c>
      <c r="BP235" s="39">
        <v>0</v>
      </c>
      <c r="BQ235" s="39">
        <f>BP235*C235*E235*F235*L235*$BQ$6</f>
        <v>0</v>
      </c>
      <c r="BR235" s="39">
        <v>0</v>
      </c>
      <c r="BS235" s="39">
        <f>BR235*C235*E235*F235*L235*$BS$6</f>
        <v>0</v>
      </c>
      <c r="BT235" s="39">
        <v>10</v>
      </c>
      <c r="BU235" s="39">
        <f>BT235*C235*E235*F235*L235*$BU$6</f>
        <v>787402.6237</v>
      </c>
      <c r="BV235" s="39">
        <v>0</v>
      </c>
      <c r="BW235" s="39">
        <f>BV235*C235*E235*F235*L235*$BW$6</f>
        <v>0</v>
      </c>
      <c r="BX235" s="39">
        <v>0</v>
      </c>
      <c r="BY235" s="39">
        <f>BX235*C235*E235*F235*L235*$BY$6</f>
        <v>0</v>
      </c>
      <c r="BZ235" s="39">
        <v>0</v>
      </c>
      <c r="CA235" s="39">
        <f>BZ235*C235*E235*F235*M235*$CA$6</f>
        <v>0</v>
      </c>
      <c r="CB235" s="39">
        <v>0</v>
      </c>
      <c r="CC235" s="39">
        <f>CB235*C235*E235*F235*M235*$CC$6</f>
        <v>0</v>
      </c>
      <c r="CD235" s="39">
        <v>6</v>
      </c>
      <c r="CE235" s="39">
        <f>CD235*C235*E235*F235*M235*$CE$6</f>
        <v>505082.99207519996</v>
      </c>
      <c r="CF235" s="39">
        <v>1</v>
      </c>
      <c r="CG235" s="39">
        <f>CF235*C235*E235*F235*M235*$CG$6</f>
        <v>84180.498679199998</v>
      </c>
      <c r="CH235" s="32"/>
      <c r="CI235" s="39">
        <f>SUM(CH235*$CI$6*C235*E235*F235*M235)</f>
        <v>0</v>
      </c>
      <c r="CJ235" s="32"/>
      <c r="CK235" s="39">
        <f>SUM(CJ235*$CK$6*C235*E235*F235*M235)</f>
        <v>0</v>
      </c>
      <c r="CL235" s="39">
        <v>1</v>
      </c>
      <c r="CM235" s="39">
        <f>CL235*C235*E235*F235*M235*$CM$6</f>
        <v>84180.498679199998</v>
      </c>
      <c r="CN235" s="39">
        <v>0</v>
      </c>
      <c r="CO235" s="39">
        <f>CN235*C235*E235*F235*M235*$CO$6</f>
        <v>0</v>
      </c>
      <c r="CP235" s="39">
        <v>4</v>
      </c>
      <c r="CQ235" s="39">
        <f>CP235*C235*E235*F235*M235*$CQ$6</f>
        <v>336721.99471679999</v>
      </c>
      <c r="CR235" s="39">
        <v>0</v>
      </c>
      <c r="CS235" s="39">
        <f>CR235*C235*E235*F235*M235*$CS$6</f>
        <v>0</v>
      </c>
      <c r="CT235" s="39">
        <v>0</v>
      </c>
      <c r="CU235" s="39">
        <f>CT235*C235*E235*F235*M235*$CU$6</f>
        <v>0</v>
      </c>
      <c r="CV235" s="32"/>
      <c r="CW235" s="39">
        <f>SUM(CV235*$CW$6*C235*E235*F235*M235)</f>
        <v>0</v>
      </c>
      <c r="CX235" s="32"/>
      <c r="CY235" s="39">
        <f>SUM(CX235*$CY$6*C235*E235*F235*M235)</f>
        <v>0</v>
      </c>
      <c r="CZ235" s="39"/>
      <c r="DA235" s="39">
        <f>CZ235*C235*E235*F235*M235*$DA$6</f>
        <v>0</v>
      </c>
      <c r="DB235" s="39">
        <v>0</v>
      </c>
      <c r="DC235" s="39">
        <f>DB235*C235*E235*F235*M235*$DC$6</f>
        <v>0</v>
      </c>
      <c r="DD235" s="39">
        <v>2</v>
      </c>
      <c r="DE235" s="39">
        <f>DD235*C235*E235*F235*M235*$DE$6</f>
        <v>185540.69096640003</v>
      </c>
      <c r="DF235" s="39">
        <v>0</v>
      </c>
      <c r="DG235" s="39">
        <f>DF235*C235*E235*F235*M235*$DG$6</f>
        <v>0</v>
      </c>
      <c r="DH235" s="40">
        <v>0</v>
      </c>
      <c r="DI235" s="40">
        <f>DH235*C235*E235*F235*M235*$DI$6</f>
        <v>0</v>
      </c>
      <c r="DJ235" s="39"/>
      <c r="DK235" s="39">
        <f>DJ235*C235*E235*F235*M235*$DK$6</f>
        <v>0</v>
      </c>
      <c r="DL235" s="39">
        <v>0</v>
      </c>
      <c r="DM235" s="39">
        <f>DL235*C235*E235*F235*M235*$DM$6</f>
        <v>0</v>
      </c>
      <c r="DN235" s="39">
        <v>24</v>
      </c>
      <c r="DO235" s="39">
        <f>DN235*C235*E235*F235*M235*$DO$6</f>
        <v>2226488.2915968001</v>
      </c>
      <c r="DP235" s="39">
        <v>0</v>
      </c>
      <c r="DQ235" s="39">
        <f>DP235*C235*E235*F235*M235*$DQ$6</f>
        <v>0</v>
      </c>
      <c r="DR235" s="39">
        <v>0</v>
      </c>
      <c r="DS235" s="39">
        <f>DR235*C235*E235*F235*M235*$DS$6</f>
        <v>0</v>
      </c>
      <c r="DT235" s="39"/>
      <c r="DU235" s="39">
        <f>DT235*C235*E235*F235*M235*$DU$6</f>
        <v>0</v>
      </c>
      <c r="DV235" s="39">
        <v>0</v>
      </c>
      <c r="DW235" s="39">
        <f>DV235*C235*E235*F235*M235*$DW$6</f>
        <v>0</v>
      </c>
      <c r="DX235" s="39">
        <v>0</v>
      </c>
      <c r="DY235" s="39">
        <f>DX235*C235*E235*F235*N235*$DY$6</f>
        <v>0</v>
      </c>
      <c r="DZ235" s="39">
        <v>0</v>
      </c>
      <c r="EA235" s="39">
        <f>DZ235*C235*E235*F235*O235*$EA$6</f>
        <v>0</v>
      </c>
      <c r="EB235" s="41">
        <f t="shared" si="98"/>
        <v>115</v>
      </c>
      <c r="EC235" s="41">
        <f t="shared" si="99"/>
        <v>9473742.0401316024</v>
      </c>
      <c r="ED235" s="2"/>
      <c r="EE235" s="2"/>
      <c r="EF235" s="2"/>
      <c r="EG235" s="2"/>
      <c r="EH235" s="2"/>
      <c r="EI235" s="2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 s="1"/>
      <c r="IK235" s="1"/>
      <c r="IL235" s="1"/>
      <c r="IM235" s="1"/>
      <c r="IN235" s="1"/>
      <c r="IO235" s="1"/>
      <c r="IP235" s="1"/>
      <c r="IQ235" s="1"/>
      <c r="IR235" s="1"/>
      <c r="IS235" s="1"/>
      <c r="IT235" s="1"/>
      <c r="IU235" s="1"/>
      <c r="IV235" s="1"/>
      <c r="IW235" s="1"/>
    </row>
    <row r="236" spans="1:257" s="43" customFormat="1" ht="30" x14ac:dyDescent="0.25">
      <c r="A236" s="56">
        <v>122</v>
      </c>
      <c r="B236" s="34" t="s">
        <v>302</v>
      </c>
      <c r="C236" s="35">
        <v>19007.45</v>
      </c>
      <c r="D236" s="35"/>
      <c r="E236" s="112">
        <v>2.57</v>
      </c>
      <c r="F236" s="36">
        <v>1</v>
      </c>
      <c r="G236" s="37"/>
      <c r="H236" s="38">
        <v>0.64</v>
      </c>
      <c r="I236" s="38">
        <v>0.23</v>
      </c>
      <c r="J236" s="38">
        <v>0.02</v>
      </c>
      <c r="K236" s="38">
        <v>0.11</v>
      </c>
      <c r="L236" s="35">
        <v>1.4</v>
      </c>
      <c r="M236" s="35">
        <v>1.68</v>
      </c>
      <c r="N236" s="35">
        <v>2.23</v>
      </c>
      <c r="O236" s="35">
        <v>2.39</v>
      </c>
      <c r="P236" s="39"/>
      <c r="Q236" s="39">
        <f>P236*C236*E236*F236*L236*$Q$6</f>
        <v>0</v>
      </c>
      <c r="R236" s="39"/>
      <c r="S236" s="39">
        <f>R236*C236*E236*F236*L236*$S$6</f>
        <v>0</v>
      </c>
      <c r="T236" s="39"/>
      <c r="U236" s="39">
        <f>T236*C236*E236*F236*L236*$U$6</f>
        <v>0</v>
      </c>
      <c r="V236" s="39">
        <v>1</v>
      </c>
      <c r="W236" s="39">
        <f>V236*C236*E236*F236*L236*$W$6</f>
        <v>75227.685609999986</v>
      </c>
      <c r="X236" s="39">
        <v>18</v>
      </c>
      <c r="Y236" s="39">
        <f>X236*C236*E236*F236*L236*$Y$6</f>
        <v>1354098.3409800001</v>
      </c>
      <c r="Z236" s="39">
        <v>14</v>
      </c>
      <c r="AA236" s="39">
        <f>Z236*C236*E236*F236*L236*$AA$6</f>
        <v>1053187.5985399999</v>
      </c>
      <c r="AB236" s="39"/>
      <c r="AC236" s="39">
        <f>AB236*C236*E236*F236*L236*$AC$6</f>
        <v>0</v>
      </c>
      <c r="AD236" s="39"/>
      <c r="AE236" s="39">
        <f>AD236*C236*E236*F236*L236*$AE$6</f>
        <v>0</v>
      </c>
      <c r="AF236" s="39"/>
      <c r="AG236" s="39">
        <f>AF236*C236*E236*F236*L236*$AG$6</f>
        <v>0</v>
      </c>
      <c r="AH236" s="39"/>
      <c r="AI236" s="39">
        <f>AH236*C236*E236*F236*L236*$AI$6</f>
        <v>0</v>
      </c>
      <c r="AJ236" s="39">
        <v>1</v>
      </c>
      <c r="AK236" s="39">
        <f>AJ236*C236*E236*F236*L236*$AK$6</f>
        <v>67021.02899799998</v>
      </c>
      <c r="AL236" s="39"/>
      <c r="AM236" s="39">
        <f>AL236*C236*E236*F236*L236*$AM$6</f>
        <v>0</v>
      </c>
      <c r="AN236" s="39"/>
      <c r="AO236" s="39">
        <f>SUM($AO$6*AN236*C236*E236*F236*L236)</f>
        <v>0</v>
      </c>
      <c r="AP236" s="39"/>
      <c r="AQ236" s="39">
        <f>AP236*C236*E236*F236*L236*$AQ$6</f>
        <v>0</v>
      </c>
      <c r="AR236" s="39"/>
      <c r="AS236" s="39">
        <f>AR236*C236*E236*F236*L236*$AS$6</f>
        <v>0</v>
      </c>
      <c r="AT236" s="39"/>
      <c r="AU236" s="39">
        <f>AT236*C236*E236*F236*L236*$AU$6</f>
        <v>0</v>
      </c>
      <c r="AV236" s="39"/>
      <c r="AW236" s="39">
        <f>AV236*C236*E236*F236*L236*$AW$6</f>
        <v>0</v>
      </c>
      <c r="AX236" s="39"/>
      <c r="AY236" s="39">
        <f>SUM(AX236*$AY$6*C236*E236*F236*L236)</f>
        <v>0</v>
      </c>
      <c r="AZ236" s="39"/>
      <c r="BA236" s="39">
        <f>SUM(AZ236*$BA$6*C236*E236*F236*L236)</f>
        <v>0</v>
      </c>
      <c r="BB236" s="39"/>
      <c r="BC236" s="39">
        <f>BB236*C236*E236*F236*L236*$BC$6</f>
        <v>0</v>
      </c>
      <c r="BD236" s="39"/>
      <c r="BE236" s="39">
        <f>BD236*C236*E236*F236*L236*$BE$6</f>
        <v>0</v>
      </c>
      <c r="BF236" s="39"/>
      <c r="BG236" s="39">
        <f>BF236*C236*E236*F236*L236*$BG$6</f>
        <v>0</v>
      </c>
      <c r="BH236" s="39"/>
      <c r="BI236" s="39">
        <f>BH236*C236*E236*F236*L236*$BI$6</f>
        <v>0</v>
      </c>
      <c r="BJ236" s="39"/>
      <c r="BK236" s="39">
        <f>BJ236*C236*E236*F236*L236*$BK$6</f>
        <v>0</v>
      </c>
      <c r="BL236" s="39"/>
      <c r="BM236" s="39">
        <f>BL236*C236*E236*F236*L236*$BM$6</f>
        <v>0</v>
      </c>
      <c r="BN236" s="39"/>
      <c r="BO236" s="39">
        <f>BN236*C236*E236*F236*L236*$BO$6</f>
        <v>0</v>
      </c>
      <c r="BP236" s="39"/>
      <c r="BQ236" s="39">
        <f>BP236*C236*E236*F236*L236*$BQ$6</f>
        <v>0</v>
      </c>
      <c r="BR236" s="39"/>
      <c r="BS236" s="39">
        <f>BR236*C236*E236*F236*L236*$BS$6</f>
        <v>0</v>
      </c>
      <c r="BT236" s="39"/>
      <c r="BU236" s="39">
        <f>BT236*C236*E236*F236*L236*$BU$6</f>
        <v>0</v>
      </c>
      <c r="BV236" s="39"/>
      <c r="BW236" s="39">
        <f>BV236*C236*E236*F236*L236*$BW$6</f>
        <v>0</v>
      </c>
      <c r="BX236" s="39"/>
      <c r="BY236" s="39">
        <f>BX236*C236*E236*F236*L236*$BY$6</f>
        <v>0</v>
      </c>
      <c r="BZ236" s="39"/>
      <c r="CA236" s="39">
        <f>BZ236*C236*E236*F236*M236*$CA$6</f>
        <v>0</v>
      </c>
      <c r="CB236" s="39"/>
      <c r="CC236" s="39">
        <f>CB236*C236*E236*F236*M236*$CC$6</f>
        <v>0</v>
      </c>
      <c r="CD236" s="39"/>
      <c r="CE236" s="39">
        <f>CD236*C236*E236*F236*M236*$CE$6</f>
        <v>0</v>
      </c>
      <c r="CF236" s="39"/>
      <c r="CG236" s="39">
        <f>CF236*C236*E236*F236*M236*$CG$6</f>
        <v>0</v>
      </c>
      <c r="CH236" s="39"/>
      <c r="CI236" s="39">
        <f>SUM(CH236*$CI$6*C236*E236*F236*M236)</f>
        <v>0</v>
      </c>
      <c r="CJ236" s="39"/>
      <c r="CK236" s="39">
        <f>SUM(CJ236*$CK$6*C236*E236*F236*M236)</f>
        <v>0</v>
      </c>
      <c r="CL236" s="39"/>
      <c r="CM236" s="39">
        <f>CL236*C236*E236*F236*M236*$CM$6</f>
        <v>0</v>
      </c>
      <c r="CN236" s="39"/>
      <c r="CO236" s="39">
        <f>CN236*C236*E236*F236*M236*$CO$6</f>
        <v>0</v>
      </c>
      <c r="CP236" s="39">
        <v>1</v>
      </c>
      <c r="CQ236" s="39">
        <f>CP236*C236*E236*F236*M236*$CQ$6</f>
        <v>80425.234797599987</v>
      </c>
      <c r="CR236" s="39"/>
      <c r="CS236" s="39">
        <f>CR236*C236*E236*F236*M236*$CS$6</f>
        <v>0</v>
      </c>
      <c r="CT236" s="39"/>
      <c r="CU236" s="39">
        <f>CT236*C236*E236*F236*M236*$CU$6</f>
        <v>0</v>
      </c>
      <c r="CV236" s="39"/>
      <c r="CW236" s="39">
        <f>SUM(CV236*$CW$6*C236*E236*F236*M236)</f>
        <v>0</v>
      </c>
      <c r="CX236" s="39"/>
      <c r="CY236" s="39">
        <f>SUM(CX236*$CY$6*C236*E236*F236*M236)</f>
        <v>0</v>
      </c>
      <c r="CZ236" s="39"/>
      <c r="DA236" s="39">
        <f>CZ236*C236*E236*F236*M236*$DA$6</f>
        <v>0</v>
      </c>
      <c r="DB236" s="39"/>
      <c r="DC236" s="39">
        <f>DB236*C236*E236*F236*M236*$DC$6</f>
        <v>0</v>
      </c>
      <c r="DD236" s="39"/>
      <c r="DE236" s="39">
        <f>DD236*C236*E236*F236*M236*$DE$6</f>
        <v>0</v>
      </c>
      <c r="DF236" s="39"/>
      <c r="DG236" s="39">
        <f>DF236*C236*E236*F236*M236*$DG$6</f>
        <v>0</v>
      </c>
      <c r="DH236" s="40"/>
      <c r="DI236" s="40">
        <f>DH236*C236*E236*F236*M236*$DI$6</f>
        <v>0</v>
      </c>
      <c r="DJ236" s="39">
        <v>1</v>
      </c>
      <c r="DK236" s="39">
        <f>DJ236*C236*E236*F236*M236*$DK$6</f>
        <v>88631.891409599993</v>
      </c>
      <c r="DL236" s="39"/>
      <c r="DM236" s="39">
        <f>DL236*C236*E236*F236*M236*$DM$6</f>
        <v>0</v>
      </c>
      <c r="DN236" s="39"/>
      <c r="DO236" s="39">
        <f>DN236*C236*E236*F236*M236*$DO$6</f>
        <v>0</v>
      </c>
      <c r="DP236" s="39"/>
      <c r="DQ236" s="39">
        <f>DP236*C236*E236*F236*M236*$DQ$6</f>
        <v>0</v>
      </c>
      <c r="DR236" s="39"/>
      <c r="DS236" s="39">
        <f>DR236*C236*E236*F236*M236*$DS$6</f>
        <v>0</v>
      </c>
      <c r="DT236" s="39"/>
      <c r="DU236" s="39">
        <f>DT236*C236*E236*F236*M236*$DU$6</f>
        <v>0</v>
      </c>
      <c r="DV236" s="39"/>
      <c r="DW236" s="39">
        <f>DV236*C236*E236*F236*M236*$DW$6</f>
        <v>0</v>
      </c>
      <c r="DX236" s="39"/>
      <c r="DY236" s="39">
        <f>DX236*C236*E236*F236*N236*$DY$6</f>
        <v>0</v>
      </c>
      <c r="DZ236" s="39">
        <v>1</v>
      </c>
      <c r="EA236" s="39">
        <f>DZ236*C236*E236*F236*O236*$EA$6</f>
        <v>175124.1902025</v>
      </c>
      <c r="EB236" s="41">
        <f t="shared" si="98"/>
        <v>37</v>
      </c>
      <c r="EC236" s="41">
        <f t="shared" si="99"/>
        <v>2893715.9705377007</v>
      </c>
      <c r="ED236" s="2"/>
      <c r="EE236" s="2"/>
      <c r="EF236" s="2"/>
      <c r="EG236" s="2"/>
      <c r="EH236" s="2"/>
      <c r="EI236" s="2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  <c r="FV236" s="1"/>
      <c r="FW236" s="1"/>
      <c r="FX236" s="1"/>
      <c r="FY236" s="1"/>
      <c r="FZ236" s="1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C236" s="1"/>
      <c r="HD236" s="1"/>
      <c r="HE236" s="1"/>
      <c r="HF236" s="1"/>
      <c r="HG236" s="1"/>
      <c r="HH236" s="1"/>
      <c r="HI236" s="1"/>
      <c r="HJ236" s="1"/>
      <c r="HK236" s="1"/>
      <c r="HL236" s="1"/>
      <c r="HM236" s="1"/>
      <c r="HN236" s="1"/>
      <c r="HO236" s="1"/>
      <c r="HP236" s="1"/>
      <c r="HQ236" s="1"/>
      <c r="HR236" s="1"/>
      <c r="HS236" s="1"/>
      <c r="HT236" s="1"/>
      <c r="HU236" s="1"/>
      <c r="HV236" s="1"/>
      <c r="HW236" s="1"/>
      <c r="HX236" s="1"/>
      <c r="HY236" s="1"/>
      <c r="HZ236" s="1"/>
      <c r="IA236" s="1"/>
      <c r="IB236" s="1"/>
      <c r="IC236" s="1"/>
      <c r="ID236" s="1"/>
      <c r="IE236" s="1"/>
      <c r="IF236" s="1"/>
      <c r="IG236" s="1"/>
      <c r="IH236" s="1"/>
      <c r="II236" s="1"/>
      <c r="IJ236" s="1"/>
      <c r="IK236" s="1"/>
      <c r="IL236" s="1"/>
      <c r="IM236" s="1"/>
      <c r="IN236" s="1"/>
      <c r="IO236" s="1"/>
      <c r="IP236" s="1"/>
      <c r="IQ236" s="1"/>
      <c r="IR236" s="1"/>
      <c r="IS236" s="1"/>
      <c r="IT236" s="1"/>
      <c r="IU236" s="1"/>
      <c r="IV236" s="1"/>
      <c r="IW236" s="1"/>
    </row>
    <row r="237" spans="1:257" s="44" customFormat="1" ht="30" x14ac:dyDescent="0.25">
      <c r="A237" s="56">
        <v>233</v>
      </c>
      <c r="B237" s="34" t="s">
        <v>303</v>
      </c>
      <c r="C237" s="35">
        <v>19007.45</v>
      </c>
      <c r="D237" s="35">
        <f>C237*(H237+I237+J237)</f>
        <v>15586.109000000002</v>
      </c>
      <c r="E237" s="112">
        <v>1.1599999999999999</v>
      </c>
      <c r="F237" s="36">
        <v>1</v>
      </c>
      <c r="G237" s="37"/>
      <c r="H237" s="38">
        <v>0.62</v>
      </c>
      <c r="I237" s="38">
        <v>0.16</v>
      </c>
      <c r="J237" s="38">
        <v>0.04</v>
      </c>
      <c r="K237" s="38">
        <v>0.18</v>
      </c>
      <c r="L237" s="35">
        <v>1.4</v>
      </c>
      <c r="M237" s="35">
        <v>1.68</v>
      </c>
      <c r="N237" s="35">
        <v>2.23</v>
      </c>
      <c r="O237" s="35">
        <v>2.39</v>
      </c>
      <c r="P237" s="39"/>
      <c r="Q237" s="39">
        <f>P237*C237*E237*F237*L237*$Q$6</f>
        <v>0</v>
      </c>
      <c r="R237" s="39">
        <v>102</v>
      </c>
      <c r="S237" s="39">
        <f>R237*C237*E237*F237*L237*$S$6</f>
        <v>4093109.9008800001</v>
      </c>
      <c r="T237" s="39">
        <v>0</v>
      </c>
      <c r="U237" s="39">
        <f>T237*C237*E237*F237*L237*$U$6</f>
        <v>0</v>
      </c>
      <c r="V237" s="39">
        <v>12</v>
      </c>
      <c r="W237" s="39">
        <f>V237*C237*E237*F237*L237*$W$6</f>
        <v>407458.90416000003</v>
      </c>
      <c r="X237" s="39"/>
      <c r="Y237" s="39">
        <f>X237*C237*E237*F237*L237*$Y$6</f>
        <v>0</v>
      </c>
      <c r="Z237" s="39">
        <v>8</v>
      </c>
      <c r="AA237" s="39">
        <f>Z237*C237*E237*F237*L237*$AA$6</f>
        <v>271639.26944</v>
      </c>
      <c r="AB237" s="39">
        <v>0</v>
      </c>
      <c r="AC237" s="39">
        <f>AB237*C237*E237*F237*L237*$AC$6</f>
        <v>0</v>
      </c>
      <c r="AD237" s="39">
        <v>0</v>
      </c>
      <c r="AE237" s="39">
        <f>AD237*C237*E237*F237*L237*$AE$6</f>
        <v>0</v>
      </c>
      <c r="AF237" s="39">
        <v>0</v>
      </c>
      <c r="AG237" s="39">
        <f>AF237*C237*E237*F237*L237*$AG$6</f>
        <v>0</v>
      </c>
      <c r="AH237" s="39">
        <v>0</v>
      </c>
      <c r="AI237" s="39">
        <f>AH237*C237*E237*F237*L237*$AI$6</f>
        <v>0</v>
      </c>
      <c r="AJ237" s="39">
        <v>1</v>
      </c>
      <c r="AK237" s="39">
        <f>AJ237*C237*E237*F237*L237*$AK$6</f>
        <v>30250.736823999996</v>
      </c>
      <c r="AL237" s="39">
        <v>0</v>
      </c>
      <c r="AM237" s="39">
        <f>AL237*C237*E237*F237*L237*$AM$6</f>
        <v>0</v>
      </c>
      <c r="AN237" s="39"/>
      <c r="AO237" s="39">
        <f>SUM($AO$6*AN237*C237*E237*F237*L237)</f>
        <v>0</v>
      </c>
      <c r="AP237" s="39">
        <v>5</v>
      </c>
      <c r="AQ237" s="39">
        <f>AP237*C237*E237*F237*L237*$AQ$6</f>
        <v>151253.68411999996</v>
      </c>
      <c r="AR237" s="39">
        <v>0</v>
      </c>
      <c r="AS237" s="39">
        <f>AR237*C237*E237*F237*L237*$AS$6</f>
        <v>0</v>
      </c>
      <c r="AT237" s="39">
        <v>0</v>
      </c>
      <c r="AU237" s="39">
        <f>AT237*C237*E237*F237*L237*$AU$6</f>
        <v>0</v>
      </c>
      <c r="AV237" s="39">
        <v>0</v>
      </c>
      <c r="AW237" s="39">
        <f>AV237*C237*E237*F237*L237*$AW$6</f>
        <v>0</v>
      </c>
      <c r="AX237" s="39"/>
      <c r="AY237" s="39">
        <f>SUM(AX237*$AY$6*C237*E237*F237*L237)</f>
        <v>0</v>
      </c>
      <c r="AZ237" s="39">
        <v>2</v>
      </c>
      <c r="BA237" s="39">
        <f>SUM(AZ237*$BA$6*C237*E237*F237*L237)</f>
        <v>60501.473647999992</v>
      </c>
      <c r="BB237" s="39">
        <v>0</v>
      </c>
      <c r="BC237" s="39">
        <f>BB237*C237*E237*F237*L237*$BC$6</f>
        <v>0</v>
      </c>
      <c r="BD237" s="39">
        <v>0</v>
      </c>
      <c r="BE237" s="39">
        <f>BD237*C237*E237*F237*L237*$BE$6</f>
        <v>0</v>
      </c>
      <c r="BF237" s="39"/>
      <c r="BG237" s="39">
        <f>BF237*C237*E237*F237*L237*$BG$6</f>
        <v>0</v>
      </c>
      <c r="BH237" s="39">
        <v>30</v>
      </c>
      <c r="BI237" s="39">
        <f>BH237*C237*E237*F237*L237*$BI$6</f>
        <v>1000126.4011199999</v>
      </c>
      <c r="BJ237" s="39">
        <v>0</v>
      </c>
      <c r="BK237" s="39">
        <f>BJ237*C237*E237*F237*L237*$BK$6</f>
        <v>0</v>
      </c>
      <c r="BL237" s="39">
        <v>0</v>
      </c>
      <c r="BM237" s="39">
        <f>BL237*C237*E237*F237*L237*$BM$6</f>
        <v>0</v>
      </c>
      <c r="BN237" s="39">
        <v>0</v>
      </c>
      <c r="BO237" s="39">
        <f>BN237*C237*E237*F237*L237*$BO$6</f>
        <v>0</v>
      </c>
      <c r="BP237" s="39">
        <v>0</v>
      </c>
      <c r="BQ237" s="39">
        <f>BP237*C237*E237*F237*L237*$BQ$6</f>
        <v>0</v>
      </c>
      <c r="BR237" s="39">
        <v>0</v>
      </c>
      <c r="BS237" s="39">
        <f>BR237*C237*E237*F237*L237*$BS$6</f>
        <v>0</v>
      </c>
      <c r="BT237" s="39">
        <v>0</v>
      </c>
      <c r="BU237" s="39">
        <f>BT237*C237*E237*F237*L237*$BU$6</f>
        <v>0</v>
      </c>
      <c r="BV237" s="39">
        <v>0</v>
      </c>
      <c r="BW237" s="39">
        <f>BV237*C237*E237*F237*L237*$BW$6</f>
        <v>0</v>
      </c>
      <c r="BX237" s="39">
        <v>0</v>
      </c>
      <c r="BY237" s="39">
        <f>BX237*C237*E237*F237*L237*$BY$6</f>
        <v>0</v>
      </c>
      <c r="BZ237" s="39">
        <v>0</v>
      </c>
      <c r="CA237" s="39">
        <f>BZ237*C237*E237*F237*M237*$CA$6</f>
        <v>0</v>
      </c>
      <c r="CB237" s="39">
        <v>0</v>
      </c>
      <c r="CC237" s="39">
        <f>CB237*C237*E237*F237*M237*$CC$6</f>
        <v>0</v>
      </c>
      <c r="CD237" s="39">
        <v>10</v>
      </c>
      <c r="CE237" s="39">
        <f>CD237*C237*E237*F237*M237*$CE$6</f>
        <v>363008.84188799997</v>
      </c>
      <c r="CF237" s="39">
        <v>12</v>
      </c>
      <c r="CG237" s="39">
        <f>CF237*C237*E237*F237*M237*$CG$6</f>
        <v>435610.61026560003</v>
      </c>
      <c r="CH237" s="39"/>
      <c r="CI237" s="39">
        <f>SUM(CH237*$CI$6*C237*E237*F237*M237)</f>
        <v>0</v>
      </c>
      <c r="CJ237" s="39">
        <v>4</v>
      </c>
      <c r="CK237" s="39">
        <f>SUM(CJ237*$CK$6*C237*E237*F237*M237)</f>
        <v>145203.53675519998</v>
      </c>
      <c r="CL237" s="39">
        <v>6</v>
      </c>
      <c r="CM237" s="39">
        <f>CL237*C237*E237*F237*M237*$CM$6</f>
        <v>217805.30513280001</v>
      </c>
      <c r="CN237" s="39">
        <v>0</v>
      </c>
      <c r="CO237" s="39">
        <f>CN237*C237*E237*F237*M237*$CO$6</f>
        <v>0</v>
      </c>
      <c r="CP237" s="39">
        <v>9</v>
      </c>
      <c r="CQ237" s="39">
        <f>CP237*C237*E237*F237*M237*$CQ$6</f>
        <v>326707.95769920002</v>
      </c>
      <c r="CR237" s="39">
        <v>0</v>
      </c>
      <c r="CS237" s="39">
        <f>CR237*C237*E237*F237*M237*$CS$6</f>
        <v>0</v>
      </c>
      <c r="CT237" s="39">
        <v>3</v>
      </c>
      <c r="CU237" s="39">
        <f>CT237*C237*E237*F237*M237*$CU$6</f>
        <v>108902.65256640001</v>
      </c>
      <c r="CV237" s="39">
        <v>1</v>
      </c>
      <c r="CW237" s="39">
        <f>SUM(CV237*$CW$6*C237*E237*F237*M237)</f>
        <v>36300.884188799995</v>
      </c>
      <c r="CX237" s="39">
        <v>7</v>
      </c>
      <c r="CY237" s="39">
        <f>SUM(CX237*$CY$6*C237*E237*F237*M237)</f>
        <v>254106.18932159999</v>
      </c>
      <c r="CZ237" s="39"/>
      <c r="DA237" s="39">
        <f>CZ237*C237*E237*F237*M237*$DA$6</f>
        <v>0</v>
      </c>
      <c r="DB237" s="39">
        <v>0</v>
      </c>
      <c r="DC237" s="39">
        <f>DB237*C237*E237*F237*M237*$DC$6</f>
        <v>0</v>
      </c>
      <c r="DD237" s="39">
        <v>15</v>
      </c>
      <c r="DE237" s="39">
        <f>DD237*C237*E237*F237*M237*$DE$6</f>
        <v>600075.84067199996</v>
      </c>
      <c r="DF237" s="39">
        <v>0</v>
      </c>
      <c r="DG237" s="39">
        <f>DF237*C237*E237*F237*M237*$DG$6</f>
        <v>0</v>
      </c>
      <c r="DH237" s="40">
        <v>5</v>
      </c>
      <c r="DI237" s="40">
        <f>DH237*C237*E237*F237*M237*$DI$6</f>
        <v>200025.28022399999</v>
      </c>
      <c r="DJ237" s="39">
        <v>21</v>
      </c>
      <c r="DK237" s="39">
        <f>DJ237*C237*E237*F237*M237*$DK$6</f>
        <v>840106.17694079992</v>
      </c>
      <c r="DL237" s="39">
        <v>0</v>
      </c>
      <c r="DM237" s="39">
        <f>DL237*C237*E237*F237*M237*$DM$6</f>
        <v>0</v>
      </c>
      <c r="DN237" s="39"/>
      <c r="DO237" s="39">
        <f>DN237*C237*E237*F237*M237*$DO$6</f>
        <v>0</v>
      </c>
      <c r="DP237" s="39">
        <v>0</v>
      </c>
      <c r="DQ237" s="39">
        <f>DP237*C237*E237*F237*M237*$DQ$6</f>
        <v>0</v>
      </c>
      <c r="DR237" s="39">
        <v>0</v>
      </c>
      <c r="DS237" s="39">
        <f>DR237*C237*E237*F237*M237*$DS$6</f>
        <v>0</v>
      </c>
      <c r="DT237" s="39"/>
      <c r="DU237" s="39">
        <f>DT237*C237*E237*F237*M237*$DU$6</f>
        <v>0</v>
      </c>
      <c r="DV237" s="39">
        <v>0</v>
      </c>
      <c r="DW237" s="39">
        <f>DV237*C237*E237*F237*M237*$DW$6</f>
        <v>0</v>
      </c>
      <c r="DX237" s="39">
        <v>0</v>
      </c>
      <c r="DY237" s="39">
        <f>DX237*C237*E237*F237*N237*$DY$6</f>
        <v>0</v>
      </c>
      <c r="DZ237" s="39">
        <v>3</v>
      </c>
      <c r="EA237" s="39">
        <f>DZ237*C237*E237*F237*O237*$EA$6</f>
        <v>237133.14471000002</v>
      </c>
      <c r="EB237" s="41">
        <f t="shared" si="98"/>
        <v>256</v>
      </c>
      <c r="EC237" s="41">
        <f t="shared" si="99"/>
        <v>9779326.7905563992</v>
      </c>
      <c r="ED237" s="2"/>
      <c r="EE237" s="2"/>
      <c r="EF237" s="2"/>
      <c r="EG237" s="2"/>
      <c r="EH237" s="2"/>
      <c r="EI237" s="2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  <c r="FV237" s="1"/>
      <c r="FW237" s="1"/>
      <c r="FX237" s="1"/>
      <c r="FY237" s="1"/>
      <c r="FZ237" s="1"/>
      <c r="GA237" s="1"/>
      <c r="GB237" s="1"/>
      <c r="GC237" s="1"/>
      <c r="GD237" s="1"/>
      <c r="GE237" s="1"/>
      <c r="GF237" s="1"/>
      <c r="GG237" s="1"/>
      <c r="GH237" s="1"/>
      <c r="GI237" s="1"/>
      <c r="GJ237" s="1"/>
      <c r="GK237" s="1"/>
      <c r="GL237" s="1"/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  <c r="HA237" s="1"/>
      <c r="HB237" s="1"/>
      <c r="HC237" s="1"/>
      <c r="HD237" s="1"/>
      <c r="HE237" s="1"/>
      <c r="HF237" s="1"/>
      <c r="HG237" s="1"/>
      <c r="HH237" s="1"/>
      <c r="HI237" s="1"/>
      <c r="HJ237" s="1"/>
      <c r="HK237" s="1"/>
      <c r="HL237" s="1"/>
      <c r="HM237" s="1"/>
      <c r="HN237" s="1"/>
      <c r="HO237" s="1"/>
      <c r="HP237" s="1"/>
      <c r="HQ237" s="1"/>
      <c r="HR237" s="1"/>
      <c r="HS237" s="1"/>
      <c r="HT237" s="1"/>
      <c r="HU237" s="1"/>
      <c r="HV237" s="1"/>
      <c r="HW237" s="1"/>
      <c r="HX237" s="1"/>
      <c r="HY237" s="1"/>
      <c r="HZ237" s="1"/>
      <c r="IA237" s="1"/>
      <c r="IB237" s="1"/>
      <c r="IC237" s="1"/>
      <c r="ID237" s="1"/>
      <c r="IE237" s="1"/>
      <c r="IF237" s="1"/>
      <c r="IG237" s="1"/>
      <c r="IH237" s="1"/>
      <c r="II237" s="1"/>
      <c r="IJ237" s="1"/>
      <c r="IK237" s="1"/>
      <c r="IL237" s="1"/>
      <c r="IM237" s="1"/>
      <c r="IN237" s="1"/>
      <c r="IO237" s="1"/>
      <c r="IP237" s="1"/>
      <c r="IQ237" s="1"/>
      <c r="IR237" s="1"/>
      <c r="IS237" s="1"/>
      <c r="IT237" s="1"/>
      <c r="IU237" s="1"/>
      <c r="IV237" s="1"/>
      <c r="IW237" s="1"/>
    </row>
    <row r="238" spans="1:257" ht="30" x14ac:dyDescent="0.25">
      <c r="A238" s="56">
        <v>234</v>
      </c>
      <c r="B238" s="34" t="s">
        <v>304</v>
      </c>
      <c r="C238" s="35">
        <v>19007.45</v>
      </c>
      <c r="D238" s="35">
        <f>C238*(H238+I238+J238)</f>
        <v>15966.258</v>
      </c>
      <c r="E238" s="112">
        <v>1.95</v>
      </c>
      <c r="F238" s="36">
        <v>1</v>
      </c>
      <c r="G238" s="37"/>
      <c r="H238" s="38">
        <v>0.56999999999999995</v>
      </c>
      <c r="I238" s="38">
        <v>0.23</v>
      </c>
      <c r="J238" s="38">
        <v>0.04</v>
      </c>
      <c r="K238" s="38">
        <v>0.16</v>
      </c>
      <c r="L238" s="35">
        <v>1.4</v>
      </c>
      <c r="M238" s="35">
        <v>1.68</v>
      </c>
      <c r="N238" s="35">
        <v>2.23</v>
      </c>
      <c r="O238" s="35">
        <v>2.39</v>
      </c>
      <c r="P238" s="39"/>
      <c r="Q238" s="39">
        <f>P238*C238*E238*F238*L238*$Q$6</f>
        <v>0</v>
      </c>
      <c r="R238" s="39">
        <v>15</v>
      </c>
      <c r="S238" s="39">
        <f>R238*C238*E238*F238*L238*$S$6</f>
        <v>1011861.6007499999</v>
      </c>
      <c r="T238" s="39">
        <v>0</v>
      </c>
      <c r="U238" s="39">
        <f>T238*C238*E238*F238*L238*$U$6</f>
        <v>0</v>
      </c>
      <c r="V238" s="39">
        <v>40</v>
      </c>
      <c r="W238" s="39">
        <f>V238*C238*E238*F238*L238*$W$6</f>
        <v>2283174.8939999999</v>
      </c>
      <c r="X238" s="39"/>
      <c r="Y238" s="39">
        <f>X238*C238*E238*F238*L238*$Y$6</f>
        <v>0</v>
      </c>
      <c r="Z238" s="39">
        <v>60</v>
      </c>
      <c r="AA238" s="39">
        <f>Z238*C238*E238*F238*L238*$AA$6</f>
        <v>3424762.341</v>
      </c>
      <c r="AB238" s="39">
        <v>0</v>
      </c>
      <c r="AC238" s="39">
        <f>AB238*C238*E238*F238*L238*$AC$6</f>
        <v>0</v>
      </c>
      <c r="AD238" s="39">
        <v>0</v>
      </c>
      <c r="AE238" s="39">
        <f>AD238*C238*E238*F238*L238*$AE$6</f>
        <v>0</v>
      </c>
      <c r="AF238" s="39">
        <v>0</v>
      </c>
      <c r="AG238" s="39">
        <f>AF238*C238*E238*F238*L238*$AG$6</f>
        <v>0</v>
      </c>
      <c r="AH238" s="39"/>
      <c r="AI238" s="39">
        <f>AH238*C238*E238*F238*L238*$AI$6</f>
        <v>0</v>
      </c>
      <c r="AJ238" s="39">
        <v>1</v>
      </c>
      <c r="AK238" s="39">
        <f>AJ238*C238*E238*F238*L238*$AK$6</f>
        <v>50852.531730000002</v>
      </c>
      <c r="AL238" s="39">
        <v>0</v>
      </c>
      <c r="AM238" s="39">
        <f>AL238*C238*E238*F238*L238*$AM$6</f>
        <v>0</v>
      </c>
      <c r="AN238" s="39"/>
      <c r="AO238" s="39">
        <f>SUM($AO$6*AN238*C238*E238*F238*L238)</f>
        <v>0</v>
      </c>
      <c r="AP238" s="39">
        <v>0</v>
      </c>
      <c r="AQ238" s="39">
        <f>AP238*C238*E238*F238*L238*$AQ$6</f>
        <v>0</v>
      </c>
      <c r="AR238" s="39">
        <v>0</v>
      </c>
      <c r="AS238" s="39">
        <f>AR238*C238*E238*F238*L238*$AS$6</f>
        <v>0</v>
      </c>
      <c r="AT238" s="39">
        <v>0</v>
      </c>
      <c r="AU238" s="39">
        <f>AT238*C238*E238*F238*L238*$AU$6</f>
        <v>0</v>
      </c>
      <c r="AV238" s="39">
        <v>0</v>
      </c>
      <c r="AW238" s="39">
        <f>AV238*C238*E238*F238*L238*$AW$6</f>
        <v>0</v>
      </c>
      <c r="AX238" s="39"/>
      <c r="AY238" s="39">
        <f>SUM(AX238*$AY$6*C238*E238*F238*L238)</f>
        <v>0</v>
      </c>
      <c r="AZ238" s="39">
        <v>2</v>
      </c>
      <c r="BA238" s="39">
        <f>SUM(AZ238*$BA$6*C238*E238*F238*L238)</f>
        <v>101705.06345999999</v>
      </c>
      <c r="BB238" s="39"/>
      <c r="BC238" s="39">
        <f>BB238*C238*E238*F238*L238*$BC$6</f>
        <v>0</v>
      </c>
      <c r="BD238" s="39">
        <v>0</v>
      </c>
      <c r="BE238" s="39">
        <f>BD238*C238*E238*F238*L238*$BE$6</f>
        <v>0</v>
      </c>
      <c r="BF238" s="39">
        <v>14</v>
      </c>
      <c r="BG238" s="39">
        <f>BF238*C238*E238*F238*L238*$BG$6</f>
        <v>784581.91812000005</v>
      </c>
      <c r="BH238" s="39">
        <v>21</v>
      </c>
      <c r="BI238" s="39">
        <f>BH238*C238*E238*F238*L238*$BI$6</f>
        <v>1176872.8771799998</v>
      </c>
      <c r="BJ238" s="39">
        <v>0</v>
      </c>
      <c r="BK238" s="39">
        <f>BJ238*C238*E238*F238*L238*$BK$6</f>
        <v>0</v>
      </c>
      <c r="BL238" s="39">
        <v>0</v>
      </c>
      <c r="BM238" s="39">
        <f>BL238*C238*E238*F238*L238*$BM$6</f>
        <v>0</v>
      </c>
      <c r="BN238" s="39">
        <v>0</v>
      </c>
      <c r="BO238" s="39">
        <f>BN238*C238*E238*F238*L238*$BO$6</f>
        <v>0</v>
      </c>
      <c r="BP238" s="39">
        <v>0</v>
      </c>
      <c r="BQ238" s="39">
        <f>BP238*C238*E238*F238*L238*$BQ$6</f>
        <v>0</v>
      </c>
      <c r="BR238" s="39">
        <v>0</v>
      </c>
      <c r="BS238" s="39">
        <f>BR238*C238*E238*F238*L238*$BS$6</f>
        <v>0</v>
      </c>
      <c r="BT238" s="39">
        <v>0</v>
      </c>
      <c r="BU238" s="39">
        <f>BT238*C238*E238*F238*L238*$BU$6</f>
        <v>0</v>
      </c>
      <c r="BV238" s="39">
        <v>2</v>
      </c>
      <c r="BW238" s="39">
        <f>BV238*C238*E238*F238*L238*$BW$6</f>
        <v>112083.13116000002</v>
      </c>
      <c r="BX238" s="39">
        <v>0</v>
      </c>
      <c r="BY238" s="39">
        <f>BX238*C238*E238*F238*L238*$BY$6</f>
        <v>0</v>
      </c>
      <c r="BZ238" s="39">
        <v>0</v>
      </c>
      <c r="CA238" s="39">
        <f>BZ238*C238*E238*F238*M238*$CA$6</f>
        <v>0</v>
      </c>
      <c r="CB238" s="39">
        <v>0</v>
      </c>
      <c r="CC238" s="39">
        <f>CB238*C238*E238*F238*M238*$CC$6</f>
        <v>0</v>
      </c>
      <c r="CD238" s="39">
        <v>0</v>
      </c>
      <c r="CE238" s="39">
        <f>CD238*C238*E238*F238*M238*$CE$6</f>
        <v>0</v>
      </c>
      <c r="CF238" s="39">
        <v>8</v>
      </c>
      <c r="CG238" s="39">
        <f>CF238*C238*E238*F238*M238*$CG$6</f>
        <v>488184.30460800003</v>
      </c>
      <c r="CH238" s="39"/>
      <c r="CI238" s="39">
        <f>SUM(CH238*$CI$6*C238*E238*F238*M238)</f>
        <v>0</v>
      </c>
      <c r="CJ238" s="39">
        <v>2</v>
      </c>
      <c r="CK238" s="39">
        <f>SUM(CJ238*$CK$6*C238*E238*F238*M238)</f>
        <v>122046.07615199999</v>
      </c>
      <c r="CL238" s="39">
        <v>2</v>
      </c>
      <c r="CM238" s="39">
        <f>CL238*C238*E238*F238*M238*$CM$6</f>
        <v>122046.07615200001</v>
      </c>
      <c r="CN238" s="39">
        <v>0</v>
      </c>
      <c r="CO238" s="39">
        <f>CN238*C238*E238*F238*M238*$CO$6</f>
        <v>0</v>
      </c>
      <c r="CP238" s="39">
        <v>12</v>
      </c>
      <c r="CQ238" s="39">
        <f>CP238*C238*E238*F238*M238*$CQ$6</f>
        <v>732276.45691199997</v>
      </c>
      <c r="CR238" s="39">
        <v>0</v>
      </c>
      <c r="CS238" s="39">
        <f>CR238*C238*E238*F238*M238*$CS$6</f>
        <v>0</v>
      </c>
      <c r="CT238" s="39">
        <v>2</v>
      </c>
      <c r="CU238" s="39">
        <f>CT238*C238*E238*F238*M238*$CU$6</f>
        <v>122046.07615200001</v>
      </c>
      <c r="CV238" s="39"/>
      <c r="CW238" s="39">
        <f>SUM(CV238*$CW$6*C238*E238*F238*M238)</f>
        <v>0</v>
      </c>
      <c r="CX238" s="39">
        <v>2</v>
      </c>
      <c r="CY238" s="39">
        <f>SUM(CX238*$CY$6*C238*E238*F238*M238)</f>
        <v>122046.07615199999</v>
      </c>
      <c r="CZ238" s="39">
        <v>0</v>
      </c>
      <c r="DA238" s="39">
        <f>CZ238*C238*E238*F238*M238*$DA$6</f>
        <v>0</v>
      </c>
      <c r="DB238" s="39">
        <v>0</v>
      </c>
      <c r="DC238" s="39">
        <f>DB238*C238*E238*F238*M238*$DC$6</f>
        <v>0</v>
      </c>
      <c r="DD238" s="39">
        <v>5</v>
      </c>
      <c r="DE238" s="39">
        <f>DD238*C238*E238*F238*M238*$DE$6</f>
        <v>336249.39347999997</v>
      </c>
      <c r="DF238" s="39">
        <v>0</v>
      </c>
      <c r="DG238" s="39">
        <f>DF238*C238*E238*F238*M238*$DG$6</f>
        <v>0</v>
      </c>
      <c r="DH238" s="40">
        <v>11</v>
      </c>
      <c r="DI238" s="40">
        <f>DH238*C238*E238*F238*M238*$DI$6</f>
        <v>739748.66565600003</v>
      </c>
      <c r="DJ238" s="39">
        <v>5</v>
      </c>
      <c r="DK238" s="39">
        <f>DJ238*C238*E238*F238*M238*$DK$6</f>
        <v>336249.39347999997</v>
      </c>
      <c r="DL238" s="39">
        <v>0</v>
      </c>
      <c r="DM238" s="39">
        <f>DL238*C238*E238*F238*M238*$DM$6</f>
        <v>0</v>
      </c>
      <c r="DN238" s="39">
        <v>0</v>
      </c>
      <c r="DO238" s="39">
        <f>DN238*C238*E238*F238*M238*$DO$6</f>
        <v>0</v>
      </c>
      <c r="DP238" s="39">
        <v>0</v>
      </c>
      <c r="DQ238" s="39">
        <f>DP238*C238*E238*F238*M238*$DQ$6</f>
        <v>0</v>
      </c>
      <c r="DR238" s="39">
        <v>0</v>
      </c>
      <c r="DS238" s="39">
        <f>DR238*C238*E238*F238*M238*$DS$6</f>
        <v>0</v>
      </c>
      <c r="DT238" s="39">
        <v>0</v>
      </c>
      <c r="DU238" s="39">
        <f>DT238*C238*E238*F238*M238*$DU$6</f>
        <v>0</v>
      </c>
      <c r="DV238" s="39">
        <v>0</v>
      </c>
      <c r="DW238" s="39">
        <f>DV238*C238*E238*F238*M238*$DW$6</f>
        <v>0</v>
      </c>
      <c r="DX238" s="39">
        <v>0</v>
      </c>
      <c r="DY238" s="39">
        <f>DX238*C238*E238*F238*N238*$DY$6</f>
        <v>0</v>
      </c>
      <c r="DZ238" s="39">
        <v>0</v>
      </c>
      <c r="EA238" s="39">
        <f>DZ238*C238*E238*F238*O238*$EA$6</f>
        <v>0</v>
      </c>
      <c r="EB238" s="41">
        <f t="shared" si="98"/>
        <v>204</v>
      </c>
      <c r="EC238" s="41">
        <f t="shared" si="99"/>
        <v>12066786.876143999</v>
      </c>
    </row>
    <row r="239" spans="1:257" ht="30" x14ac:dyDescent="0.25">
      <c r="A239" s="56">
        <v>235</v>
      </c>
      <c r="B239" s="34" t="s">
        <v>305</v>
      </c>
      <c r="C239" s="35">
        <v>19007.45</v>
      </c>
      <c r="D239" s="35">
        <f>C239*(H239+I239+J239)</f>
        <v>16916.630499999999</v>
      </c>
      <c r="E239" s="112">
        <v>2.46</v>
      </c>
      <c r="F239" s="36">
        <v>1</v>
      </c>
      <c r="G239" s="37"/>
      <c r="H239" s="38">
        <v>0.64</v>
      </c>
      <c r="I239" s="38">
        <v>0.23</v>
      </c>
      <c r="J239" s="38">
        <v>0.02</v>
      </c>
      <c r="K239" s="38">
        <v>0.11</v>
      </c>
      <c r="L239" s="35">
        <v>1.4</v>
      </c>
      <c r="M239" s="35">
        <v>1.68</v>
      </c>
      <c r="N239" s="35">
        <v>2.23</v>
      </c>
      <c r="O239" s="35">
        <v>2.39</v>
      </c>
      <c r="P239" s="39"/>
      <c r="Q239" s="39">
        <f>P239*C239*E239*F239*L239*$Q$6</f>
        <v>0</v>
      </c>
      <c r="R239" s="39">
        <v>1</v>
      </c>
      <c r="S239" s="39">
        <f>R239*C239*E239*F239*L239*$S$6</f>
        <v>85100.155139999988</v>
      </c>
      <c r="T239" s="39">
        <v>0</v>
      </c>
      <c r="U239" s="39">
        <f>T239*C239*E239*F239*L239*$U$6</f>
        <v>0</v>
      </c>
      <c r="V239" s="39">
        <v>1</v>
      </c>
      <c r="W239" s="39">
        <f>V239*C239*E239*F239*L239*$W$6</f>
        <v>72007.823579999997</v>
      </c>
      <c r="X239" s="39">
        <v>50</v>
      </c>
      <c r="Y239" s="39">
        <f>X239*C239*E239*F239*L239*$Y$6</f>
        <v>3600391.1790000005</v>
      </c>
      <c r="Z239" s="39">
        <v>7</v>
      </c>
      <c r="AA239" s="39">
        <f>Z239*C239*E239*F239*L239*$AA$6</f>
        <v>504054.76506000001</v>
      </c>
      <c r="AB239" s="39">
        <v>0</v>
      </c>
      <c r="AC239" s="39">
        <f>AB239*C239*E239*F239*L239*$AC$6</f>
        <v>0</v>
      </c>
      <c r="AD239" s="39">
        <v>0</v>
      </c>
      <c r="AE239" s="39">
        <f>AD239*C239*E239*F239*L239*$AE$6</f>
        <v>0</v>
      </c>
      <c r="AF239" s="39">
        <v>0</v>
      </c>
      <c r="AG239" s="39">
        <f>AF239*C239*E239*F239*L239*$AG$6</f>
        <v>0</v>
      </c>
      <c r="AH239" s="39">
        <v>0</v>
      </c>
      <c r="AI239" s="39">
        <f>AH239*C239*E239*F239*L239*$AI$6</f>
        <v>0</v>
      </c>
      <c r="AJ239" s="39"/>
      <c r="AK239" s="39">
        <f>AJ239*C239*E239*F239*L239*$AK$6</f>
        <v>0</v>
      </c>
      <c r="AL239" s="39">
        <v>0</v>
      </c>
      <c r="AM239" s="39">
        <f>AL239*C239*E239*F239*L239*$AM$6</f>
        <v>0</v>
      </c>
      <c r="AN239" s="39"/>
      <c r="AO239" s="39">
        <f>SUM($AO$6*AN239*C239*E239*F239*L239)</f>
        <v>0</v>
      </c>
      <c r="AP239" s="39"/>
      <c r="AQ239" s="39">
        <f>AP239*C239*E239*F239*L239*$AQ$6</f>
        <v>0</v>
      </c>
      <c r="AR239" s="39">
        <v>0</v>
      </c>
      <c r="AS239" s="39">
        <f>AR239*C239*E239*F239*L239*$AS$6</f>
        <v>0</v>
      </c>
      <c r="AT239" s="39">
        <v>0</v>
      </c>
      <c r="AU239" s="39">
        <f>AT239*C239*E239*F239*L239*$AU$6</f>
        <v>0</v>
      </c>
      <c r="AV239" s="39">
        <v>0</v>
      </c>
      <c r="AW239" s="39">
        <f>AV239*C239*E239*F239*L239*$AW$6</f>
        <v>0</v>
      </c>
      <c r="AX239" s="39"/>
      <c r="AY239" s="39">
        <f>SUM(AX239*$AY$6*C239*E239*F239*L239)</f>
        <v>0</v>
      </c>
      <c r="AZ239" s="39"/>
      <c r="BA239" s="39">
        <f>SUM(AZ239*$BA$6*C239*E239*F239*L239)</f>
        <v>0</v>
      </c>
      <c r="BB239" s="39">
        <v>6</v>
      </c>
      <c r="BC239" s="39">
        <f>BB239*C239*E239*F239*L239*$BC$6</f>
        <v>384914.54786399996</v>
      </c>
      <c r="BD239" s="39">
        <v>0</v>
      </c>
      <c r="BE239" s="39">
        <f>BD239*C239*E239*F239*L239*$BE$6</f>
        <v>0</v>
      </c>
      <c r="BF239" s="39">
        <v>12</v>
      </c>
      <c r="BG239" s="39">
        <f>BF239*C239*E239*F239*L239*$BG$6</f>
        <v>848383.08508800005</v>
      </c>
      <c r="BH239" s="39">
        <v>3</v>
      </c>
      <c r="BI239" s="39">
        <f>BH239*C239*E239*F239*L239*$BI$6</f>
        <v>212095.77127200001</v>
      </c>
      <c r="BJ239" s="39">
        <v>0</v>
      </c>
      <c r="BK239" s="39">
        <f>BJ239*C239*E239*F239*L239*$BK$6</f>
        <v>0</v>
      </c>
      <c r="BL239" s="39">
        <v>0</v>
      </c>
      <c r="BM239" s="39">
        <f>BL239*C239*E239*F239*L239*$BM$6</f>
        <v>0</v>
      </c>
      <c r="BN239" s="39">
        <v>0</v>
      </c>
      <c r="BO239" s="39">
        <f>BN239*C239*E239*F239*L239*$BO$6</f>
        <v>0</v>
      </c>
      <c r="BP239" s="39">
        <v>0</v>
      </c>
      <c r="BQ239" s="39">
        <f>BP239*C239*E239*F239*L239*$BQ$6</f>
        <v>0</v>
      </c>
      <c r="BR239" s="39">
        <v>0</v>
      </c>
      <c r="BS239" s="39">
        <f>BR239*C239*E239*F239*L239*$BS$6</f>
        <v>0</v>
      </c>
      <c r="BT239" s="39">
        <v>0</v>
      </c>
      <c r="BU239" s="39">
        <f>BT239*C239*E239*F239*L239*$BU$6</f>
        <v>0</v>
      </c>
      <c r="BV239" s="39"/>
      <c r="BW239" s="39">
        <f>BV239*C239*E239*F239*L239*$BW$6</f>
        <v>0</v>
      </c>
      <c r="BX239" s="39">
        <v>0</v>
      </c>
      <c r="BY239" s="39">
        <f>BX239*C239*E239*F239*L239*$BY$6</f>
        <v>0</v>
      </c>
      <c r="BZ239" s="39">
        <v>0</v>
      </c>
      <c r="CA239" s="39">
        <f>BZ239*C239*E239*F239*M239*$CA$6</f>
        <v>0</v>
      </c>
      <c r="CB239" s="39">
        <v>0</v>
      </c>
      <c r="CC239" s="39">
        <f>CB239*C239*E239*F239*M239*$CC$6</f>
        <v>0</v>
      </c>
      <c r="CD239" s="39"/>
      <c r="CE239" s="39">
        <f>CD239*C239*E239*F239*M239*$CE$6</f>
        <v>0</v>
      </c>
      <c r="CF239" s="39"/>
      <c r="CG239" s="39">
        <f>CF239*C239*E239*F239*M239*$CG$6</f>
        <v>0</v>
      </c>
      <c r="CH239" s="39"/>
      <c r="CI239" s="39">
        <f>SUM(CH239*$CI$6*C239*E239*F239*M239)</f>
        <v>0</v>
      </c>
      <c r="CJ239" s="39"/>
      <c r="CK239" s="39">
        <f>SUM(CJ239*$CK$6*C239*E239*F239*M239)</f>
        <v>0</v>
      </c>
      <c r="CL239" s="39"/>
      <c r="CM239" s="39">
        <f>CL239*C239*E239*F239*M239*$CM$6</f>
        <v>0</v>
      </c>
      <c r="CN239" s="39">
        <v>0</v>
      </c>
      <c r="CO239" s="39">
        <f>CN239*C239*E239*F239*M239*$CO$6</f>
        <v>0</v>
      </c>
      <c r="CP239" s="39"/>
      <c r="CQ239" s="39">
        <f>CP239*C239*E239*F239*M239*$CQ$6</f>
        <v>0</v>
      </c>
      <c r="CR239" s="39">
        <v>0</v>
      </c>
      <c r="CS239" s="39">
        <f>CR239*C239*E239*F239*M239*$CS$6</f>
        <v>0</v>
      </c>
      <c r="CT239" s="39">
        <v>0</v>
      </c>
      <c r="CU239" s="39">
        <f>CT239*C239*E239*F239*M239*$CU$6</f>
        <v>0</v>
      </c>
      <c r="CV239" s="39"/>
      <c r="CW239" s="39">
        <f>SUM(CV239*$CW$6*C239*E239*F239*M239)</f>
        <v>0</v>
      </c>
      <c r="CX239" s="39"/>
      <c r="CY239" s="39">
        <f>SUM(CX239*$CY$6*C239*E239*F239*M239)</f>
        <v>0</v>
      </c>
      <c r="CZ239" s="39">
        <v>0</v>
      </c>
      <c r="DA239" s="39">
        <f>CZ239*C239*E239*F239*M239*$DA$6</f>
        <v>0</v>
      </c>
      <c r="DB239" s="39">
        <v>0</v>
      </c>
      <c r="DC239" s="39">
        <f>DB239*C239*E239*F239*M239*$DC$6</f>
        <v>0</v>
      </c>
      <c r="DD239" s="39">
        <v>2</v>
      </c>
      <c r="DE239" s="39">
        <f>DD239*C239*E239*F239*M239*$DE$6</f>
        <v>169676.61701759999</v>
      </c>
      <c r="DF239" s="39">
        <v>0</v>
      </c>
      <c r="DG239" s="39">
        <f>DF239*C239*E239*F239*M239*$DG$6</f>
        <v>0</v>
      </c>
      <c r="DH239" s="40">
        <v>0</v>
      </c>
      <c r="DI239" s="40">
        <f>DH239*C239*E239*F239*M239*$DI$6</f>
        <v>0</v>
      </c>
      <c r="DJ239" s="39">
        <v>2</v>
      </c>
      <c r="DK239" s="39">
        <f>DJ239*C239*E239*F239*M239*$DK$6</f>
        <v>169676.61701759999</v>
      </c>
      <c r="DL239" s="39">
        <v>0</v>
      </c>
      <c r="DM239" s="39">
        <f>DL239*C239*E239*F239*M239*$DM$6</f>
        <v>0</v>
      </c>
      <c r="DN239" s="39">
        <v>100</v>
      </c>
      <c r="DO239" s="39">
        <f>DN239*C239*E239*F239*M239*$DO$6</f>
        <v>8483830.8508800007</v>
      </c>
      <c r="DP239" s="39">
        <v>0</v>
      </c>
      <c r="DQ239" s="39">
        <f>DP239*C239*E239*F239*M239*$DQ$6</f>
        <v>0</v>
      </c>
      <c r="DR239" s="39">
        <v>0</v>
      </c>
      <c r="DS239" s="39">
        <f>DR239*C239*E239*F239*M239*$DS$6</f>
        <v>0</v>
      </c>
      <c r="DT239" s="39"/>
      <c r="DU239" s="39">
        <f>DT239*C239*E239*F239*M239*$DU$6</f>
        <v>0</v>
      </c>
      <c r="DV239" s="39">
        <v>0</v>
      </c>
      <c r="DW239" s="39">
        <f>DV239*C239*E239*F239*M239*$DW$6</f>
        <v>0</v>
      </c>
      <c r="DX239" s="39">
        <v>0</v>
      </c>
      <c r="DY239" s="39">
        <f>DX239*C239*E239*F239*N239*$DY$6</f>
        <v>0</v>
      </c>
      <c r="DZ239" s="39">
        <v>0</v>
      </c>
      <c r="EA239" s="39">
        <f>DZ239*C239*E239*F239*O239*$EA$6</f>
        <v>0</v>
      </c>
      <c r="EB239" s="41">
        <f t="shared" si="98"/>
        <v>184</v>
      </c>
      <c r="EC239" s="41">
        <f t="shared" si="99"/>
        <v>14530131.411919201</v>
      </c>
    </row>
    <row r="240" spans="1:257" x14ac:dyDescent="0.25">
      <c r="A240" s="56">
        <v>236</v>
      </c>
      <c r="B240" s="34" t="s">
        <v>306</v>
      </c>
      <c r="C240" s="35">
        <v>19007.45</v>
      </c>
      <c r="D240" s="35">
        <f>C240*(H240+I240+J240)</f>
        <v>15205.960000000001</v>
      </c>
      <c r="E240" s="112">
        <v>0.82</v>
      </c>
      <c r="F240" s="36">
        <v>1</v>
      </c>
      <c r="G240" s="37"/>
      <c r="H240" s="38">
        <v>0.63</v>
      </c>
      <c r="I240" s="38">
        <v>0.13</v>
      </c>
      <c r="J240" s="38">
        <v>0.04</v>
      </c>
      <c r="K240" s="38">
        <v>0.2</v>
      </c>
      <c r="L240" s="35">
        <v>1.4</v>
      </c>
      <c r="M240" s="35">
        <v>1.68</v>
      </c>
      <c r="N240" s="35">
        <v>2.23</v>
      </c>
      <c r="O240" s="35">
        <v>2.39</v>
      </c>
      <c r="P240" s="39"/>
      <c r="Q240" s="39">
        <f>P240*C240*E240*F240*L240*$Q$6</f>
        <v>0</v>
      </c>
      <c r="R240" s="39"/>
      <c r="S240" s="39">
        <f>R240*C240*E240*F240*L240*$S$6</f>
        <v>0</v>
      </c>
      <c r="T240" s="39"/>
      <c r="U240" s="39">
        <f>T240*C240*E240*F240*L240*$U$6</f>
        <v>0</v>
      </c>
      <c r="V240" s="39">
        <v>120</v>
      </c>
      <c r="W240" s="39">
        <f>V240*C240*E240*F240*L240*$W$6</f>
        <v>2880312.9431999996</v>
      </c>
      <c r="X240" s="39"/>
      <c r="Y240" s="39">
        <f>X240*C240*E240*F240*L240*$Y$6</f>
        <v>0</v>
      </c>
      <c r="Z240" s="39">
        <v>134</v>
      </c>
      <c r="AA240" s="39">
        <f>Z240*C240*E240*F240*L240*$AA$6</f>
        <v>3216349.4532400006</v>
      </c>
      <c r="AB240" s="39">
        <v>0</v>
      </c>
      <c r="AC240" s="39">
        <f>AB240*C240*E240*F240*L240*$AC$6</f>
        <v>0</v>
      </c>
      <c r="AD240" s="39">
        <v>0</v>
      </c>
      <c r="AE240" s="39">
        <f>AD240*C240*E240*F240*L240*$AE$6</f>
        <v>0</v>
      </c>
      <c r="AF240" s="39">
        <v>0</v>
      </c>
      <c r="AG240" s="39">
        <f>AF240*C240*E240*F240*L240*$AG$6</f>
        <v>0</v>
      </c>
      <c r="AH240" s="39">
        <v>2</v>
      </c>
      <c r="AI240" s="39">
        <f>AH240*C240*E240*F240*L240*$AI$6</f>
        <v>42768.283095999999</v>
      </c>
      <c r="AJ240" s="39">
        <v>34</v>
      </c>
      <c r="AK240" s="39">
        <f>AJ240*C240*E240*F240*L240*$AK$6</f>
        <v>727060.81263199996</v>
      </c>
      <c r="AL240" s="39">
        <v>30</v>
      </c>
      <c r="AM240" s="39">
        <f>AL240*C240*E240*F240*L240*$AM$6</f>
        <v>641524.2464399999</v>
      </c>
      <c r="AN240" s="39">
        <v>2</v>
      </c>
      <c r="AO240" s="39">
        <f>SUM($AO$6*AN240*C240*E240*F240*L240)</f>
        <v>42768.283095999992</v>
      </c>
      <c r="AP240" s="39">
        <v>12</v>
      </c>
      <c r="AQ240" s="39">
        <f>AP240*C240*E240*F240*L240*$AQ$6</f>
        <v>256609.698576</v>
      </c>
      <c r="AR240" s="39">
        <v>0</v>
      </c>
      <c r="AS240" s="39">
        <f>AR240*C240*E240*F240*L240*$AS$6</f>
        <v>0</v>
      </c>
      <c r="AT240" s="39">
        <v>1</v>
      </c>
      <c r="AU240" s="39">
        <f>AT240*C240*E240*F240*L240*$AU$6</f>
        <v>21384.141548</v>
      </c>
      <c r="AV240" s="39">
        <v>0</v>
      </c>
      <c r="AW240" s="39">
        <f>AV240*C240*E240*F240*L240*$AW$6</f>
        <v>0</v>
      </c>
      <c r="AX240" s="39">
        <v>4</v>
      </c>
      <c r="AY240" s="39">
        <f>SUM(AX240*$AY$6*C240*E240*F240*L240)</f>
        <v>85536.566191999984</v>
      </c>
      <c r="AZ240" s="39">
        <v>45</v>
      </c>
      <c r="BA240" s="39">
        <f>SUM(AZ240*$BA$6*C240*E240*F240*L240)</f>
        <v>962286.36965999985</v>
      </c>
      <c r="BB240" s="39">
        <v>0</v>
      </c>
      <c r="BC240" s="39">
        <f>BB240*C240*E240*F240*L240*$BC$6</f>
        <v>0</v>
      </c>
      <c r="BD240" s="39">
        <v>0</v>
      </c>
      <c r="BE240" s="39">
        <f>BD240*C240*E240*F240*L240*$BE$6</f>
        <v>0</v>
      </c>
      <c r="BF240" s="39">
        <v>98</v>
      </c>
      <c r="BG240" s="39">
        <f>BF240*C240*E240*F240*L240*$BG$6</f>
        <v>2309487.2871840005</v>
      </c>
      <c r="BH240" s="39">
        <v>140</v>
      </c>
      <c r="BI240" s="39">
        <f>BH240*C240*E240*F240*L240*$BI$6</f>
        <v>3299267.5531199998</v>
      </c>
      <c r="BJ240" s="39">
        <v>0</v>
      </c>
      <c r="BK240" s="39">
        <f>BJ240*C240*E240*F240*L240*$BK$6</f>
        <v>0</v>
      </c>
      <c r="BL240" s="39">
        <v>0</v>
      </c>
      <c r="BM240" s="39">
        <f>BL240*C240*E240*F240*L240*$BM$6</f>
        <v>0</v>
      </c>
      <c r="BN240" s="39">
        <v>0</v>
      </c>
      <c r="BO240" s="39">
        <f>BN240*C240*E240*F240*L240*$BO$6</f>
        <v>0</v>
      </c>
      <c r="BP240" s="39">
        <v>0</v>
      </c>
      <c r="BQ240" s="39">
        <f>BP240*C240*E240*F240*L240*$BQ$6</f>
        <v>0</v>
      </c>
      <c r="BR240" s="39">
        <v>0</v>
      </c>
      <c r="BS240" s="39">
        <f>BR240*C240*E240*F240*L240*$BS$6</f>
        <v>0</v>
      </c>
      <c r="BT240" s="39">
        <v>60</v>
      </c>
      <c r="BU240" s="39">
        <f>BT240*C240*E240*F240*L240*$BU$6</f>
        <v>1440156.4715999998</v>
      </c>
      <c r="BV240" s="39">
        <v>12</v>
      </c>
      <c r="BW240" s="39">
        <f>BV240*C240*E240*F240*L240*$BW$6</f>
        <v>282794.36169600004</v>
      </c>
      <c r="BX240" s="39">
        <v>0</v>
      </c>
      <c r="BY240" s="39">
        <f>BX240*C240*E240*F240*L240*$BY$6</f>
        <v>0</v>
      </c>
      <c r="BZ240" s="39">
        <v>10</v>
      </c>
      <c r="CA240" s="39">
        <f>BZ240*C240*E240*F240*M240*$CA$6</f>
        <v>392769.94679999998</v>
      </c>
      <c r="CB240" s="39"/>
      <c r="CC240" s="39">
        <f>CB240*C240*E240*F240*M240*$CC$6</f>
        <v>0</v>
      </c>
      <c r="CD240" s="39">
        <v>30</v>
      </c>
      <c r="CE240" s="39">
        <f>CD240*C240*E240*F240*M240*$CE$6</f>
        <v>769829.09572799993</v>
      </c>
      <c r="CF240" s="39">
        <v>30</v>
      </c>
      <c r="CG240" s="39">
        <f>CF240*C240*E240*F240*M240*$CG$6</f>
        <v>769829.09572799993</v>
      </c>
      <c r="CH240" s="39">
        <v>2</v>
      </c>
      <c r="CI240" s="39">
        <f>SUM(CH240*$CI$6*C240*E240*F240*M240)</f>
        <v>51321.939715199987</v>
      </c>
      <c r="CJ240" s="39">
        <v>27</v>
      </c>
      <c r="CK240" s="39">
        <f>SUM(CJ240*$CK$6*C240*E240*F240*M240)</f>
        <v>692846.18615519989</v>
      </c>
      <c r="CL240" s="39">
        <v>32</v>
      </c>
      <c r="CM240" s="39">
        <f>CL240*C240*E240*F240*M240*$CM$6</f>
        <v>821151.03544320003</v>
      </c>
      <c r="CN240" s="39">
        <v>0</v>
      </c>
      <c r="CO240" s="39">
        <f>CN240*C240*E240*F240*M240*$CO$6</f>
        <v>0</v>
      </c>
      <c r="CP240" s="39">
        <v>103</v>
      </c>
      <c r="CQ240" s="39">
        <f>CP240*C240*E240*F240*M240*$CQ$6</f>
        <v>2643079.8953327998</v>
      </c>
      <c r="CR240" s="39">
        <v>0</v>
      </c>
      <c r="CS240" s="39">
        <f>CR240*C240*E240*F240*M240*$CS$6</f>
        <v>0</v>
      </c>
      <c r="CT240" s="39">
        <v>50</v>
      </c>
      <c r="CU240" s="39">
        <f>CT240*C240*E240*F240*M240*$CU$6</f>
        <v>1283048.49288</v>
      </c>
      <c r="CV240" s="39">
        <v>3</v>
      </c>
      <c r="CW240" s="39">
        <f>SUM(CV240*$CW$6*C240*E240*F240*M240)</f>
        <v>76982.909572799996</v>
      </c>
      <c r="CX240" s="39">
        <v>35</v>
      </c>
      <c r="CY240" s="39">
        <f>SUM(CX240*$CY$6*C240*E240*F240*M240)</f>
        <v>898133.94501599984</v>
      </c>
      <c r="CZ240" s="39">
        <v>1</v>
      </c>
      <c r="DA240" s="39">
        <f>CZ240*C240*E240*F240*M240*$DA$6</f>
        <v>25660.969857600001</v>
      </c>
      <c r="DB240" s="39">
        <v>0</v>
      </c>
      <c r="DC240" s="39">
        <f>DB240*C240*E240*F240*M240*$DC$6</f>
        <v>0</v>
      </c>
      <c r="DD240" s="39">
        <v>87</v>
      </c>
      <c r="DE240" s="39">
        <f>DD240*C240*E240*F240*M240*$DE$6</f>
        <v>2460310.9467551997</v>
      </c>
      <c r="DF240" s="39">
        <v>0</v>
      </c>
      <c r="DG240" s="39">
        <f>DF240*C240*E240*F240*M240*$DG$6</f>
        <v>0</v>
      </c>
      <c r="DH240" s="40">
        <v>0</v>
      </c>
      <c r="DI240" s="40">
        <f>DH240*C240*E240*F240*M240*$DI$6</f>
        <v>0</v>
      </c>
      <c r="DJ240" s="39">
        <v>300</v>
      </c>
      <c r="DK240" s="39">
        <f>DJ240*C240*E240*F240*M240*$DK$6</f>
        <v>8483830.8508800007</v>
      </c>
      <c r="DL240" s="39">
        <v>0</v>
      </c>
      <c r="DM240" s="39">
        <f>DL240*C240*E240*F240*M240*$DM$6</f>
        <v>0</v>
      </c>
      <c r="DN240" s="39">
        <v>0</v>
      </c>
      <c r="DO240" s="39">
        <f>DN240*C240*E240*F240*M240*$DO$6</f>
        <v>0</v>
      </c>
      <c r="DP240" s="39">
        <v>0</v>
      </c>
      <c r="DQ240" s="39">
        <f>DP240*C240*E240*F240*M240*$DQ$6</f>
        <v>0</v>
      </c>
      <c r="DR240" s="39">
        <v>0</v>
      </c>
      <c r="DS240" s="39">
        <f>DR240*C240*E240*F240*M240*$DS$6</f>
        <v>0</v>
      </c>
      <c r="DT240" s="39">
        <v>3</v>
      </c>
      <c r="DU240" s="39">
        <f>DT240*C240*E240*F240*M240*$DU$6</f>
        <v>76982.90957280001</v>
      </c>
      <c r="DV240" s="39"/>
      <c r="DW240" s="39">
        <f>DV240*C240*E240*F240*M240*$DW$6</f>
        <v>0</v>
      </c>
      <c r="DX240" s="39"/>
      <c r="DY240" s="39">
        <f>DX240*C240*E240*F240*N240*$DY$6</f>
        <v>0</v>
      </c>
      <c r="DZ240" s="39">
        <v>33</v>
      </c>
      <c r="EA240" s="39">
        <f>DZ240*C240*E240*F240*O240*$EA$6</f>
        <v>1843914.625245</v>
      </c>
      <c r="EB240" s="41">
        <f t="shared" si="98"/>
        <v>1440</v>
      </c>
      <c r="EC240" s="41">
        <f t="shared" si="99"/>
        <v>37497999.315961793</v>
      </c>
    </row>
    <row r="241" spans="1:257" x14ac:dyDescent="0.25">
      <c r="A241" s="56">
        <v>45</v>
      </c>
      <c r="B241" s="34" t="s">
        <v>307</v>
      </c>
      <c r="C241" s="35">
        <v>19007.45</v>
      </c>
      <c r="D241" s="35"/>
      <c r="E241" s="112">
        <v>0.87</v>
      </c>
      <c r="F241" s="36">
        <v>1</v>
      </c>
      <c r="G241" s="37"/>
      <c r="H241" s="38"/>
      <c r="I241" s="38"/>
      <c r="J241" s="38"/>
      <c r="K241" s="38"/>
      <c r="L241" s="35">
        <v>1.4</v>
      </c>
      <c r="M241" s="35">
        <v>1.68</v>
      </c>
      <c r="N241" s="35">
        <v>2.23</v>
      </c>
      <c r="O241" s="35">
        <v>2.39</v>
      </c>
      <c r="P241" s="32"/>
      <c r="Q241" s="39">
        <f>P241*C241*E241*F241*L241*$Q$6</f>
        <v>0</v>
      </c>
      <c r="R241" s="32">
        <v>370</v>
      </c>
      <c r="S241" s="39">
        <f>R241*C241*E241*F241*L241*$S$6</f>
        <v>11135666.642099999</v>
      </c>
      <c r="T241" s="39"/>
      <c r="U241" s="39">
        <f>T241*C241*E241*F241*L241*$U$6</f>
        <v>0</v>
      </c>
      <c r="V241" s="39"/>
      <c r="W241" s="39">
        <f>V241*C241*E241*F241*L241*$W$6</f>
        <v>0</v>
      </c>
      <c r="X241" s="39"/>
      <c r="Y241" s="39">
        <f>X241*C241*E241*F241*L241*$Y$6</f>
        <v>0</v>
      </c>
      <c r="Z241" s="39"/>
      <c r="AA241" s="39">
        <f>Z241*C241*E241*F241*L241*$AA$6</f>
        <v>0</v>
      </c>
      <c r="AB241" s="39"/>
      <c r="AC241" s="39">
        <f>AB241*C241*E241*F241*L241*$AC$6</f>
        <v>0</v>
      </c>
      <c r="AD241" s="39"/>
      <c r="AE241" s="39">
        <f>AD241*C241*E241*F241*L241*$AE$6</f>
        <v>0</v>
      </c>
      <c r="AF241" s="39"/>
      <c r="AG241" s="39">
        <f>AF241*C241*E241*F241*L241*$AG$6</f>
        <v>0</v>
      </c>
      <c r="AH241" s="39"/>
      <c r="AI241" s="39">
        <f>AH241*C241*E241*F241*L241*$AI$6</f>
        <v>0</v>
      </c>
      <c r="AJ241" s="39"/>
      <c r="AK241" s="39">
        <f>AJ241*C241*E241*F241*L241*$AK$6</f>
        <v>0</v>
      </c>
      <c r="AL241" s="39"/>
      <c r="AM241" s="39">
        <f>AL241*C241*E241*F241*L241*$AM$6</f>
        <v>0</v>
      </c>
      <c r="AN241" s="39"/>
      <c r="AO241" s="39">
        <f>SUM($AO$6*AN241*C241*E241*F241*L241)</f>
        <v>0</v>
      </c>
      <c r="AP241" s="39"/>
      <c r="AQ241" s="39">
        <f>AP241*C241*E241*F241*L241*$AQ$6</f>
        <v>0</v>
      </c>
      <c r="AR241" s="39"/>
      <c r="AS241" s="39">
        <f>AR241*C241*E241*F241*L241*$AS$6</f>
        <v>0</v>
      </c>
      <c r="AT241" s="39"/>
      <c r="AU241" s="39">
        <f>AT241*C241*E241*F241*L241*$AU$6</f>
        <v>0</v>
      </c>
      <c r="AV241" s="39"/>
      <c r="AW241" s="39">
        <f>AV241*C241*E241*F241*L241*$AW$6</f>
        <v>0</v>
      </c>
      <c r="AX241" s="39"/>
      <c r="AY241" s="39">
        <f>SUM(AX241*$AY$6*C241*E241*F241*L241)</f>
        <v>0</v>
      </c>
      <c r="AZ241" s="39"/>
      <c r="BA241" s="39">
        <f>SUM(AZ241*$BA$6*C241*E241*F241*L241)</f>
        <v>0</v>
      </c>
      <c r="BB241" s="39"/>
      <c r="BC241" s="39">
        <f>BB241*C241*E241*F241*L241*$BC$6</f>
        <v>0</v>
      </c>
      <c r="BD241" s="39"/>
      <c r="BE241" s="39">
        <f>BD241*C241*E241*F241*L241*$BE$6</f>
        <v>0</v>
      </c>
      <c r="BF241" s="39"/>
      <c r="BG241" s="39">
        <f>BF241*C241*E241*F241*L241*$BG$6</f>
        <v>0</v>
      </c>
      <c r="BH241" s="39"/>
      <c r="BI241" s="39">
        <f>BH241*C241*E241*F241*L241*$BI$6</f>
        <v>0</v>
      </c>
      <c r="BJ241" s="39"/>
      <c r="BK241" s="39">
        <f>BJ241*C241*E241*F241*L241*$BK$6</f>
        <v>0</v>
      </c>
      <c r="BL241" s="39"/>
      <c r="BM241" s="39">
        <f>BL241*C241*E241*F241*L241*$BM$6</f>
        <v>0</v>
      </c>
      <c r="BN241" s="39"/>
      <c r="BO241" s="39">
        <f>BN241*C241*E241*F241*L241*$BO$6</f>
        <v>0</v>
      </c>
      <c r="BP241" s="39"/>
      <c r="BQ241" s="39">
        <f>BP241*C241*E241*F241*L241*$BQ$6</f>
        <v>0</v>
      </c>
      <c r="BR241" s="39"/>
      <c r="BS241" s="39">
        <f>BR241*C241*E241*F241*L241*$BS$6</f>
        <v>0</v>
      </c>
      <c r="BT241" s="39"/>
      <c r="BU241" s="39">
        <f>BT241*C241*E241*F241*L241*$BU$6</f>
        <v>0</v>
      </c>
      <c r="BV241" s="39"/>
      <c r="BW241" s="39">
        <f>BV241*C241*E241*F241*L241*$BW$6</f>
        <v>0</v>
      </c>
      <c r="BX241" s="39"/>
      <c r="BY241" s="39">
        <f>BX241*C241*E241*F241*L241*$BY$6</f>
        <v>0</v>
      </c>
      <c r="BZ241" s="39"/>
      <c r="CA241" s="39">
        <f>BZ241*C241*E241*F241*M241*$CA$6</f>
        <v>0</v>
      </c>
      <c r="CB241" s="39"/>
      <c r="CC241" s="39">
        <f>CB241*C241*E241*F241*M241*$CC$6</f>
        <v>0</v>
      </c>
      <c r="CD241" s="39"/>
      <c r="CE241" s="39">
        <f>CD241*C241*E241*F241*M241*$CE$6</f>
        <v>0</v>
      </c>
      <c r="CF241" s="39"/>
      <c r="CG241" s="39">
        <f>CF241*C241*E241*F241*M241*$CG$6</f>
        <v>0</v>
      </c>
      <c r="CH241" s="39"/>
      <c r="CI241" s="39">
        <f>SUM(CH241*$CI$6*C241*E241*F241*M241)</f>
        <v>0</v>
      </c>
      <c r="CJ241" s="39"/>
      <c r="CK241" s="39">
        <f>SUM(CJ241*$CK$6*C241*E241*F241*M241)</f>
        <v>0</v>
      </c>
      <c r="CL241" s="39"/>
      <c r="CM241" s="39">
        <f>CL241*C241*E241*F241*M241*$CM$6</f>
        <v>0</v>
      </c>
      <c r="CN241" s="39"/>
      <c r="CO241" s="39">
        <f>CN241*C241*E241*F241*M241*$CO$6</f>
        <v>0</v>
      </c>
      <c r="CP241" s="39"/>
      <c r="CQ241" s="39">
        <f>CP241*C241*E241*F241*M241*$CQ$6</f>
        <v>0</v>
      </c>
      <c r="CR241" s="39"/>
      <c r="CS241" s="39">
        <f>CR241*C241*E241*F241*M241*$CS$6</f>
        <v>0</v>
      </c>
      <c r="CT241" s="39"/>
      <c r="CU241" s="39">
        <f>CT241*C241*E241*F241*M241*$CU$6</f>
        <v>0</v>
      </c>
      <c r="CV241" s="39"/>
      <c r="CW241" s="39">
        <f>SUM(CV241*$CW$6*C241*E241*F241*M241)</f>
        <v>0</v>
      </c>
      <c r="CX241" s="39"/>
      <c r="CY241" s="39">
        <f>SUM(CX241*$CY$6*C241*E241*F241*M241)</f>
        <v>0</v>
      </c>
      <c r="CZ241" s="39">
        <v>0</v>
      </c>
      <c r="DA241" s="39">
        <f>CZ241*C241*E241*F241*M241*$DA$6</f>
        <v>0</v>
      </c>
      <c r="DB241" s="39"/>
      <c r="DC241" s="39">
        <f>DB241*C241*E241*F241*M241*$DC$6</f>
        <v>0</v>
      </c>
      <c r="DD241" s="39"/>
      <c r="DE241" s="39">
        <f>DD241*C241*E241*F241*M241*$DE$6</f>
        <v>0</v>
      </c>
      <c r="DF241" s="39"/>
      <c r="DG241" s="39">
        <f>DF241*C241*E241*F241*M241*$DG$6</f>
        <v>0</v>
      </c>
      <c r="DH241" s="40"/>
      <c r="DI241" s="40">
        <f>DH241*C241*E241*F241*M241*$DI$6</f>
        <v>0</v>
      </c>
      <c r="DJ241" s="39"/>
      <c r="DK241" s="39">
        <f>DJ241*C241*E241*F241*M241*$DK$6</f>
        <v>0</v>
      </c>
      <c r="DL241" s="39"/>
      <c r="DM241" s="39">
        <f>DL241*C241*E241*F241*M241*$DM$6</f>
        <v>0</v>
      </c>
      <c r="DN241" s="39"/>
      <c r="DO241" s="39">
        <f>DN241*C241*E241*F241*M241*$DO$6</f>
        <v>0</v>
      </c>
      <c r="DP241" s="39"/>
      <c r="DQ241" s="39">
        <f>DP241*C241*E241*F241*M241*$DQ$6</f>
        <v>0</v>
      </c>
      <c r="DR241" s="39"/>
      <c r="DS241" s="39">
        <f>DR241*C241*E241*F241*M241*$DS$6</f>
        <v>0</v>
      </c>
      <c r="DT241" s="39"/>
      <c r="DU241" s="39">
        <f>DT241*C241*E241*F241*M241*$DU$6</f>
        <v>0</v>
      </c>
      <c r="DV241" s="39"/>
      <c r="DW241" s="39">
        <f>DV241*C241*E241*F241*M241*$DW$6</f>
        <v>0</v>
      </c>
      <c r="DX241" s="39"/>
      <c r="DY241" s="39">
        <f>DX241*C241*E241*F241*N241*$DY$6</f>
        <v>0</v>
      </c>
      <c r="DZ241" s="39"/>
      <c r="EA241" s="39">
        <f>DZ241*C241*E241*F241*O241*$EA$6</f>
        <v>0</v>
      </c>
      <c r="EB241" s="41">
        <f t="shared" si="98"/>
        <v>370</v>
      </c>
      <c r="EC241" s="41">
        <f t="shared" si="99"/>
        <v>11135666.642099999</v>
      </c>
    </row>
    <row r="242" spans="1:257" s="44" customFormat="1" ht="30" customHeight="1" x14ac:dyDescent="0.25">
      <c r="A242" s="56">
        <v>237</v>
      </c>
      <c r="B242" s="34" t="s">
        <v>308</v>
      </c>
      <c r="C242" s="35">
        <v>19007.45</v>
      </c>
      <c r="D242" s="35">
        <f>C242*(H242+I242+J242)</f>
        <v>15776.183500000003</v>
      </c>
      <c r="E242" s="112">
        <v>0.86</v>
      </c>
      <c r="F242" s="36">
        <v>1</v>
      </c>
      <c r="G242" s="37"/>
      <c r="H242" s="38">
        <v>0.66</v>
      </c>
      <c r="I242" s="38">
        <v>0.13</v>
      </c>
      <c r="J242" s="38">
        <v>0.04</v>
      </c>
      <c r="K242" s="38">
        <v>0.17</v>
      </c>
      <c r="L242" s="35">
        <v>1.4</v>
      </c>
      <c r="M242" s="35">
        <v>1.68</v>
      </c>
      <c r="N242" s="35">
        <v>2.23</v>
      </c>
      <c r="O242" s="35">
        <v>2.39</v>
      </c>
      <c r="P242" s="39"/>
      <c r="Q242" s="39">
        <f>P242*C242*E242*F242*L242*$Q$6</f>
        <v>0</v>
      </c>
      <c r="R242" s="39"/>
      <c r="S242" s="39">
        <f>R242*C242*E242*F242*L242*$S$6</f>
        <v>0</v>
      </c>
      <c r="T242" s="39"/>
      <c r="U242" s="39">
        <f>T242*C242*E242*F242*L242*$U$6</f>
        <v>0</v>
      </c>
      <c r="V242" s="39">
        <v>200</v>
      </c>
      <c r="W242" s="39">
        <f>V242*C242*E242*F242*L242*$W$6</f>
        <v>5034693.3560000006</v>
      </c>
      <c r="X242" s="39"/>
      <c r="Y242" s="39">
        <f>X242*C242*E242*F242*L242*$Y$6</f>
        <v>0</v>
      </c>
      <c r="Z242" s="39">
        <v>154</v>
      </c>
      <c r="AA242" s="39">
        <f>Z242*C242*E242*F242*L242*$AA$6</f>
        <v>3876713.8841200005</v>
      </c>
      <c r="AB242" s="39">
        <v>0</v>
      </c>
      <c r="AC242" s="39">
        <f>AB242*C242*E242*F242*L242*$AC$6</f>
        <v>0</v>
      </c>
      <c r="AD242" s="39">
        <v>0</v>
      </c>
      <c r="AE242" s="39">
        <f>AD242*C242*E242*F242*L242*$AE$6</f>
        <v>0</v>
      </c>
      <c r="AF242" s="39">
        <v>0</v>
      </c>
      <c r="AG242" s="39">
        <f>AF242*C242*E242*F242*L242*$AG$6</f>
        <v>0</v>
      </c>
      <c r="AH242" s="39">
        <v>36</v>
      </c>
      <c r="AI242" s="39">
        <f>AH242*C242*E242*F242*L242*$AI$6</f>
        <v>807381.73454399989</v>
      </c>
      <c r="AJ242" s="39">
        <v>27</v>
      </c>
      <c r="AK242" s="39">
        <f>AJ242*C242*E242*F242*L242*$AK$6</f>
        <v>605536.30090799986</v>
      </c>
      <c r="AL242" s="39"/>
      <c r="AM242" s="39">
        <f>AL242*C242*E242*F242*L242*$AM$6</f>
        <v>0</v>
      </c>
      <c r="AN242" s="39">
        <v>2</v>
      </c>
      <c r="AO242" s="39">
        <f>SUM($AO$6*AN242*C242*E242*F242*L242)</f>
        <v>44854.540807999998</v>
      </c>
      <c r="AP242" s="39">
        <v>15</v>
      </c>
      <c r="AQ242" s="39">
        <f>AP242*C242*E242*F242*L242*$AQ$6</f>
        <v>336409.05606000003</v>
      </c>
      <c r="AR242" s="39">
        <v>0</v>
      </c>
      <c r="AS242" s="39">
        <f>AR242*C242*E242*F242*L242*$AS$6</f>
        <v>0</v>
      </c>
      <c r="AT242" s="39">
        <v>1</v>
      </c>
      <c r="AU242" s="39">
        <f>AT242*C242*E242*F242*L242*$AU$6</f>
        <v>22427.270403999999</v>
      </c>
      <c r="AV242" s="39">
        <v>0</v>
      </c>
      <c r="AW242" s="39">
        <f>AV242*C242*E242*F242*L242*$AW$6</f>
        <v>0</v>
      </c>
      <c r="AX242" s="32">
        <v>4</v>
      </c>
      <c r="AY242" s="39">
        <f>SUM(AX242*$AY$6*C242*E242*F242*L242)</f>
        <v>89709.081615999996</v>
      </c>
      <c r="AZ242" s="32">
        <v>41</v>
      </c>
      <c r="BA242" s="39">
        <f>SUM(AZ242*$BA$6*C242*E242*F242*L242)</f>
        <v>919518.086564</v>
      </c>
      <c r="BB242" s="39">
        <v>20</v>
      </c>
      <c r="BC242" s="39">
        <f>BB242*C242*E242*F242*L242*$BC$6</f>
        <v>448545.40808000002</v>
      </c>
      <c r="BD242" s="39">
        <v>0</v>
      </c>
      <c r="BE242" s="39">
        <f>BD242*C242*E242*F242*L242*$BE$6</f>
        <v>0</v>
      </c>
      <c r="BF242" s="39">
        <v>89</v>
      </c>
      <c r="BG242" s="39">
        <f>BF242*C242*E242*F242*L242*$BG$6</f>
        <v>2199703.2971759997</v>
      </c>
      <c r="BH242" s="39">
        <v>293</v>
      </c>
      <c r="BI242" s="39">
        <f>BH242*C242*E242*F242*L242*$BI$6</f>
        <v>7241719.8435120005</v>
      </c>
      <c r="BJ242" s="39">
        <v>0</v>
      </c>
      <c r="BK242" s="39">
        <f>BJ242*C242*E242*F242*L242*$BK$6</f>
        <v>0</v>
      </c>
      <c r="BL242" s="39">
        <v>0</v>
      </c>
      <c r="BM242" s="39">
        <f>BL242*C242*E242*F242*L242*$BM$6</f>
        <v>0</v>
      </c>
      <c r="BN242" s="39">
        <v>0</v>
      </c>
      <c r="BO242" s="39">
        <f>BN242*C242*E242*F242*L242*$BO$6</f>
        <v>0</v>
      </c>
      <c r="BP242" s="39">
        <v>0</v>
      </c>
      <c r="BQ242" s="39">
        <f>BP242*C242*E242*F242*L242*$BQ$6</f>
        <v>0</v>
      </c>
      <c r="BR242" s="39">
        <v>0</v>
      </c>
      <c r="BS242" s="39">
        <f>BR242*C242*E242*F242*L242*$BS$6</f>
        <v>0</v>
      </c>
      <c r="BT242" s="39">
        <v>20</v>
      </c>
      <c r="BU242" s="39">
        <f>BT242*C242*E242*F242*L242*$BU$6</f>
        <v>503469.33560000005</v>
      </c>
      <c r="BV242" s="39">
        <v>7</v>
      </c>
      <c r="BW242" s="39">
        <f>BV242*C242*E242*F242*L242*$BW$6</f>
        <v>173010.37168799998</v>
      </c>
      <c r="BX242" s="39"/>
      <c r="BY242" s="39">
        <f>BX242*C242*E242*F242*L242*$BY$6</f>
        <v>0</v>
      </c>
      <c r="BZ242" s="39">
        <v>10</v>
      </c>
      <c r="CA242" s="39">
        <f>BZ242*C242*E242*F242*M242*$CA$6</f>
        <v>411929.45640000002</v>
      </c>
      <c r="CB242" s="39"/>
      <c r="CC242" s="39">
        <f>CB242*C242*E242*F242*M242*$CC$6</f>
        <v>0</v>
      </c>
      <c r="CD242" s="39">
        <v>26</v>
      </c>
      <c r="CE242" s="39">
        <f>CD242*C242*E242*F242*M242*$CE$6</f>
        <v>699730.83660479996</v>
      </c>
      <c r="CF242" s="39">
        <v>63</v>
      </c>
      <c r="CG242" s="39">
        <f>CF242*C242*E242*F242*M242*$CG$6</f>
        <v>1695501.6425423999</v>
      </c>
      <c r="CH242" s="32">
        <v>1</v>
      </c>
      <c r="CI242" s="39">
        <f>SUM(CH242*$CI$6*C242*E242*F242*M242)</f>
        <v>26912.724484799997</v>
      </c>
      <c r="CJ242" s="32">
        <v>7</v>
      </c>
      <c r="CK242" s="39">
        <f>SUM(CJ242*$CK$6*C242*E242*F242*M242)</f>
        <v>188389.07139359997</v>
      </c>
      <c r="CL242" s="39">
        <v>40</v>
      </c>
      <c r="CM242" s="39">
        <f>CL242*C242*E242*F242*M242*$CM$6</f>
        <v>1076508.979392</v>
      </c>
      <c r="CN242" s="39">
        <v>0</v>
      </c>
      <c r="CO242" s="39">
        <f>CN242*C242*E242*F242*M242*$CO$6</f>
        <v>0</v>
      </c>
      <c r="CP242" s="39">
        <v>115</v>
      </c>
      <c r="CQ242" s="39">
        <f>CP242*C242*E242*F242*M242*$CQ$6</f>
        <v>3094963.3157519996</v>
      </c>
      <c r="CR242" s="39">
        <v>0</v>
      </c>
      <c r="CS242" s="39">
        <f>CR242*C242*E242*F242*M242*$CS$6</f>
        <v>0</v>
      </c>
      <c r="CT242" s="39">
        <v>60</v>
      </c>
      <c r="CU242" s="39">
        <f>CT242*C242*E242*F242*M242*$CU$6</f>
        <v>1614763.469088</v>
      </c>
      <c r="CV242" s="32">
        <v>1</v>
      </c>
      <c r="CW242" s="39">
        <f>SUM(CV242*$CW$6*C242*E242*F242*M242)</f>
        <v>26912.724484799997</v>
      </c>
      <c r="CX242" s="32">
        <v>13</v>
      </c>
      <c r="CY242" s="39">
        <f>SUM(CX242*$CY$6*C242*E242*F242*M242)</f>
        <v>349865.41830239998</v>
      </c>
      <c r="CZ242" s="39">
        <v>0</v>
      </c>
      <c r="DA242" s="39">
        <f>CZ242*C242*E242*F242*M242*$DA$6</f>
        <v>0</v>
      </c>
      <c r="DB242" s="39">
        <v>0</v>
      </c>
      <c r="DC242" s="39">
        <f>DB242*C242*E242*F242*M242*$DC$6</f>
        <v>0</v>
      </c>
      <c r="DD242" s="39">
        <v>68</v>
      </c>
      <c r="DE242" s="39">
        <f>DD242*C242*E242*F242*M242*$DE$6</f>
        <v>2016806.6185344001</v>
      </c>
      <c r="DF242" s="39">
        <v>0</v>
      </c>
      <c r="DG242" s="39">
        <f>DF242*C242*E242*F242*M242*$DG$6</f>
        <v>0</v>
      </c>
      <c r="DH242" s="40">
        <v>0</v>
      </c>
      <c r="DI242" s="40">
        <f>DH242*C242*E242*F242*M242*$DI$6</f>
        <v>0</v>
      </c>
      <c r="DJ242" s="39">
        <v>365</v>
      </c>
      <c r="DK242" s="39">
        <f>DJ242*C242*E242*F242*M242*$DK$6</f>
        <v>10825506.114192</v>
      </c>
      <c r="DL242" s="39">
        <v>0</v>
      </c>
      <c r="DM242" s="39">
        <f>DL242*C242*E242*F242*M242*$DM$6</f>
        <v>0</v>
      </c>
      <c r="DN242" s="39">
        <v>0</v>
      </c>
      <c r="DO242" s="39">
        <f>DN242*C242*E242*F242*M242*$DO$6</f>
        <v>0</v>
      </c>
      <c r="DP242" s="39">
        <v>0</v>
      </c>
      <c r="DQ242" s="39">
        <f>DP242*C242*E242*F242*M242*$DQ$6</f>
        <v>0</v>
      </c>
      <c r="DR242" s="39">
        <v>0</v>
      </c>
      <c r="DS242" s="39">
        <f>DR242*C242*E242*F242*M242*$DS$6</f>
        <v>0</v>
      </c>
      <c r="DT242" s="39">
        <v>2</v>
      </c>
      <c r="DU242" s="39">
        <f>DT242*C242*E242*F242*M242*$DU$6</f>
        <v>53825.448969600002</v>
      </c>
      <c r="DV242" s="39"/>
      <c r="DW242" s="39">
        <f>DV242*C242*E242*F242*M242*$DW$6</f>
        <v>0</v>
      </c>
      <c r="DX242" s="39">
        <v>2</v>
      </c>
      <c r="DY242" s="39">
        <f>DX242*C242*E242*F242*N242*$DY$6</f>
        <v>109357.46283</v>
      </c>
      <c r="DZ242" s="39">
        <v>10</v>
      </c>
      <c r="EA242" s="39">
        <f>DZ242*C242*E242*F242*O242*$EA$6</f>
        <v>586018.69095000008</v>
      </c>
      <c r="EB242" s="41">
        <f t="shared" si="98"/>
        <v>1692</v>
      </c>
      <c r="EC242" s="41">
        <f t="shared" si="99"/>
        <v>45080683.541000806</v>
      </c>
      <c r="ED242" s="2"/>
      <c r="EE242" s="2"/>
      <c r="EF242" s="2"/>
      <c r="EG242" s="2"/>
      <c r="EH242" s="2"/>
      <c r="EI242" s="2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  <c r="FV242" s="1"/>
      <c r="FW242" s="1"/>
      <c r="FX242" s="1"/>
      <c r="FY242" s="1"/>
      <c r="FZ242" s="1"/>
      <c r="GA242" s="1"/>
      <c r="GB242" s="1"/>
      <c r="GC242" s="1"/>
      <c r="GD242" s="1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  <c r="HA242" s="1"/>
      <c r="HB242" s="1"/>
      <c r="HC242" s="1"/>
      <c r="HD242" s="1"/>
      <c r="HE242" s="1"/>
      <c r="HF242" s="1"/>
      <c r="HG242" s="1"/>
      <c r="HH242" s="1"/>
      <c r="HI242" s="1"/>
      <c r="HJ242" s="1"/>
      <c r="HK242" s="1"/>
      <c r="HL242" s="1"/>
      <c r="HM242" s="1"/>
      <c r="HN242" s="1"/>
      <c r="HO242" s="1"/>
      <c r="HP242" s="1"/>
      <c r="HQ242" s="1"/>
      <c r="HR242" s="1"/>
      <c r="HS242" s="1"/>
      <c r="HT242" s="1"/>
      <c r="HU242" s="1"/>
      <c r="HV242" s="1"/>
      <c r="HW242" s="1"/>
      <c r="HX242" s="1"/>
      <c r="HY242" s="1"/>
      <c r="HZ242" s="1"/>
      <c r="IA242" s="1"/>
      <c r="IB242" s="1"/>
      <c r="IC242" s="1"/>
      <c r="ID242" s="1"/>
      <c r="IE242" s="1"/>
      <c r="IF242" s="1"/>
      <c r="IG242" s="1"/>
      <c r="IH242" s="1"/>
      <c r="II242" s="1"/>
      <c r="IJ242" s="1"/>
      <c r="IK242" s="1"/>
      <c r="IL242" s="1"/>
      <c r="IM242" s="1"/>
      <c r="IN242" s="1"/>
      <c r="IO242" s="1"/>
      <c r="IP242" s="1"/>
      <c r="IQ242" s="1"/>
      <c r="IR242" s="1"/>
      <c r="IS242" s="1"/>
      <c r="IT242" s="1"/>
      <c r="IU242" s="1"/>
      <c r="IV242" s="1"/>
      <c r="IW242" s="1"/>
    </row>
    <row r="243" spans="1:257" s="44" customFormat="1" ht="36" customHeight="1" x14ac:dyDescent="0.25">
      <c r="A243" s="56">
        <v>238</v>
      </c>
      <c r="B243" s="34" t="s">
        <v>309</v>
      </c>
      <c r="C243" s="35">
        <v>19007.45</v>
      </c>
      <c r="D243" s="35">
        <f>C243*(H243+I243+J243)</f>
        <v>15966.258000000002</v>
      </c>
      <c r="E243" s="112">
        <v>1.24</v>
      </c>
      <c r="F243" s="36">
        <v>1</v>
      </c>
      <c r="G243" s="37"/>
      <c r="H243" s="38">
        <v>0.62</v>
      </c>
      <c r="I243" s="38">
        <v>0.18</v>
      </c>
      <c r="J243" s="38">
        <v>0.04</v>
      </c>
      <c r="K243" s="38">
        <v>0.16</v>
      </c>
      <c r="L243" s="35">
        <v>1.4</v>
      </c>
      <c r="M243" s="35">
        <v>1.68</v>
      </c>
      <c r="N243" s="35">
        <v>2.23</v>
      </c>
      <c r="O243" s="35">
        <v>2.39</v>
      </c>
      <c r="P243" s="39"/>
      <c r="Q243" s="39">
        <f>P243*C243*E243*F243*L243*$Q$6</f>
        <v>0</v>
      </c>
      <c r="R243" s="39"/>
      <c r="S243" s="39">
        <f>R243*C243*E243*F243*L243*$S$6</f>
        <v>0</v>
      </c>
      <c r="T243" s="39"/>
      <c r="U243" s="39">
        <f>T243*C243*E243*F243*L243*$U$6</f>
        <v>0</v>
      </c>
      <c r="V243" s="39">
        <v>65</v>
      </c>
      <c r="W243" s="39">
        <f>V243*C243*E243*F243*L243*$W$6</f>
        <v>2359280.7237999998</v>
      </c>
      <c r="X243" s="39"/>
      <c r="Y243" s="39">
        <f>X243*C243*E243*F243*L243*$Y$6</f>
        <v>0</v>
      </c>
      <c r="Z243" s="39">
        <v>64</v>
      </c>
      <c r="AA243" s="39">
        <f>Z243*C243*E243*F243*L243*$AA$6</f>
        <v>2322984.0972800003</v>
      </c>
      <c r="AB243" s="39">
        <v>0</v>
      </c>
      <c r="AC243" s="39">
        <f>AB243*C243*E243*F243*L243*$AC$6</f>
        <v>0</v>
      </c>
      <c r="AD243" s="39">
        <v>0</v>
      </c>
      <c r="AE243" s="39">
        <f>AD243*C243*E243*F243*L243*$AE$6</f>
        <v>0</v>
      </c>
      <c r="AF243" s="39">
        <v>0</v>
      </c>
      <c r="AG243" s="39">
        <f>AF243*C243*E243*F243*L243*$AG$6</f>
        <v>0</v>
      </c>
      <c r="AH243" s="39">
        <v>0</v>
      </c>
      <c r="AI243" s="39">
        <f>AH243*C243*E243*F243*L243*$AI$6</f>
        <v>0</v>
      </c>
      <c r="AJ243" s="39">
        <v>0</v>
      </c>
      <c r="AK243" s="39">
        <f>AJ243*C243*E243*F243*L243*$AK$6</f>
        <v>0</v>
      </c>
      <c r="AL243" s="39">
        <v>0</v>
      </c>
      <c r="AM243" s="39">
        <f>AL243*C243*E243*F243*L243*$AM$6</f>
        <v>0</v>
      </c>
      <c r="AN243" s="39"/>
      <c r="AO243" s="39">
        <f>SUM($AO$6*AN243*C243*E243*F243*L243)</f>
        <v>0</v>
      </c>
      <c r="AP243" s="39">
        <v>2</v>
      </c>
      <c r="AQ243" s="39">
        <f>AP243*C243*E243*F243*L243*$AQ$6</f>
        <v>64673.989071999997</v>
      </c>
      <c r="AR243" s="39">
        <v>0</v>
      </c>
      <c r="AS243" s="39">
        <f>AR243*C243*E243*F243*L243*$AS$6</f>
        <v>0</v>
      </c>
      <c r="AT243" s="39"/>
      <c r="AU243" s="39">
        <f>AT243*C243*E243*F243*L243*$AU$6</f>
        <v>0</v>
      </c>
      <c r="AV243" s="39">
        <v>0</v>
      </c>
      <c r="AW243" s="39">
        <f>AV243*C243*E243*F243*L243*$AW$6</f>
        <v>0</v>
      </c>
      <c r="AX243" s="39"/>
      <c r="AY243" s="39">
        <f>SUM(AX243*$AY$6*C243*E243*F243*L243)</f>
        <v>0</v>
      </c>
      <c r="AZ243" s="39"/>
      <c r="BA243" s="39">
        <f>SUM(AZ243*$BA$6*C243*E243*F243*L243)</f>
        <v>0</v>
      </c>
      <c r="BB243" s="39"/>
      <c r="BC243" s="39">
        <f>BB243*C243*E243*F243*L243*$BC$6</f>
        <v>0</v>
      </c>
      <c r="BD243" s="39">
        <v>0</v>
      </c>
      <c r="BE243" s="39">
        <f>BD243*C243*E243*F243*L243*$BE$6</f>
        <v>0</v>
      </c>
      <c r="BF243" s="39">
        <v>43</v>
      </c>
      <c r="BG243" s="39">
        <f>BF243*C243*E243*F243*L243*$BG$6</f>
        <v>1532377.5778079999</v>
      </c>
      <c r="BH243" s="39">
        <v>60</v>
      </c>
      <c r="BI243" s="39">
        <f>BH243*C243*E243*F243*L243*$BI$6</f>
        <v>2138201.2713600001</v>
      </c>
      <c r="BJ243" s="39">
        <v>0</v>
      </c>
      <c r="BK243" s="39">
        <f>BJ243*C243*E243*F243*L243*$BK$6</f>
        <v>0</v>
      </c>
      <c r="BL243" s="39">
        <v>0</v>
      </c>
      <c r="BM243" s="39">
        <f>BL243*C243*E243*F243*L243*$BM$6</f>
        <v>0</v>
      </c>
      <c r="BN243" s="39">
        <v>0</v>
      </c>
      <c r="BO243" s="39">
        <f>BN243*C243*E243*F243*L243*$BO$6</f>
        <v>0</v>
      </c>
      <c r="BP243" s="39">
        <v>0</v>
      </c>
      <c r="BQ243" s="39">
        <f>BP243*C243*E243*F243*L243*$BQ$6</f>
        <v>0</v>
      </c>
      <c r="BR243" s="39">
        <v>0</v>
      </c>
      <c r="BS243" s="39">
        <f>BR243*C243*E243*F243*L243*$BS$6</f>
        <v>0</v>
      </c>
      <c r="BT243" s="39">
        <v>10</v>
      </c>
      <c r="BU243" s="39">
        <f>BT243*C243*E243*F243*L243*$BU$6</f>
        <v>362966.26520000002</v>
      </c>
      <c r="BV243" s="39">
        <v>0</v>
      </c>
      <c r="BW243" s="39">
        <f>BV243*C243*E243*F243*L243*$BW$6</f>
        <v>0</v>
      </c>
      <c r="BX243" s="39">
        <v>0</v>
      </c>
      <c r="BY243" s="39">
        <f>BX243*C243*E243*F243*L243*$BY$6</f>
        <v>0</v>
      </c>
      <c r="BZ243" s="39">
        <v>0</v>
      </c>
      <c r="CA243" s="39">
        <f>BZ243*C243*E243*F243*M243*$CA$6</f>
        <v>0</v>
      </c>
      <c r="CB243" s="39">
        <v>0</v>
      </c>
      <c r="CC243" s="39">
        <f>CB243*C243*E243*F243*M243*$CC$6</f>
        <v>0</v>
      </c>
      <c r="CD243" s="39">
        <v>3</v>
      </c>
      <c r="CE243" s="39">
        <f>CD243*C243*E243*F243*M243*$CE$6</f>
        <v>116413.1803296</v>
      </c>
      <c r="CF243" s="39">
        <v>7</v>
      </c>
      <c r="CG243" s="39">
        <f>CF243*C243*E243*F243*M243*$CG$6</f>
        <v>271630.75410239998</v>
      </c>
      <c r="CH243" s="39"/>
      <c r="CI243" s="39">
        <f>SUM(CH243*$CI$6*C243*E243*F243*M243)</f>
        <v>0</v>
      </c>
      <c r="CJ243" s="39"/>
      <c r="CK243" s="39">
        <f>SUM(CJ243*$CK$6*C243*E243*F243*M243)</f>
        <v>0</v>
      </c>
      <c r="CL243" s="39">
        <v>6</v>
      </c>
      <c r="CM243" s="39">
        <f>CL243*C243*E243*F243*M243*$CM$6</f>
        <v>232826.3606592</v>
      </c>
      <c r="CN243" s="39">
        <v>0</v>
      </c>
      <c r="CO243" s="39">
        <f>CN243*C243*E243*F243*M243*$CO$6</f>
        <v>0</v>
      </c>
      <c r="CP243" s="39">
        <v>15</v>
      </c>
      <c r="CQ243" s="39">
        <f>CP243*C243*E243*F243*M243*$CQ$6</f>
        <v>582065.90164799988</v>
      </c>
      <c r="CR243" s="39">
        <v>0</v>
      </c>
      <c r="CS243" s="39">
        <f>CR243*C243*E243*F243*M243*$CS$6</f>
        <v>0</v>
      </c>
      <c r="CT243" s="39"/>
      <c r="CU243" s="39">
        <f>CT243*C243*E243*F243*M243*$CU$6</f>
        <v>0</v>
      </c>
      <c r="CV243" s="39"/>
      <c r="CW243" s="39">
        <f>SUM(CV243*$CW$6*C243*E243*F243*M243)</f>
        <v>0</v>
      </c>
      <c r="CX243" s="39">
        <v>2</v>
      </c>
      <c r="CY243" s="39">
        <f>SUM(CX243*$CY$6*C243*E243*F243*M243)</f>
        <v>77608.786886400005</v>
      </c>
      <c r="CZ243" s="39"/>
      <c r="DA243" s="39">
        <f>CZ243*C243*E243*F243*M243*$DA$6</f>
        <v>0</v>
      </c>
      <c r="DB243" s="39">
        <v>0</v>
      </c>
      <c r="DC243" s="39">
        <f>DB243*C243*E243*F243*M243*$DC$6</f>
        <v>0</v>
      </c>
      <c r="DD243" s="39">
        <v>11</v>
      </c>
      <c r="DE243" s="39">
        <f>DD243*C243*E243*F243*M243*$DE$6</f>
        <v>470404.27969920001</v>
      </c>
      <c r="DF243" s="39">
        <v>0</v>
      </c>
      <c r="DG243" s="39">
        <f>DF243*C243*E243*F243*M243*$DG$6</f>
        <v>0</v>
      </c>
      <c r="DH243" s="40">
        <v>0</v>
      </c>
      <c r="DI243" s="40">
        <f>DH243*C243*E243*F243*M243*$DI$6</f>
        <v>0</v>
      </c>
      <c r="DJ243" s="39">
        <v>70</v>
      </c>
      <c r="DK243" s="39">
        <f>DJ243*C243*E243*F243*M243*$DK$6</f>
        <v>2993481.779904</v>
      </c>
      <c r="DL243" s="39">
        <v>0</v>
      </c>
      <c r="DM243" s="39">
        <f>DL243*C243*E243*F243*M243*$DM$6</f>
        <v>0</v>
      </c>
      <c r="DN243" s="39">
        <v>0</v>
      </c>
      <c r="DO243" s="39">
        <f>DN243*C243*E243*F243*M243*$DO$6</f>
        <v>0</v>
      </c>
      <c r="DP243" s="39">
        <v>0</v>
      </c>
      <c r="DQ243" s="39">
        <f>DP243*C243*E243*F243*M243*$DQ$6</f>
        <v>0</v>
      </c>
      <c r="DR243" s="39">
        <v>0</v>
      </c>
      <c r="DS243" s="39">
        <f>DR243*C243*E243*F243*M243*$DS$6</f>
        <v>0</v>
      </c>
      <c r="DT243" s="39">
        <v>24</v>
      </c>
      <c r="DU243" s="39">
        <f>DT243*C243*E243*F243*M243*$DU$6</f>
        <v>931305.4426368</v>
      </c>
      <c r="DV243" s="39">
        <v>10</v>
      </c>
      <c r="DW243" s="39">
        <f>DV243*C243*E243*F243*M243*$DW$6</f>
        <v>388043.93443199998</v>
      </c>
      <c r="DX243" s="39">
        <v>0</v>
      </c>
      <c r="DY243" s="39">
        <f>DX243*C243*E243*F243*N243*$DY$6</f>
        <v>0</v>
      </c>
      <c r="DZ243" s="39"/>
      <c r="EA243" s="39">
        <f>DZ243*C243*E243*F243*O243*$EA$6</f>
        <v>0</v>
      </c>
      <c r="EB243" s="41">
        <f t="shared" si="98"/>
        <v>392</v>
      </c>
      <c r="EC243" s="41">
        <f t="shared" si="99"/>
        <v>14844264.344817601</v>
      </c>
      <c r="ED243" s="2"/>
      <c r="EE243" s="2"/>
      <c r="EF243" s="2"/>
      <c r="EG243" s="2"/>
      <c r="EH243" s="2"/>
      <c r="EI243" s="2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  <c r="FV243" s="1"/>
      <c r="FW243" s="1"/>
      <c r="FX243" s="1"/>
      <c r="FY243" s="1"/>
      <c r="FZ243" s="1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  <c r="HB243" s="1"/>
      <c r="HC243" s="1"/>
      <c r="HD243" s="1"/>
      <c r="HE243" s="1"/>
      <c r="HF243" s="1"/>
      <c r="HG243" s="1"/>
      <c r="HH243" s="1"/>
      <c r="HI243" s="1"/>
      <c r="HJ243" s="1"/>
      <c r="HK243" s="1"/>
      <c r="HL243" s="1"/>
      <c r="HM243" s="1"/>
      <c r="HN243" s="1"/>
      <c r="HO243" s="1"/>
      <c r="HP243" s="1"/>
      <c r="HQ243" s="1"/>
      <c r="HR243" s="1"/>
      <c r="HS243" s="1"/>
      <c r="HT243" s="1"/>
      <c r="HU243" s="1"/>
      <c r="HV243" s="1"/>
      <c r="HW243" s="1"/>
      <c r="HX243" s="1"/>
      <c r="HY243" s="1"/>
      <c r="HZ243" s="1"/>
      <c r="IA243" s="1"/>
      <c r="IB243" s="1"/>
      <c r="IC243" s="1"/>
      <c r="ID243" s="1"/>
      <c r="IE243" s="1"/>
      <c r="IF243" s="1"/>
      <c r="IG243" s="1"/>
      <c r="IH243" s="1"/>
      <c r="II243" s="1"/>
      <c r="IJ243" s="1"/>
      <c r="IK243" s="1"/>
      <c r="IL243" s="1"/>
      <c r="IM243" s="1"/>
      <c r="IN243" s="1"/>
      <c r="IO243" s="1"/>
      <c r="IP243" s="1"/>
      <c r="IQ243" s="1"/>
      <c r="IR243" s="1"/>
      <c r="IS243" s="1"/>
      <c r="IT243" s="1"/>
      <c r="IU243" s="1"/>
      <c r="IV243" s="1"/>
      <c r="IW243" s="1"/>
    </row>
    <row r="244" spans="1:257" s="44" customFormat="1" ht="36" customHeight="1" x14ac:dyDescent="0.25">
      <c r="A244" s="56">
        <v>46</v>
      </c>
      <c r="B244" s="34" t="s">
        <v>310</v>
      </c>
      <c r="C244" s="35">
        <v>19007.45</v>
      </c>
      <c r="D244" s="35"/>
      <c r="E244" s="112">
        <v>0.88</v>
      </c>
      <c r="F244" s="36">
        <v>1</v>
      </c>
      <c r="G244" s="37"/>
      <c r="H244" s="38">
        <v>0.66</v>
      </c>
      <c r="I244" s="38">
        <v>0.13</v>
      </c>
      <c r="J244" s="38">
        <v>0.04</v>
      </c>
      <c r="K244" s="38">
        <v>0.17</v>
      </c>
      <c r="L244" s="35">
        <v>1.4</v>
      </c>
      <c r="M244" s="35">
        <v>1.68</v>
      </c>
      <c r="N244" s="35">
        <v>2.23</v>
      </c>
      <c r="O244" s="35">
        <v>2.39</v>
      </c>
      <c r="P244" s="32"/>
      <c r="Q244" s="39">
        <f>P244*C244*E244*F244*L244*$Q$6</f>
        <v>0</v>
      </c>
      <c r="R244" s="32">
        <v>380</v>
      </c>
      <c r="S244" s="39">
        <f>R244*C244*E244*F244*L244*$S$6</f>
        <v>11568086.1296</v>
      </c>
      <c r="T244" s="39"/>
      <c r="U244" s="39">
        <f>T244*C244*E244*F244*L244*$U$6</f>
        <v>0</v>
      </c>
      <c r="V244" s="39"/>
      <c r="W244" s="39">
        <f>V244*C244*E244*F244*L244*$W$6</f>
        <v>0</v>
      </c>
      <c r="X244" s="39"/>
      <c r="Y244" s="39">
        <f>X244*C244*E244*F244*L244*$Y$6</f>
        <v>0</v>
      </c>
      <c r="Z244" s="39"/>
      <c r="AA244" s="39">
        <f>Z244*C244*E244*F244*L244*$AA$6</f>
        <v>0</v>
      </c>
      <c r="AB244" s="39"/>
      <c r="AC244" s="39">
        <f>AB244*C244*E244*F244*L244*$AC$6</f>
        <v>0</v>
      </c>
      <c r="AD244" s="39"/>
      <c r="AE244" s="39">
        <f>AD244*C244*E244*F244*L244*$AE$6</f>
        <v>0</v>
      </c>
      <c r="AF244" s="39"/>
      <c r="AG244" s="39">
        <f>AF244*C244*E244*F244*L244*$AG$6</f>
        <v>0</v>
      </c>
      <c r="AH244" s="39"/>
      <c r="AI244" s="39">
        <f>AH244*C244*E244*F244*L244*$AI$6</f>
        <v>0</v>
      </c>
      <c r="AJ244" s="39"/>
      <c r="AK244" s="39">
        <f>AJ244*C244*E244*F244*L244*$AK$6</f>
        <v>0</v>
      </c>
      <c r="AL244" s="39"/>
      <c r="AM244" s="39">
        <f>AL244*C244*E244*F244*L244*$AM$6</f>
        <v>0</v>
      </c>
      <c r="AN244" s="39"/>
      <c r="AO244" s="39">
        <f>SUM($AO$6*AN244*C244*E244*F244*L244)</f>
        <v>0</v>
      </c>
      <c r="AP244" s="39"/>
      <c r="AQ244" s="39">
        <f>AP244*C244*E244*F244*L244*$AQ$6</f>
        <v>0</v>
      </c>
      <c r="AR244" s="39"/>
      <c r="AS244" s="39">
        <f>AR244*C244*E244*F244*L244*$AS$6</f>
        <v>0</v>
      </c>
      <c r="AT244" s="39"/>
      <c r="AU244" s="39">
        <f>AT244*C244*E244*F244*L244*$AU$6</f>
        <v>0</v>
      </c>
      <c r="AV244" s="39"/>
      <c r="AW244" s="39">
        <f>AV244*C244*E244*F244*L244*$AW$6</f>
        <v>0</v>
      </c>
      <c r="AX244" s="39"/>
      <c r="AY244" s="39">
        <f>SUM(AX244*$AY$6*C244*E244*F244*L244)</f>
        <v>0</v>
      </c>
      <c r="AZ244" s="39"/>
      <c r="BA244" s="39">
        <f>SUM(AZ244*$BA$6*C244*E244*F244*L244)</f>
        <v>0</v>
      </c>
      <c r="BB244" s="39"/>
      <c r="BC244" s="39">
        <f>BB244*C244*E244*F244*L244*$BC$6</f>
        <v>0</v>
      </c>
      <c r="BD244" s="39"/>
      <c r="BE244" s="39">
        <f>BD244*C244*E244*F244*L244*$BE$6</f>
        <v>0</v>
      </c>
      <c r="BF244" s="39"/>
      <c r="BG244" s="39">
        <f>BF244*C244*E244*F244*L244*$BG$6</f>
        <v>0</v>
      </c>
      <c r="BH244" s="39"/>
      <c r="BI244" s="39">
        <f>BH244*C244*E244*F244*L244*$BI$6</f>
        <v>0</v>
      </c>
      <c r="BJ244" s="39"/>
      <c r="BK244" s="39">
        <f>BJ244*C244*E244*F244*L244*$BK$6</f>
        <v>0</v>
      </c>
      <c r="BL244" s="39"/>
      <c r="BM244" s="39">
        <f>BL244*C244*E244*F244*L244*$BM$6</f>
        <v>0</v>
      </c>
      <c r="BN244" s="39"/>
      <c r="BO244" s="39">
        <f>BN244*C244*E244*F244*L244*$BO$6</f>
        <v>0</v>
      </c>
      <c r="BP244" s="39"/>
      <c r="BQ244" s="39">
        <f>BP244*C244*E244*F244*L244*$BQ$6</f>
        <v>0</v>
      </c>
      <c r="BR244" s="39"/>
      <c r="BS244" s="39">
        <f>BR244*C244*E244*F244*L244*$BS$6</f>
        <v>0</v>
      </c>
      <c r="BT244" s="39"/>
      <c r="BU244" s="39">
        <f>BT244*C244*E244*F244*L244*$BU$6</f>
        <v>0</v>
      </c>
      <c r="BV244" s="39"/>
      <c r="BW244" s="39">
        <f>BV244*C244*E244*F244*L244*$BW$6</f>
        <v>0</v>
      </c>
      <c r="BX244" s="39"/>
      <c r="BY244" s="39">
        <f>BX244*C244*E244*F244*L244*$BY$6</f>
        <v>0</v>
      </c>
      <c r="BZ244" s="39"/>
      <c r="CA244" s="39">
        <f>BZ244*C244*E244*F244*M244*$CA$6</f>
        <v>0</v>
      </c>
      <c r="CB244" s="39"/>
      <c r="CC244" s="39">
        <f>CB244*C244*E244*F244*M244*$CC$6</f>
        <v>0</v>
      </c>
      <c r="CD244" s="39"/>
      <c r="CE244" s="39">
        <f>CD244*C244*E244*F244*M244*$CE$6</f>
        <v>0</v>
      </c>
      <c r="CF244" s="39"/>
      <c r="CG244" s="39">
        <f>CF244*C244*E244*F244*M244*$CG$6</f>
        <v>0</v>
      </c>
      <c r="CH244" s="39"/>
      <c r="CI244" s="39">
        <f>SUM(CH244*$CI$6*C244*E244*F244*M244)</f>
        <v>0</v>
      </c>
      <c r="CJ244" s="39"/>
      <c r="CK244" s="39">
        <f>SUM(CJ244*$CK$6*C244*E244*F244*M244)</f>
        <v>0</v>
      </c>
      <c r="CL244" s="39"/>
      <c r="CM244" s="39">
        <f>CL244*C244*E244*F244*M244*$CM$6</f>
        <v>0</v>
      </c>
      <c r="CN244" s="39"/>
      <c r="CO244" s="39">
        <f>CN244*C244*E244*F244*M244*$CO$6</f>
        <v>0</v>
      </c>
      <c r="CP244" s="39"/>
      <c r="CQ244" s="39">
        <f>CP244*C244*E244*F244*M244*$CQ$6</f>
        <v>0</v>
      </c>
      <c r="CR244" s="39"/>
      <c r="CS244" s="39">
        <f>CR244*C244*E244*F244*M244*$CS$6</f>
        <v>0</v>
      </c>
      <c r="CT244" s="39"/>
      <c r="CU244" s="39">
        <f>CT244*C244*E244*F244*M244*$CU$6</f>
        <v>0</v>
      </c>
      <c r="CV244" s="39"/>
      <c r="CW244" s="39">
        <f>SUM(CV244*$CW$6*C244*E244*F244*M244)</f>
        <v>0</v>
      </c>
      <c r="CX244" s="39"/>
      <c r="CY244" s="39">
        <f>SUM(CX244*$CY$6*C244*E244*F244*M244)</f>
        <v>0</v>
      </c>
      <c r="CZ244" s="39"/>
      <c r="DA244" s="39">
        <f>CZ244*C244*E244*F244*M244*$DA$6</f>
        <v>0</v>
      </c>
      <c r="DB244" s="39"/>
      <c r="DC244" s="39">
        <f>DB244*C244*E244*F244*M244*$DC$6</f>
        <v>0</v>
      </c>
      <c r="DD244" s="39"/>
      <c r="DE244" s="39">
        <f>DD244*C244*E244*F244*M244*$DE$6</f>
        <v>0</v>
      </c>
      <c r="DF244" s="39"/>
      <c r="DG244" s="39">
        <f>DF244*C244*E244*F244*M244*$DG$6</f>
        <v>0</v>
      </c>
      <c r="DH244" s="40"/>
      <c r="DI244" s="40">
        <f>DH244*C244*E244*F244*M244*$DI$6</f>
        <v>0</v>
      </c>
      <c r="DJ244" s="39"/>
      <c r="DK244" s="39">
        <f>DJ244*C244*E244*F244*M244*$DK$6</f>
        <v>0</v>
      </c>
      <c r="DL244" s="39"/>
      <c r="DM244" s="39">
        <f>DL244*C244*E244*F244*M244*$DM$6</f>
        <v>0</v>
      </c>
      <c r="DN244" s="39"/>
      <c r="DO244" s="39">
        <f>DN244*C244*E244*F244*M244*$DO$6</f>
        <v>0</v>
      </c>
      <c r="DP244" s="39"/>
      <c r="DQ244" s="39">
        <f>DP244*C244*E244*F244*M244*$DQ$6</f>
        <v>0</v>
      </c>
      <c r="DR244" s="39"/>
      <c r="DS244" s="39">
        <f>DR244*C244*E244*F244*M244*$DS$6</f>
        <v>0</v>
      </c>
      <c r="DT244" s="39"/>
      <c r="DU244" s="39">
        <f>DT244*C244*E244*F244*M244*$DU$6</f>
        <v>0</v>
      </c>
      <c r="DV244" s="39"/>
      <c r="DW244" s="39">
        <f>DV244*C244*E244*F244*M244*$DW$6</f>
        <v>0</v>
      </c>
      <c r="DX244" s="39"/>
      <c r="DY244" s="39">
        <f>DX244*C244*E244*F244*N244*$DY$6</f>
        <v>0</v>
      </c>
      <c r="DZ244" s="39"/>
      <c r="EA244" s="39">
        <f>DZ244*C244*E244*F244*O244*$EA$6</f>
        <v>0</v>
      </c>
      <c r="EB244" s="41">
        <f t="shared" si="98"/>
        <v>380</v>
      </c>
      <c r="EC244" s="41">
        <f t="shared" si="99"/>
        <v>11568086.1296</v>
      </c>
      <c r="ED244" s="2"/>
      <c r="EE244" s="2"/>
      <c r="EF244" s="2"/>
      <c r="EG244" s="2"/>
      <c r="EH244" s="2"/>
      <c r="EI244" s="2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  <c r="FV244" s="1"/>
      <c r="FW244" s="1"/>
      <c r="FX244" s="1"/>
      <c r="FY244" s="1"/>
      <c r="FZ244" s="1"/>
      <c r="GA244" s="1"/>
      <c r="GB244" s="1"/>
      <c r="GC244" s="1"/>
      <c r="GD244" s="1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  <c r="HA244" s="1"/>
      <c r="HB244" s="1"/>
      <c r="HC244" s="1"/>
      <c r="HD244" s="1"/>
      <c r="HE244" s="1"/>
      <c r="HF244" s="1"/>
      <c r="HG244" s="1"/>
      <c r="HH244" s="1"/>
      <c r="HI244" s="1"/>
      <c r="HJ244" s="1"/>
      <c r="HK244" s="1"/>
      <c r="HL244" s="1"/>
      <c r="HM244" s="1"/>
      <c r="HN244" s="1"/>
      <c r="HO244" s="1"/>
      <c r="HP244" s="1"/>
      <c r="HQ244" s="1"/>
      <c r="HR244" s="1"/>
      <c r="HS244" s="1"/>
      <c r="HT244" s="1"/>
      <c r="HU244" s="1"/>
      <c r="HV244" s="1"/>
      <c r="HW244" s="1"/>
      <c r="HX244" s="1"/>
      <c r="HY244" s="1"/>
      <c r="HZ244" s="1"/>
      <c r="IA244" s="1"/>
      <c r="IB244" s="1"/>
      <c r="IC244" s="1"/>
      <c r="ID244" s="1"/>
      <c r="IE244" s="1"/>
      <c r="IF244" s="1"/>
      <c r="IG244" s="1"/>
      <c r="IH244" s="1"/>
      <c r="II244" s="1"/>
      <c r="IJ244" s="1"/>
      <c r="IK244" s="1"/>
      <c r="IL244" s="1"/>
      <c r="IM244" s="1"/>
      <c r="IN244" s="1"/>
      <c r="IO244" s="1"/>
      <c r="IP244" s="1"/>
      <c r="IQ244" s="1"/>
      <c r="IR244" s="1"/>
      <c r="IS244" s="1"/>
      <c r="IT244" s="1"/>
      <c r="IU244" s="1"/>
      <c r="IV244" s="1"/>
      <c r="IW244" s="1"/>
    </row>
    <row r="245" spans="1:257" s="44" customFormat="1" ht="36" customHeight="1" x14ac:dyDescent="0.25">
      <c r="A245" s="56">
        <v>47</v>
      </c>
      <c r="B245" s="34" t="s">
        <v>311</v>
      </c>
      <c r="C245" s="35">
        <v>19007.45</v>
      </c>
      <c r="D245" s="35"/>
      <c r="E245" s="112">
        <v>1.27</v>
      </c>
      <c r="F245" s="36">
        <v>1</v>
      </c>
      <c r="G245" s="37"/>
      <c r="H245" s="38">
        <v>0.62</v>
      </c>
      <c r="I245" s="38">
        <v>0.18</v>
      </c>
      <c r="J245" s="38">
        <v>0.04</v>
      </c>
      <c r="K245" s="38">
        <v>0.16</v>
      </c>
      <c r="L245" s="35">
        <v>1.4</v>
      </c>
      <c r="M245" s="35">
        <v>1.68</v>
      </c>
      <c r="N245" s="35">
        <v>2.23</v>
      </c>
      <c r="O245" s="35">
        <v>2.39</v>
      </c>
      <c r="P245" s="39"/>
      <c r="Q245" s="39">
        <f>P245*C245*E245*F245*L245*$Q$6</f>
        <v>0</v>
      </c>
      <c r="R245" s="39"/>
      <c r="S245" s="39">
        <f>R245*C245*E245*F245*L245*$S$6</f>
        <v>0</v>
      </c>
      <c r="T245" s="39"/>
      <c r="U245" s="39">
        <f>T245*C245*E245*F245*L245*$U$6</f>
        <v>0</v>
      </c>
      <c r="V245" s="39"/>
      <c r="W245" s="39">
        <f>V245*C245*E245*F245*L245*$W$6</f>
        <v>0</v>
      </c>
      <c r="X245" s="39"/>
      <c r="Y245" s="39">
        <f>X245*C245*E245*F245*L245*$Y$6</f>
        <v>0</v>
      </c>
      <c r="Z245" s="39"/>
      <c r="AA245" s="39">
        <f>Z245*C245*E245*F245*L245*$AA$6</f>
        <v>0</v>
      </c>
      <c r="AB245" s="39"/>
      <c r="AC245" s="39">
        <f>AB245*C245*E245*F245*L245*$AC$6</f>
        <v>0</v>
      </c>
      <c r="AD245" s="39"/>
      <c r="AE245" s="39">
        <f>AD245*C245*E245*F245*L245*$AE$6</f>
        <v>0</v>
      </c>
      <c r="AF245" s="39"/>
      <c r="AG245" s="39">
        <f>AF245*C245*E245*F245*L245*$AG$6</f>
        <v>0</v>
      </c>
      <c r="AH245" s="39"/>
      <c r="AI245" s="39">
        <f>AH245*C245*E245*F245*L245*$AI$6</f>
        <v>0</v>
      </c>
      <c r="AJ245" s="39"/>
      <c r="AK245" s="39">
        <f>AJ245*C245*E245*F245*L245*$AK$6</f>
        <v>0</v>
      </c>
      <c r="AL245" s="39"/>
      <c r="AM245" s="39">
        <f>AL245*C245*E245*F245*L245*$AM$6</f>
        <v>0</v>
      </c>
      <c r="AN245" s="39"/>
      <c r="AO245" s="39">
        <f>SUM($AO$6*AN245*C245*E245*F245*L245)</f>
        <v>0</v>
      </c>
      <c r="AP245" s="39"/>
      <c r="AQ245" s="39">
        <f>AP245*C245*E245*F245*L245*$AQ$6</f>
        <v>0</v>
      </c>
      <c r="AR245" s="39"/>
      <c r="AS245" s="39">
        <f>AR245*C245*E245*F245*L245*$AS$6</f>
        <v>0</v>
      </c>
      <c r="AT245" s="39"/>
      <c r="AU245" s="39">
        <f>AT245*C245*E245*F245*L245*$AU$6</f>
        <v>0</v>
      </c>
      <c r="AV245" s="39"/>
      <c r="AW245" s="39">
        <f>AV245*C245*E245*F245*L245*$AW$6</f>
        <v>0</v>
      </c>
      <c r="AX245" s="39"/>
      <c r="AY245" s="39">
        <f>SUM(AX245*$AY$6*C245*E245*F245*L245)</f>
        <v>0</v>
      </c>
      <c r="AZ245" s="39"/>
      <c r="BA245" s="39">
        <f>SUM(AZ245*$BA$6*C245*E245*F245*L245)</f>
        <v>0</v>
      </c>
      <c r="BB245" s="39"/>
      <c r="BC245" s="39">
        <f>BB245*C245*E245*F245*L245*$BC$6</f>
        <v>0</v>
      </c>
      <c r="BD245" s="39"/>
      <c r="BE245" s="39">
        <f>BD245*C245*E245*F245*L245*$BE$6</f>
        <v>0</v>
      </c>
      <c r="BF245" s="39"/>
      <c r="BG245" s="39">
        <f>BF245*C245*E245*F245*L245*$BG$6</f>
        <v>0</v>
      </c>
      <c r="BH245" s="39"/>
      <c r="BI245" s="39">
        <f>BH245*C245*E245*F245*L245*$BI$6</f>
        <v>0</v>
      </c>
      <c r="BJ245" s="39"/>
      <c r="BK245" s="39">
        <f>BJ245*C245*E245*F245*L245*$BK$6</f>
        <v>0</v>
      </c>
      <c r="BL245" s="39"/>
      <c r="BM245" s="39">
        <f>BL245*C245*E245*F245*L245*$BM$6</f>
        <v>0</v>
      </c>
      <c r="BN245" s="39"/>
      <c r="BO245" s="39">
        <f>BN245*C245*E245*F245*L245*$BO$6</f>
        <v>0</v>
      </c>
      <c r="BP245" s="39"/>
      <c r="BQ245" s="39">
        <f>BP245*C245*E245*F245*L245*$BQ$6</f>
        <v>0</v>
      </c>
      <c r="BR245" s="39"/>
      <c r="BS245" s="39">
        <f>BR245*C245*E245*F245*L245*$BS$6</f>
        <v>0</v>
      </c>
      <c r="BT245" s="39"/>
      <c r="BU245" s="39">
        <f>BT245*C245*E245*F245*L245*$BU$6</f>
        <v>0</v>
      </c>
      <c r="BV245" s="39"/>
      <c r="BW245" s="39">
        <f>BV245*C245*E245*F245*L245*$BW$6</f>
        <v>0</v>
      </c>
      <c r="BX245" s="39"/>
      <c r="BY245" s="39">
        <f>BX245*C245*E245*F245*L245*$BY$6</f>
        <v>0</v>
      </c>
      <c r="BZ245" s="39"/>
      <c r="CA245" s="39">
        <f>BZ245*C245*E245*F245*M245*$CA$6</f>
        <v>0</v>
      </c>
      <c r="CB245" s="39"/>
      <c r="CC245" s="39">
        <f>CB245*C245*E245*F245*M245*$CC$6</f>
        <v>0</v>
      </c>
      <c r="CD245" s="39"/>
      <c r="CE245" s="39">
        <f>CD245*C245*E245*F245*M245*$CE$6</f>
        <v>0</v>
      </c>
      <c r="CF245" s="39"/>
      <c r="CG245" s="39">
        <f>CF245*C245*E245*F245*M245*$CG$6</f>
        <v>0</v>
      </c>
      <c r="CH245" s="39"/>
      <c r="CI245" s="39">
        <f>SUM(CH245*$CI$6*C245*E245*F245*M245)</f>
        <v>0</v>
      </c>
      <c r="CJ245" s="39"/>
      <c r="CK245" s="39">
        <f>SUM(CJ245*$CK$6*C245*E245*F245*M245)</f>
        <v>0</v>
      </c>
      <c r="CL245" s="39"/>
      <c r="CM245" s="39">
        <f>CL245*C245*E245*F245*M245*$CM$6</f>
        <v>0</v>
      </c>
      <c r="CN245" s="39"/>
      <c r="CO245" s="39">
        <f>CN245*C245*E245*F245*M245*$CO$6</f>
        <v>0</v>
      </c>
      <c r="CP245" s="39"/>
      <c r="CQ245" s="39">
        <f>CP245*C245*E245*F245*M245*$CQ$6</f>
        <v>0</v>
      </c>
      <c r="CR245" s="39"/>
      <c r="CS245" s="39">
        <f>CR245*C245*E245*F245*M245*$CS$6</f>
        <v>0</v>
      </c>
      <c r="CT245" s="39"/>
      <c r="CU245" s="39">
        <f>CT245*C245*E245*F245*M245*$CU$6</f>
        <v>0</v>
      </c>
      <c r="CV245" s="39"/>
      <c r="CW245" s="39">
        <f>SUM(CV245*$CW$6*C245*E245*F245*M245)</f>
        <v>0</v>
      </c>
      <c r="CX245" s="39"/>
      <c r="CY245" s="39">
        <f>SUM(CX245*$CY$6*C245*E245*F245*M245)</f>
        <v>0</v>
      </c>
      <c r="CZ245" s="39"/>
      <c r="DA245" s="39">
        <f>CZ245*C245*E245*F245*M245*$DA$6</f>
        <v>0</v>
      </c>
      <c r="DB245" s="39"/>
      <c r="DC245" s="39">
        <f>DB245*C245*E245*F245*M245*$DC$6</f>
        <v>0</v>
      </c>
      <c r="DD245" s="39"/>
      <c r="DE245" s="39">
        <f>DD245*C245*E245*F245*M245*$DE$6</f>
        <v>0</v>
      </c>
      <c r="DF245" s="39"/>
      <c r="DG245" s="39">
        <f>DF245*C245*E245*F245*M245*$DG$6</f>
        <v>0</v>
      </c>
      <c r="DH245" s="40"/>
      <c r="DI245" s="40">
        <f>DH245*C245*E245*F245*M245*$DI$6</f>
        <v>0</v>
      </c>
      <c r="DJ245" s="39"/>
      <c r="DK245" s="39">
        <f>DJ245*C245*E245*F245*M245*$DK$6</f>
        <v>0</v>
      </c>
      <c r="DL245" s="39"/>
      <c r="DM245" s="39">
        <f>DL245*C245*E245*F245*M245*$DM$6</f>
        <v>0</v>
      </c>
      <c r="DN245" s="39"/>
      <c r="DO245" s="39">
        <f>DN245*C245*E245*F245*M245*$DO$6</f>
        <v>0</v>
      </c>
      <c r="DP245" s="39"/>
      <c r="DQ245" s="39">
        <f>DP245*C245*E245*F245*M245*$DQ$6</f>
        <v>0</v>
      </c>
      <c r="DR245" s="39"/>
      <c r="DS245" s="39">
        <f>DR245*C245*E245*F245*M245*$DS$6</f>
        <v>0</v>
      </c>
      <c r="DT245" s="39"/>
      <c r="DU245" s="39">
        <f>DT245*C245*E245*F245*M245*$DU$6</f>
        <v>0</v>
      </c>
      <c r="DV245" s="39"/>
      <c r="DW245" s="39">
        <f>DV245*C245*E245*F245*M245*$DW$6</f>
        <v>0</v>
      </c>
      <c r="DX245" s="39"/>
      <c r="DY245" s="39">
        <f>DX245*C245*E245*F245*N245*$DY$6</f>
        <v>0</v>
      </c>
      <c r="DZ245" s="39"/>
      <c r="EA245" s="39">
        <f>DZ245*C245*E245*F245*O245*$EA$6</f>
        <v>0</v>
      </c>
      <c r="EB245" s="41">
        <f t="shared" si="98"/>
        <v>0</v>
      </c>
      <c r="EC245" s="41">
        <f t="shared" si="99"/>
        <v>0</v>
      </c>
      <c r="ED245" s="2"/>
      <c r="EE245" s="2"/>
      <c r="EF245" s="2"/>
      <c r="EG245" s="2"/>
      <c r="EH245" s="2"/>
      <c r="EI245" s="2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  <c r="FV245" s="1"/>
      <c r="FW245" s="1"/>
      <c r="FX245" s="1"/>
      <c r="FY245" s="1"/>
      <c r="FZ245" s="1"/>
      <c r="GA245" s="1"/>
      <c r="GB245" s="1"/>
      <c r="GC245" s="1"/>
      <c r="GD245" s="1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  <c r="HA245" s="1"/>
      <c r="HB245" s="1"/>
      <c r="HC245" s="1"/>
      <c r="HD245" s="1"/>
      <c r="HE245" s="1"/>
      <c r="HF245" s="1"/>
      <c r="HG245" s="1"/>
      <c r="HH245" s="1"/>
      <c r="HI245" s="1"/>
      <c r="HJ245" s="1"/>
      <c r="HK245" s="1"/>
      <c r="HL245" s="1"/>
      <c r="HM245" s="1"/>
      <c r="HN245" s="1"/>
      <c r="HO245" s="1"/>
      <c r="HP245" s="1"/>
      <c r="HQ245" s="1"/>
      <c r="HR245" s="1"/>
      <c r="HS245" s="1"/>
      <c r="HT245" s="1"/>
      <c r="HU245" s="1"/>
      <c r="HV245" s="1"/>
      <c r="HW245" s="1"/>
      <c r="HX245" s="1"/>
      <c r="HY245" s="1"/>
      <c r="HZ245" s="1"/>
      <c r="IA245" s="1"/>
      <c r="IB245" s="1"/>
      <c r="IC245" s="1"/>
      <c r="ID245" s="1"/>
      <c r="IE245" s="1"/>
      <c r="IF245" s="1"/>
      <c r="IG245" s="1"/>
      <c r="IH245" s="1"/>
      <c r="II245" s="1"/>
      <c r="IJ245" s="1"/>
      <c r="IK245" s="1"/>
      <c r="IL245" s="1"/>
      <c r="IM245" s="1"/>
      <c r="IN245" s="1"/>
      <c r="IO245" s="1"/>
      <c r="IP245" s="1"/>
      <c r="IQ245" s="1"/>
      <c r="IR245" s="1"/>
      <c r="IS245" s="1"/>
      <c r="IT245" s="1"/>
      <c r="IU245" s="1"/>
      <c r="IV245" s="1"/>
      <c r="IW245" s="1"/>
    </row>
    <row r="246" spans="1:257" s="44" customFormat="1" ht="30" x14ac:dyDescent="0.25">
      <c r="A246" s="56">
        <v>239</v>
      </c>
      <c r="B246" s="34" t="s">
        <v>312</v>
      </c>
      <c r="C246" s="35">
        <v>19007.45</v>
      </c>
      <c r="D246" s="35">
        <f t="shared" ref="D246:D253" si="100">C246*(H246+I246+J246)</f>
        <v>15586.109000000002</v>
      </c>
      <c r="E246" s="112">
        <v>1.1299999999999999</v>
      </c>
      <c r="F246" s="36">
        <v>1</v>
      </c>
      <c r="G246" s="37"/>
      <c r="H246" s="38">
        <v>0.6</v>
      </c>
      <c r="I246" s="38">
        <v>0.18</v>
      </c>
      <c r="J246" s="38">
        <v>0.04</v>
      </c>
      <c r="K246" s="38">
        <v>0.18</v>
      </c>
      <c r="L246" s="35">
        <v>1.4</v>
      </c>
      <c r="M246" s="35">
        <v>1.68</v>
      </c>
      <c r="N246" s="35">
        <v>2.23</v>
      </c>
      <c r="O246" s="35">
        <v>2.39</v>
      </c>
      <c r="P246" s="39"/>
      <c r="Q246" s="39">
        <f>P246*C246*E246*F246*L246*$Q$6</f>
        <v>0</v>
      </c>
      <c r="R246" s="39">
        <v>25</v>
      </c>
      <c r="S246" s="39">
        <f>R246*C246*E246*F246*L246*$S$6</f>
        <v>977268.04174999986</v>
      </c>
      <c r="T246" s="39"/>
      <c r="U246" s="39">
        <f>T246*C246*E246*F246*L246*$U$6</f>
        <v>0</v>
      </c>
      <c r="V246" s="39">
        <v>50</v>
      </c>
      <c r="W246" s="39">
        <f>V246*C246*E246*F246*L246*$W$6</f>
        <v>1653838.2244999998</v>
      </c>
      <c r="X246" s="39"/>
      <c r="Y246" s="39">
        <f>X246*C246*E246*F246*L246*$Y$6</f>
        <v>0</v>
      </c>
      <c r="Z246" s="39">
        <v>46</v>
      </c>
      <c r="AA246" s="39">
        <f>Z246*C246*E246*F246*L246*$AA$6</f>
        <v>1521531.1665399999</v>
      </c>
      <c r="AB246" s="39">
        <v>0</v>
      </c>
      <c r="AC246" s="39">
        <f>AB246*C246*E246*F246*L246*$AC$6</f>
        <v>0</v>
      </c>
      <c r="AD246" s="39">
        <v>0</v>
      </c>
      <c r="AE246" s="39">
        <f>AD246*C246*E246*F246*L246*$AE$6</f>
        <v>0</v>
      </c>
      <c r="AF246" s="39">
        <v>0</v>
      </c>
      <c r="AG246" s="39">
        <f>AF246*C246*E246*F246*L246*$AG$6</f>
        <v>0</v>
      </c>
      <c r="AH246" s="39">
        <v>0</v>
      </c>
      <c r="AI246" s="39">
        <f>AH246*C246*E246*F246*L246*$AI$6</f>
        <v>0</v>
      </c>
      <c r="AJ246" s="39">
        <v>0</v>
      </c>
      <c r="AK246" s="39">
        <f>AJ246*C246*E246*F246*L246*$AK$6</f>
        <v>0</v>
      </c>
      <c r="AL246" s="39">
        <v>0</v>
      </c>
      <c r="AM246" s="39">
        <f>AL246*C246*E246*F246*L246*$AM$6</f>
        <v>0</v>
      </c>
      <c r="AN246" s="39"/>
      <c r="AO246" s="39">
        <f>SUM($AO$6*AN246*C246*E246*F246*L246)</f>
        <v>0</v>
      </c>
      <c r="AP246" s="39">
        <v>0</v>
      </c>
      <c r="AQ246" s="39">
        <f>AP246*C246*E246*F246*L246*$AQ$6</f>
        <v>0</v>
      </c>
      <c r="AR246" s="39">
        <v>0</v>
      </c>
      <c r="AS246" s="39">
        <f>AR246*C246*E246*F246*L246*$AS$6</f>
        <v>0</v>
      </c>
      <c r="AT246" s="39">
        <v>0</v>
      </c>
      <c r="AU246" s="39">
        <f>AT246*C246*E246*F246*L246*$AU$6</f>
        <v>0</v>
      </c>
      <c r="AV246" s="39">
        <v>0</v>
      </c>
      <c r="AW246" s="39">
        <f>AV246*C246*E246*F246*L246*$AW$6</f>
        <v>0</v>
      </c>
      <c r="AX246" s="39"/>
      <c r="AY246" s="39">
        <f>SUM(AX246*$AY$6*C246*E246*F246*L246)</f>
        <v>0</v>
      </c>
      <c r="AZ246" s="39">
        <v>2</v>
      </c>
      <c r="BA246" s="39">
        <f>SUM(AZ246*$BA$6*C246*E246*F246*L246)</f>
        <v>58936.780363999991</v>
      </c>
      <c r="BB246" s="39">
        <v>0</v>
      </c>
      <c r="BC246" s="39">
        <f>BB246*C246*E246*F246*L246*$BC$6</f>
        <v>0</v>
      </c>
      <c r="BD246" s="39">
        <v>0</v>
      </c>
      <c r="BE246" s="39">
        <f>BD246*C246*E246*F246*L246*$BE$6</f>
        <v>0</v>
      </c>
      <c r="BF246" s="39">
        <v>10</v>
      </c>
      <c r="BG246" s="39">
        <f>BF246*C246*E246*F246*L246*$BG$6</f>
        <v>324753.68771999993</v>
      </c>
      <c r="BH246" s="39">
        <v>19</v>
      </c>
      <c r="BI246" s="39">
        <f>BH246*C246*E246*F246*L246*$BI$6</f>
        <v>617032.0066679999</v>
      </c>
      <c r="BJ246" s="39">
        <v>0</v>
      </c>
      <c r="BK246" s="39">
        <f>BJ246*C246*E246*F246*L246*$BK$6</f>
        <v>0</v>
      </c>
      <c r="BL246" s="39">
        <v>0</v>
      </c>
      <c r="BM246" s="39">
        <f>BL246*C246*E246*F246*L246*$BM$6</f>
        <v>0</v>
      </c>
      <c r="BN246" s="39">
        <v>0</v>
      </c>
      <c r="BO246" s="39">
        <f>BN246*C246*E246*F246*L246*$BO$6</f>
        <v>0</v>
      </c>
      <c r="BP246" s="39">
        <v>0</v>
      </c>
      <c r="BQ246" s="39">
        <f>BP246*C246*E246*F246*L246*$BQ$6</f>
        <v>0</v>
      </c>
      <c r="BR246" s="39">
        <v>0</v>
      </c>
      <c r="BS246" s="39">
        <f>BR246*C246*E246*F246*L246*$BS$6</f>
        <v>0</v>
      </c>
      <c r="BT246" s="39">
        <v>25</v>
      </c>
      <c r="BU246" s="39">
        <f>BT246*C246*E246*F246*L246*$BU$6</f>
        <v>826919.11224999989</v>
      </c>
      <c r="BV246" s="39">
        <v>0</v>
      </c>
      <c r="BW246" s="39">
        <f>BV246*C246*E246*F246*L246*$BW$6</f>
        <v>0</v>
      </c>
      <c r="BX246" s="39">
        <v>0</v>
      </c>
      <c r="BY246" s="39">
        <f>BX246*C246*E246*F246*L246*$BY$6</f>
        <v>0</v>
      </c>
      <c r="BZ246" s="39"/>
      <c r="CA246" s="39">
        <f>BZ246*C246*E246*F246*M246*$CA$6</f>
        <v>0</v>
      </c>
      <c r="CB246" s="39">
        <v>0</v>
      </c>
      <c r="CC246" s="39">
        <f>CB246*C246*E246*F246*M246*$CC$6</f>
        <v>0</v>
      </c>
      <c r="CD246" s="39">
        <v>2</v>
      </c>
      <c r="CE246" s="39">
        <f>CD246*C246*E246*F246*M246*$CE$6</f>
        <v>70724.136436799992</v>
      </c>
      <c r="CF246" s="39">
        <v>8</v>
      </c>
      <c r="CG246" s="39">
        <f>CF246*C246*E246*F246*M246*$CG$6</f>
        <v>282896.54574719997</v>
      </c>
      <c r="CH246" s="39"/>
      <c r="CI246" s="39">
        <f>SUM(CH246*$CI$6*C246*E246*F246*M246)</f>
        <v>0</v>
      </c>
      <c r="CJ246" s="39">
        <v>2</v>
      </c>
      <c r="CK246" s="39">
        <f>SUM(CJ246*$CK$6*C246*E246*F246*M246)</f>
        <v>70724.136436799992</v>
      </c>
      <c r="CL246" s="39">
        <v>17</v>
      </c>
      <c r="CM246" s="39">
        <f>CL246*C246*E246*F246*M246*$CM$6</f>
        <v>601155.15971279994</v>
      </c>
      <c r="CN246" s="39">
        <v>0</v>
      </c>
      <c r="CO246" s="39">
        <f>CN246*C246*E246*F246*M246*$CO$6</f>
        <v>0</v>
      </c>
      <c r="CP246" s="39">
        <v>4</v>
      </c>
      <c r="CQ246" s="39">
        <f>CP246*C246*E246*F246*M246*$CQ$6</f>
        <v>141448.27287359998</v>
      </c>
      <c r="CR246" s="39">
        <v>0</v>
      </c>
      <c r="CS246" s="39">
        <f>CR246*C246*E246*F246*M246*$CS$6</f>
        <v>0</v>
      </c>
      <c r="CT246" s="39"/>
      <c r="CU246" s="39">
        <f>CT246*C246*E246*F246*M246*$CU$6</f>
        <v>0</v>
      </c>
      <c r="CV246" s="39"/>
      <c r="CW246" s="39">
        <f>SUM(CV246*$CW$6*C246*E246*F246*M246)</f>
        <v>0</v>
      </c>
      <c r="CX246" s="39"/>
      <c r="CY246" s="39">
        <f>SUM(CX246*$CY$6*C246*E246*F246*M246)</f>
        <v>0</v>
      </c>
      <c r="CZ246" s="39">
        <v>0</v>
      </c>
      <c r="DA246" s="39">
        <f>CZ246*C246*E246*F246*M246*$DA$6</f>
        <v>0</v>
      </c>
      <c r="DB246" s="39">
        <v>0</v>
      </c>
      <c r="DC246" s="39">
        <f>DB246*C246*E246*F246*M246*$DC$6</f>
        <v>0</v>
      </c>
      <c r="DD246" s="39">
        <v>14</v>
      </c>
      <c r="DE246" s="39">
        <f>DD246*C246*E246*F246*M246*$DE$6</f>
        <v>545586.19536959985</v>
      </c>
      <c r="DF246" s="39">
        <v>0</v>
      </c>
      <c r="DG246" s="39">
        <f>DF246*C246*E246*F246*M246*$DG$6</f>
        <v>0</v>
      </c>
      <c r="DH246" s="40">
        <v>0</v>
      </c>
      <c r="DI246" s="40">
        <f>DH246*C246*E246*F246*M246*$DI$6</f>
        <v>0</v>
      </c>
      <c r="DJ246" s="39">
        <v>34</v>
      </c>
      <c r="DK246" s="39">
        <f>DJ246*C246*E246*F246*M246*$DK$6</f>
        <v>1324995.0458976</v>
      </c>
      <c r="DL246" s="39">
        <v>0</v>
      </c>
      <c r="DM246" s="39">
        <f>DL246*C246*E246*F246*M246*$DM$6</f>
        <v>0</v>
      </c>
      <c r="DN246" s="39">
        <v>100</v>
      </c>
      <c r="DO246" s="39">
        <f>DN246*C246*E246*F246*M246*$DO$6</f>
        <v>3897044.2526399996</v>
      </c>
      <c r="DP246" s="39">
        <v>0</v>
      </c>
      <c r="DQ246" s="39">
        <f>DP246*C246*E246*F246*M246*$DQ$6</f>
        <v>0</v>
      </c>
      <c r="DR246" s="39">
        <v>0</v>
      </c>
      <c r="DS246" s="39">
        <f>DR246*C246*E246*F246*M246*$DS$6</f>
        <v>0</v>
      </c>
      <c r="DT246" s="39"/>
      <c r="DU246" s="39">
        <f>DT246*C246*E246*F246*M246*$DU$6</f>
        <v>0</v>
      </c>
      <c r="DV246" s="39">
        <v>8</v>
      </c>
      <c r="DW246" s="39">
        <f>DV246*C246*E246*F246*M246*$DW$6</f>
        <v>282896.54574719997</v>
      </c>
      <c r="DX246" s="39">
        <v>0</v>
      </c>
      <c r="DY246" s="39">
        <f>DX246*C246*E246*F246*N246*$DY$6</f>
        <v>0</v>
      </c>
      <c r="DZ246" s="39"/>
      <c r="EA246" s="39">
        <f>DZ246*C246*E246*F246*O246*$EA$6</f>
        <v>0</v>
      </c>
      <c r="EB246" s="41">
        <f t="shared" si="98"/>
        <v>366</v>
      </c>
      <c r="EC246" s="41">
        <f t="shared" si="99"/>
        <v>13197749.310653597</v>
      </c>
      <c r="ED246" s="2"/>
      <c r="EE246" s="2"/>
      <c r="EF246" s="2"/>
      <c r="EG246" s="2"/>
      <c r="EH246" s="2"/>
      <c r="EI246" s="2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  <c r="FV246" s="1"/>
      <c r="FW246" s="1"/>
      <c r="FX246" s="1"/>
      <c r="FY246" s="1"/>
      <c r="FZ246" s="1"/>
      <c r="GA246" s="1"/>
      <c r="GB246" s="1"/>
      <c r="GC246" s="1"/>
      <c r="GD246" s="1"/>
      <c r="GE246" s="1"/>
      <c r="GF246" s="1"/>
      <c r="GG246" s="1"/>
      <c r="GH246" s="1"/>
      <c r="GI246" s="1"/>
      <c r="GJ246" s="1"/>
      <c r="GK246" s="1"/>
      <c r="GL246" s="1"/>
      <c r="GM246" s="1"/>
      <c r="GN246" s="1"/>
      <c r="GO246" s="1"/>
      <c r="GP246" s="1"/>
      <c r="GQ246" s="1"/>
      <c r="GR246" s="1"/>
      <c r="GS246" s="1"/>
      <c r="GT246" s="1"/>
      <c r="GU246" s="1"/>
      <c r="GV246" s="1"/>
      <c r="GW246" s="1"/>
      <c r="GX246" s="1"/>
      <c r="GY246" s="1"/>
      <c r="GZ246" s="1"/>
      <c r="HA246" s="1"/>
      <c r="HB246" s="1"/>
      <c r="HC246" s="1"/>
      <c r="HD246" s="1"/>
      <c r="HE246" s="1"/>
      <c r="HF246" s="1"/>
      <c r="HG246" s="1"/>
      <c r="HH246" s="1"/>
      <c r="HI246" s="1"/>
      <c r="HJ246" s="1"/>
      <c r="HK246" s="1"/>
      <c r="HL246" s="1"/>
      <c r="HM246" s="1"/>
      <c r="HN246" s="1"/>
      <c r="HO246" s="1"/>
      <c r="HP246" s="1"/>
      <c r="HQ246" s="1"/>
      <c r="HR246" s="1"/>
      <c r="HS246" s="1"/>
      <c r="HT246" s="1"/>
      <c r="HU246" s="1"/>
      <c r="HV246" s="1"/>
      <c r="HW246" s="1"/>
      <c r="HX246" s="1"/>
      <c r="HY246" s="1"/>
      <c r="HZ246" s="1"/>
      <c r="IA246" s="1"/>
      <c r="IB246" s="1"/>
      <c r="IC246" s="1"/>
      <c r="ID246" s="1"/>
      <c r="IE246" s="1"/>
      <c r="IF246" s="1"/>
      <c r="IG246" s="1"/>
      <c r="IH246" s="1"/>
      <c r="II246" s="1"/>
      <c r="IJ246" s="1"/>
      <c r="IK246" s="1"/>
      <c r="IL246" s="1"/>
      <c r="IM246" s="1"/>
      <c r="IN246" s="1"/>
      <c r="IO246" s="1"/>
      <c r="IP246" s="1"/>
      <c r="IQ246" s="1"/>
      <c r="IR246" s="1"/>
      <c r="IS246" s="1"/>
      <c r="IT246" s="1"/>
      <c r="IU246" s="1"/>
      <c r="IV246" s="1"/>
      <c r="IW246" s="1"/>
    </row>
    <row r="247" spans="1:257" ht="30" x14ac:dyDescent="0.25">
      <c r="A247" s="56">
        <v>240</v>
      </c>
      <c r="B247" s="34" t="s">
        <v>313</v>
      </c>
      <c r="C247" s="35">
        <v>19007.45</v>
      </c>
      <c r="D247" s="35">
        <f t="shared" si="100"/>
        <v>15396.034500000002</v>
      </c>
      <c r="E247" s="112">
        <v>1.19</v>
      </c>
      <c r="F247" s="36">
        <v>1</v>
      </c>
      <c r="G247" s="37"/>
      <c r="H247" s="38">
        <v>0.59</v>
      </c>
      <c r="I247" s="38">
        <v>0.18</v>
      </c>
      <c r="J247" s="38">
        <v>0.04</v>
      </c>
      <c r="K247" s="38">
        <v>0.19</v>
      </c>
      <c r="L247" s="35">
        <v>1.4</v>
      </c>
      <c r="M247" s="35">
        <v>1.68</v>
      </c>
      <c r="N247" s="35">
        <v>2.23</v>
      </c>
      <c r="O247" s="35">
        <v>2.39</v>
      </c>
      <c r="P247" s="39"/>
      <c r="Q247" s="39">
        <f>P247*C247*E247*F247*L247*$Q$6</f>
        <v>0</v>
      </c>
      <c r="R247" s="39">
        <v>15</v>
      </c>
      <c r="S247" s="39">
        <f>R247*C247*E247*F247*L247*$S$6</f>
        <v>617495.02814999991</v>
      </c>
      <c r="T247" s="39"/>
      <c r="U247" s="39">
        <f>T247*C247*E247*F247*L247*$U$6</f>
        <v>0</v>
      </c>
      <c r="V247" s="39">
        <v>10</v>
      </c>
      <c r="W247" s="39">
        <f>V247*C247*E247*F247*L247*$W$6</f>
        <v>348330.52869999997</v>
      </c>
      <c r="X247" s="39">
        <v>20</v>
      </c>
      <c r="Y247" s="39">
        <f>X247*C247*E247*F247*L247*$Y$6</f>
        <v>696661.05739999993</v>
      </c>
      <c r="Z247" s="39">
        <v>10</v>
      </c>
      <c r="AA247" s="39">
        <f>Z247*C247*E247*F247*L247*$AA$6</f>
        <v>348330.52869999997</v>
      </c>
      <c r="AB247" s="39">
        <v>0</v>
      </c>
      <c r="AC247" s="39">
        <f>AB247*C247*E247*F247*L247*$AC$6</f>
        <v>0</v>
      </c>
      <c r="AD247" s="39">
        <v>0</v>
      </c>
      <c r="AE247" s="39">
        <f>AD247*C247*E247*F247*L247*$AE$6</f>
        <v>0</v>
      </c>
      <c r="AF247" s="39">
        <v>0</v>
      </c>
      <c r="AG247" s="39">
        <f>AF247*C247*E247*F247*L247*$AG$6</f>
        <v>0</v>
      </c>
      <c r="AH247" s="39">
        <v>0</v>
      </c>
      <c r="AI247" s="39">
        <f>AH247*C247*E247*F247*L247*$AI$6</f>
        <v>0</v>
      </c>
      <c r="AJ247" s="39">
        <v>0</v>
      </c>
      <c r="AK247" s="39">
        <f>AJ247*C247*E247*F247*L247*$AK$6</f>
        <v>0</v>
      </c>
      <c r="AL247" s="39">
        <v>0</v>
      </c>
      <c r="AM247" s="39">
        <f>AL247*C247*E247*F247*L247*$AM$6</f>
        <v>0</v>
      </c>
      <c r="AN247" s="39"/>
      <c r="AO247" s="39">
        <f>SUM($AO$6*AN247*C247*E247*F247*L247)</f>
        <v>0</v>
      </c>
      <c r="AP247" s="39">
        <v>0</v>
      </c>
      <c r="AQ247" s="39">
        <f>AP247*C247*E247*F247*L247*$AQ$6</f>
        <v>0</v>
      </c>
      <c r="AR247" s="39">
        <v>0</v>
      </c>
      <c r="AS247" s="39">
        <f>AR247*C247*E247*F247*L247*$AS$6</f>
        <v>0</v>
      </c>
      <c r="AT247" s="39">
        <v>0</v>
      </c>
      <c r="AU247" s="39">
        <f>AT247*C247*E247*F247*L247*$AU$6</f>
        <v>0</v>
      </c>
      <c r="AV247" s="39">
        <v>0</v>
      </c>
      <c r="AW247" s="39">
        <f>AV247*C247*E247*F247*L247*$AW$6</f>
        <v>0</v>
      </c>
      <c r="AX247" s="39"/>
      <c r="AY247" s="39">
        <f>SUM(AX247*$AY$6*C247*E247*F247*L247)</f>
        <v>0</v>
      </c>
      <c r="AZ247" s="39">
        <v>3</v>
      </c>
      <c r="BA247" s="39">
        <f>SUM(AZ247*$BA$6*C247*E247*F247*L247)</f>
        <v>93099.250397999989</v>
      </c>
      <c r="BB247" s="39">
        <v>0</v>
      </c>
      <c r="BC247" s="39">
        <f>BB247*C247*E247*F247*L247*$BC$6</f>
        <v>0</v>
      </c>
      <c r="BD247" s="39">
        <v>0</v>
      </c>
      <c r="BE247" s="39">
        <f>BD247*C247*E247*F247*L247*$BE$6</f>
        <v>0</v>
      </c>
      <c r="BF247" s="39">
        <v>31</v>
      </c>
      <c r="BG247" s="39">
        <f>BF247*C247*E247*F247*L247*$BG$6</f>
        <v>1060191.4637160001</v>
      </c>
      <c r="BH247" s="39">
        <v>108</v>
      </c>
      <c r="BI247" s="39">
        <f>BH247*C247*E247*F247*L247*$BI$6</f>
        <v>3693570.2606880004</v>
      </c>
      <c r="BJ247" s="39">
        <v>0</v>
      </c>
      <c r="BK247" s="39">
        <f>BJ247*C247*E247*F247*L247*$BK$6</f>
        <v>0</v>
      </c>
      <c r="BL247" s="39">
        <v>0</v>
      </c>
      <c r="BM247" s="39">
        <f>BL247*C247*E247*F247*L247*$BM$6</f>
        <v>0</v>
      </c>
      <c r="BN247" s="39">
        <v>0</v>
      </c>
      <c r="BO247" s="39">
        <f>BN247*C247*E247*F247*L247*$BO$6</f>
        <v>0</v>
      </c>
      <c r="BP247" s="39">
        <v>0</v>
      </c>
      <c r="BQ247" s="39">
        <f>BP247*C247*E247*F247*L247*$BQ$6</f>
        <v>0</v>
      </c>
      <c r="BR247" s="39">
        <v>0</v>
      </c>
      <c r="BS247" s="39">
        <f>BR247*C247*E247*F247*L247*$BS$6</f>
        <v>0</v>
      </c>
      <c r="BT247" s="39"/>
      <c r="BU247" s="39">
        <f>BT247*C247*E247*F247*L247*$BU$6</f>
        <v>0</v>
      </c>
      <c r="BV247" s="39">
        <v>0</v>
      </c>
      <c r="BW247" s="39">
        <f>BV247*C247*E247*F247*L247*$BW$6</f>
        <v>0</v>
      </c>
      <c r="BX247" s="39">
        <v>0</v>
      </c>
      <c r="BY247" s="39">
        <f>BX247*C247*E247*F247*L247*$BY$6</f>
        <v>0</v>
      </c>
      <c r="BZ247" s="39">
        <v>0</v>
      </c>
      <c r="CA247" s="39">
        <f>BZ247*C247*E247*F247*M247*$CA$6</f>
        <v>0</v>
      </c>
      <c r="CB247" s="39">
        <v>0</v>
      </c>
      <c r="CC247" s="39">
        <f>CB247*C247*E247*F247*M247*$CC$6</f>
        <v>0</v>
      </c>
      <c r="CD247" s="39">
        <v>2</v>
      </c>
      <c r="CE247" s="39">
        <f>CD247*C247*E247*F247*M247*$CE$6</f>
        <v>74479.400318399988</v>
      </c>
      <c r="CF247" s="39">
        <v>3</v>
      </c>
      <c r="CG247" s="39">
        <f>CF247*C247*E247*F247*M247*$CG$6</f>
        <v>111719.10047759999</v>
      </c>
      <c r="CH247" s="39"/>
      <c r="CI247" s="39">
        <f>SUM(CH247*$CI$6*C247*E247*F247*M247)</f>
        <v>0</v>
      </c>
      <c r="CJ247" s="39">
        <v>2</v>
      </c>
      <c r="CK247" s="39">
        <f>SUM(CJ247*$CK$6*C247*E247*F247*M247)</f>
        <v>74479.400318400003</v>
      </c>
      <c r="CL247" s="39">
        <v>8</v>
      </c>
      <c r="CM247" s="39">
        <f>CL247*C247*E247*F247*M247*$CM$6</f>
        <v>297917.60127359995</v>
      </c>
      <c r="CN247" s="39">
        <v>0</v>
      </c>
      <c r="CO247" s="39">
        <f>CN247*C247*E247*F247*M247*$CO$6</f>
        <v>0</v>
      </c>
      <c r="CP247" s="39">
        <v>4</v>
      </c>
      <c r="CQ247" s="39">
        <f>CP247*C247*E247*F247*M247*$CQ$6</f>
        <v>148958.80063679998</v>
      </c>
      <c r="CR247" s="39">
        <v>0</v>
      </c>
      <c r="CS247" s="39">
        <f>CR247*C247*E247*F247*M247*$CS$6</f>
        <v>0</v>
      </c>
      <c r="CT247" s="39">
        <v>2</v>
      </c>
      <c r="CU247" s="39">
        <f>CT247*C247*E247*F247*M247*$CU$6</f>
        <v>74479.400318399988</v>
      </c>
      <c r="CV247" s="39"/>
      <c r="CW247" s="39">
        <f>SUM(CV247*$CW$6*C247*E247*F247*M247)</f>
        <v>0</v>
      </c>
      <c r="CX247" s="39"/>
      <c r="CY247" s="39">
        <f>SUM(CX247*$CY$6*C247*E247*F247*M247)</f>
        <v>0</v>
      </c>
      <c r="CZ247" s="39">
        <v>0</v>
      </c>
      <c r="DA247" s="39">
        <f>CZ247*C247*E247*F247*M247*$DA$6</f>
        <v>0</v>
      </c>
      <c r="DB247" s="39">
        <v>0</v>
      </c>
      <c r="DC247" s="39">
        <f>DB247*C247*E247*F247*M247*$DC$6</f>
        <v>0</v>
      </c>
      <c r="DD247" s="39">
        <v>2</v>
      </c>
      <c r="DE247" s="39">
        <f>DD247*C247*E247*F247*M247*$DE$6</f>
        <v>82079.339126399995</v>
      </c>
      <c r="DF247" s="39">
        <v>0</v>
      </c>
      <c r="DG247" s="39">
        <f>DF247*C247*E247*F247*M247*$DG$6</f>
        <v>0</v>
      </c>
      <c r="DH247" s="40">
        <v>0</v>
      </c>
      <c r="DI247" s="40">
        <f>DH247*C247*E247*F247*M247*$DI$6</f>
        <v>0</v>
      </c>
      <c r="DJ247" s="39">
        <v>26</v>
      </c>
      <c r="DK247" s="39">
        <f>DJ247*C247*E247*F247*M247*$DK$6</f>
        <v>1067031.4086432001</v>
      </c>
      <c r="DL247" s="39">
        <v>10</v>
      </c>
      <c r="DM247" s="39">
        <f>DL247*C247*E247*F247*M247*$DM$6</f>
        <v>372397.00159199996</v>
      </c>
      <c r="DN247" s="39"/>
      <c r="DO247" s="39">
        <f>DN247*C247*E247*F247*M247*$DO$6</f>
        <v>0</v>
      </c>
      <c r="DP247" s="39">
        <v>0</v>
      </c>
      <c r="DQ247" s="39">
        <f>DP247*C247*E247*F247*M247*$DQ$6</f>
        <v>0</v>
      </c>
      <c r="DR247" s="39">
        <v>0</v>
      </c>
      <c r="DS247" s="39">
        <f>DR247*C247*E247*F247*M247*$DS$6</f>
        <v>0</v>
      </c>
      <c r="DT247" s="39">
        <v>20</v>
      </c>
      <c r="DU247" s="39">
        <f>DT247*C247*E247*F247*M247*$DU$6</f>
        <v>744794.00318399991</v>
      </c>
      <c r="DV247" s="39">
        <v>4</v>
      </c>
      <c r="DW247" s="39">
        <f>DV247*C247*E247*F247*M247*$DW$6</f>
        <v>148958.80063679998</v>
      </c>
      <c r="DX247" s="39">
        <v>0</v>
      </c>
      <c r="DY247" s="39">
        <f>DX247*C247*E247*F247*N247*$DY$6</f>
        <v>0</v>
      </c>
      <c r="DZ247" s="39">
        <v>0</v>
      </c>
      <c r="EA247" s="39">
        <f>DZ247*C247*E247*F247*O247*$EA$6</f>
        <v>0</v>
      </c>
      <c r="EB247" s="41">
        <f t="shared" si="98"/>
        <v>280</v>
      </c>
      <c r="EC247" s="41">
        <f t="shared" si="99"/>
        <v>10054972.374277599</v>
      </c>
    </row>
    <row r="248" spans="1:257" ht="30" x14ac:dyDescent="0.25">
      <c r="A248" s="56">
        <v>241</v>
      </c>
      <c r="B248" s="34" t="s">
        <v>314</v>
      </c>
      <c r="C248" s="35">
        <v>19007.45</v>
      </c>
      <c r="D248" s="35">
        <f t="shared" si="100"/>
        <v>15776.183500000003</v>
      </c>
      <c r="E248" s="112">
        <v>2.13</v>
      </c>
      <c r="F248" s="36">
        <v>1</v>
      </c>
      <c r="G248" s="37"/>
      <c r="H248" s="38">
        <v>0.49</v>
      </c>
      <c r="I248" s="38">
        <v>0.3</v>
      </c>
      <c r="J248" s="38">
        <v>0.04</v>
      </c>
      <c r="K248" s="38">
        <v>0.17</v>
      </c>
      <c r="L248" s="35">
        <v>1.4</v>
      </c>
      <c r="M248" s="35">
        <v>1.68</v>
      </c>
      <c r="N248" s="35">
        <v>2.23</v>
      </c>
      <c r="O248" s="35">
        <v>2.39</v>
      </c>
      <c r="P248" s="39"/>
      <c r="Q248" s="39">
        <f>P248*C248*E248*F248*L248*$Q$6</f>
        <v>0</v>
      </c>
      <c r="R248" s="39">
        <v>5</v>
      </c>
      <c r="S248" s="39">
        <f>R248*C248*E248*F248*L248*$S$6</f>
        <v>368421.40334999998</v>
      </c>
      <c r="T248" s="39"/>
      <c r="U248" s="39">
        <f>T248*C248*E248*F248*L248*$U$6</f>
        <v>0</v>
      </c>
      <c r="V248" s="39">
        <v>2</v>
      </c>
      <c r="W248" s="39">
        <f>V248*C248*E248*F248*L248*$W$6</f>
        <v>124696.47498</v>
      </c>
      <c r="X248" s="39">
        <v>11</v>
      </c>
      <c r="Y248" s="39">
        <f>X248*C248*E248*F248*L248*$Y$6</f>
        <v>685830.61239000002</v>
      </c>
      <c r="Z248" s="39"/>
      <c r="AA248" s="39">
        <f>Z248*C248*E248*F248*L248*$AA$6</f>
        <v>0</v>
      </c>
      <c r="AB248" s="39">
        <v>0</v>
      </c>
      <c r="AC248" s="39">
        <f>AB248*C248*E248*F248*L248*$AC$6</f>
        <v>0</v>
      </c>
      <c r="AD248" s="39">
        <v>0</v>
      </c>
      <c r="AE248" s="39">
        <f>AD248*C248*E248*F248*L248*$AE$6</f>
        <v>0</v>
      </c>
      <c r="AF248" s="39">
        <v>0</v>
      </c>
      <c r="AG248" s="39">
        <f>AF248*C248*E248*F248*L248*$AG$6</f>
        <v>0</v>
      </c>
      <c r="AH248" s="39">
        <v>0</v>
      </c>
      <c r="AI248" s="39">
        <f>AH248*C248*E248*F248*L248*$AI$6</f>
        <v>0</v>
      </c>
      <c r="AJ248" s="39">
        <v>0</v>
      </c>
      <c r="AK248" s="39">
        <f>AJ248*C248*E248*F248*L248*$AK$6</f>
        <v>0</v>
      </c>
      <c r="AL248" s="39">
        <v>0</v>
      </c>
      <c r="AM248" s="39">
        <f>AL248*C248*E248*F248*L248*$AM$6</f>
        <v>0</v>
      </c>
      <c r="AN248" s="39"/>
      <c r="AO248" s="39">
        <f>SUM($AO$6*AN248*C248*E248*F248*L248)</f>
        <v>0</v>
      </c>
      <c r="AP248" s="39">
        <v>0</v>
      </c>
      <c r="AQ248" s="39">
        <f>AP248*C248*E248*F248*L248*$AQ$6</f>
        <v>0</v>
      </c>
      <c r="AR248" s="39">
        <v>0</v>
      </c>
      <c r="AS248" s="39">
        <f>AR248*C248*E248*F248*L248*$AS$6</f>
        <v>0</v>
      </c>
      <c r="AT248" s="39">
        <v>0</v>
      </c>
      <c r="AU248" s="39">
        <f>AT248*C248*E248*F248*L248*$AU$6</f>
        <v>0</v>
      </c>
      <c r="AV248" s="39">
        <v>0</v>
      </c>
      <c r="AW248" s="39">
        <f>AV248*C248*E248*F248*L248*$AW$6</f>
        <v>0</v>
      </c>
      <c r="AX248" s="39"/>
      <c r="AY248" s="39">
        <f>SUM(AX248*$AY$6*C248*E248*F248*L248)</f>
        <v>0</v>
      </c>
      <c r="AZ248" s="39"/>
      <c r="BA248" s="39">
        <f>SUM(AZ248*$BA$6*C248*E248*F248*L248)</f>
        <v>0</v>
      </c>
      <c r="BB248" s="39">
        <v>0</v>
      </c>
      <c r="BC248" s="39">
        <f>BB248*C248*E248*F248*L248*$BC$6</f>
        <v>0</v>
      </c>
      <c r="BD248" s="39">
        <v>0</v>
      </c>
      <c r="BE248" s="39">
        <f>BD248*C248*E248*F248*L248*$BE$6</f>
        <v>0</v>
      </c>
      <c r="BF248" s="39">
        <v>28</v>
      </c>
      <c r="BG248" s="39">
        <f>BF248*C248*E248*F248*L248*$BG$6</f>
        <v>1714009.7288159998</v>
      </c>
      <c r="BH248" s="39">
        <v>90</v>
      </c>
      <c r="BI248" s="39">
        <f>BH248*C248*E248*F248*L248*$BI$6</f>
        <v>5509316.9854800003</v>
      </c>
      <c r="BJ248" s="39">
        <v>0</v>
      </c>
      <c r="BK248" s="39">
        <f>BJ248*C248*E248*F248*L248*$BK$6</f>
        <v>0</v>
      </c>
      <c r="BL248" s="39">
        <v>0</v>
      </c>
      <c r="BM248" s="39">
        <f>BL248*C248*E248*F248*L248*$BM$6</f>
        <v>0</v>
      </c>
      <c r="BN248" s="39">
        <v>0</v>
      </c>
      <c r="BO248" s="39">
        <f>BN248*C248*E248*F248*L248*$BO$6</f>
        <v>0</v>
      </c>
      <c r="BP248" s="39">
        <v>0</v>
      </c>
      <c r="BQ248" s="39">
        <f>BP248*C248*E248*F248*L248*$BQ$6</f>
        <v>0</v>
      </c>
      <c r="BR248" s="39">
        <v>0</v>
      </c>
      <c r="BS248" s="39">
        <f>BR248*C248*E248*F248*L248*$BS$6</f>
        <v>0</v>
      </c>
      <c r="BT248" s="39">
        <v>5</v>
      </c>
      <c r="BU248" s="39">
        <f>BT248*C248*E248*F248*L248*$BU$6</f>
        <v>311741.18745000003</v>
      </c>
      <c r="BV248" s="39">
        <v>0</v>
      </c>
      <c r="BW248" s="39">
        <f>BV248*C248*E248*F248*L248*$BW$6</f>
        <v>0</v>
      </c>
      <c r="BX248" s="39">
        <v>0</v>
      </c>
      <c r="BY248" s="39">
        <f>BX248*C248*E248*F248*L248*$BY$6</f>
        <v>0</v>
      </c>
      <c r="BZ248" s="39">
        <v>0</v>
      </c>
      <c r="CA248" s="39">
        <f>BZ248*C248*E248*F248*M248*$CA$6</f>
        <v>0</v>
      </c>
      <c r="CB248" s="39">
        <v>0</v>
      </c>
      <c r="CC248" s="39">
        <f>CB248*C248*E248*F248*M248*$CC$6</f>
        <v>0</v>
      </c>
      <c r="CD248" s="39">
        <v>0</v>
      </c>
      <c r="CE248" s="39">
        <f>CD248*C248*E248*F248*M248*$CE$6</f>
        <v>0</v>
      </c>
      <c r="CF248" s="39">
        <v>0</v>
      </c>
      <c r="CG248" s="39">
        <f>CF248*C248*E248*F248*M248*$CG$6</f>
        <v>0</v>
      </c>
      <c r="CH248" s="39"/>
      <c r="CI248" s="39">
        <f>SUM(CH248*$CI$6*C248*E248*F248*M248)</f>
        <v>0</v>
      </c>
      <c r="CJ248" s="39"/>
      <c r="CK248" s="39">
        <f>SUM(CJ248*$CK$6*C248*E248*F248*M248)</f>
        <v>0</v>
      </c>
      <c r="CL248" s="39">
        <v>0</v>
      </c>
      <c r="CM248" s="39">
        <f>CL248*C248*E248*F248*M248*$CM$6</f>
        <v>0</v>
      </c>
      <c r="CN248" s="39">
        <v>0</v>
      </c>
      <c r="CO248" s="39">
        <f>CN248*C248*E248*F248*M248*$CO$6</f>
        <v>0</v>
      </c>
      <c r="CP248" s="39">
        <v>3</v>
      </c>
      <c r="CQ248" s="39">
        <f>CP248*C248*E248*F248*M248*$CQ$6</f>
        <v>199967.8016952</v>
      </c>
      <c r="CR248" s="39">
        <v>0</v>
      </c>
      <c r="CS248" s="39">
        <f>CR248*C248*E248*F248*M248*$CS$6</f>
        <v>0</v>
      </c>
      <c r="CT248" s="39">
        <v>0</v>
      </c>
      <c r="CU248" s="39">
        <f>CT248*C248*E248*F248*M248*$CU$6</f>
        <v>0</v>
      </c>
      <c r="CV248" s="39"/>
      <c r="CW248" s="39">
        <f>SUM(CV248*$CW$6*C248*E248*F248*M248)</f>
        <v>0</v>
      </c>
      <c r="CX248" s="39"/>
      <c r="CY248" s="39">
        <f>SUM(CX248*$CY$6*C248*E248*F248*M248)</f>
        <v>0</v>
      </c>
      <c r="CZ248" s="39">
        <v>0</v>
      </c>
      <c r="DA248" s="39">
        <f>CZ248*C248*E248*F248*M248*$DA$6</f>
        <v>0</v>
      </c>
      <c r="DB248" s="39">
        <v>0</v>
      </c>
      <c r="DC248" s="39">
        <f>DB248*C248*E248*F248*M248*$DC$6</f>
        <v>0</v>
      </c>
      <c r="DD248" s="39">
        <v>0</v>
      </c>
      <c r="DE248" s="39">
        <f>DD248*C248*E248*F248*M248*$DE$6</f>
        <v>0</v>
      </c>
      <c r="DF248" s="39">
        <v>0</v>
      </c>
      <c r="DG248" s="39">
        <f>DF248*C248*E248*F248*M248*$DG$6</f>
        <v>0</v>
      </c>
      <c r="DH248" s="40">
        <v>0</v>
      </c>
      <c r="DI248" s="40">
        <f>DH248*C248*E248*F248*M248*$DI$6</f>
        <v>0</v>
      </c>
      <c r="DJ248" s="39">
        <v>0</v>
      </c>
      <c r="DK248" s="39">
        <f>DJ248*C248*E248*F248*M248*$DK$6</f>
        <v>0</v>
      </c>
      <c r="DL248" s="39">
        <v>0</v>
      </c>
      <c r="DM248" s="39">
        <f>DL248*C248*E248*F248*M248*$DM$6</f>
        <v>0</v>
      </c>
      <c r="DN248" s="39">
        <v>50</v>
      </c>
      <c r="DO248" s="39">
        <f>DN248*C248*E248*F248*M248*$DO$6</f>
        <v>3672877.9903199999</v>
      </c>
      <c r="DP248" s="39">
        <v>0</v>
      </c>
      <c r="DQ248" s="39">
        <f>DP248*C248*E248*F248*M248*$DQ$6</f>
        <v>0</v>
      </c>
      <c r="DR248" s="39">
        <v>0</v>
      </c>
      <c r="DS248" s="39">
        <f>DR248*C248*E248*F248*M248*$DS$6</f>
        <v>0</v>
      </c>
      <c r="DT248" s="39">
        <v>14</v>
      </c>
      <c r="DU248" s="39">
        <f>DT248*C248*E248*F248*M248*$DU$6</f>
        <v>933183.0745776</v>
      </c>
      <c r="DV248" s="39">
        <v>0</v>
      </c>
      <c r="DW248" s="39">
        <f>DV248*C248*E248*F248*M248*$DW$6</f>
        <v>0</v>
      </c>
      <c r="DX248" s="39">
        <v>0</v>
      </c>
      <c r="DY248" s="39">
        <f>DX248*C248*E248*F248*N248*$DY$6</f>
        <v>0</v>
      </c>
      <c r="DZ248" s="39">
        <v>0</v>
      </c>
      <c r="EA248" s="39">
        <f>DZ248*C248*E248*F248*O248*$EA$6</f>
        <v>0</v>
      </c>
      <c r="EB248" s="41">
        <f t="shared" si="98"/>
        <v>208</v>
      </c>
      <c r="EC248" s="41">
        <f t="shared" si="99"/>
        <v>13520045.2590588</v>
      </c>
    </row>
    <row r="249" spans="1:257" s="53" customFormat="1" x14ac:dyDescent="0.25">
      <c r="A249" s="46">
        <v>33</v>
      </c>
      <c r="B249" s="26" t="s">
        <v>315</v>
      </c>
      <c r="C249" s="35">
        <v>19007.45</v>
      </c>
      <c r="D249" s="47">
        <f t="shared" si="100"/>
        <v>0</v>
      </c>
      <c r="E249" s="47">
        <v>1.9</v>
      </c>
      <c r="F249" s="48"/>
      <c r="G249" s="49"/>
      <c r="H249" s="50"/>
      <c r="I249" s="50"/>
      <c r="J249" s="50"/>
      <c r="K249" s="50"/>
      <c r="L249" s="35">
        <v>1.4</v>
      </c>
      <c r="M249" s="35">
        <v>1.68</v>
      </c>
      <c r="N249" s="35">
        <v>2.23</v>
      </c>
      <c r="O249" s="35">
        <v>2.39</v>
      </c>
      <c r="P249" s="32">
        <f>SUM(P250:P251)</f>
        <v>0</v>
      </c>
      <c r="Q249" s="32">
        <f t="shared" ref="Q249:CD249" si="101">SUM(Q250:Q251)</f>
        <v>0</v>
      </c>
      <c r="R249" s="32">
        <f t="shared" si="101"/>
        <v>5</v>
      </c>
      <c r="S249" s="32">
        <f t="shared" si="101"/>
        <v>328638.81049999996</v>
      </c>
      <c r="T249" s="32">
        <f t="shared" si="101"/>
        <v>0</v>
      </c>
      <c r="U249" s="32">
        <f t="shared" si="101"/>
        <v>0</v>
      </c>
      <c r="V249" s="32">
        <f t="shared" si="101"/>
        <v>600</v>
      </c>
      <c r="W249" s="32">
        <f t="shared" si="101"/>
        <v>26104299.621399999</v>
      </c>
      <c r="X249" s="32">
        <f t="shared" si="101"/>
        <v>0</v>
      </c>
      <c r="Y249" s="32">
        <f t="shared" si="101"/>
        <v>0</v>
      </c>
      <c r="Z249" s="32">
        <f t="shared" si="101"/>
        <v>10</v>
      </c>
      <c r="AA249" s="32">
        <f t="shared" si="101"/>
        <v>513421.63642</v>
      </c>
      <c r="AB249" s="32">
        <f t="shared" si="101"/>
        <v>0</v>
      </c>
      <c r="AC249" s="32">
        <f t="shared" si="101"/>
        <v>0</v>
      </c>
      <c r="AD249" s="32">
        <f t="shared" si="101"/>
        <v>0</v>
      </c>
      <c r="AE249" s="32">
        <f t="shared" si="101"/>
        <v>0</v>
      </c>
      <c r="AF249" s="32">
        <f t="shared" si="101"/>
        <v>0</v>
      </c>
      <c r="AG249" s="32">
        <f t="shared" si="101"/>
        <v>0</v>
      </c>
      <c r="AH249" s="32">
        <f t="shared" si="101"/>
        <v>27</v>
      </c>
      <c r="AI249" s="32">
        <f t="shared" si="101"/>
        <v>861885.21726999991</v>
      </c>
      <c r="AJ249" s="32">
        <f t="shared" si="101"/>
        <v>30</v>
      </c>
      <c r="AK249" s="32">
        <f t="shared" si="101"/>
        <v>1448384.4165559998</v>
      </c>
      <c r="AL249" s="32">
        <f t="shared" si="101"/>
        <v>48</v>
      </c>
      <c r="AM249" s="32">
        <f t="shared" si="101"/>
        <v>2130851.4705939996</v>
      </c>
      <c r="AN249" s="32">
        <f t="shared" si="101"/>
        <v>1</v>
      </c>
      <c r="AO249" s="32">
        <f t="shared" si="101"/>
        <v>49548.620659999993</v>
      </c>
      <c r="AP249" s="32">
        <f t="shared" si="101"/>
        <v>21</v>
      </c>
      <c r="AQ249" s="32">
        <f t="shared" si="101"/>
        <v>907261.32250599982</v>
      </c>
      <c r="AR249" s="32">
        <f t="shared" si="101"/>
        <v>0</v>
      </c>
      <c r="AS249" s="32">
        <f t="shared" si="101"/>
        <v>0</v>
      </c>
      <c r="AT249" s="32">
        <f t="shared" si="101"/>
        <v>0</v>
      </c>
      <c r="AU249" s="32">
        <f t="shared" si="101"/>
        <v>0</v>
      </c>
      <c r="AV249" s="32">
        <f t="shared" si="101"/>
        <v>0</v>
      </c>
      <c r="AW249" s="32">
        <f t="shared" si="101"/>
        <v>0</v>
      </c>
      <c r="AX249" s="32">
        <f t="shared" si="101"/>
        <v>3</v>
      </c>
      <c r="AY249" s="32">
        <f t="shared" si="101"/>
        <v>129608.76035799998</v>
      </c>
      <c r="AZ249" s="32">
        <f t="shared" si="101"/>
        <v>25</v>
      </c>
      <c r="BA249" s="32">
        <f t="shared" si="101"/>
        <v>1086418.7035239998</v>
      </c>
      <c r="BB249" s="32">
        <f t="shared" si="101"/>
        <v>0</v>
      </c>
      <c r="BC249" s="32">
        <f t="shared" si="101"/>
        <v>0</v>
      </c>
      <c r="BD249" s="32">
        <f t="shared" si="101"/>
        <v>0</v>
      </c>
      <c r="BE249" s="32">
        <f t="shared" si="101"/>
        <v>0</v>
      </c>
      <c r="BF249" s="32">
        <f t="shared" si="101"/>
        <v>20</v>
      </c>
      <c r="BG249" s="32">
        <f t="shared" si="101"/>
        <v>987193.73213999998</v>
      </c>
      <c r="BH249" s="32">
        <f t="shared" si="101"/>
        <v>15</v>
      </c>
      <c r="BI249" s="32">
        <f t="shared" si="101"/>
        <v>504374.09021999995</v>
      </c>
      <c r="BJ249" s="32">
        <f t="shared" si="101"/>
        <v>0</v>
      </c>
      <c r="BK249" s="32">
        <f t="shared" si="101"/>
        <v>0</v>
      </c>
      <c r="BL249" s="32">
        <f t="shared" si="101"/>
        <v>0</v>
      </c>
      <c r="BM249" s="32">
        <f t="shared" si="101"/>
        <v>0</v>
      </c>
      <c r="BN249" s="32">
        <f t="shared" si="101"/>
        <v>0</v>
      </c>
      <c r="BO249" s="32">
        <f t="shared" si="101"/>
        <v>0</v>
      </c>
      <c r="BP249" s="32">
        <f t="shared" si="101"/>
        <v>0</v>
      </c>
      <c r="BQ249" s="32">
        <f t="shared" si="101"/>
        <v>0</v>
      </c>
      <c r="BR249" s="32">
        <f t="shared" si="101"/>
        <v>0</v>
      </c>
      <c r="BS249" s="32">
        <f t="shared" si="101"/>
        <v>0</v>
      </c>
      <c r="BT249" s="32">
        <f t="shared" si="101"/>
        <v>5</v>
      </c>
      <c r="BU249" s="32">
        <f t="shared" si="101"/>
        <v>256710.81821</v>
      </c>
      <c r="BV249" s="32">
        <f t="shared" si="101"/>
        <v>0</v>
      </c>
      <c r="BW249" s="32">
        <f t="shared" si="101"/>
        <v>0</v>
      </c>
      <c r="BX249" s="32">
        <f t="shared" si="101"/>
        <v>0</v>
      </c>
      <c r="BY249" s="32">
        <f t="shared" si="101"/>
        <v>0</v>
      </c>
      <c r="BZ249" s="32">
        <f t="shared" si="101"/>
        <v>13</v>
      </c>
      <c r="CA249" s="32">
        <f t="shared" si="101"/>
        <v>1078201.40274</v>
      </c>
      <c r="CB249" s="32">
        <f t="shared" si="101"/>
        <v>13</v>
      </c>
      <c r="CC249" s="32">
        <f t="shared" si="101"/>
        <v>1008269.1926999999</v>
      </c>
      <c r="CD249" s="32">
        <f t="shared" si="101"/>
        <v>13</v>
      </c>
      <c r="CE249" s="32">
        <f t="shared" ref="CE249:EC249" si="102">SUM(CE250:CE251)</f>
        <v>658735.87256399996</v>
      </c>
      <c r="CF249" s="32">
        <f t="shared" si="102"/>
        <v>19</v>
      </c>
      <c r="CG249" s="32">
        <f t="shared" si="102"/>
        <v>992641.41936960001</v>
      </c>
      <c r="CH249" s="32">
        <f t="shared" si="102"/>
        <v>3</v>
      </c>
      <c r="CI249" s="32">
        <f t="shared" si="102"/>
        <v>132685.99048319997</v>
      </c>
      <c r="CJ249" s="32">
        <f t="shared" si="102"/>
        <v>28</v>
      </c>
      <c r="CK249" s="32">
        <f t="shared" si="102"/>
        <v>1322165.82498</v>
      </c>
      <c r="CL249" s="32">
        <f t="shared" si="102"/>
        <v>33</v>
      </c>
      <c r="CM249" s="32">
        <f t="shared" si="102"/>
        <v>1893591.8122967998</v>
      </c>
      <c r="CN249" s="32">
        <f t="shared" si="102"/>
        <v>0</v>
      </c>
      <c r="CO249" s="32">
        <f t="shared" si="102"/>
        <v>0</v>
      </c>
      <c r="CP249" s="32">
        <f t="shared" si="102"/>
        <v>51</v>
      </c>
      <c r="CQ249" s="32">
        <f t="shared" si="102"/>
        <v>2712552.2771423999</v>
      </c>
      <c r="CR249" s="32">
        <f t="shared" si="102"/>
        <v>0</v>
      </c>
      <c r="CS249" s="32">
        <f t="shared" si="102"/>
        <v>0</v>
      </c>
      <c r="CT249" s="32">
        <f t="shared" si="102"/>
        <v>26</v>
      </c>
      <c r="CU249" s="32">
        <f t="shared" si="102"/>
        <v>1111871.0476103998</v>
      </c>
      <c r="CV249" s="32">
        <f t="shared" si="102"/>
        <v>2</v>
      </c>
      <c r="CW249" s="32">
        <f t="shared" si="102"/>
        <v>96072.167637599981</v>
      </c>
      <c r="CX249" s="32">
        <f t="shared" si="102"/>
        <v>16</v>
      </c>
      <c r="CY249" s="32">
        <f t="shared" si="102"/>
        <v>814266.38499359996</v>
      </c>
      <c r="CZ249" s="32">
        <f t="shared" si="102"/>
        <v>2</v>
      </c>
      <c r="DA249" s="32">
        <f t="shared" si="102"/>
        <v>96072.167637599981</v>
      </c>
      <c r="DB249" s="32">
        <f t="shared" si="102"/>
        <v>0</v>
      </c>
      <c r="DC249" s="32">
        <f t="shared" si="102"/>
        <v>0</v>
      </c>
      <c r="DD249" s="32">
        <f t="shared" si="102"/>
        <v>117</v>
      </c>
      <c r="DE249" s="32">
        <f t="shared" si="102"/>
        <v>7490257.0020431997</v>
      </c>
      <c r="DF249" s="32">
        <f t="shared" si="102"/>
        <v>0</v>
      </c>
      <c r="DG249" s="32">
        <f t="shared" si="102"/>
        <v>0</v>
      </c>
      <c r="DH249" s="32">
        <f t="shared" si="102"/>
        <v>0</v>
      </c>
      <c r="DI249" s="32">
        <f t="shared" si="102"/>
        <v>0</v>
      </c>
      <c r="DJ249" s="32">
        <f t="shared" si="102"/>
        <v>80</v>
      </c>
      <c r="DK249" s="32">
        <f t="shared" si="102"/>
        <v>4990285.8704160005</v>
      </c>
      <c r="DL249" s="32">
        <f t="shared" si="102"/>
        <v>0</v>
      </c>
      <c r="DM249" s="32">
        <f t="shared" si="102"/>
        <v>0</v>
      </c>
      <c r="DN249" s="32">
        <f t="shared" si="102"/>
        <v>0</v>
      </c>
      <c r="DO249" s="32">
        <f t="shared" si="102"/>
        <v>0</v>
      </c>
      <c r="DP249" s="32">
        <f t="shared" si="102"/>
        <v>0</v>
      </c>
      <c r="DQ249" s="32">
        <f t="shared" si="102"/>
        <v>0</v>
      </c>
      <c r="DR249" s="32">
        <f t="shared" si="102"/>
        <v>0</v>
      </c>
      <c r="DS249" s="32">
        <f t="shared" si="102"/>
        <v>0</v>
      </c>
      <c r="DT249" s="32">
        <f t="shared" si="102"/>
        <v>0</v>
      </c>
      <c r="DU249" s="32">
        <f t="shared" si="102"/>
        <v>0</v>
      </c>
      <c r="DV249" s="32">
        <f t="shared" si="102"/>
        <v>0</v>
      </c>
      <c r="DW249" s="32">
        <f t="shared" si="102"/>
        <v>0</v>
      </c>
      <c r="DX249" s="32">
        <f t="shared" si="102"/>
        <v>3</v>
      </c>
      <c r="DY249" s="32">
        <f t="shared" si="102"/>
        <v>362405.54542500002</v>
      </c>
      <c r="DZ249" s="32">
        <f t="shared" si="102"/>
        <v>18</v>
      </c>
      <c r="EA249" s="32">
        <f t="shared" si="102"/>
        <v>1932498.8459699999</v>
      </c>
      <c r="EB249" s="32">
        <f t="shared" si="102"/>
        <v>1247</v>
      </c>
      <c r="EC249" s="32">
        <f t="shared" si="102"/>
        <v>62001170.044367388</v>
      </c>
      <c r="ED249" s="51"/>
      <c r="EE249" s="51"/>
      <c r="EF249" s="51"/>
      <c r="EG249" s="51"/>
      <c r="EH249" s="51"/>
      <c r="EI249" s="51"/>
      <c r="EJ249" s="52"/>
      <c r="EK249" s="52"/>
      <c r="EL249" s="52"/>
      <c r="EM249" s="52"/>
      <c r="EN249" s="52"/>
      <c r="EO249" s="52"/>
      <c r="EP249" s="52"/>
      <c r="EQ249" s="52"/>
      <c r="ER249" s="52"/>
      <c r="ES249" s="52"/>
      <c r="ET249" s="52"/>
      <c r="EU249" s="52"/>
      <c r="EV249" s="52"/>
      <c r="EW249" s="52"/>
      <c r="EX249" s="52"/>
      <c r="EY249" s="52"/>
      <c r="EZ249" s="52"/>
      <c r="FA249" s="52"/>
      <c r="FB249" s="52"/>
      <c r="FC249" s="52"/>
      <c r="FD249" s="52"/>
      <c r="FE249" s="52"/>
      <c r="FF249" s="52"/>
      <c r="FG249" s="52"/>
      <c r="FH249" s="52"/>
      <c r="FI249" s="52"/>
      <c r="FJ249" s="52"/>
      <c r="FK249" s="52"/>
      <c r="FL249" s="52"/>
      <c r="FM249" s="52"/>
      <c r="FN249" s="52"/>
      <c r="FO249" s="52"/>
      <c r="FP249" s="52"/>
      <c r="FQ249" s="52"/>
      <c r="FR249" s="52"/>
      <c r="FS249" s="52"/>
      <c r="FT249" s="52"/>
      <c r="FU249" s="52"/>
      <c r="FV249" s="52"/>
      <c r="FW249" s="52"/>
      <c r="FX249" s="52"/>
      <c r="FY249" s="52"/>
      <c r="FZ249" s="52"/>
      <c r="GA249" s="52"/>
      <c r="GB249" s="52"/>
      <c r="GC249" s="52"/>
      <c r="GD249" s="52"/>
      <c r="GE249" s="52"/>
      <c r="GF249" s="52"/>
      <c r="GG249" s="52"/>
      <c r="GH249" s="52"/>
      <c r="GI249" s="52"/>
      <c r="GJ249" s="52"/>
      <c r="GK249" s="52"/>
      <c r="GL249" s="52"/>
      <c r="GM249" s="52"/>
      <c r="GN249" s="52"/>
      <c r="GO249" s="52"/>
      <c r="GP249" s="52"/>
      <c r="GQ249" s="52"/>
      <c r="GR249" s="52"/>
      <c r="GS249" s="52"/>
      <c r="GT249" s="52"/>
      <c r="GU249" s="52"/>
      <c r="GV249" s="52"/>
      <c r="GW249" s="52"/>
      <c r="GX249" s="52"/>
      <c r="GY249" s="52"/>
      <c r="GZ249" s="52"/>
      <c r="HA249" s="52"/>
      <c r="HB249" s="52"/>
      <c r="HC249" s="52"/>
      <c r="HD249" s="52"/>
      <c r="HE249" s="52"/>
      <c r="HF249" s="52"/>
      <c r="HG249" s="52"/>
      <c r="HH249" s="52"/>
      <c r="HI249" s="52"/>
      <c r="HJ249" s="52"/>
      <c r="HK249" s="52"/>
      <c r="HL249" s="52"/>
      <c r="HM249" s="52"/>
      <c r="HN249" s="52"/>
      <c r="HO249" s="52"/>
      <c r="HP249" s="52"/>
      <c r="HQ249" s="52"/>
      <c r="HR249" s="52"/>
      <c r="HS249" s="52"/>
      <c r="HT249" s="52"/>
      <c r="HU249" s="52"/>
      <c r="HV249" s="52"/>
      <c r="HW249" s="52"/>
      <c r="HX249" s="52"/>
      <c r="HY249" s="52"/>
      <c r="HZ249" s="52"/>
      <c r="IA249" s="52"/>
      <c r="IB249" s="52"/>
      <c r="IC249" s="52"/>
      <c r="ID249" s="52"/>
      <c r="IE249" s="52"/>
      <c r="IF249" s="52"/>
      <c r="IG249" s="52"/>
      <c r="IH249" s="52"/>
      <c r="II249" s="52"/>
      <c r="IJ249" s="52"/>
      <c r="IK249" s="52"/>
      <c r="IL249" s="52"/>
      <c r="IM249" s="52"/>
      <c r="IN249" s="52"/>
      <c r="IO249" s="52"/>
      <c r="IP249" s="52"/>
      <c r="IQ249" s="52"/>
      <c r="IR249" s="52"/>
      <c r="IS249" s="52"/>
      <c r="IT249" s="52"/>
      <c r="IU249" s="52"/>
      <c r="IV249" s="52"/>
      <c r="IW249" s="52"/>
    </row>
    <row r="250" spans="1:257" s="44" customFormat="1" x14ac:dyDescent="0.25">
      <c r="A250" s="56">
        <v>242</v>
      </c>
      <c r="B250" s="34" t="s">
        <v>316</v>
      </c>
      <c r="C250" s="35">
        <v>19007.45</v>
      </c>
      <c r="D250" s="35">
        <f t="shared" si="100"/>
        <v>15205.960000000001</v>
      </c>
      <c r="E250" s="112">
        <v>1.17</v>
      </c>
      <c r="F250" s="36">
        <v>1</v>
      </c>
      <c r="G250" s="37"/>
      <c r="H250" s="38">
        <v>0.53</v>
      </c>
      <c r="I250" s="38">
        <v>0.23</v>
      </c>
      <c r="J250" s="38">
        <v>0.04</v>
      </c>
      <c r="K250" s="38">
        <v>0.2</v>
      </c>
      <c r="L250" s="35">
        <v>1.4</v>
      </c>
      <c r="M250" s="35">
        <v>1.68</v>
      </c>
      <c r="N250" s="35">
        <v>2.23</v>
      </c>
      <c r="O250" s="35">
        <v>2.39</v>
      </c>
      <c r="P250" s="39"/>
      <c r="Q250" s="39">
        <f>P250*C250*E250*F250*L250*$Q$6</f>
        <v>0</v>
      </c>
      <c r="R250" s="39">
        <v>0</v>
      </c>
      <c r="S250" s="39">
        <f>R250*C250*E250*F250*L250*$S$6</f>
        <v>0</v>
      </c>
      <c r="T250" s="39">
        <v>0</v>
      </c>
      <c r="U250" s="39">
        <f>T250*C250*E250*F250*L250*$U$6</f>
        <v>0</v>
      </c>
      <c r="V250" s="39">
        <v>340</v>
      </c>
      <c r="W250" s="39">
        <f>V250*C250*E250*F250*L250*$W$6</f>
        <v>11644191.959399998</v>
      </c>
      <c r="X250" s="39"/>
      <c r="Y250" s="39">
        <f>X250*C250*E250*F250*L250*$Y$6</f>
        <v>0</v>
      </c>
      <c r="Z250" s="39">
        <v>2</v>
      </c>
      <c r="AA250" s="39">
        <f>Z250*C250*E250*F250*L250*$AA$6</f>
        <v>68495.24682</v>
      </c>
      <c r="AB250" s="39">
        <v>0</v>
      </c>
      <c r="AC250" s="39">
        <f>AB250*C250*E250*F250*L250*$AC$6</f>
        <v>0</v>
      </c>
      <c r="AD250" s="39">
        <v>0</v>
      </c>
      <c r="AE250" s="39">
        <f>AD250*C250*E250*F250*L250*$AE$6</f>
        <v>0</v>
      </c>
      <c r="AF250" s="39">
        <v>0</v>
      </c>
      <c r="AG250" s="39">
        <f>AF250*C250*E250*F250*L250*$AG$6</f>
        <v>0</v>
      </c>
      <c r="AH250" s="39">
        <v>25</v>
      </c>
      <c r="AI250" s="39">
        <f>AH250*C250*E250*F250*L250*$AI$6</f>
        <v>762787.97594999988</v>
      </c>
      <c r="AJ250" s="39">
        <v>2</v>
      </c>
      <c r="AK250" s="39">
        <f>AJ250*C250*E250*F250*L250*$AK$6</f>
        <v>61023.03807599999</v>
      </c>
      <c r="AL250" s="39">
        <v>13</v>
      </c>
      <c r="AM250" s="39">
        <f>AL250*C250*E250*F250*L250*$AM$6</f>
        <v>396649.74749399995</v>
      </c>
      <c r="AN250" s="39"/>
      <c r="AO250" s="39">
        <f>SUM($AO$6*AN250*C250*E250*F250*L250)</f>
        <v>0</v>
      </c>
      <c r="AP250" s="39">
        <v>7</v>
      </c>
      <c r="AQ250" s="39">
        <f>AP250*C250*E250*F250*L250*$AQ$6</f>
        <v>213580.63326599993</v>
      </c>
      <c r="AR250" s="39">
        <v>0</v>
      </c>
      <c r="AS250" s="39">
        <f>AR250*C250*E250*F250*L250*$AS$6</f>
        <v>0</v>
      </c>
      <c r="AT250" s="39">
        <v>0</v>
      </c>
      <c r="AU250" s="39">
        <f>AT250*C250*E250*F250*L250*$AU$6</f>
        <v>0</v>
      </c>
      <c r="AV250" s="39">
        <v>0</v>
      </c>
      <c r="AW250" s="39">
        <f>AV250*C250*E250*F250*L250*$AW$6</f>
        <v>0</v>
      </c>
      <c r="AX250" s="32">
        <v>1</v>
      </c>
      <c r="AY250" s="39">
        <f>SUM(AX250*$AY$6*C250*E250*F250*L250)</f>
        <v>30511.519037999995</v>
      </c>
      <c r="AZ250" s="32">
        <v>8</v>
      </c>
      <c r="BA250" s="39">
        <f>SUM(AZ250*$BA$6*C250*E250*F250*L250)</f>
        <v>244092.15230399996</v>
      </c>
      <c r="BB250" s="39">
        <v>0</v>
      </c>
      <c r="BC250" s="39">
        <f>BB250*C250*E250*F250*L250*$BC$6</f>
        <v>0</v>
      </c>
      <c r="BD250" s="39">
        <v>0</v>
      </c>
      <c r="BE250" s="39">
        <f>BD250*C250*E250*F250*L250*$BE$6</f>
        <v>0</v>
      </c>
      <c r="BF250" s="39">
        <v>5</v>
      </c>
      <c r="BG250" s="39">
        <f>BF250*C250*E250*F250*L250*$BG$6</f>
        <v>168124.69673999998</v>
      </c>
      <c r="BH250" s="39">
        <v>15</v>
      </c>
      <c r="BI250" s="39">
        <f>BH250*C250*E250*F250*L250*$BI$6</f>
        <v>504374.09021999995</v>
      </c>
      <c r="BJ250" s="39">
        <v>0</v>
      </c>
      <c r="BK250" s="39">
        <f>BJ250*C250*E250*F250*L250*$BK$6</f>
        <v>0</v>
      </c>
      <c r="BL250" s="39">
        <v>0</v>
      </c>
      <c r="BM250" s="39">
        <f>BL250*C250*E250*F250*L250*$BM$6</f>
        <v>0</v>
      </c>
      <c r="BN250" s="39">
        <v>0</v>
      </c>
      <c r="BO250" s="39">
        <f>BN250*C250*E250*F250*L250*$BO$6</f>
        <v>0</v>
      </c>
      <c r="BP250" s="39">
        <v>0</v>
      </c>
      <c r="BQ250" s="39">
        <f>BP250*C250*E250*F250*L250*$BQ$6</f>
        <v>0</v>
      </c>
      <c r="BR250" s="39">
        <v>0</v>
      </c>
      <c r="BS250" s="39">
        <f>BR250*C250*E250*F250*L250*$BS$6</f>
        <v>0</v>
      </c>
      <c r="BT250" s="39">
        <v>1</v>
      </c>
      <c r="BU250" s="39">
        <f>BT250*C250*E250*F250*L250*$BU$6</f>
        <v>34247.62341</v>
      </c>
      <c r="BV250" s="39">
        <v>0</v>
      </c>
      <c r="BW250" s="39">
        <f>BV250*C250*E250*F250*L250*$BW$6</f>
        <v>0</v>
      </c>
      <c r="BX250" s="39">
        <v>0</v>
      </c>
      <c r="BY250" s="39">
        <f>BX250*C250*E250*F250*L250*$BY$6</f>
        <v>0</v>
      </c>
      <c r="BZ250" s="39">
        <v>3</v>
      </c>
      <c r="CA250" s="39">
        <f>BZ250*C250*E250*F250*M250*$CA$6</f>
        <v>168124.69673999998</v>
      </c>
      <c r="CB250" s="39">
        <v>5</v>
      </c>
      <c r="CC250" s="39">
        <f>CB250*C250*E250*F250*M250*$CC$6</f>
        <v>280207.82789999992</v>
      </c>
      <c r="CD250" s="39">
        <v>5</v>
      </c>
      <c r="CE250" s="39">
        <f>CD250*C250*E250*F250*M250*$CE$6</f>
        <v>183069.11422799996</v>
      </c>
      <c r="CF250" s="39">
        <v>6</v>
      </c>
      <c r="CG250" s="39">
        <f>CF250*C250*E250*F250*M250*$CG$6</f>
        <v>219682.93707359998</v>
      </c>
      <c r="CH250" s="32">
        <v>2</v>
      </c>
      <c r="CI250" s="39">
        <f>SUM(CH250*$CI$6*C250*E250*F250*M250)</f>
        <v>73227.645691199985</v>
      </c>
      <c r="CJ250" s="32">
        <v>15</v>
      </c>
      <c r="CK250" s="39">
        <f>SUM(CJ250*$CK$6*C250*E250*F250*M250)</f>
        <v>549207.34268399992</v>
      </c>
      <c r="CL250" s="39">
        <v>3</v>
      </c>
      <c r="CM250" s="39">
        <f>CL250*C250*E250*F250*M250*$CM$6</f>
        <v>109841.46853679999</v>
      </c>
      <c r="CN250" s="39">
        <v>0</v>
      </c>
      <c r="CO250" s="39">
        <f>CN250*C250*E250*F250*M250*$CO$6</f>
        <v>0</v>
      </c>
      <c r="CP250" s="39">
        <v>14</v>
      </c>
      <c r="CQ250" s="39">
        <f>CP250*C250*E250*F250*M250*$CQ$6</f>
        <v>512593.51983839995</v>
      </c>
      <c r="CR250" s="39">
        <v>0</v>
      </c>
      <c r="CS250" s="39">
        <f>CR250*C250*E250*F250*M250*$CS$6</f>
        <v>0</v>
      </c>
      <c r="CT250" s="39">
        <v>19</v>
      </c>
      <c r="CU250" s="39">
        <f>CT250*C250*E250*F250*M250*$CU$6</f>
        <v>695662.63406639989</v>
      </c>
      <c r="CV250" s="32">
        <v>1</v>
      </c>
      <c r="CW250" s="39">
        <f>SUM(CV250*$CW$6*C250*E250*F250*M250)</f>
        <v>36613.822845599992</v>
      </c>
      <c r="CX250" s="32">
        <v>6</v>
      </c>
      <c r="CY250" s="39">
        <f>SUM(CX250*$CY$6*C250*E250*F250*M250)</f>
        <v>219682.93707359995</v>
      </c>
      <c r="CZ250" s="39">
        <v>1</v>
      </c>
      <c r="DA250" s="39">
        <f>CZ250*C250*E250*F250*M250*$DA$6</f>
        <v>36613.822845599992</v>
      </c>
      <c r="DB250" s="39">
        <v>0</v>
      </c>
      <c r="DC250" s="39">
        <f>DB250*C250*E250*F250*M250*$DC$6</f>
        <v>0</v>
      </c>
      <c r="DD250" s="39">
        <v>7</v>
      </c>
      <c r="DE250" s="39">
        <f>DD250*C250*E250*F250*M250*$DE$6</f>
        <v>282449.49052319996</v>
      </c>
      <c r="DF250" s="39">
        <v>0</v>
      </c>
      <c r="DG250" s="39">
        <f>DF250*C250*E250*F250*M250*$DG$6</f>
        <v>0</v>
      </c>
      <c r="DH250" s="40">
        <v>0</v>
      </c>
      <c r="DI250" s="40">
        <f>DH250*C250*E250*F250*M250*$DI$6</f>
        <v>0</v>
      </c>
      <c r="DJ250" s="39">
        <v>10</v>
      </c>
      <c r="DK250" s="39">
        <f>DJ250*C250*E250*F250*M250*$DK$6</f>
        <v>403499.27217599994</v>
      </c>
      <c r="DL250" s="39">
        <v>0</v>
      </c>
      <c r="DM250" s="39">
        <f>DL250*C250*E250*F250*M250*$DM$6</f>
        <v>0</v>
      </c>
      <c r="DN250" s="39">
        <v>0</v>
      </c>
      <c r="DO250" s="39">
        <f>DN250*C250*E250*F250*M250*$DO$6</f>
        <v>0</v>
      </c>
      <c r="DP250" s="39">
        <v>0</v>
      </c>
      <c r="DQ250" s="39">
        <f>DP250*C250*E250*F250*M250*$DQ$6</f>
        <v>0</v>
      </c>
      <c r="DR250" s="39">
        <v>0</v>
      </c>
      <c r="DS250" s="39">
        <f>DR250*C250*E250*F250*M250*$DS$6</f>
        <v>0</v>
      </c>
      <c r="DT250" s="39"/>
      <c r="DU250" s="39">
        <f>DT250*C250*E250*F250*M250*$DU$6</f>
        <v>0</v>
      </c>
      <c r="DV250" s="39"/>
      <c r="DW250" s="39">
        <f>DV250*C250*E250*F250*M250*$DW$6</f>
        <v>0</v>
      </c>
      <c r="DX250" s="39">
        <v>0</v>
      </c>
      <c r="DY250" s="39">
        <f>DX250*C250*E250*F250*N250*$DY$6</f>
        <v>0</v>
      </c>
      <c r="DZ250" s="39">
        <v>8</v>
      </c>
      <c r="EA250" s="39">
        <f>DZ250*C250*E250*F250*O250*$EA$6</f>
        <v>637806.38922000001</v>
      </c>
      <c r="EB250" s="41">
        <f t="shared" ref="EB250:EB251" si="103">SUM(P250,R250,T250,V250,X250,Z250,AB250,AD250,AF250,AH250,AJ250,AL250,AP250,AR250,AT250,AV250,AX250,AZ250,BB250,BD250,BF250,BH250,BJ250,BL250,BN250,BP250,BR250,BT250,BV250,BX250,BZ250,CB250,CD250,CF250,CH250,CJ250,CL250,CN250,CP250,CR250,CT250,CV250,CX250,CZ250,DB250,DD250,DF250,DH250,DJ250,DL250,DN250,DP250,DR250,DT250,DV250,DX250,DZ250,AN250)</f>
        <v>524</v>
      </c>
      <c r="EC250" s="41">
        <f t="shared" ref="EC250:EC251" si="104">SUM(Q250,S250,U250,W250,Y250,AA250,AC250,AE250,AG250,AI250,AK250,AM250,AQ250,AS250,AU250,AW250,AY250,BA250,BC250,BE250,BG250,BI250,BK250,BM250,BO250,BQ250,BS250,BU250,BW250,BY250,CA250,CC250,CE250,CG250,CI250,CK250,CM250,CO250,CQ250,CS250,CU250,CW250,CY250,DA250,DC250,DE250,DG250,DI250,DK250,DM250,DO250,DQ250,DS250,DU250,DW250,DY250,EA250,AO250)</f>
        <v>18536361.604160395</v>
      </c>
      <c r="ED250" s="2"/>
      <c r="EE250" s="2"/>
      <c r="EF250" s="2"/>
      <c r="EG250" s="2"/>
      <c r="EH250" s="2"/>
      <c r="EI250" s="2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  <c r="FV250" s="1"/>
      <c r="FW250" s="1"/>
      <c r="FX250" s="1"/>
      <c r="FY250" s="1"/>
      <c r="FZ250" s="1"/>
      <c r="GA250" s="1"/>
      <c r="GB250" s="1"/>
      <c r="GC250" s="1"/>
      <c r="GD250" s="1"/>
      <c r="GE250" s="1"/>
      <c r="GF250" s="1"/>
      <c r="GG250" s="1"/>
      <c r="GH250" s="1"/>
      <c r="GI250" s="1"/>
      <c r="GJ250" s="1"/>
      <c r="GK250" s="1"/>
      <c r="GL250" s="1"/>
      <c r="GM250" s="1"/>
      <c r="GN250" s="1"/>
      <c r="GO250" s="1"/>
      <c r="GP250" s="1"/>
      <c r="GQ250" s="1"/>
      <c r="GR250" s="1"/>
      <c r="GS250" s="1"/>
      <c r="GT250" s="1"/>
      <c r="GU250" s="1"/>
      <c r="GV250" s="1"/>
      <c r="GW250" s="1"/>
      <c r="GX250" s="1"/>
      <c r="GY250" s="1"/>
      <c r="GZ250" s="1"/>
      <c r="HA250" s="1"/>
      <c r="HB250" s="1"/>
      <c r="HC250" s="1"/>
      <c r="HD250" s="1"/>
      <c r="HE250" s="1"/>
      <c r="HF250" s="1"/>
      <c r="HG250" s="1"/>
      <c r="HH250" s="1"/>
      <c r="HI250" s="1"/>
      <c r="HJ250" s="1"/>
      <c r="HK250" s="1"/>
      <c r="HL250" s="1"/>
      <c r="HM250" s="1"/>
      <c r="HN250" s="1"/>
      <c r="HO250" s="1"/>
      <c r="HP250" s="1"/>
      <c r="HQ250" s="1"/>
      <c r="HR250" s="1"/>
      <c r="HS250" s="1"/>
      <c r="HT250" s="1"/>
      <c r="HU250" s="1"/>
      <c r="HV250" s="1"/>
      <c r="HW250" s="1"/>
      <c r="HX250" s="1"/>
      <c r="HY250" s="1"/>
      <c r="HZ250" s="1"/>
      <c r="IA250" s="1"/>
      <c r="IB250" s="1"/>
      <c r="IC250" s="1"/>
      <c r="ID250" s="1"/>
      <c r="IE250" s="1"/>
      <c r="IF250" s="1"/>
      <c r="IG250" s="1"/>
      <c r="IH250" s="1"/>
      <c r="II250" s="1"/>
      <c r="IJ250" s="1"/>
      <c r="IK250" s="1"/>
      <c r="IL250" s="1"/>
      <c r="IM250" s="1"/>
      <c r="IN250" s="1"/>
      <c r="IO250" s="1"/>
      <c r="IP250" s="1"/>
      <c r="IQ250" s="1"/>
      <c r="IR250" s="1"/>
      <c r="IS250" s="1"/>
      <c r="IT250" s="1"/>
      <c r="IU250" s="1"/>
      <c r="IV250" s="1"/>
      <c r="IW250" s="1"/>
    </row>
    <row r="251" spans="1:257" s="44" customFormat="1" x14ac:dyDescent="0.25">
      <c r="A251" s="56">
        <v>243</v>
      </c>
      <c r="B251" s="34" t="s">
        <v>317</v>
      </c>
      <c r="C251" s="35">
        <v>19007.45</v>
      </c>
      <c r="D251" s="35">
        <f t="shared" si="100"/>
        <v>15205.960000000001</v>
      </c>
      <c r="E251" s="112">
        <v>1.9</v>
      </c>
      <c r="F251" s="36">
        <v>1</v>
      </c>
      <c r="G251" s="37"/>
      <c r="H251" s="38">
        <v>0.53</v>
      </c>
      <c r="I251" s="38">
        <v>0.23</v>
      </c>
      <c r="J251" s="38">
        <v>0.04</v>
      </c>
      <c r="K251" s="38">
        <v>0.2</v>
      </c>
      <c r="L251" s="35">
        <v>1.4</v>
      </c>
      <c r="M251" s="35">
        <v>1.68</v>
      </c>
      <c r="N251" s="35">
        <v>2.23</v>
      </c>
      <c r="O251" s="35">
        <v>2.39</v>
      </c>
      <c r="P251" s="39"/>
      <c r="Q251" s="39">
        <f>P251*C251*E251*F251*L251*$Q$6</f>
        <v>0</v>
      </c>
      <c r="R251" s="39">
        <v>5</v>
      </c>
      <c r="S251" s="39">
        <f>R251*C251*E251*F251*L251*$S$6</f>
        <v>328638.81049999996</v>
      </c>
      <c r="T251" s="39">
        <v>0</v>
      </c>
      <c r="U251" s="39">
        <f>T251*C251*E251*F251*L251*$U$6</f>
        <v>0</v>
      </c>
      <c r="V251" s="39">
        <v>260</v>
      </c>
      <c r="W251" s="39">
        <f>V251*C251*E251*F251*L251*$W$6</f>
        <v>14460107.661999999</v>
      </c>
      <c r="X251" s="39"/>
      <c r="Y251" s="39">
        <f>X251*C251*E251*F251*L251*$Y$6</f>
        <v>0</v>
      </c>
      <c r="Z251" s="39">
        <v>8</v>
      </c>
      <c r="AA251" s="39">
        <f>Z251*C251*E251*F251*L251*$AA$6</f>
        <v>444926.38959999999</v>
      </c>
      <c r="AB251" s="39">
        <v>0</v>
      </c>
      <c r="AC251" s="39">
        <f>AB251*C251*E251*F251*L251*$AC$6</f>
        <v>0</v>
      </c>
      <c r="AD251" s="39">
        <v>0</v>
      </c>
      <c r="AE251" s="39">
        <f>AD251*C251*E251*F251*L251*$AE$6</f>
        <v>0</v>
      </c>
      <c r="AF251" s="39">
        <v>0</v>
      </c>
      <c r="AG251" s="39">
        <f>AF251*C251*E251*F251*L251*$AG$6</f>
        <v>0</v>
      </c>
      <c r="AH251" s="39">
        <v>2</v>
      </c>
      <c r="AI251" s="39">
        <f>AH251*C251*E251*F251*L251*$AI$6</f>
        <v>99097.241319999986</v>
      </c>
      <c r="AJ251" s="39">
        <v>28</v>
      </c>
      <c r="AK251" s="39">
        <f>AJ251*C251*E251*F251*L251*$AK$6</f>
        <v>1387361.3784799997</v>
      </c>
      <c r="AL251" s="39">
        <v>35</v>
      </c>
      <c r="AM251" s="39">
        <f>AL251*C251*E251*F251*L251*$AM$6</f>
        <v>1734201.7230999998</v>
      </c>
      <c r="AN251" s="39">
        <v>1</v>
      </c>
      <c r="AO251" s="39">
        <f>SUM($AO$6*AN251*C251*E251*F251*L251)</f>
        <v>49548.620659999993</v>
      </c>
      <c r="AP251" s="39">
        <v>14</v>
      </c>
      <c r="AQ251" s="39">
        <f>AP251*C251*E251*F251*L251*$AQ$6</f>
        <v>693680.68923999986</v>
      </c>
      <c r="AR251" s="39">
        <v>0</v>
      </c>
      <c r="AS251" s="39">
        <f>AR251*C251*E251*F251*L251*$AS$6</f>
        <v>0</v>
      </c>
      <c r="AT251" s="39">
        <v>0</v>
      </c>
      <c r="AU251" s="39">
        <f>AT251*C251*E251*F251*L251*$AU$6</f>
        <v>0</v>
      </c>
      <c r="AV251" s="39">
        <v>0</v>
      </c>
      <c r="AW251" s="39">
        <f>AV251*C251*E251*F251*L251*$AW$6</f>
        <v>0</v>
      </c>
      <c r="AX251" s="39">
        <v>2</v>
      </c>
      <c r="AY251" s="39">
        <f>SUM(AX251*$AY$6*C251*E251*F251*L251)</f>
        <v>99097.241319999986</v>
      </c>
      <c r="AZ251" s="39">
        <v>17</v>
      </c>
      <c r="BA251" s="39">
        <f>SUM(AZ251*$BA$6*C251*E251*F251*L251)</f>
        <v>842326.55121999991</v>
      </c>
      <c r="BB251" s="39">
        <v>0</v>
      </c>
      <c r="BC251" s="39">
        <f>BB251*C251*E251*F251*L251*$BC$6</f>
        <v>0</v>
      </c>
      <c r="BD251" s="39">
        <v>0</v>
      </c>
      <c r="BE251" s="39">
        <f>BD251*C251*E251*F251*L251*$BE$6</f>
        <v>0</v>
      </c>
      <c r="BF251" s="39">
        <v>15</v>
      </c>
      <c r="BG251" s="39">
        <f>BF251*C251*E251*F251*L251*$BG$6</f>
        <v>819069.03539999994</v>
      </c>
      <c r="BH251" s="39"/>
      <c r="BI251" s="39">
        <f>BH251*C251*E251*F251*L251*$BI$6</f>
        <v>0</v>
      </c>
      <c r="BJ251" s="39">
        <v>0</v>
      </c>
      <c r="BK251" s="39">
        <f>BJ251*C251*E251*F251*L251*$BK$6</f>
        <v>0</v>
      </c>
      <c r="BL251" s="39">
        <v>0</v>
      </c>
      <c r="BM251" s="39">
        <f>BL251*C251*E251*F251*L251*$BM$6</f>
        <v>0</v>
      </c>
      <c r="BN251" s="39">
        <v>0</v>
      </c>
      <c r="BO251" s="39">
        <f>BN251*C251*E251*F251*L251*$BO$6</f>
        <v>0</v>
      </c>
      <c r="BP251" s="39">
        <v>0</v>
      </c>
      <c r="BQ251" s="39">
        <f>BP251*C251*E251*F251*L251*$BQ$6</f>
        <v>0</v>
      </c>
      <c r="BR251" s="39">
        <v>0</v>
      </c>
      <c r="BS251" s="39">
        <f>BR251*C251*E251*F251*L251*$BS$6</f>
        <v>0</v>
      </c>
      <c r="BT251" s="39">
        <v>4</v>
      </c>
      <c r="BU251" s="39">
        <f>BT251*C251*E251*F251*L251*$BU$6</f>
        <v>222463.1948</v>
      </c>
      <c r="BV251" s="39">
        <v>0</v>
      </c>
      <c r="BW251" s="39">
        <f>BV251*C251*E251*F251*L251*$BW$6</f>
        <v>0</v>
      </c>
      <c r="BX251" s="39">
        <v>0</v>
      </c>
      <c r="BY251" s="39">
        <f>BX251*C251*E251*F251*L251*$BY$6</f>
        <v>0</v>
      </c>
      <c r="BZ251" s="39">
        <v>10</v>
      </c>
      <c r="CA251" s="39">
        <f>BZ251*C251*E251*F251*M251*$CA$6</f>
        <v>910076.70600000001</v>
      </c>
      <c r="CB251" s="39">
        <v>8</v>
      </c>
      <c r="CC251" s="39">
        <f>CB251*C251*E251*F251*M251*$CC$6</f>
        <v>728061.36479999998</v>
      </c>
      <c r="CD251" s="39">
        <v>8</v>
      </c>
      <c r="CE251" s="39">
        <f>CD251*C251*E251*F251*M251*$CE$6</f>
        <v>475666.75833599997</v>
      </c>
      <c r="CF251" s="39">
        <v>13</v>
      </c>
      <c r="CG251" s="39">
        <f>CF251*C251*E251*F251*M251*$CG$6</f>
        <v>772958.482296</v>
      </c>
      <c r="CH251" s="39">
        <v>1</v>
      </c>
      <c r="CI251" s="39">
        <f>SUM(CH251*$CI$6*C251*E251*F251*M251)</f>
        <v>59458.344791999996</v>
      </c>
      <c r="CJ251" s="39">
        <v>13</v>
      </c>
      <c r="CK251" s="39">
        <f>SUM(CJ251*$CK$6*C251*E251*F251*M251)</f>
        <v>772958.482296</v>
      </c>
      <c r="CL251" s="39">
        <v>30</v>
      </c>
      <c r="CM251" s="39">
        <f>CL251*C251*E251*F251*M251*$CM$6</f>
        <v>1783750.3437599998</v>
      </c>
      <c r="CN251" s="39">
        <v>0</v>
      </c>
      <c r="CO251" s="39">
        <f>CN251*C251*E251*F251*M251*$CO$6</f>
        <v>0</v>
      </c>
      <c r="CP251" s="39">
        <v>37</v>
      </c>
      <c r="CQ251" s="39">
        <f>CP251*C251*E251*F251*M251*$CQ$6</f>
        <v>2199958.7573039997</v>
      </c>
      <c r="CR251" s="39"/>
      <c r="CS251" s="39">
        <f>CR251*C251*E251*F251*M251*$CS$6</f>
        <v>0</v>
      </c>
      <c r="CT251" s="39">
        <v>7</v>
      </c>
      <c r="CU251" s="39">
        <f>CT251*C251*E251*F251*M251*$CU$6</f>
        <v>416208.41354399989</v>
      </c>
      <c r="CV251" s="39">
        <v>1</v>
      </c>
      <c r="CW251" s="39">
        <f>SUM(CV251*$CW$6*C251*E251*F251*M251)</f>
        <v>59458.344791999996</v>
      </c>
      <c r="CX251" s="39">
        <v>10</v>
      </c>
      <c r="CY251" s="39">
        <f>SUM(CX251*$CY$6*C251*E251*F251*M251)</f>
        <v>594583.44791999995</v>
      </c>
      <c r="CZ251" s="39">
        <v>1</v>
      </c>
      <c r="DA251" s="39">
        <f>CZ251*C251*E251*F251*M251*$DA$6</f>
        <v>59458.344791999996</v>
      </c>
      <c r="DB251" s="39">
        <v>0</v>
      </c>
      <c r="DC251" s="39">
        <f>DB251*C251*E251*F251*M251*$DC$6</f>
        <v>0</v>
      </c>
      <c r="DD251" s="39">
        <v>110</v>
      </c>
      <c r="DE251" s="39">
        <f>DD251*C251*E251*F251*M251*$DE$6</f>
        <v>7207807.5115200002</v>
      </c>
      <c r="DF251" s="39">
        <v>0</v>
      </c>
      <c r="DG251" s="39">
        <f>DF251*C251*E251*F251*M251*$DG$6</f>
        <v>0</v>
      </c>
      <c r="DH251" s="40">
        <v>0</v>
      </c>
      <c r="DI251" s="40">
        <f>DH251*C251*E251*F251*M251*$DI$6</f>
        <v>0</v>
      </c>
      <c r="DJ251" s="39">
        <v>70</v>
      </c>
      <c r="DK251" s="39">
        <f>DJ251*C251*E251*F251*M251*$DK$6</f>
        <v>4586786.5982400002</v>
      </c>
      <c r="DL251" s="39">
        <v>0</v>
      </c>
      <c r="DM251" s="39">
        <f>DL251*C251*E251*F251*M251*$DM$6</f>
        <v>0</v>
      </c>
      <c r="DN251" s="39">
        <v>0</v>
      </c>
      <c r="DO251" s="39">
        <f>DN251*C251*E251*F251*M251*$DO$6</f>
        <v>0</v>
      </c>
      <c r="DP251" s="39">
        <v>0</v>
      </c>
      <c r="DQ251" s="39">
        <f>DP251*C251*E251*F251*M251*$DQ$6</f>
        <v>0</v>
      </c>
      <c r="DR251" s="39">
        <v>0</v>
      </c>
      <c r="DS251" s="39">
        <f>DR251*C251*E251*F251*M251*$DS$6</f>
        <v>0</v>
      </c>
      <c r="DT251" s="39"/>
      <c r="DU251" s="39">
        <f>DT251*C251*E251*F251*M251*$DU$6</f>
        <v>0</v>
      </c>
      <c r="DV251" s="39"/>
      <c r="DW251" s="39">
        <f>DV251*C251*E251*F251*M251*$DW$6</f>
        <v>0</v>
      </c>
      <c r="DX251" s="39">
        <v>3</v>
      </c>
      <c r="DY251" s="39">
        <f>DX251*C251*E251*F251*N251*$DY$6</f>
        <v>362405.54542500002</v>
      </c>
      <c r="DZ251" s="39">
        <v>10</v>
      </c>
      <c r="EA251" s="39">
        <f>DZ251*C251*E251*F251*O251*$EA$6</f>
        <v>1294692.4567499999</v>
      </c>
      <c r="EB251" s="41">
        <f t="shared" si="103"/>
        <v>723</v>
      </c>
      <c r="EC251" s="41">
        <f t="shared" si="104"/>
        <v>43464808.440206997</v>
      </c>
      <c r="ED251" s="2"/>
      <c r="EE251" s="2"/>
      <c r="EF251" s="2"/>
      <c r="EG251" s="2"/>
      <c r="EH251" s="2"/>
      <c r="EI251" s="2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  <c r="FV251" s="1"/>
      <c r="FW251" s="1"/>
      <c r="FX251" s="1"/>
      <c r="FY251" s="1"/>
      <c r="FZ251" s="1"/>
      <c r="GA251" s="1"/>
      <c r="GB251" s="1"/>
      <c r="GC251" s="1"/>
      <c r="GD251" s="1"/>
      <c r="GE251" s="1"/>
      <c r="GF251" s="1"/>
      <c r="GG251" s="1"/>
      <c r="GH251" s="1"/>
      <c r="GI251" s="1"/>
      <c r="GJ251" s="1"/>
      <c r="GK251" s="1"/>
      <c r="GL251" s="1"/>
      <c r="GM251" s="1"/>
      <c r="GN251" s="1"/>
      <c r="GO251" s="1"/>
      <c r="GP251" s="1"/>
      <c r="GQ251" s="1"/>
      <c r="GR251" s="1"/>
      <c r="GS251" s="1"/>
      <c r="GT251" s="1"/>
      <c r="GU251" s="1"/>
      <c r="GV251" s="1"/>
      <c r="GW251" s="1"/>
      <c r="GX251" s="1"/>
      <c r="GY251" s="1"/>
      <c r="GZ251" s="1"/>
      <c r="HA251" s="1"/>
      <c r="HB251" s="1"/>
      <c r="HC251" s="1"/>
      <c r="HD251" s="1"/>
      <c r="HE251" s="1"/>
      <c r="HF251" s="1"/>
      <c r="HG251" s="1"/>
      <c r="HH251" s="1"/>
      <c r="HI251" s="1"/>
      <c r="HJ251" s="1"/>
      <c r="HK251" s="1"/>
      <c r="HL251" s="1"/>
      <c r="HM251" s="1"/>
      <c r="HN251" s="1"/>
      <c r="HO251" s="1"/>
      <c r="HP251" s="1"/>
      <c r="HQ251" s="1"/>
      <c r="HR251" s="1"/>
      <c r="HS251" s="1"/>
      <c r="HT251" s="1"/>
      <c r="HU251" s="1"/>
      <c r="HV251" s="1"/>
      <c r="HW251" s="1"/>
      <c r="HX251" s="1"/>
      <c r="HY251" s="1"/>
      <c r="HZ251" s="1"/>
      <c r="IA251" s="1"/>
      <c r="IB251" s="1"/>
      <c r="IC251" s="1"/>
      <c r="ID251" s="1"/>
      <c r="IE251" s="1"/>
      <c r="IF251" s="1"/>
      <c r="IG251" s="1"/>
      <c r="IH251" s="1"/>
      <c r="II251" s="1"/>
      <c r="IJ251" s="1"/>
      <c r="IK251" s="1"/>
      <c r="IL251" s="1"/>
      <c r="IM251" s="1"/>
      <c r="IN251" s="1"/>
      <c r="IO251" s="1"/>
      <c r="IP251" s="1"/>
      <c r="IQ251" s="1"/>
      <c r="IR251" s="1"/>
      <c r="IS251" s="1"/>
      <c r="IT251" s="1"/>
      <c r="IU251" s="1"/>
      <c r="IV251" s="1"/>
      <c r="IW251" s="1"/>
    </row>
    <row r="252" spans="1:257" s="53" customFormat="1" ht="18" customHeight="1" x14ac:dyDescent="0.25">
      <c r="A252" s="46">
        <v>34</v>
      </c>
      <c r="B252" s="26" t="s">
        <v>318</v>
      </c>
      <c r="C252" s="35">
        <v>19007.45</v>
      </c>
      <c r="D252" s="47">
        <f t="shared" si="100"/>
        <v>0</v>
      </c>
      <c r="E252" s="47">
        <v>1.18</v>
      </c>
      <c r="F252" s="48"/>
      <c r="G252" s="49"/>
      <c r="H252" s="50"/>
      <c r="I252" s="50"/>
      <c r="J252" s="50"/>
      <c r="K252" s="50"/>
      <c r="L252" s="35">
        <v>1.4</v>
      </c>
      <c r="M252" s="35">
        <v>1.68</v>
      </c>
      <c r="N252" s="35">
        <v>2.23</v>
      </c>
      <c r="O252" s="35">
        <v>2.39</v>
      </c>
      <c r="P252" s="32">
        <f>SUM(P253:P258)</f>
        <v>0</v>
      </c>
      <c r="Q252" s="32">
        <f t="shared" ref="Q252:CD252" si="105">SUM(Q253:Q258)</f>
        <v>0</v>
      </c>
      <c r="R252" s="32">
        <f t="shared" si="105"/>
        <v>5</v>
      </c>
      <c r="S252" s="32">
        <f t="shared" si="105"/>
        <v>136990.49364</v>
      </c>
      <c r="T252" s="32">
        <f t="shared" si="105"/>
        <v>0</v>
      </c>
      <c r="U252" s="32">
        <f t="shared" si="105"/>
        <v>0</v>
      </c>
      <c r="V252" s="32">
        <f t="shared" si="105"/>
        <v>0</v>
      </c>
      <c r="W252" s="32">
        <f t="shared" si="105"/>
        <v>0</v>
      </c>
      <c r="X252" s="32">
        <f t="shared" si="105"/>
        <v>1</v>
      </c>
      <c r="Y252" s="32">
        <f t="shared" si="105"/>
        <v>38170.000791999999</v>
      </c>
      <c r="Z252" s="32">
        <f t="shared" si="105"/>
        <v>284</v>
      </c>
      <c r="AA252" s="32">
        <f t="shared" si="105"/>
        <v>6550018.9702640008</v>
      </c>
      <c r="AB252" s="32">
        <f t="shared" si="105"/>
        <v>0</v>
      </c>
      <c r="AC252" s="32">
        <f t="shared" si="105"/>
        <v>0</v>
      </c>
      <c r="AD252" s="32">
        <f t="shared" si="105"/>
        <v>0</v>
      </c>
      <c r="AE252" s="32">
        <f t="shared" si="105"/>
        <v>0</v>
      </c>
      <c r="AF252" s="32">
        <f t="shared" si="105"/>
        <v>0</v>
      </c>
      <c r="AG252" s="32">
        <f t="shared" si="105"/>
        <v>0</v>
      </c>
      <c r="AH252" s="32">
        <f t="shared" si="105"/>
        <v>0</v>
      </c>
      <c r="AI252" s="32">
        <f t="shared" si="105"/>
        <v>0</v>
      </c>
      <c r="AJ252" s="32">
        <f t="shared" si="105"/>
        <v>2</v>
      </c>
      <c r="AK252" s="32">
        <f t="shared" si="105"/>
        <v>37135.387273599998</v>
      </c>
      <c r="AL252" s="32">
        <f t="shared" si="105"/>
        <v>1</v>
      </c>
      <c r="AM252" s="32">
        <f t="shared" si="105"/>
        <v>18567.693636799999</v>
      </c>
      <c r="AN252" s="32">
        <f t="shared" si="105"/>
        <v>0</v>
      </c>
      <c r="AO252" s="32">
        <f t="shared" si="105"/>
        <v>0</v>
      </c>
      <c r="AP252" s="32">
        <f t="shared" si="105"/>
        <v>0</v>
      </c>
      <c r="AQ252" s="32">
        <f t="shared" si="105"/>
        <v>0</v>
      </c>
      <c r="AR252" s="32">
        <f t="shared" si="105"/>
        <v>0</v>
      </c>
      <c r="AS252" s="32">
        <f t="shared" si="105"/>
        <v>0</v>
      </c>
      <c r="AT252" s="32">
        <f t="shared" si="105"/>
        <v>0</v>
      </c>
      <c r="AU252" s="32">
        <f t="shared" si="105"/>
        <v>0</v>
      </c>
      <c r="AV252" s="32">
        <f t="shared" si="105"/>
        <v>0</v>
      </c>
      <c r="AW252" s="32">
        <f t="shared" si="105"/>
        <v>0</v>
      </c>
      <c r="AX252" s="32">
        <f t="shared" si="105"/>
        <v>0</v>
      </c>
      <c r="AY252" s="32">
        <f t="shared" si="105"/>
        <v>0</v>
      </c>
      <c r="AZ252" s="32">
        <f t="shared" si="105"/>
        <v>0</v>
      </c>
      <c r="BA252" s="32">
        <f t="shared" si="105"/>
        <v>0</v>
      </c>
      <c r="BB252" s="32">
        <f t="shared" si="105"/>
        <v>0</v>
      </c>
      <c r="BC252" s="32">
        <f t="shared" si="105"/>
        <v>0</v>
      </c>
      <c r="BD252" s="32">
        <f t="shared" si="105"/>
        <v>380</v>
      </c>
      <c r="BE252" s="32">
        <f t="shared" si="105"/>
        <v>10719745.621199999</v>
      </c>
      <c r="BF252" s="32">
        <f t="shared" si="105"/>
        <v>0</v>
      </c>
      <c r="BG252" s="32">
        <f t="shared" si="105"/>
        <v>0</v>
      </c>
      <c r="BH252" s="32">
        <f t="shared" si="105"/>
        <v>0</v>
      </c>
      <c r="BI252" s="32">
        <f t="shared" si="105"/>
        <v>0</v>
      </c>
      <c r="BJ252" s="32">
        <f t="shared" si="105"/>
        <v>0</v>
      </c>
      <c r="BK252" s="32">
        <f t="shared" si="105"/>
        <v>0</v>
      </c>
      <c r="BL252" s="32">
        <f t="shared" si="105"/>
        <v>0</v>
      </c>
      <c r="BM252" s="32">
        <f t="shared" si="105"/>
        <v>0</v>
      </c>
      <c r="BN252" s="32">
        <f t="shared" si="105"/>
        <v>0</v>
      </c>
      <c r="BO252" s="32">
        <f t="shared" si="105"/>
        <v>0</v>
      </c>
      <c r="BP252" s="32">
        <f t="shared" si="105"/>
        <v>0</v>
      </c>
      <c r="BQ252" s="32">
        <f t="shared" si="105"/>
        <v>0</v>
      </c>
      <c r="BR252" s="32">
        <f t="shared" si="105"/>
        <v>0</v>
      </c>
      <c r="BS252" s="32">
        <f t="shared" si="105"/>
        <v>0</v>
      </c>
      <c r="BT252" s="32">
        <f t="shared" si="105"/>
        <v>0</v>
      </c>
      <c r="BU252" s="32">
        <f t="shared" si="105"/>
        <v>0</v>
      </c>
      <c r="BV252" s="32">
        <f t="shared" si="105"/>
        <v>2</v>
      </c>
      <c r="BW252" s="32">
        <f t="shared" si="105"/>
        <v>49661.448883200006</v>
      </c>
      <c r="BX252" s="32">
        <f t="shared" si="105"/>
        <v>0</v>
      </c>
      <c r="BY252" s="32">
        <f t="shared" si="105"/>
        <v>0</v>
      </c>
      <c r="BZ252" s="32">
        <f t="shared" si="105"/>
        <v>5</v>
      </c>
      <c r="CA252" s="32">
        <f t="shared" si="105"/>
        <v>170519.63543999998</v>
      </c>
      <c r="CB252" s="32">
        <f t="shared" si="105"/>
        <v>5</v>
      </c>
      <c r="CC252" s="32">
        <f t="shared" si="105"/>
        <v>170519.63543999998</v>
      </c>
      <c r="CD252" s="32">
        <f t="shared" si="105"/>
        <v>1</v>
      </c>
      <c r="CE252" s="32">
        <f t="shared" ref="CE252:EC252" si="106">SUM(CE253:CE258)</f>
        <v>22281.232364159998</v>
      </c>
      <c r="CF252" s="32">
        <f t="shared" si="106"/>
        <v>14</v>
      </c>
      <c r="CG252" s="32">
        <f t="shared" si="106"/>
        <v>311937.25309824001</v>
      </c>
      <c r="CH252" s="32">
        <f t="shared" si="106"/>
        <v>2</v>
      </c>
      <c r="CI252" s="32">
        <f t="shared" si="106"/>
        <v>44562.464728319996</v>
      </c>
      <c r="CJ252" s="32">
        <f t="shared" si="106"/>
        <v>5</v>
      </c>
      <c r="CK252" s="32">
        <f t="shared" si="106"/>
        <v>111406.1618208</v>
      </c>
      <c r="CL252" s="32">
        <f t="shared" si="106"/>
        <v>20</v>
      </c>
      <c r="CM252" s="32">
        <f t="shared" si="106"/>
        <v>445624.64728319994</v>
      </c>
      <c r="CN252" s="32">
        <f t="shared" si="106"/>
        <v>0</v>
      </c>
      <c r="CO252" s="32">
        <f t="shared" si="106"/>
        <v>0</v>
      </c>
      <c r="CP252" s="32">
        <f t="shared" si="106"/>
        <v>0</v>
      </c>
      <c r="CQ252" s="32">
        <f t="shared" si="106"/>
        <v>0</v>
      </c>
      <c r="CR252" s="32">
        <f t="shared" si="106"/>
        <v>0</v>
      </c>
      <c r="CS252" s="32">
        <f t="shared" si="106"/>
        <v>0</v>
      </c>
      <c r="CT252" s="32">
        <f t="shared" si="106"/>
        <v>0</v>
      </c>
      <c r="CU252" s="32">
        <f t="shared" si="106"/>
        <v>0</v>
      </c>
      <c r="CV252" s="32">
        <f t="shared" si="106"/>
        <v>0</v>
      </c>
      <c r="CW252" s="32">
        <f t="shared" si="106"/>
        <v>0</v>
      </c>
      <c r="CX252" s="32">
        <f t="shared" si="106"/>
        <v>0</v>
      </c>
      <c r="CY252" s="32">
        <f t="shared" si="106"/>
        <v>0</v>
      </c>
      <c r="CZ252" s="32">
        <f t="shared" si="106"/>
        <v>0</v>
      </c>
      <c r="DA252" s="32">
        <f t="shared" si="106"/>
        <v>0</v>
      </c>
      <c r="DB252" s="32">
        <f t="shared" si="106"/>
        <v>0</v>
      </c>
      <c r="DC252" s="32">
        <f t="shared" si="106"/>
        <v>0</v>
      </c>
      <c r="DD252" s="32">
        <f t="shared" si="106"/>
        <v>0</v>
      </c>
      <c r="DE252" s="32">
        <f t="shared" si="106"/>
        <v>0</v>
      </c>
      <c r="DF252" s="32">
        <f t="shared" si="106"/>
        <v>0</v>
      </c>
      <c r="DG252" s="32">
        <f t="shared" si="106"/>
        <v>0</v>
      </c>
      <c r="DH252" s="32">
        <f t="shared" si="106"/>
        <v>4</v>
      </c>
      <c r="DI252" s="32">
        <f t="shared" si="106"/>
        <v>220993.44753024</v>
      </c>
      <c r="DJ252" s="32">
        <f t="shared" si="106"/>
        <v>225</v>
      </c>
      <c r="DK252" s="32">
        <f t="shared" si="106"/>
        <v>6776856.4939891212</v>
      </c>
      <c r="DL252" s="32">
        <f t="shared" si="106"/>
        <v>0</v>
      </c>
      <c r="DM252" s="32">
        <f t="shared" si="106"/>
        <v>0</v>
      </c>
      <c r="DN252" s="32">
        <f t="shared" si="106"/>
        <v>0</v>
      </c>
      <c r="DO252" s="32">
        <f t="shared" si="106"/>
        <v>0</v>
      </c>
      <c r="DP252" s="32">
        <f t="shared" si="106"/>
        <v>0</v>
      </c>
      <c r="DQ252" s="32">
        <f t="shared" si="106"/>
        <v>0</v>
      </c>
      <c r="DR252" s="32">
        <f t="shared" si="106"/>
        <v>0</v>
      </c>
      <c r="DS252" s="32">
        <f t="shared" si="106"/>
        <v>0</v>
      </c>
      <c r="DT252" s="32">
        <f t="shared" si="106"/>
        <v>0</v>
      </c>
      <c r="DU252" s="32">
        <f t="shared" si="106"/>
        <v>0</v>
      </c>
      <c r="DV252" s="32">
        <f t="shared" si="106"/>
        <v>2</v>
      </c>
      <c r="DW252" s="32">
        <f t="shared" si="106"/>
        <v>44562.464728319996</v>
      </c>
      <c r="DX252" s="32">
        <f t="shared" si="106"/>
        <v>1</v>
      </c>
      <c r="DY252" s="32">
        <f t="shared" si="106"/>
        <v>45268.903218000007</v>
      </c>
      <c r="DZ252" s="32">
        <f t="shared" si="106"/>
        <v>10</v>
      </c>
      <c r="EA252" s="32">
        <f t="shared" si="106"/>
        <v>485168.96274000005</v>
      </c>
      <c r="EB252" s="32">
        <f t="shared" si="106"/>
        <v>969</v>
      </c>
      <c r="EC252" s="32">
        <f t="shared" si="106"/>
        <v>26399990.918070003</v>
      </c>
      <c r="ED252" s="51"/>
      <c r="EE252" s="51"/>
      <c r="EF252" s="51"/>
      <c r="EG252" s="51"/>
      <c r="EH252" s="51"/>
      <c r="EI252" s="51"/>
      <c r="EJ252" s="52"/>
      <c r="EK252" s="52"/>
      <c r="EL252" s="52"/>
      <c r="EM252" s="52"/>
      <c r="EN252" s="52"/>
      <c r="EO252" s="52"/>
      <c r="EP252" s="52"/>
      <c r="EQ252" s="52"/>
      <c r="ER252" s="52"/>
      <c r="ES252" s="52"/>
      <c r="ET252" s="52"/>
      <c r="EU252" s="52"/>
      <c r="EV252" s="52"/>
      <c r="EW252" s="52"/>
      <c r="EX252" s="52"/>
      <c r="EY252" s="52"/>
      <c r="EZ252" s="52"/>
      <c r="FA252" s="52"/>
      <c r="FB252" s="52"/>
      <c r="FC252" s="52"/>
      <c r="FD252" s="52"/>
      <c r="FE252" s="52"/>
      <c r="FF252" s="52"/>
      <c r="FG252" s="52"/>
      <c r="FH252" s="52"/>
      <c r="FI252" s="52"/>
      <c r="FJ252" s="52"/>
      <c r="FK252" s="52"/>
      <c r="FL252" s="52"/>
      <c r="FM252" s="52"/>
      <c r="FN252" s="52"/>
      <c r="FO252" s="52"/>
      <c r="FP252" s="52"/>
      <c r="FQ252" s="52"/>
      <c r="FR252" s="52"/>
      <c r="FS252" s="52"/>
      <c r="FT252" s="52"/>
      <c r="FU252" s="52"/>
      <c r="FV252" s="52"/>
      <c r="FW252" s="52"/>
      <c r="FX252" s="52"/>
      <c r="FY252" s="52"/>
      <c r="FZ252" s="52"/>
      <c r="GA252" s="52"/>
      <c r="GB252" s="52"/>
      <c r="GC252" s="52"/>
      <c r="GD252" s="52"/>
      <c r="GE252" s="52"/>
      <c r="GF252" s="52"/>
      <c r="GG252" s="52"/>
      <c r="GH252" s="52"/>
      <c r="GI252" s="52"/>
      <c r="GJ252" s="52"/>
      <c r="GK252" s="52"/>
      <c r="GL252" s="52"/>
      <c r="GM252" s="52"/>
      <c r="GN252" s="52"/>
      <c r="GO252" s="52"/>
      <c r="GP252" s="52"/>
      <c r="GQ252" s="52"/>
      <c r="GR252" s="52"/>
      <c r="GS252" s="52"/>
      <c r="GT252" s="52"/>
      <c r="GU252" s="52"/>
      <c r="GV252" s="52"/>
      <c r="GW252" s="52"/>
      <c r="GX252" s="52"/>
      <c r="GY252" s="52"/>
      <c r="GZ252" s="52"/>
      <c r="HA252" s="52"/>
      <c r="HB252" s="52"/>
      <c r="HC252" s="52"/>
      <c r="HD252" s="52"/>
      <c r="HE252" s="52"/>
      <c r="HF252" s="52"/>
      <c r="HG252" s="52"/>
      <c r="HH252" s="52"/>
      <c r="HI252" s="52"/>
      <c r="HJ252" s="52"/>
      <c r="HK252" s="52"/>
      <c r="HL252" s="52"/>
      <c r="HM252" s="52"/>
      <c r="HN252" s="52"/>
      <c r="HO252" s="52"/>
      <c r="HP252" s="52"/>
      <c r="HQ252" s="52"/>
      <c r="HR252" s="52"/>
      <c r="HS252" s="52"/>
      <c r="HT252" s="52"/>
      <c r="HU252" s="52"/>
      <c r="HV252" s="52"/>
      <c r="HW252" s="52"/>
      <c r="HX252" s="52"/>
      <c r="HY252" s="52"/>
      <c r="HZ252" s="52"/>
      <c r="IA252" s="52"/>
      <c r="IB252" s="52"/>
      <c r="IC252" s="52"/>
      <c r="ID252" s="52"/>
      <c r="IE252" s="52"/>
      <c r="IF252" s="52"/>
      <c r="IG252" s="52"/>
      <c r="IH252" s="52"/>
      <c r="II252" s="52"/>
      <c r="IJ252" s="52"/>
      <c r="IK252" s="52"/>
      <c r="IL252" s="52"/>
      <c r="IM252" s="52"/>
      <c r="IN252" s="52"/>
      <c r="IO252" s="52"/>
      <c r="IP252" s="52"/>
      <c r="IQ252" s="52"/>
      <c r="IR252" s="52"/>
      <c r="IS252" s="52"/>
      <c r="IT252" s="52"/>
      <c r="IU252" s="52"/>
      <c r="IV252" s="52"/>
      <c r="IW252" s="52"/>
    </row>
    <row r="253" spans="1:257" ht="30" x14ac:dyDescent="0.25">
      <c r="A253" s="56">
        <v>244</v>
      </c>
      <c r="B253" s="57" t="s">
        <v>319</v>
      </c>
      <c r="C253" s="35">
        <v>19007.45</v>
      </c>
      <c r="D253" s="35">
        <f t="shared" si="100"/>
        <v>16156.3325</v>
      </c>
      <c r="E253" s="112">
        <v>0.89</v>
      </c>
      <c r="F253" s="36">
        <v>0.8</v>
      </c>
      <c r="G253" s="101"/>
      <c r="H253" s="102">
        <v>0.69</v>
      </c>
      <c r="I253" s="102">
        <v>0.13</v>
      </c>
      <c r="J253" s="102">
        <v>0.03</v>
      </c>
      <c r="K253" s="102">
        <v>0.15</v>
      </c>
      <c r="L253" s="35">
        <v>1.4</v>
      </c>
      <c r="M253" s="35">
        <v>1.68</v>
      </c>
      <c r="N253" s="35">
        <v>2.23</v>
      </c>
      <c r="O253" s="35">
        <v>2.39</v>
      </c>
      <c r="P253" s="39"/>
      <c r="Q253" s="39">
        <f>P253*C253*E253*F253*L253*$Q$6</f>
        <v>0</v>
      </c>
      <c r="R253" s="39"/>
      <c r="S253" s="39">
        <f>R253*C253*E253*F253*L253*$S$6</f>
        <v>0</v>
      </c>
      <c r="T253" s="39">
        <v>0</v>
      </c>
      <c r="U253" s="39">
        <f>T253*C253*E253*F253*L253*$U$6</f>
        <v>0</v>
      </c>
      <c r="V253" s="39">
        <v>0</v>
      </c>
      <c r="W253" s="39">
        <f>V253*C253*E253*F253*L253*$W$6</f>
        <v>0</v>
      </c>
      <c r="X253" s="39">
        <v>0</v>
      </c>
      <c r="Y253" s="39">
        <f>X253*C253*E253*F253*L253*$Y$6</f>
        <v>0</v>
      </c>
      <c r="Z253" s="39">
        <v>132</v>
      </c>
      <c r="AA253" s="39">
        <f>Z253*C253*E253*F253*L253*$AA$6</f>
        <v>2751050.1184320003</v>
      </c>
      <c r="AB253" s="39">
        <v>0</v>
      </c>
      <c r="AC253" s="39">
        <f>AB253*C253*E253*F253*L253*$AC$6</f>
        <v>0</v>
      </c>
      <c r="AD253" s="39">
        <v>0</v>
      </c>
      <c r="AE253" s="39">
        <f>AD253*C253*E253*F253*L253*$AE$6</f>
        <v>0</v>
      </c>
      <c r="AF253" s="39">
        <v>0</v>
      </c>
      <c r="AG253" s="39">
        <f>AF253*C253*E253*F253*L253*$AG$6</f>
        <v>0</v>
      </c>
      <c r="AH253" s="39">
        <v>0</v>
      </c>
      <c r="AI253" s="39">
        <f>AH253*C253*E253*F253*L253*$AI$6</f>
        <v>0</v>
      </c>
      <c r="AJ253" s="39">
        <v>2</v>
      </c>
      <c r="AK253" s="39">
        <f>AJ253*C253*E253*F253*L253*$AK$6</f>
        <v>37135.387273599998</v>
      </c>
      <c r="AL253" s="39">
        <v>1</v>
      </c>
      <c r="AM253" s="39">
        <f>AL253*C253*E253*F253*L253*$AM$6</f>
        <v>18567.693636799999</v>
      </c>
      <c r="AN253" s="39"/>
      <c r="AO253" s="39">
        <f>SUM($AO$6*AN253*C253*E253*F253*L253)</f>
        <v>0</v>
      </c>
      <c r="AP253" s="39">
        <v>0</v>
      </c>
      <c r="AQ253" s="39">
        <f>AP253*C253*E253*F253*L253*$AQ$6</f>
        <v>0</v>
      </c>
      <c r="AR253" s="39">
        <v>0</v>
      </c>
      <c r="AS253" s="39">
        <f>AR253*C253*E253*F253*L253*$AS$6</f>
        <v>0</v>
      </c>
      <c r="AT253" s="39">
        <v>0</v>
      </c>
      <c r="AU253" s="39">
        <f>AT253*C253*E253*F253*L253*$AU$6</f>
        <v>0</v>
      </c>
      <c r="AV253" s="39">
        <v>0</v>
      </c>
      <c r="AW253" s="39">
        <f>AV253*C253*E253*F253*L253*$AW$6</f>
        <v>0</v>
      </c>
      <c r="AX253" s="39"/>
      <c r="AY253" s="39">
        <f>SUM(AX253*$AY$6*C253*E253*F253*L253)</f>
        <v>0</v>
      </c>
      <c r="AZ253" s="39"/>
      <c r="BA253" s="39">
        <f>SUM(AZ253*$BA$6*C253*E253*F253*L253)</f>
        <v>0</v>
      </c>
      <c r="BB253" s="39">
        <v>0</v>
      </c>
      <c r="BC253" s="39">
        <f>BB253*C253*E253*F253*L253*$BC$6</f>
        <v>0</v>
      </c>
      <c r="BD253" s="39">
        <v>130</v>
      </c>
      <c r="BE253" s="39">
        <f>BD253*C253*E253*F253*L253*$BE$6</f>
        <v>2660106.312864</v>
      </c>
      <c r="BF253" s="39">
        <v>0</v>
      </c>
      <c r="BG253" s="39">
        <f>BF253*C253*E253*F253*L253*$BG$6</f>
        <v>0</v>
      </c>
      <c r="BH253" s="39">
        <v>0</v>
      </c>
      <c r="BI253" s="39">
        <f>BH253*C253*E253*F253*L253*$BI$6</f>
        <v>0</v>
      </c>
      <c r="BJ253" s="39">
        <v>0</v>
      </c>
      <c r="BK253" s="39">
        <f>BJ253*C253*E253*F253*L253*$BK$6</f>
        <v>0</v>
      </c>
      <c r="BL253" s="39">
        <v>0</v>
      </c>
      <c r="BM253" s="39">
        <f>BL253*C253*E253*F253*L253*$BM$6</f>
        <v>0</v>
      </c>
      <c r="BN253" s="39">
        <v>0</v>
      </c>
      <c r="BO253" s="39">
        <f>BN253*C253*E253*F253*L253*$BO$6</f>
        <v>0</v>
      </c>
      <c r="BP253" s="39">
        <v>0</v>
      </c>
      <c r="BQ253" s="39">
        <f>BP253*C253*E253*F253*L253*$BQ$6</f>
        <v>0</v>
      </c>
      <c r="BR253" s="39">
        <v>0</v>
      </c>
      <c r="BS253" s="39">
        <f>BR253*C253*E253*F253*L253*$BS$6</f>
        <v>0</v>
      </c>
      <c r="BT253" s="39">
        <v>0</v>
      </c>
      <c r="BU253" s="39">
        <f>BT253*C253*E253*F253*L253*$BU$6</f>
        <v>0</v>
      </c>
      <c r="BV253" s="39">
        <v>1</v>
      </c>
      <c r="BW253" s="39">
        <f>BV253*C253*E253*F253*L253*$BW$6</f>
        <v>20462.3562528</v>
      </c>
      <c r="BX253" s="39">
        <v>0</v>
      </c>
      <c r="BY253" s="39">
        <f>BX253*C253*E253*F253*L253*$BY$6</f>
        <v>0</v>
      </c>
      <c r="BZ253" s="39">
        <v>5</v>
      </c>
      <c r="CA253" s="39">
        <f>BZ253*C253*E253*F253*M253*$CA$6</f>
        <v>170519.63543999998</v>
      </c>
      <c r="CB253" s="39">
        <v>5</v>
      </c>
      <c r="CC253" s="39">
        <f>CB253*C253*E253*F253*M253*$CC$6</f>
        <v>170519.63543999998</v>
      </c>
      <c r="CD253" s="39">
        <v>1</v>
      </c>
      <c r="CE253" s="39">
        <f>CD253*C253*E253*F253*M253*$CE$6</f>
        <v>22281.232364159998</v>
      </c>
      <c r="CF253" s="39">
        <v>14</v>
      </c>
      <c r="CG253" s="39">
        <f>CF253*C253*E253*F253*M253*$CG$6</f>
        <v>311937.25309824001</v>
      </c>
      <c r="CH253" s="39">
        <v>2</v>
      </c>
      <c r="CI253" s="39">
        <f>SUM(CH253*$CI$6*C253*E253*F253*M253)</f>
        <v>44562.464728319996</v>
      </c>
      <c r="CJ253" s="39">
        <v>5</v>
      </c>
      <c r="CK253" s="39">
        <f>SUM(CJ253*$CK$6*C253*E253*F253*M253)</f>
        <v>111406.1618208</v>
      </c>
      <c r="CL253" s="39">
        <v>20</v>
      </c>
      <c r="CM253" s="39">
        <f>CL253*C253*E253*F253*M253*$CM$6</f>
        <v>445624.64728319994</v>
      </c>
      <c r="CN253" s="39">
        <v>0</v>
      </c>
      <c r="CO253" s="39">
        <f>CN253*C253*E253*F253*M253*$CO$6</f>
        <v>0</v>
      </c>
      <c r="CP253" s="39">
        <v>0</v>
      </c>
      <c r="CQ253" s="39">
        <f>CP253*C253*E253*F253*M253*$CQ$6</f>
        <v>0</v>
      </c>
      <c r="CR253" s="39">
        <v>0</v>
      </c>
      <c r="CS253" s="39">
        <f>CR253*C253*E253*F253*M253*$CS$6</f>
        <v>0</v>
      </c>
      <c r="CT253" s="39">
        <v>0</v>
      </c>
      <c r="CU253" s="39">
        <f>CT253*C253*E253*F253*M253*$CU$6</f>
        <v>0</v>
      </c>
      <c r="CV253" s="39"/>
      <c r="CW253" s="39">
        <f>SUM(CV253*$CW$6*C253*E253*F253*M253)</f>
        <v>0</v>
      </c>
      <c r="CX253" s="39"/>
      <c r="CY253" s="39">
        <f>SUM(CX253*$CY$6*C253*E253*F253*M253)</f>
        <v>0</v>
      </c>
      <c r="CZ253" s="39">
        <v>0</v>
      </c>
      <c r="DA253" s="39">
        <f>CZ253*C253*E253*F253*M253*$DA$6</f>
        <v>0</v>
      </c>
      <c r="DB253" s="39">
        <v>0</v>
      </c>
      <c r="DC253" s="39">
        <f>DB253*C253*E253*F253*M253*$DC$6</f>
        <v>0</v>
      </c>
      <c r="DD253" s="39">
        <v>0</v>
      </c>
      <c r="DE253" s="39">
        <f>DD253*C253*E253*F253*M253*$DE$6</f>
        <v>0</v>
      </c>
      <c r="DF253" s="39">
        <v>0</v>
      </c>
      <c r="DG253" s="39">
        <f>DF253*C253*E253*F253*M253*$DG$6</f>
        <v>0</v>
      </c>
      <c r="DH253" s="40">
        <v>0</v>
      </c>
      <c r="DI253" s="40">
        <f>DH253*C253*E253*F253*M253*$DI$6</f>
        <v>0</v>
      </c>
      <c r="DJ253" s="39">
        <v>100</v>
      </c>
      <c r="DK253" s="39">
        <f>DJ253*C253*E253*F253*M253*$DK$6</f>
        <v>2455482.7503360002</v>
      </c>
      <c r="DL253" s="39">
        <v>0</v>
      </c>
      <c r="DM253" s="39">
        <f>DL253*C253*E253*F253*M253*$DM$6</f>
        <v>0</v>
      </c>
      <c r="DN253" s="39">
        <v>0</v>
      </c>
      <c r="DO253" s="39">
        <f>DN253*C253*E253*F253*M253*$DO$6</f>
        <v>0</v>
      </c>
      <c r="DP253" s="39">
        <v>0</v>
      </c>
      <c r="DQ253" s="39">
        <f>DP253*C253*E253*F253*M253*$DQ$6</f>
        <v>0</v>
      </c>
      <c r="DR253" s="39">
        <v>0</v>
      </c>
      <c r="DS253" s="39">
        <f>DR253*C253*E253*F253*M253*$DS$6</f>
        <v>0</v>
      </c>
      <c r="DT253" s="39">
        <v>0</v>
      </c>
      <c r="DU253" s="39">
        <f>DT253*C253*E253*F253*M253*$DU$6</f>
        <v>0</v>
      </c>
      <c r="DV253" s="39">
        <v>2</v>
      </c>
      <c r="DW253" s="39">
        <f>DV253*C253*E253*F253*M253*$DW$6</f>
        <v>44562.464728319996</v>
      </c>
      <c r="DX253" s="39">
        <v>1</v>
      </c>
      <c r="DY253" s="39">
        <f>DX253*C253*E253*F253*N253*$DY$6</f>
        <v>45268.903218000007</v>
      </c>
      <c r="DZ253" s="39">
        <v>10</v>
      </c>
      <c r="EA253" s="39">
        <f>DZ253*C253*E253*F253*O253*$EA$6</f>
        <v>485168.96274000005</v>
      </c>
      <c r="EB253" s="41">
        <f t="shared" ref="EB253:EB258" si="107">SUM(P253,R253,T253,V253,X253,Z253,AB253,AD253,AF253,AH253,AJ253,AL253,AP253,AR253,AT253,AV253,AX253,AZ253,BB253,BD253,BF253,BH253,BJ253,BL253,BN253,BP253,BR253,BT253,BV253,BX253,BZ253,CB253,CD253,CF253,CH253,CJ253,CL253,CN253,CP253,CR253,CT253,CV253,CX253,CZ253,DB253,DD253,DF253,DH253,DJ253,DL253,DN253,DP253,DR253,DT253,DV253,DX253,DZ253,AN253)</f>
        <v>431</v>
      </c>
      <c r="EC253" s="41">
        <f t="shared" ref="EC253:EC258" si="108">SUM(Q253,S253,U253,W253,Y253,AA253,AC253,AE253,AG253,AI253,AK253,AM253,AQ253,AS253,AU253,AW253,AY253,BA253,BC253,BE253,BG253,BI253,BK253,BM253,BO253,BQ253,BS253,BU253,BW253,BY253,CA253,CC253,CE253,CG253,CI253,CK253,CM253,CO253,CQ253,CS253,CU253,CW253,CY253,DA253,DC253,DE253,DG253,DI253,DK253,DM253,DO253,DQ253,DS253,DU253,DW253,DY253,EA253,AO253)</f>
        <v>9794655.97965624</v>
      </c>
    </row>
    <row r="254" spans="1:257" ht="30" x14ac:dyDescent="0.25">
      <c r="A254" s="56">
        <v>166</v>
      </c>
      <c r="B254" s="57" t="s">
        <v>320</v>
      </c>
      <c r="C254" s="35">
        <v>19007.45</v>
      </c>
      <c r="D254" s="35"/>
      <c r="E254" s="112">
        <v>0.99</v>
      </c>
      <c r="F254" s="36">
        <v>0.8</v>
      </c>
      <c r="G254" s="101"/>
      <c r="H254" s="102">
        <v>0.69</v>
      </c>
      <c r="I254" s="102">
        <v>0.13</v>
      </c>
      <c r="J254" s="102">
        <v>0.03</v>
      </c>
      <c r="K254" s="102">
        <v>0.15</v>
      </c>
      <c r="L254" s="35">
        <v>1.4</v>
      </c>
      <c r="M254" s="35">
        <v>1.68</v>
      </c>
      <c r="N254" s="35">
        <v>2.23</v>
      </c>
      <c r="O254" s="35">
        <v>2.39</v>
      </c>
      <c r="P254" s="32"/>
      <c r="Q254" s="39">
        <f>P254*C254*E254*F254*L254*$Q$6</f>
        <v>0</v>
      </c>
      <c r="R254" s="32">
        <v>5</v>
      </c>
      <c r="S254" s="39">
        <f>R254*C254*E254*F254*L254*$S$6</f>
        <v>136990.49364</v>
      </c>
      <c r="T254" s="39"/>
      <c r="U254" s="39">
        <f>T254*C254*E254*F254*L254*$U$6</f>
        <v>0</v>
      </c>
      <c r="V254" s="39"/>
      <c r="W254" s="39">
        <f>V254*C254*E254*F254*L254*$W$6</f>
        <v>0</v>
      </c>
      <c r="X254" s="39"/>
      <c r="Y254" s="39">
        <f>X254*C254*E254*F254*L254*$Y$6</f>
        <v>0</v>
      </c>
      <c r="Z254" s="39"/>
      <c r="AA254" s="39">
        <f>Z254*C254*E254*F254*L254*$AA$6</f>
        <v>0</v>
      </c>
      <c r="AB254" s="39"/>
      <c r="AC254" s="39">
        <f>AB254*C254*E254*F254*L254*$AC$6</f>
        <v>0</v>
      </c>
      <c r="AD254" s="39"/>
      <c r="AE254" s="39">
        <f>AD254*C254*E254*F254*L254*$AE$6</f>
        <v>0</v>
      </c>
      <c r="AF254" s="39"/>
      <c r="AG254" s="39">
        <f>AF254*C254*E254*F254*L254*$AG$6</f>
        <v>0</v>
      </c>
      <c r="AH254" s="39"/>
      <c r="AI254" s="39">
        <f>AH254*C254*E254*F254*L254*$AI$6</f>
        <v>0</v>
      </c>
      <c r="AJ254" s="39"/>
      <c r="AK254" s="39">
        <f>AJ254*C254*E254*F254*L254*$AK$6</f>
        <v>0</v>
      </c>
      <c r="AL254" s="39"/>
      <c r="AM254" s="39">
        <f>AL254*C254*E254*F254*L254*$AM$6</f>
        <v>0</v>
      </c>
      <c r="AN254" s="39"/>
      <c r="AO254" s="39">
        <f>SUM($AO$6*AN254*C254*E254*F254*L254)</f>
        <v>0</v>
      </c>
      <c r="AP254" s="39"/>
      <c r="AQ254" s="39">
        <f>AP254*C254*E254*F254*L254*$AQ$6</f>
        <v>0</v>
      </c>
      <c r="AR254" s="39"/>
      <c r="AS254" s="39">
        <f>AR254*C254*E254*F254*L254*$AS$6</f>
        <v>0</v>
      </c>
      <c r="AT254" s="39"/>
      <c r="AU254" s="39">
        <f>AT254*C254*E254*F254*L254*$AU$6</f>
        <v>0</v>
      </c>
      <c r="AV254" s="39"/>
      <c r="AW254" s="39">
        <f>AV254*C254*E254*F254*L254*$AW$6</f>
        <v>0</v>
      </c>
      <c r="AX254" s="39"/>
      <c r="AY254" s="39">
        <f>SUM(AX254*$AY$6*C254*E254*F254*L254)</f>
        <v>0</v>
      </c>
      <c r="AZ254" s="39"/>
      <c r="BA254" s="39">
        <f>SUM(AZ254*$BA$6*C254*E254*F254*L254)</f>
        <v>0</v>
      </c>
      <c r="BB254" s="39"/>
      <c r="BC254" s="39">
        <f>BB254*C254*E254*F254*L254*$BC$6</f>
        <v>0</v>
      </c>
      <c r="BD254" s="32">
        <v>50</v>
      </c>
      <c r="BE254" s="39">
        <f>BD254*C254*E254*F254*L254*$BE$6</f>
        <v>1138074.8702400001</v>
      </c>
      <c r="BF254" s="39"/>
      <c r="BG254" s="39">
        <f>BF254*C254*E254*F254*L254*$BG$6</f>
        <v>0</v>
      </c>
      <c r="BH254" s="39"/>
      <c r="BI254" s="39">
        <f>BH254*C254*E254*F254*L254*$BI$6</f>
        <v>0</v>
      </c>
      <c r="BJ254" s="39"/>
      <c r="BK254" s="39">
        <f>BJ254*C254*E254*F254*L254*$BK$6</f>
        <v>0</v>
      </c>
      <c r="BL254" s="39"/>
      <c r="BM254" s="39">
        <f>BL254*C254*E254*F254*L254*$BM$6</f>
        <v>0</v>
      </c>
      <c r="BN254" s="39"/>
      <c r="BO254" s="39">
        <f>BN254*C254*E254*F254*L254*$BO$6</f>
        <v>0</v>
      </c>
      <c r="BP254" s="39"/>
      <c r="BQ254" s="39">
        <f>BP254*C254*E254*F254*L254*$BQ$6</f>
        <v>0</v>
      </c>
      <c r="BR254" s="39"/>
      <c r="BS254" s="39">
        <f>BR254*C254*E254*F254*L254*$BS$6</f>
        <v>0</v>
      </c>
      <c r="BT254" s="39"/>
      <c r="BU254" s="39">
        <f>BT254*C254*E254*F254*L254*$BU$6</f>
        <v>0</v>
      </c>
      <c r="BV254" s="39"/>
      <c r="BW254" s="39">
        <f>BV254*C254*E254*F254*L254*$BW$6</f>
        <v>0</v>
      </c>
      <c r="BX254" s="39"/>
      <c r="BY254" s="39">
        <f>BX254*C254*E254*F254*L254*$BY$6</f>
        <v>0</v>
      </c>
      <c r="BZ254" s="39"/>
      <c r="CA254" s="39">
        <f>BZ254*C254*E254*F254*M254*$CA$6</f>
        <v>0</v>
      </c>
      <c r="CB254" s="39"/>
      <c r="CC254" s="39">
        <f>CB254*C254*E254*F254*M254*$CC$6</f>
        <v>0</v>
      </c>
      <c r="CD254" s="39"/>
      <c r="CE254" s="39">
        <f>CD254*C254*E254*F254*M254*$CE$6</f>
        <v>0</v>
      </c>
      <c r="CF254" s="39"/>
      <c r="CG254" s="39">
        <f>CF254*C254*E254*F254*M254*$CG$6</f>
        <v>0</v>
      </c>
      <c r="CH254" s="39"/>
      <c r="CI254" s="39">
        <f>SUM(CH254*$CI$6*C254*E254*F254*M254)</f>
        <v>0</v>
      </c>
      <c r="CJ254" s="39"/>
      <c r="CK254" s="39">
        <f>SUM(CJ254*$CK$6*C254*E254*F254*M254)</f>
        <v>0</v>
      </c>
      <c r="CL254" s="39"/>
      <c r="CM254" s="39">
        <f>CL254*C254*E254*F254*M254*$CM$6</f>
        <v>0</v>
      </c>
      <c r="CN254" s="39"/>
      <c r="CO254" s="39">
        <f>CN254*C254*E254*F254*M254*$CO$6</f>
        <v>0</v>
      </c>
      <c r="CP254" s="39"/>
      <c r="CQ254" s="39">
        <f>CP254*C254*E254*F254*M254*$CQ$6</f>
        <v>0</v>
      </c>
      <c r="CR254" s="39"/>
      <c r="CS254" s="39">
        <f>CR254*C254*E254*F254*M254*$CS$6</f>
        <v>0</v>
      </c>
      <c r="CT254" s="39"/>
      <c r="CU254" s="39">
        <f>CT254*C254*E254*F254*M254*$CU$6</f>
        <v>0</v>
      </c>
      <c r="CV254" s="39"/>
      <c r="CW254" s="39">
        <f>SUM(CV254*$CW$6*C254*E254*F254*M254)</f>
        <v>0</v>
      </c>
      <c r="CX254" s="39"/>
      <c r="CY254" s="39">
        <f>SUM(CX254*$CY$6*C254*E254*F254*M254)</f>
        <v>0</v>
      </c>
      <c r="CZ254" s="39"/>
      <c r="DA254" s="39">
        <f>CZ254*C254*E254*F254*M254*$DA$6</f>
        <v>0</v>
      </c>
      <c r="DB254" s="39"/>
      <c r="DC254" s="39">
        <f>DB254*C254*E254*F254*M254*$DC$6</f>
        <v>0</v>
      </c>
      <c r="DD254" s="39"/>
      <c r="DE254" s="39">
        <f>DD254*C254*E254*F254*M254*$DE$6</f>
        <v>0</v>
      </c>
      <c r="DF254" s="39"/>
      <c r="DG254" s="39">
        <f>DF254*C254*E254*F254*M254*$DG$6</f>
        <v>0</v>
      </c>
      <c r="DH254" s="40"/>
      <c r="DI254" s="40">
        <f>DH254*C254*E254*F254*M254*$DI$6</f>
        <v>0</v>
      </c>
      <c r="DJ254" s="32">
        <v>72</v>
      </c>
      <c r="DK254" s="39">
        <f>DJ254*C254*E254*F254*M254*$DK$6</f>
        <v>1966593.3757747202</v>
      </c>
      <c r="DL254" s="39"/>
      <c r="DM254" s="39">
        <f>DL254*C254*E254*F254*M254*$DM$6</f>
        <v>0</v>
      </c>
      <c r="DN254" s="39"/>
      <c r="DO254" s="39">
        <f>DN254*C254*E254*F254*M254*$DO$6</f>
        <v>0</v>
      </c>
      <c r="DP254" s="39"/>
      <c r="DQ254" s="39">
        <f>DP254*C254*E254*F254*M254*$DQ$6</f>
        <v>0</v>
      </c>
      <c r="DR254" s="39"/>
      <c r="DS254" s="39">
        <f>DR254*C254*E254*F254*M254*$DS$6</f>
        <v>0</v>
      </c>
      <c r="DT254" s="39"/>
      <c r="DU254" s="39">
        <f>DT254*C254*E254*F254*M254*$DU$6</f>
        <v>0</v>
      </c>
      <c r="DV254" s="39"/>
      <c r="DW254" s="39">
        <f>DV254*C254*E254*F254*M254*$DW$6</f>
        <v>0</v>
      </c>
      <c r="DX254" s="39"/>
      <c r="DY254" s="39">
        <f>DX254*C254*E254*F254*N254*$DY$6</f>
        <v>0</v>
      </c>
      <c r="DZ254" s="39"/>
      <c r="EA254" s="39">
        <f>DZ254*C254*E254*F254*O254*$EA$6</f>
        <v>0</v>
      </c>
      <c r="EB254" s="41">
        <f t="shared" si="107"/>
        <v>127</v>
      </c>
      <c r="EC254" s="41">
        <f t="shared" si="108"/>
        <v>3241658.7396547203</v>
      </c>
    </row>
    <row r="255" spans="1:257" x14ac:dyDescent="0.25">
      <c r="A255" s="56">
        <v>245</v>
      </c>
      <c r="B255" s="34" t="s">
        <v>321</v>
      </c>
      <c r="C255" s="35">
        <v>19007.45</v>
      </c>
      <c r="D255" s="35">
        <f t="shared" ref="D255:D260" si="109">C255*(H255+I255+J255)</f>
        <v>16156.3325</v>
      </c>
      <c r="E255" s="112">
        <v>0.74</v>
      </c>
      <c r="F255" s="36">
        <v>0.8</v>
      </c>
      <c r="G255" s="101"/>
      <c r="H255" s="102">
        <v>0.71</v>
      </c>
      <c r="I255" s="102">
        <v>0.11</v>
      </c>
      <c r="J255" s="102">
        <v>0.03</v>
      </c>
      <c r="K255" s="102">
        <v>0.15</v>
      </c>
      <c r="L255" s="35">
        <v>1.4</v>
      </c>
      <c r="M255" s="35">
        <v>1.68</v>
      </c>
      <c r="N255" s="35">
        <v>2.23</v>
      </c>
      <c r="O255" s="35">
        <v>2.39</v>
      </c>
      <c r="P255" s="39"/>
      <c r="Q255" s="39">
        <f>P255*C255*E255*F255*L255*$Q$6</f>
        <v>0</v>
      </c>
      <c r="R255" s="39">
        <v>0</v>
      </c>
      <c r="S255" s="39">
        <f>R255*C255*E255*F255*L255*$S$6</f>
        <v>0</v>
      </c>
      <c r="T255" s="39">
        <v>0</v>
      </c>
      <c r="U255" s="39">
        <f>T255*C255*E255*F255*L255*$U$6</f>
        <v>0</v>
      </c>
      <c r="V255" s="39">
        <v>0</v>
      </c>
      <c r="W255" s="39">
        <f>V255*C255*E255*F255*L255*$W$6</f>
        <v>0</v>
      </c>
      <c r="X255" s="39">
        <v>0</v>
      </c>
      <c r="Y255" s="39">
        <f>X255*C255*E255*F255*L255*$Y$6</f>
        <v>0</v>
      </c>
      <c r="Z255" s="39">
        <v>72</v>
      </c>
      <c r="AA255" s="39">
        <f>Z255*C255*E255*F255*L255*$AA$6</f>
        <v>1247667.2651520001</v>
      </c>
      <c r="AB255" s="39">
        <v>0</v>
      </c>
      <c r="AC255" s="39">
        <f>AB255*C255*E255*F255*L255*$AC$6</f>
        <v>0</v>
      </c>
      <c r="AD255" s="39">
        <v>0</v>
      </c>
      <c r="AE255" s="39">
        <f>AD255*C255*E255*F255*L255*$AE$6</f>
        <v>0</v>
      </c>
      <c r="AF255" s="39">
        <v>0</v>
      </c>
      <c r="AG255" s="39">
        <f>AF255*C255*E255*F255*L255*$AG$6</f>
        <v>0</v>
      </c>
      <c r="AH255" s="39">
        <v>0</v>
      </c>
      <c r="AI255" s="39">
        <f>AH255*C255*E255*F255*L255*$AI$6</f>
        <v>0</v>
      </c>
      <c r="AJ255" s="39">
        <v>0</v>
      </c>
      <c r="AK255" s="39">
        <f>AJ255*C255*E255*F255*L255*$AK$6</f>
        <v>0</v>
      </c>
      <c r="AL255" s="39">
        <v>0</v>
      </c>
      <c r="AM255" s="39">
        <f>AL255*C255*E255*F255*L255*$AM$6</f>
        <v>0</v>
      </c>
      <c r="AN255" s="39"/>
      <c r="AO255" s="39">
        <f>SUM($AO$6*AN255*C255*E255*F255*L255)</f>
        <v>0</v>
      </c>
      <c r="AP255" s="39">
        <v>0</v>
      </c>
      <c r="AQ255" s="39">
        <f>AP255*C255*E255*F255*L255*$AQ$6</f>
        <v>0</v>
      </c>
      <c r="AR255" s="39">
        <v>0</v>
      </c>
      <c r="AS255" s="39">
        <f>AR255*C255*E255*F255*L255*$AS$6</f>
        <v>0</v>
      </c>
      <c r="AT255" s="39">
        <v>0</v>
      </c>
      <c r="AU255" s="39">
        <f>AT255*C255*E255*F255*L255*$AU$6</f>
        <v>0</v>
      </c>
      <c r="AV255" s="39">
        <v>0</v>
      </c>
      <c r="AW255" s="39">
        <f>AV255*C255*E255*F255*L255*$AW$6</f>
        <v>0</v>
      </c>
      <c r="AX255" s="39"/>
      <c r="AY255" s="39">
        <f>SUM(AX255*$AY$6*C255*E255*F255*L255)</f>
        <v>0</v>
      </c>
      <c r="AZ255" s="39"/>
      <c r="BA255" s="39">
        <f>SUM(AZ255*$BA$6*C255*E255*F255*L255)</f>
        <v>0</v>
      </c>
      <c r="BB255" s="39">
        <v>0</v>
      </c>
      <c r="BC255" s="39">
        <f>BB255*C255*E255*F255*L255*$BC$6</f>
        <v>0</v>
      </c>
      <c r="BD255" s="39"/>
      <c r="BE255" s="39">
        <f>BD255*C255*E255*F255*L255*$BE$6</f>
        <v>0</v>
      </c>
      <c r="BF255" s="39">
        <v>0</v>
      </c>
      <c r="BG255" s="39">
        <f>BF255*C255*E255*F255*L255*$BG$6</f>
        <v>0</v>
      </c>
      <c r="BH255" s="39">
        <v>0</v>
      </c>
      <c r="BI255" s="39">
        <f>BH255*C255*E255*F255*L255*$BI$6</f>
        <v>0</v>
      </c>
      <c r="BJ255" s="39">
        <v>0</v>
      </c>
      <c r="BK255" s="39">
        <f>BJ255*C255*E255*F255*L255*$BK$6</f>
        <v>0</v>
      </c>
      <c r="BL255" s="39">
        <v>0</v>
      </c>
      <c r="BM255" s="39">
        <f>BL255*C255*E255*F255*L255*$BM$6</f>
        <v>0</v>
      </c>
      <c r="BN255" s="39">
        <v>0</v>
      </c>
      <c r="BO255" s="39">
        <f>BN255*C255*E255*F255*L255*$BO$6</f>
        <v>0</v>
      </c>
      <c r="BP255" s="39">
        <v>0</v>
      </c>
      <c r="BQ255" s="39">
        <f>BP255*C255*E255*F255*L255*$BQ$6</f>
        <v>0</v>
      </c>
      <c r="BR255" s="39">
        <v>0</v>
      </c>
      <c r="BS255" s="39">
        <f>BR255*C255*E255*F255*L255*$BS$6</f>
        <v>0</v>
      </c>
      <c r="BT255" s="39">
        <v>0</v>
      </c>
      <c r="BU255" s="39">
        <f>BT255*C255*E255*F255*L255*$BU$6</f>
        <v>0</v>
      </c>
      <c r="BV255" s="39">
        <v>0</v>
      </c>
      <c r="BW255" s="39">
        <f>BV255*C255*E255*F255*L255*$BW$6</f>
        <v>0</v>
      </c>
      <c r="BX255" s="39">
        <v>0</v>
      </c>
      <c r="BY255" s="39">
        <f>BX255*C255*E255*F255*L255*$BY$6</f>
        <v>0</v>
      </c>
      <c r="BZ255" s="39">
        <v>0</v>
      </c>
      <c r="CA255" s="39">
        <f>BZ255*C255*E255*F255*M255*$CA$6</f>
        <v>0</v>
      </c>
      <c r="CB255" s="39">
        <v>0</v>
      </c>
      <c r="CC255" s="39">
        <f>CB255*C255*E255*F255*M255*$CC$6</f>
        <v>0</v>
      </c>
      <c r="CD255" s="39">
        <v>0</v>
      </c>
      <c r="CE255" s="39">
        <f>CD255*C255*E255*F255*M255*$CE$6</f>
        <v>0</v>
      </c>
      <c r="CF255" s="39">
        <v>0</v>
      </c>
      <c r="CG255" s="39">
        <f>CF255*C255*E255*F255*M255*$CG$6</f>
        <v>0</v>
      </c>
      <c r="CH255" s="39"/>
      <c r="CI255" s="39">
        <f>SUM(CH255*$CI$6*C255*E255*F255*M255)</f>
        <v>0</v>
      </c>
      <c r="CJ255" s="39"/>
      <c r="CK255" s="39">
        <f>SUM(CJ255*$CK$6*C255*E255*F255*M255)</f>
        <v>0</v>
      </c>
      <c r="CL255" s="39">
        <v>0</v>
      </c>
      <c r="CM255" s="39">
        <f>CL255*C255*E255*F255*M255*$CM$6</f>
        <v>0</v>
      </c>
      <c r="CN255" s="39">
        <v>0</v>
      </c>
      <c r="CO255" s="39">
        <f>CN255*C255*E255*F255*M255*$CO$6</f>
        <v>0</v>
      </c>
      <c r="CP255" s="39">
        <v>0</v>
      </c>
      <c r="CQ255" s="39">
        <f>CP255*C255*E255*F255*M255*$CQ$6</f>
        <v>0</v>
      </c>
      <c r="CR255" s="39">
        <v>0</v>
      </c>
      <c r="CS255" s="39">
        <f>CR255*C255*E255*F255*M255*$CS$6</f>
        <v>0</v>
      </c>
      <c r="CT255" s="39">
        <v>0</v>
      </c>
      <c r="CU255" s="39">
        <f>CT255*C255*E255*F255*M255*$CU$6</f>
        <v>0</v>
      </c>
      <c r="CV255" s="39"/>
      <c r="CW255" s="39">
        <f>SUM(CV255*$CW$6*C255*E255*F255*M255)</f>
        <v>0</v>
      </c>
      <c r="CX255" s="39"/>
      <c r="CY255" s="39">
        <f>SUM(CX255*$CY$6*C255*E255*F255*M255)</f>
        <v>0</v>
      </c>
      <c r="CZ255" s="39">
        <v>0</v>
      </c>
      <c r="DA255" s="39">
        <f>CZ255*C255*E255*F255*M255*$DA$6</f>
        <v>0</v>
      </c>
      <c r="DB255" s="39">
        <v>0</v>
      </c>
      <c r="DC255" s="39">
        <f>DB255*C255*E255*F255*M255*$DC$6</f>
        <v>0</v>
      </c>
      <c r="DD255" s="39">
        <v>0</v>
      </c>
      <c r="DE255" s="39">
        <f>DD255*C255*E255*F255*M255*$DE$6</f>
        <v>0</v>
      </c>
      <c r="DF255" s="39">
        <v>0</v>
      </c>
      <c r="DG255" s="39">
        <f>DF255*C255*E255*F255*M255*$DG$6</f>
        <v>0</v>
      </c>
      <c r="DH255" s="40">
        <v>0</v>
      </c>
      <c r="DI255" s="40">
        <f>DH255*C255*E255*F255*M255*$DI$6</f>
        <v>0</v>
      </c>
      <c r="DJ255" s="39"/>
      <c r="DK255" s="39">
        <f>DJ255*C255*E255*F255*M255*$DK$6</f>
        <v>0</v>
      </c>
      <c r="DL255" s="39">
        <v>0</v>
      </c>
      <c r="DM255" s="39">
        <f>DL255*C255*E255*F255*M255*$DM$6</f>
        <v>0</v>
      </c>
      <c r="DN255" s="39">
        <v>0</v>
      </c>
      <c r="DO255" s="39">
        <f>DN255*C255*E255*F255*M255*$DO$6</f>
        <v>0</v>
      </c>
      <c r="DP255" s="39">
        <v>0</v>
      </c>
      <c r="DQ255" s="39">
        <f>DP255*C255*E255*F255*M255*$DQ$6</f>
        <v>0</v>
      </c>
      <c r="DR255" s="39">
        <v>0</v>
      </c>
      <c r="DS255" s="39">
        <f>DR255*C255*E255*F255*M255*$DS$6</f>
        <v>0</v>
      </c>
      <c r="DT255" s="39">
        <v>0</v>
      </c>
      <c r="DU255" s="39">
        <f>DT255*C255*E255*F255*M255*$DU$6</f>
        <v>0</v>
      </c>
      <c r="DV255" s="39">
        <v>0</v>
      </c>
      <c r="DW255" s="39">
        <f>DV255*C255*E255*F255*M255*$DW$6</f>
        <v>0</v>
      </c>
      <c r="DX255" s="39">
        <v>0</v>
      </c>
      <c r="DY255" s="39">
        <f>DX255*C255*E255*F255*N255*$DY$6</f>
        <v>0</v>
      </c>
      <c r="DZ255" s="39">
        <v>0</v>
      </c>
      <c r="EA255" s="39">
        <f>DZ255*C255*E255*F255*O255*$EA$6</f>
        <v>0</v>
      </c>
      <c r="EB255" s="41">
        <f t="shared" si="107"/>
        <v>72</v>
      </c>
      <c r="EC255" s="41">
        <f t="shared" si="108"/>
        <v>1247667.2651520001</v>
      </c>
    </row>
    <row r="256" spans="1:257" x14ac:dyDescent="0.25">
      <c r="A256" s="56">
        <v>246</v>
      </c>
      <c r="B256" s="34" t="s">
        <v>322</v>
      </c>
      <c r="C256" s="35">
        <v>19007.45</v>
      </c>
      <c r="D256" s="35">
        <f t="shared" si="109"/>
        <v>16726.556</v>
      </c>
      <c r="E256" s="112">
        <v>1.27</v>
      </c>
      <c r="F256" s="36">
        <v>0.8</v>
      </c>
      <c r="G256" s="101"/>
      <c r="H256" s="102">
        <v>0.71</v>
      </c>
      <c r="I256" s="102">
        <v>0.14000000000000001</v>
      </c>
      <c r="J256" s="102">
        <v>0.03</v>
      </c>
      <c r="K256" s="102">
        <v>0.12</v>
      </c>
      <c r="L256" s="35">
        <v>1.4</v>
      </c>
      <c r="M256" s="35">
        <v>1.68</v>
      </c>
      <c r="N256" s="35">
        <v>2.23</v>
      </c>
      <c r="O256" s="35">
        <v>2.39</v>
      </c>
      <c r="P256" s="39"/>
      <c r="Q256" s="39">
        <f>P256*C256*E256*F256*L256*$Q$6</f>
        <v>0</v>
      </c>
      <c r="R256" s="39">
        <v>0</v>
      </c>
      <c r="S256" s="39">
        <f>R256*C256*E256*F256*L256*$S$6</f>
        <v>0</v>
      </c>
      <c r="T256" s="39">
        <v>0</v>
      </c>
      <c r="U256" s="39">
        <f>T256*C256*E256*F256*L256*$U$6</f>
        <v>0</v>
      </c>
      <c r="V256" s="39">
        <v>0</v>
      </c>
      <c r="W256" s="39">
        <f>V256*C256*E256*F256*L256*$W$6</f>
        <v>0</v>
      </c>
      <c r="X256" s="39">
        <v>0</v>
      </c>
      <c r="Y256" s="39">
        <f>X256*C256*E256*F256*L256*$Y$6</f>
        <v>0</v>
      </c>
      <c r="Z256" s="39">
        <v>72</v>
      </c>
      <c r="AA256" s="39">
        <f>Z256*C256*E256*F256*L256*$AA$6</f>
        <v>2141266.7928960002</v>
      </c>
      <c r="AB256" s="39">
        <v>0</v>
      </c>
      <c r="AC256" s="39">
        <f>AB256*C256*E256*F256*L256*$AC$6</f>
        <v>0</v>
      </c>
      <c r="AD256" s="39">
        <v>0</v>
      </c>
      <c r="AE256" s="39">
        <f>AD256*C256*E256*F256*L256*$AE$6</f>
        <v>0</v>
      </c>
      <c r="AF256" s="39">
        <v>0</v>
      </c>
      <c r="AG256" s="39">
        <f>AF256*C256*E256*F256*L256*$AG$6</f>
        <v>0</v>
      </c>
      <c r="AH256" s="39">
        <v>0</v>
      </c>
      <c r="AI256" s="39">
        <f>AH256*C256*E256*F256*L256*$AI$6</f>
        <v>0</v>
      </c>
      <c r="AJ256" s="39">
        <v>0</v>
      </c>
      <c r="AK256" s="39">
        <f>AJ256*C256*E256*F256*L256*$AK$6</f>
        <v>0</v>
      </c>
      <c r="AL256" s="39">
        <v>0</v>
      </c>
      <c r="AM256" s="39">
        <f>AL256*C256*E256*F256*L256*$AM$6</f>
        <v>0</v>
      </c>
      <c r="AN256" s="39"/>
      <c r="AO256" s="39">
        <f>SUM($AO$6*AN256*C256*E256*F256*L256)</f>
        <v>0</v>
      </c>
      <c r="AP256" s="39">
        <v>0</v>
      </c>
      <c r="AQ256" s="39">
        <f>AP256*C256*E256*F256*L256*$AQ$6</f>
        <v>0</v>
      </c>
      <c r="AR256" s="39">
        <v>0</v>
      </c>
      <c r="AS256" s="39">
        <f>AR256*C256*E256*F256*L256*$AS$6</f>
        <v>0</v>
      </c>
      <c r="AT256" s="39">
        <v>0</v>
      </c>
      <c r="AU256" s="39">
        <f>AT256*C256*E256*F256*L256*$AU$6</f>
        <v>0</v>
      </c>
      <c r="AV256" s="39">
        <v>0</v>
      </c>
      <c r="AW256" s="39">
        <f>AV256*C256*E256*F256*L256*$AW$6</f>
        <v>0</v>
      </c>
      <c r="AX256" s="39"/>
      <c r="AY256" s="39">
        <f>SUM(AX256*$AY$6*C256*E256*F256*L256)</f>
        <v>0</v>
      </c>
      <c r="AZ256" s="39"/>
      <c r="BA256" s="39">
        <f>SUM(AZ256*$BA$6*C256*E256*F256*L256)</f>
        <v>0</v>
      </c>
      <c r="BB256" s="39">
        <v>0</v>
      </c>
      <c r="BC256" s="39">
        <f>BB256*C256*E256*F256*L256*$BC$6</f>
        <v>0</v>
      </c>
      <c r="BD256" s="39">
        <v>90</v>
      </c>
      <c r="BE256" s="39">
        <f>BD256*C256*E256*F256*L256*$BE$6</f>
        <v>2627918.3367360001</v>
      </c>
      <c r="BF256" s="39">
        <v>0</v>
      </c>
      <c r="BG256" s="39">
        <f>BF256*C256*E256*F256*L256*$BG$6</f>
        <v>0</v>
      </c>
      <c r="BH256" s="39">
        <v>0</v>
      </c>
      <c r="BI256" s="39">
        <f>BH256*C256*E256*F256*L256*$BI$6</f>
        <v>0</v>
      </c>
      <c r="BJ256" s="39">
        <v>0</v>
      </c>
      <c r="BK256" s="39">
        <f>BJ256*C256*E256*F256*L256*$BK$6</f>
        <v>0</v>
      </c>
      <c r="BL256" s="39">
        <v>0</v>
      </c>
      <c r="BM256" s="39">
        <f>BL256*C256*E256*F256*L256*$BM$6</f>
        <v>0</v>
      </c>
      <c r="BN256" s="39">
        <v>0</v>
      </c>
      <c r="BO256" s="39">
        <f>BN256*C256*E256*F256*L256*$BO$6</f>
        <v>0</v>
      </c>
      <c r="BP256" s="39">
        <v>0</v>
      </c>
      <c r="BQ256" s="39">
        <f>BP256*C256*E256*F256*L256*$BQ$6</f>
        <v>0</v>
      </c>
      <c r="BR256" s="39">
        <v>0</v>
      </c>
      <c r="BS256" s="39">
        <f>BR256*C256*E256*F256*L256*$BS$6</f>
        <v>0</v>
      </c>
      <c r="BT256" s="39">
        <v>0</v>
      </c>
      <c r="BU256" s="39">
        <f>BT256*C256*E256*F256*L256*$BU$6</f>
        <v>0</v>
      </c>
      <c r="BV256" s="39">
        <v>1</v>
      </c>
      <c r="BW256" s="39">
        <f>BV256*C256*E256*F256*L256*$BW$6</f>
        <v>29199.092630400002</v>
      </c>
      <c r="BX256" s="39">
        <v>0</v>
      </c>
      <c r="BY256" s="39">
        <f>BX256*C256*E256*F256*L256*$BY$6</f>
        <v>0</v>
      </c>
      <c r="BZ256" s="39">
        <v>0</v>
      </c>
      <c r="CA256" s="39">
        <f>BZ256*C256*E256*F256*M256*$CA$6</f>
        <v>0</v>
      </c>
      <c r="CB256" s="39">
        <v>0</v>
      </c>
      <c r="CC256" s="39">
        <f>CB256*C256*E256*F256*M256*$CC$6</f>
        <v>0</v>
      </c>
      <c r="CD256" s="39">
        <v>0</v>
      </c>
      <c r="CE256" s="39">
        <f>CD256*C256*E256*F256*M256*$CE$6</f>
        <v>0</v>
      </c>
      <c r="CF256" s="39">
        <v>0</v>
      </c>
      <c r="CG256" s="39">
        <f>CF256*C256*E256*F256*M256*$CG$6</f>
        <v>0</v>
      </c>
      <c r="CH256" s="39"/>
      <c r="CI256" s="39">
        <f>SUM(CH256*$CI$6*C256*E256*F256*M256)</f>
        <v>0</v>
      </c>
      <c r="CJ256" s="39"/>
      <c r="CK256" s="39">
        <f>SUM(CJ256*$CK$6*C256*E256*F256*M256)</f>
        <v>0</v>
      </c>
      <c r="CL256" s="39">
        <v>0</v>
      </c>
      <c r="CM256" s="39">
        <f>CL256*C256*E256*F256*M256*$CM$6</f>
        <v>0</v>
      </c>
      <c r="CN256" s="39">
        <v>0</v>
      </c>
      <c r="CO256" s="39">
        <f>CN256*C256*E256*F256*M256*$CO$6</f>
        <v>0</v>
      </c>
      <c r="CP256" s="39">
        <v>0</v>
      </c>
      <c r="CQ256" s="39">
        <f>CP256*C256*E256*F256*M256*$CQ$6</f>
        <v>0</v>
      </c>
      <c r="CR256" s="39">
        <v>0</v>
      </c>
      <c r="CS256" s="39">
        <f>CR256*C256*E256*F256*M256*$CS$6</f>
        <v>0</v>
      </c>
      <c r="CT256" s="39">
        <v>0</v>
      </c>
      <c r="CU256" s="39">
        <f>CT256*C256*E256*F256*M256*$CU$6</f>
        <v>0</v>
      </c>
      <c r="CV256" s="39"/>
      <c r="CW256" s="39">
        <f>SUM(CV256*$CW$6*C256*E256*F256*M256)</f>
        <v>0</v>
      </c>
      <c r="CX256" s="39"/>
      <c r="CY256" s="39">
        <f>SUM(CX256*$CY$6*C256*E256*F256*M256)</f>
        <v>0</v>
      </c>
      <c r="CZ256" s="39">
        <v>0</v>
      </c>
      <c r="DA256" s="39">
        <f>CZ256*C256*E256*F256*M256*$DA$6</f>
        <v>0</v>
      </c>
      <c r="DB256" s="39">
        <v>0</v>
      </c>
      <c r="DC256" s="39">
        <f>DB256*C256*E256*F256*M256*$DC$6</f>
        <v>0</v>
      </c>
      <c r="DD256" s="39">
        <v>0</v>
      </c>
      <c r="DE256" s="39">
        <f>DD256*C256*E256*F256*M256*$DE$6</f>
        <v>0</v>
      </c>
      <c r="DF256" s="39">
        <v>0</v>
      </c>
      <c r="DG256" s="39">
        <f>DF256*C256*E256*F256*M256*$DG$6</f>
        <v>0</v>
      </c>
      <c r="DH256" s="40">
        <v>0</v>
      </c>
      <c r="DI256" s="40">
        <f>DH256*C256*E256*F256*M256*$DI$6</f>
        <v>0</v>
      </c>
      <c r="DJ256" s="39">
        <v>36</v>
      </c>
      <c r="DK256" s="39">
        <f>DJ256*C256*E256*F256*M256*$DK$6</f>
        <v>1261400.8016332802</v>
      </c>
      <c r="DL256" s="39">
        <v>0</v>
      </c>
      <c r="DM256" s="39">
        <f>DL256*C256*E256*F256*M256*$DM$6</f>
        <v>0</v>
      </c>
      <c r="DN256" s="39">
        <v>0</v>
      </c>
      <c r="DO256" s="39">
        <f>DN256*C256*E256*F256*M256*$DO$6</f>
        <v>0</v>
      </c>
      <c r="DP256" s="39">
        <v>0</v>
      </c>
      <c r="DQ256" s="39">
        <f>DP256*C256*E256*F256*M256*$DQ$6</f>
        <v>0</v>
      </c>
      <c r="DR256" s="39">
        <v>0</v>
      </c>
      <c r="DS256" s="39">
        <f>DR256*C256*E256*F256*M256*$DS$6</f>
        <v>0</v>
      </c>
      <c r="DT256" s="39">
        <v>0</v>
      </c>
      <c r="DU256" s="39">
        <f>DT256*C256*E256*F256*M256*$DU$6</f>
        <v>0</v>
      </c>
      <c r="DV256" s="39">
        <v>0</v>
      </c>
      <c r="DW256" s="39">
        <f>DV256*C256*E256*F256*M256*$DW$6</f>
        <v>0</v>
      </c>
      <c r="DX256" s="39">
        <v>0</v>
      </c>
      <c r="DY256" s="39">
        <f>DX256*C256*E256*F256*N256*$DY$6</f>
        <v>0</v>
      </c>
      <c r="DZ256" s="39">
        <v>0</v>
      </c>
      <c r="EA256" s="39">
        <f>DZ256*C256*E256*F256*O256*$EA$6</f>
        <v>0</v>
      </c>
      <c r="EB256" s="41">
        <f t="shared" si="107"/>
        <v>199</v>
      </c>
      <c r="EC256" s="41">
        <f t="shared" si="108"/>
        <v>6059785.0238956809</v>
      </c>
    </row>
    <row r="257" spans="1:257" x14ac:dyDescent="0.25">
      <c r="A257" s="56">
        <v>247</v>
      </c>
      <c r="B257" s="34" t="s">
        <v>323</v>
      </c>
      <c r="C257" s="35">
        <v>19007.45</v>
      </c>
      <c r="D257" s="35">
        <f t="shared" si="109"/>
        <v>16726.556000000004</v>
      </c>
      <c r="E257" s="112">
        <v>1.63</v>
      </c>
      <c r="F257" s="36">
        <v>0.8</v>
      </c>
      <c r="G257" s="101"/>
      <c r="H257" s="102">
        <v>0.67</v>
      </c>
      <c r="I257" s="102">
        <v>0.18</v>
      </c>
      <c r="J257" s="102">
        <v>0.03</v>
      </c>
      <c r="K257" s="102">
        <v>0.12</v>
      </c>
      <c r="L257" s="35">
        <v>1.4</v>
      </c>
      <c r="M257" s="35">
        <v>1.68</v>
      </c>
      <c r="N257" s="35">
        <v>2.23</v>
      </c>
      <c r="O257" s="35">
        <v>2.39</v>
      </c>
      <c r="P257" s="39"/>
      <c r="Q257" s="39">
        <f>P257*C257*E257*F257*L257*$Q$6</f>
        <v>0</v>
      </c>
      <c r="R257" s="39">
        <v>0</v>
      </c>
      <c r="S257" s="39">
        <f>R257*C257*E257*F257*L257*$S$6</f>
        <v>0</v>
      </c>
      <c r="T257" s="39">
        <v>0</v>
      </c>
      <c r="U257" s="39">
        <f>T257*C257*E257*F257*L257*$U$6</f>
        <v>0</v>
      </c>
      <c r="V257" s="39">
        <v>0</v>
      </c>
      <c r="W257" s="39">
        <f>V257*C257*E257*F257*L257*$W$6</f>
        <v>0</v>
      </c>
      <c r="X257" s="39">
        <v>1</v>
      </c>
      <c r="Y257" s="39">
        <f>X257*C257*E257*F257*L257*$Y$6</f>
        <v>38170.000791999999</v>
      </c>
      <c r="Z257" s="39">
        <v>2</v>
      </c>
      <c r="AA257" s="39">
        <f>Z257*C257*E257*F257*L257*$AA$6</f>
        <v>76340.001583999998</v>
      </c>
      <c r="AB257" s="39">
        <v>0</v>
      </c>
      <c r="AC257" s="39">
        <f>AB257*C257*E257*F257*L257*$AC$6</f>
        <v>0</v>
      </c>
      <c r="AD257" s="39">
        <v>0</v>
      </c>
      <c r="AE257" s="39">
        <f>AD257*C257*E257*F257*L257*$AE$6</f>
        <v>0</v>
      </c>
      <c r="AF257" s="39">
        <v>0</v>
      </c>
      <c r="AG257" s="39">
        <f>AF257*C257*E257*F257*L257*$AG$6</f>
        <v>0</v>
      </c>
      <c r="AH257" s="39">
        <v>0</v>
      </c>
      <c r="AI257" s="39">
        <f>AH257*C257*E257*F257*L257*$AI$6</f>
        <v>0</v>
      </c>
      <c r="AJ257" s="39">
        <v>0</v>
      </c>
      <c r="AK257" s="39">
        <f>AJ257*C257*E257*F257*L257*$AK$6</f>
        <v>0</v>
      </c>
      <c r="AL257" s="39">
        <v>0</v>
      </c>
      <c r="AM257" s="39">
        <f>AL257*C257*E257*F257*L257*$AM$6</f>
        <v>0</v>
      </c>
      <c r="AN257" s="39"/>
      <c r="AO257" s="39">
        <f>SUM($AO$6*AN257*C257*E257*F257*L257)</f>
        <v>0</v>
      </c>
      <c r="AP257" s="39">
        <v>0</v>
      </c>
      <c r="AQ257" s="39">
        <f>AP257*C257*E257*F257*L257*$AQ$6</f>
        <v>0</v>
      </c>
      <c r="AR257" s="39">
        <v>0</v>
      </c>
      <c r="AS257" s="39">
        <f>AR257*C257*E257*F257*L257*$AS$6</f>
        <v>0</v>
      </c>
      <c r="AT257" s="39">
        <v>0</v>
      </c>
      <c r="AU257" s="39">
        <f>AT257*C257*E257*F257*L257*$AU$6</f>
        <v>0</v>
      </c>
      <c r="AV257" s="39">
        <v>0</v>
      </c>
      <c r="AW257" s="39">
        <f>AV257*C257*E257*F257*L257*$AW$6</f>
        <v>0</v>
      </c>
      <c r="AX257" s="32"/>
      <c r="AY257" s="39">
        <f>SUM(AX257*$AY$6*C257*E257*F257*L257)</f>
        <v>0</v>
      </c>
      <c r="AZ257" s="32"/>
      <c r="BA257" s="39">
        <f>SUM(AZ257*$BA$6*C257*E257*F257*L257)</f>
        <v>0</v>
      </c>
      <c r="BB257" s="39">
        <v>0</v>
      </c>
      <c r="BC257" s="39">
        <f>BB257*C257*E257*F257*L257*$BC$6</f>
        <v>0</v>
      </c>
      <c r="BD257" s="39">
        <v>100</v>
      </c>
      <c r="BE257" s="39">
        <f>BD257*C257*E257*F257*L257*$BE$6</f>
        <v>3747600.0777599998</v>
      </c>
      <c r="BF257" s="39">
        <v>0</v>
      </c>
      <c r="BG257" s="39">
        <f>BF257*C257*E257*F257*L257*$BG$6</f>
        <v>0</v>
      </c>
      <c r="BH257" s="39">
        <v>0</v>
      </c>
      <c r="BI257" s="39">
        <f>BH257*C257*E257*F257*L257*$BI$6</f>
        <v>0</v>
      </c>
      <c r="BJ257" s="39">
        <v>0</v>
      </c>
      <c r="BK257" s="39">
        <f>BJ257*C257*E257*F257*L257*$BK$6</f>
        <v>0</v>
      </c>
      <c r="BL257" s="39">
        <v>0</v>
      </c>
      <c r="BM257" s="39">
        <f>BL257*C257*E257*F257*L257*$BM$6</f>
        <v>0</v>
      </c>
      <c r="BN257" s="39">
        <v>0</v>
      </c>
      <c r="BO257" s="39">
        <f>BN257*C257*E257*F257*L257*$BO$6</f>
        <v>0</v>
      </c>
      <c r="BP257" s="39">
        <v>0</v>
      </c>
      <c r="BQ257" s="39">
        <f>BP257*C257*E257*F257*L257*$BQ$6</f>
        <v>0</v>
      </c>
      <c r="BR257" s="39">
        <v>0</v>
      </c>
      <c r="BS257" s="39">
        <f>BR257*C257*E257*F257*L257*$BS$6</f>
        <v>0</v>
      </c>
      <c r="BT257" s="39">
        <v>0</v>
      </c>
      <c r="BU257" s="39">
        <f>BT257*C257*E257*F257*L257*$BU$6</f>
        <v>0</v>
      </c>
      <c r="BV257" s="39">
        <v>0</v>
      </c>
      <c r="BW257" s="39">
        <f>BV257*C257*E257*F257*L257*$BW$6</f>
        <v>0</v>
      </c>
      <c r="BX257" s="39">
        <v>0</v>
      </c>
      <c r="BY257" s="39">
        <f>BX257*C257*E257*F257*L257*$BY$6</f>
        <v>0</v>
      </c>
      <c r="BZ257" s="39">
        <v>0</v>
      </c>
      <c r="CA257" s="39">
        <f>BZ257*C257*E257*F257*M257*$CA$6</f>
        <v>0</v>
      </c>
      <c r="CB257" s="39">
        <v>0</v>
      </c>
      <c r="CC257" s="39">
        <f>CB257*C257*E257*F257*M257*$CC$6</f>
        <v>0</v>
      </c>
      <c r="CD257" s="39">
        <v>0</v>
      </c>
      <c r="CE257" s="39">
        <f>CD257*C257*E257*F257*M257*$CE$6</f>
        <v>0</v>
      </c>
      <c r="CF257" s="39"/>
      <c r="CG257" s="39">
        <f>CF257*C257*E257*F257*M257*$CG$6</f>
        <v>0</v>
      </c>
      <c r="CH257" s="32"/>
      <c r="CI257" s="39">
        <f>SUM(CH257*$CI$6*C257*E257*F257*M257)</f>
        <v>0</v>
      </c>
      <c r="CJ257" s="32"/>
      <c r="CK257" s="39">
        <f>SUM(CJ257*$CK$6*C257*E257*F257*M257)</f>
        <v>0</v>
      </c>
      <c r="CL257" s="39">
        <v>0</v>
      </c>
      <c r="CM257" s="39">
        <f>CL257*C257*E257*F257*M257*$CM$6</f>
        <v>0</v>
      </c>
      <c r="CN257" s="39">
        <v>0</v>
      </c>
      <c r="CO257" s="39">
        <f>CN257*C257*E257*F257*M257*$CO$6</f>
        <v>0</v>
      </c>
      <c r="CP257" s="39">
        <v>0</v>
      </c>
      <c r="CQ257" s="39">
        <f>CP257*C257*E257*F257*M257*$CQ$6</f>
        <v>0</v>
      </c>
      <c r="CR257" s="39">
        <v>0</v>
      </c>
      <c r="CS257" s="39">
        <f>CR257*C257*E257*F257*M257*$CS$6</f>
        <v>0</v>
      </c>
      <c r="CT257" s="39">
        <v>0</v>
      </c>
      <c r="CU257" s="39">
        <f>CT257*C257*E257*F257*M257*$CU$6</f>
        <v>0</v>
      </c>
      <c r="CV257" s="32"/>
      <c r="CW257" s="39">
        <f>SUM(CV257*$CW$6*C257*E257*F257*M257)</f>
        <v>0</v>
      </c>
      <c r="CX257" s="32"/>
      <c r="CY257" s="39">
        <f>SUM(CX257*$CY$6*C257*E257*F257*M257)</f>
        <v>0</v>
      </c>
      <c r="CZ257" s="39">
        <v>0</v>
      </c>
      <c r="DA257" s="39">
        <f>CZ257*C257*E257*F257*M257*$DA$6</f>
        <v>0</v>
      </c>
      <c r="DB257" s="39">
        <v>0</v>
      </c>
      <c r="DC257" s="39">
        <f>DB257*C257*E257*F257*M257*$DC$6</f>
        <v>0</v>
      </c>
      <c r="DD257" s="39">
        <v>0</v>
      </c>
      <c r="DE257" s="39">
        <f>DD257*C257*E257*F257*M257*$DE$6</f>
        <v>0</v>
      </c>
      <c r="DF257" s="39">
        <v>0</v>
      </c>
      <c r="DG257" s="39">
        <f>DF257*C257*E257*F257*M257*$DG$6</f>
        <v>0</v>
      </c>
      <c r="DH257" s="40">
        <v>2</v>
      </c>
      <c r="DI257" s="40">
        <f>DH257*C257*E257*F257*M257*$DI$6</f>
        <v>89942.401866240005</v>
      </c>
      <c r="DJ257" s="39">
        <v>1</v>
      </c>
      <c r="DK257" s="39">
        <f>DJ257*C257*E257*F257*M257*$DK$6</f>
        <v>44971.200933120002</v>
      </c>
      <c r="DL257" s="39">
        <v>0</v>
      </c>
      <c r="DM257" s="39">
        <f>DL257*C257*E257*F257*M257*$DM$6</f>
        <v>0</v>
      </c>
      <c r="DN257" s="39">
        <v>0</v>
      </c>
      <c r="DO257" s="39">
        <f>DN257*C257*E257*F257*M257*$DO$6</f>
        <v>0</v>
      </c>
      <c r="DP257" s="39">
        <v>0</v>
      </c>
      <c r="DQ257" s="39">
        <f>DP257*C257*E257*F257*M257*$DQ$6</f>
        <v>0</v>
      </c>
      <c r="DR257" s="39">
        <v>0</v>
      </c>
      <c r="DS257" s="39">
        <f>DR257*C257*E257*F257*M257*$DS$6</f>
        <v>0</v>
      </c>
      <c r="DT257" s="39">
        <v>0</v>
      </c>
      <c r="DU257" s="39">
        <f>DT257*C257*E257*F257*M257*$DU$6</f>
        <v>0</v>
      </c>
      <c r="DV257" s="39">
        <v>0</v>
      </c>
      <c r="DW257" s="39">
        <f>DV257*C257*E257*F257*M257*$DW$6</f>
        <v>0</v>
      </c>
      <c r="DX257" s="39">
        <v>0</v>
      </c>
      <c r="DY257" s="39">
        <f>DX257*C257*E257*F257*N257*$DY$6</f>
        <v>0</v>
      </c>
      <c r="DZ257" s="39"/>
      <c r="EA257" s="39">
        <f>DZ257*C257*E257*F257*O257*$EA$6</f>
        <v>0</v>
      </c>
      <c r="EB257" s="41">
        <f t="shared" si="107"/>
        <v>106</v>
      </c>
      <c r="EC257" s="41">
        <f t="shared" si="108"/>
        <v>3997023.6829353599</v>
      </c>
    </row>
    <row r="258" spans="1:257" x14ac:dyDescent="0.25">
      <c r="A258" s="56">
        <v>248</v>
      </c>
      <c r="B258" s="34" t="s">
        <v>324</v>
      </c>
      <c r="C258" s="35">
        <v>19007.45</v>
      </c>
      <c r="D258" s="35">
        <f t="shared" si="109"/>
        <v>16916.630500000003</v>
      </c>
      <c r="E258" s="112">
        <v>1.9</v>
      </c>
      <c r="F258" s="36">
        <v>1</v>
      </c>
      <c r="G258" s="37"/>
      <c r="H258" s="38">
        <v>0.68</v>
      </c>
      <c r="I258" s="38">
        <v>0.18</v>
      </c>
      <c r="J258" s="38">
        <v>0.03</v>
      </c>
      <c r="K258" s="38">
        <v>0.11</v>
      </c>
      <c r="L258" s="35">
        <v>1.4</v>
      </c>
      <c r="M258" s="35">
        <v>1.68</v>
      </c>
      <c r="N258" s="35">
        <v>2.23</v>
      </c>
      <c r="O258" s="35">
        <v>2.39</v>
      </c>
      <c r="P258" s="39"/>
      <c r="Q258" s="39">
        <f>P258*C258*E258*F258*L258*$Q$6</f>
        <v>0</v>
      </c>
      <c r="R258" s="39">
        <v>0</v>
      </c>
      <c r="S258" s="39">
        <f>R258*C258*E258*F258*L258*$S$6</f>
        <v>0</v>
      </c>
      <c r="T258" s="39">
        <v>0</v>
      </c>
      <c r="U258" s="39">
        <f>T258*C258*E258*F258*L258*$U$6</f>
        <v>0</v>
      </c>
      <c r="V258" s="39">
        <v>0</v>
      </c>
      <c r="W258" s="39">
        <f>V258*C258*E258*F258*L258*$W$6</f>
        <v>0</v>
      </c>
      <c r="X258" s="39">
        <v>0</v>
      </c>
      <c r="Y258" s="39">
        <f>X258*C258*E258*F258*L258*$Y$6</f>
        <v>0</v>
      </c>
      <c r="Z258" s="39">
        <v>6</v>
      </c>
      <c r="AA258" s="39">
        <f>Z258*C258*E258*F258*L258*$AA$6</f>
        <v>333694.79220000003</v>
      </c>
      <c r="AB258" s="39">
        <v>0</v>
      </c>
      <c r="AC258" s="39">
        <f>AB258*C258*E258*F258*L258*$AC$6</f>
        <v>0</v>
      </c>
      <c r="AD258" s="39">
        <v>0</v>
      </c>
      <c r="AE258" s="39">
        <f>AD258*C258*E258*F258*L258*$AE$6</f>
        <v>0</v>
      </c>
      <c r="AF258" s="39">
        <v>0</v>
      </c>
      <c r="AG258" s="39">
        <f>AF258*C258*E258*F258*L258*$AG$6</f>
        <v>0</v>
      </c>
      <c r="AH258" s="39">
        <v>0</v>
      </c>
      <c r="AI258" s="39">
        <f>AH258*C258*E258*F258*L258*$AI$6</f>
        <v>0</v>
      </c>
      <c r="AJ258" s="39">
        <v>0</v>
      </c>
      <c r="AK258" s="39">
        <f>AJ258*C258*E258*F258*L258*$AK$6</f>
        <v>0</v>
      </c>
      <c r="AL258" s="39">
        <v>0</v>
      </c>
      <c r="AM258" s="39">
        <f>AL258*C258*E258*F258*L258*$AM$6</f>
        <v>0</v>
      </c>
      <c r="AN258" s="39"/>
      <c r="AO258" s="39">
        <f>SUM($AO$6*AN258*C258*E258*F258*L258)</f>
        <v>0</v>
      </c>
      <c r="AP258" s="39">
        <v>0</v>
      </c>
      <c r="AQ258" s="39">
        <f>AP258*C258*E258*F258*L258*$AQ$6</f>
        <v>0</v>
      </c>
      <c r="AR258" s="39">
        <v>0</v>
      </c>
      <c r="AS258" s="39">
        <f>AR258*C258*E258*F258*L258*$AS$6</f>
        <v>0</v>
      </c>
      <c r="AT258" s="39">
        <v>0</v>
      </c>
      <c r="AU258" s="39">
        <f>AT258*C258*E258*F258*L258*$AU$6</f>
        <v>0</v>
      </c>
      <c r="AV258" s="39">
        <v>0</v>
      </c>
      <c r="AW258" s="39">
        <f>AV258*C258*E258*F258*L258*$AW$6</f>
        <v>0</v>
      </c>
      <c r="AX258" s="39"/>
      <c r="AY258" s="39">
        <f>SUM(AX258*$AY$6*C258*E258*F258*L258)</f>
        <v>0</v>
      </c>
      <c r="AZ258" s="39"/>
      <c r="BA258" s="39">
        <f>SUM(AZ258*$BA$6*C258*E258*F258*L258)</f>
        <v>0</v>
      </c>
      <c r="BB258" s="39">
        <v>0</v>
      </c>
      <c r="BC258" s="39">
        <f>BB258*C258*E258*F258*L258*$BC$6</f>
        <v>0</v>
      </c>
      <c r="BD258" s="39">
        <v>10</v>
      </c>
      <c r="BE258" s="39">
        <f>BD258*C258*E258*F258*L258*$BE$6</f>
        <v>546046.02359999996</v>
      </c>
      <c r="BF258" s="39">
        <v>0</v>
      </c>
      <c r="BG258" s="39">
        <f>BF258*C258*E258*F258*L258*$BG$6</f>
        <v>0</v>
      </c>
      <c r="BH258" s="39">
        <v>0</v>
      </c>
      <c r="BI258" s="39">
        <f>BH258*C258*E258*F258*L258*$BI$6</f>
        <v>0</v>
      </c>
      <c r="BJ258" s="39">
        <v>0</v>
      </c>
      <c r="BK258" s="39">
        <f>BJ258*C258*E258*F258*L258*$BK$6</f>
        <v>0</v>
      </c>
      <c r="BL258" s="39">
        <v>0</v>
      </c>
      <c r="BM258" s="39">
        <f>BL258*C258*E258*F258*L258*$BM$6</f>
        <v>0</v>
      </c>
      <c r="BN258" s="39">
        <v>0</v>
      </c>
      <c r="BO258" s="39">
        <f>BN258*C258*E258*F258*L258*$BO$6</f>
        <v>0</v>
      </c>
      <c r="BP258" s="39">
        <v>0</v>
      </c>
      <c r="BQ258" s="39">
        <f>BP258*C258*E258*F258*L258*$BQ$6</f>
        <v>0</v>
      </c>
      <c r="BR258" s="39">
        <v>0</v>
      </c>
      <c r="BS258" s="39">
        <f>BR258*C258*E258*F258*L258*$BS$6</f>
        <v>0</v>
      </c>
      <c r="BT258" s="39">
        <v>0</v>
      </c>
      <c r="BU258" s="39">
        <f>BT258*C258*E258*F258*L258*$BU$6</f>
        <v>0</v>
      </c>
      <c r="BV258" s="39">
        <v>0</v>
      </c>
      <c r="BW258" s="39">
        <f>BV258*C258*E258*F258*L258*$BW$6</f>
        <v>0</v>
      </c>
      <c r="BX258" s="39">
        <v>0</v>
      </c>
      <c r="BY258" s="39">
        <f>BX258*C258*E258*F258*L258*$BY$6</f>
        <v>0</v>
      </c>
      <c r="BZ258" s="39">
        <v>0</v>
      </c>
      <c r="CA258" s="39">
        <f>BZ258*C258*E258*F258*M258*$CA$6</f>
        <v>0</v>
      </c>
      <c r="CB258" s="39">
        <v>0</v>
      </c>
      <c r="CC258" s="39">
        <f>CB258*C258*E258*F258*M258*$CC$6</f>
        <v>0</v>
      </c>
      <c r="CD258" s="39">
        <v>0</v>
      </c>
      <c r="CE258" s="39">
        <f>CD258*C258*E258*F258*M258*$CE$6</f>
        <v>0</v>
      </c>
      <c r="CF258" s="39">
        <v>0</v>
      </c>
      <c r="CG258" s="39">
        <f>CF258*C258*E258*F258*M258*$CG$6</f>
        <v>0</v>
      </c>
      <c r="CH258" s="39"/>
      <c r="CI258" s="39">
        <f>SUM(CH258*$CI$6*C258*E258*F258*M258)</f>
        <v>0</v>
      </c>
      <c r="CJ258" s="39"/>
      <c r="CK258" s="39">
        <f>SUM(CJ258*$CK$6*C258*E258*F258*M258)</f>
        <v>0</v>
      </c>
      <c r="CL258" s="39">
        <v>0</v>
      </c>
      <c r="CM258" s="39">
        <f>CL258*C258*E258*F258*M258*$CM$6</f>
        <v>0</v>
      </c>
      <c r="CN258" s="39">
        <v>0</v>
      </c>
      <c r="CO258" s="39">
        <f>CN258*C258*E258*F258*M258*$CO$6</f>
        <v>0</v>
      </c>
      <c r="CP258" s="39">
        <v>0</v>
      </c>
      <c r="CQ258" s="39">
        <f>CP258*C258*E258*F258*M258*$CQ$6</f>
        <v>0</v>
      </c>
      <c r="CR258" s="39">
        <v>0</v>
      </c>
      <c r="CS258" s="39">
        <f>CR258*C258*E258*F258*M258*$CS$6</f>
        <v>0</v>
      </c>
      <c r="CT258" s="39">
        <v>0</v>
      </c>
      <c r="CU258" s="39">
        <f>CT258*C258*E258*F258*M258*$CU$6</f>
        <v>0</v>
      </c>
      <c r="CV258" s="39"/>
      <c r="CW258" s="39">
        <f>SUM(CV258*$CW$6*C258*E258*F258*M258)</f>
        <v>0</v>
      </c>
      <c r="CX258" s="39"/>
      <c r="CY258" s="39">
        <f>SUM(CX258*$CY$6*C258*E258*F258*M258)</f>
        <v>0</v>
      </c>
      <c r="CZ258" s="39">
        <v>0</v>
      </c>
      <c r="DA258" s="39">
        <f>CZ258*C258*E258*F258*M258*$DA$6</f>
        <v>0</v>
      </c>
      <c r="DB258" s="39">
        <v>0</v>
      </c>
      <c r="DC258" s="39">
        <f>DB258*C258*E258*F258*M258*$DC$6</f>
        <v>0</v>
      </c>
      <c r="DD258" s="39">
        <v>0</v>
      </c>
      <c r="DE258" s="39">
        <f>DD258*C258*E258*F258*M258*$DE$6</f>
        <v>0</v>
      </c>
      <c r="DF258" s="39">
        <v>0</v>
      </c>
      <c r="DG258" s="39">
        <f>DF258*C258*E258*F258*M258*$DG$6</f>
        <v>0</v>
      </c>
      <c r="DH258" s="40">
        <v>2</v>
      </c>
      <c r="DI258" s="40">
        <f>DH258*C258*E258*F258*M258*$DI$6</f>
        <v>131051.045664</v>
      </c>
      <c r="DJ258" s="39">
        <v>16</v>
      </c>
      <c r="DK258" s="39">
        <f>DJ258*C258*E258*F258*M258*$DK$6</f>
        <v>1048408.365312</v>
      </c>
      <c r="DL258" s="39">
        <v>0</v>
      </c>
      <c r="DM258" s="39">
        <f>DL258*C258*E258*F258*M258*$DM$6</f>
        <v>0</v>
      </c>
      <c r="DN258" s="39">
        <v>0</v>
      </c>
      <c r="DO258" s="39">
        <f>DN258*C258*E258*F258*M258*$DO$6</f>
        <v>0</v>
      </c>
      <c r="DP258" s="39">
        <v>0</v>
      </c>
      <c r="DQ258" s="39">
        <f>DP258*C258*E258*F258*M258*$DQ$6</f>
        <v>0</v>
      </c>
      <c r="DR258" s="39">
        <v>0</v>
      </c>
      <c r="DS258" s="39">
        <f>DR258*C258*E258*F258*M258*$DS$6</f>
        <v>0</v>
      </c>
      <c r="DT258" s="39">
        <v>0</v>
      </c>
      <c r="DU258" s="39">
        <f>DT258*C258*E258*F258*M258*$DU$6</f>
        <v>0</v>
      </c>
      <c r="DV258" s="39">
        <v>0</v>
      </c>
      <c r="DW258" s="39">
        <f>DV258*C258*E258*F258*M258*$DW$6</f>
        <v>0</v>
      </c>
      <c r="DX258" s="39">
        <v>0</v>
      </c>
      <c r="DY258" s="39">
        <f>DX258*C258*E258*F258*N258*$DY$6</f>
        <v>0</v>
      </c>
      <c r="DZ258" s="39">
        <v>0</v>
      </c>
      <c r="EA258" s="39">
        <f>DZ258*C258*E258*F258*O258*$EA$6</f>
        <v>0</v>
      </c>
      <c r="EB258" s="41">
        <f t="shared" si="107"/>
        <v>34</v>
      </c>
      <c r="EC258" s="41">
        <f t="shared" si="108"/>
        <v>2059200.2267760001</v>
      </c>
    </row>
    <row r="259" spans="1:257" s="53" customFormat="1" x14ac:dyDescent="0.25">
      <c r="A259" s="46">
        <v>35</v>
      </c>
      <c r="B259" s="26" t="s">
        <v>325</v>
      </c>
      <c r="C259" s="35">
        <v>19007.45</v>
      </c>
      <c r="D259" s="47">
        <f t="shared" si="109"/>
        <v>0</v>
      </c>
      <c r="E259" s="47">
        <v>1.4</v>
      </c>
      <c r="F259" s="48"/>
      <c r="G259" s="49"/>
      <c r="H259" s="50"/>
      <c r="I259" s="50"/>
      <c r="J259" s="50"/>
      <c r="K259" s="50"/>
      <c r="L259" s="35">
        <v>1.4</v>
      </c>
      <c r="M259" s="35">
        <v>1.68</v>
      </c>
      <c r="N259" s="35">
        <v>2.23</v>
      </c>
      <c r="O259" s="35">
        <v>2.39</v>
      </c>
      <c r="P259" s="32">
        <f>SUM(P260:P268)</f>
        <v>0</v>
      </c>
      <c r="Q259" s="32">
        <f t="shared" ref="Q259:CD259" si="110">SUM(Q260:Q268)</f>
        <v>0</v>
      </c>
      <c r="R259" s="32">
        <f t="shared" si="110"/>
        <v>435</v>
      </c>
      <c r="S259" s="32">
        <f t="shared" si="110"/>
        <v>20673456.793989997</v>
      </c>
      <c r="T259" s="32">
        <f t="shared" si="110"/>
        <v>0</v>
      </c>
      <c r="U259" s="32">
        <f t="shared" si="110"/>
        <v>0</v>
      </c>
      <c r="V259" s="32">
        <f t="shared" si="110"/>
        <v>0</v>
      </c>
      <c r="W259" s="32">
        <f t="shared" si="110"/>
        <v>0</v>
      </c>
      <c r="X259" s="32">
        <f t="shared" si="110"/>
        <v>23</v>
      </c>
      <c r="Y259" s="32">
        <f t="shared" si="110"/>
        <v>511665.34804000007</v>
      </c>
      <c r="Z259" s="32">
        <f t="shared" si="110"/>
        <v>1022</v>
      </c>
      <c r="AA259" s="32">
        <f t="shared" si="110"/>
        <v>39551614.317600004</v>
      </c>
      <c r="AB259" s="32">
        <f t="shared" si="110"/>
        <v>0</v>
      </c>
      <c r="AC259" s="32">
        <f t="shared" si="110"/>
        <v>0</v>
      </c>
      <c r="AD259" s="32">
        <f t="shared" si="110"/>
        <v>0</v>
      </c>
      <c r="AE259" s="32">
        <f t="shared" si="110"/>
        <v>0</v>
      </c>
      <c r="AF259" s="32">
        <f t="shared" si="110"/>
        <v>0</v>
      </c>
      <c r="AG259" s="32">
        <f t="shared" si="110"/>
        <v>0</v>
      </c>
      <c r="AH259" s="32">
        <f t="shared" si="110"/>
        <v>62</v>
      </c>
      <c r="AI259" s="32">
        <f t="shared" si="110"/>
        <v>2102686.9914819999</v>
      </c>
      <c r="AJ259" s="32">
        <f t="shared" si="110"/>
        <v>4</v>
      </c>
      <c r="AK259" s="32">
        <f t="shared" si="110"/>
        <v>132998.92913999999</v>
      </c>
      <c r="AL259" s="32">
        <f t="shared" si="110"/>
        <v>36</v>
      </c>
      <c r="AM259" s="32">
        <f t="shared" si="110"/>
        <v>1178214.0428520001</v>
      </c>
      <c r="AN259" s="32">
        <f t="shared" si="110"/>
        <v>0</v>
      </c>
      <c r="AO259" s="32">
        <f t="shared" si="110"/>
        <v>0</v>
      </c>
      <c r="AP259" s="32">
        <f t="shared" si="110"/>
        <v>7</v>
      </c>
      <c r="AQ259" s="32">
        <f t="shared" si="110"/>
        <v>247482.32108600001</v>
      </c>
      <c r="AR259" s="32">
        <f t="shared" si="110"/>
        <v>0</v>
      </c>
      <c r="AS259" s="32">
        <f t="shared" si="110"/>
        <v>0</v>
      </c>
      <c r="AT259" s="32">
        <f t="shared" si="110"/>
        <v>0</v>
      </c>
      <c r="AU259" s="32">
        <f t="shared" si="110"/>
        <v>0</v>
      </c>
      <c r="AV259" s="32">
        <f t="shared" si="110"/>
        <v>0</v>
      </c>
      <c r="AW259" s="32">
        <f t="shared" si="110"/>
        <v>0</v>
      </c>
      <c r="AX259" s="32">
        <f t="shared" si="110"/>
        <v>8</v>
      </c>
      <c r="AY259" s="32">
        <f t="shared" si="110"/>
        <v>286338.870972</v>
      </c>
      <c r="AZ259" s="32">
        <f t="shared" si="110"/>
        <v>90</v>
      </c>
      <c r="BA259" s="32">
        <f t="shared" si="110"/>
        <v>3215183.9164059996</v>
      </c>
      <c r="BB259" s="32">
        <f t="shared" si="110"/>
        <v>0</v>
      </c>
      <c r="BC259" s="32">
        <f t="shared" si="110"/>
        <v>0</v>
      </c>
      <c r="BD259" s="32">
        <f t="shared" si="110"/>
        <v>0</v>
      </c>
      <c r="BE259" s="32">
        <f t="shared" si="110"/>
        <v>0</v>
      </c>
      <c r="BF259" s="32">
        <f t="shared" si="110"/>
        <v>123</v>
      </c>
      <c r="BG259" s="32">
        <f t="shared" si="110"/>
        <v>5156686.2112919996</v>
      </c>
      <c r="BH259" s="32">
        <f t="shared" si="110"/>
        <v>69</v>
      </c>
      <c r="BI259" s="32">
        <f t="shared" si="110"/>
        <v>2159468.3270160002</v>
      </c>
      <c r="BJ259" s="32">
        <f t="shared" si="110"/>
        <v>0</v>
      </c>
      <c r="BK259" s="32">
        <f t="shared" si="110"/>
        <v>0</v>
      </c>
      <c r="BL259" s="32">
        <f t="shared" si="110"/>
        <v>0</v>
      </c>
      <c r="BM259" s="32">
        <f t="shared" si="110"/>
        <v>0</v>
      </c>
      <c r="BN259" s="32">
        <f t="shared" si="110"/>
        <v>0</v>
      </c>
      <c r="BO259" s="32">
        <f t="shared" si="110"/>
        <v>0</v>
      </c>
      <c r="BP259" s="32">
        <f t="shared" si="110"/>
        <v>2</v>
      </c>
      <c r="BQ259" s="32">
        <f t="shared" si="110"/>
        <v>60501.473647999992</v>
      </c>
      <c r="BR259" s="32">
        <f t="shared" si="110"/>
        <v>60</v>
      </c>
      <c r="BS259" s="32">
        <f t="shared" si="110"/>
        <v>1826518.6268560002</v>
      </c>
      <c r="BT259" s="32">
        <f t="shared" si="110"/>
        <v>80</v>
      </c>
      <c r="BU259" s="32">
        <f t="shared" si="110"/>
        <v>3461644.3969800002</v>
      </c>
      <c r="BV259" s="32">
        <f t="shared" si="110"/>
        <v>7</v>
      </c>
      <c r="BW259" s="32">
        <f t="shared" si="110"/>
        <v>259228.164888</v>
      </c>
      <c r="BX259" s="32">
        <f t="shared" si="110"/>
        <v>30</v>
      </c>
      <c r="BY259" s="32">
        <f t="shared" si="110"/>
        <v>1092155.9122319999</v>
      </c>
      <c r="BZ259" s="32">
        <f t="shared" si="110"/>
        <v>26</v>
      </c>
      <c r="CA259" s="32">
        <f t="shared" si="110"/>
        <v>1630474.2669599999</v>
      </c>
      <c r="CB259" s="32">
        <f t="shared" si="110"/>
        <v>3</v>
      </c>
      <c r="CC259" s="32">
        <f t="shared" si="110"/>
        <v>191595.09599999999</v>
      </c>
      <c r="CD259" s="32">
        <f t="shared" si="110"/>
        <v>40</v>
      </c>
      <c r="CE259" s="32">
        <f t="shared" ref="CE259:EC259" si="111">SUM(CE260:CE268)</f>
        <v>1650751.4146199999</v>
      </c>
      <c r="CF259" s="32">
        <f t="shared" si="111"/>
        <v>123</v>
      </c>
      <c r="CG259" s="32">
        <f t="shared" si="111"/>
        <v>4297586.5738344006</v>
      </c>
      <c r="CH259" s="32">
        <f t="shared" si="111"/>
        <v>8</v>
      </c>
      <c r="CI259" s="32">
        <f t="shared" si="111"/>
        <v>316693.92068159999</v>
      </c>
      <c r="CJ259" s="32">
        <f t="shared" si="111"/>
        <v>63</v>
      </c>
      <c r="CK259" s="32">
        <f t="shared" si="111"/>
        <v>2670305.5584744001</v>
      </c>
      <c r="CL259" s="32">
        <f t="shared" si="111"/>
        <v>124</v>
      </c>
      <c r="CM259" s="32">
        <f t="shared" si="111"/>
        <v>5499583.9546031998</v>
      </c>
      <c r="CN259" s="32">
        <f t="shared" si="111"/>
        <v>49</v>
      </c>
      <c r="CO259" s="32">
        <f t="shared" si="111"/>
        <v>1990602.7959047998</v>
      </c>
      <c r="CP259" s="32">
        <f t="shared" si="111"/>
        <v>267</v>
      </c>
      <c r="CQ259" s="32">
        <f t="shared" si="111"/>
        <v>12104780.183680801</v>
      </c>
      <c r="CR259" s="32">
        <f t="shared" si="111"/>
        <v>2</v>
      </c>
      <c r="CS259" s="32">
        <f t="shared" si="111"/>
        <v>78547.602856800004</v>
      </c>
      <c r="CT259" s="32">
        <f t="shared" si="111"/>
        <v>73</v>
      </c>
      <c r="CU259" s="32">
        <f t="shared" si="111"/>
        <v>3315585.0687959995</v>
      </c>
      <c r="CV259" s="32">
        <f t="shared" si="111"/>
        <v>6</v>
      </c>
      <c r="CW259" s="32">
        <f t="shared" si="111"/>
        <v>265059.04230960004</v>
      </c>
      <c r="CX259" s="32">
        <f t="shared" si="111"/>
        <v>64</v>
      </c>
      <c r="CY259" s="32">
        <f t="shared" si="111"/>
        <v>2845551.2062823996</v>
      </c>
      <c r="CZ259" s="32">
        <f t="shared" si="111"/>
        <v>1</v>
      </c>
      <c r="DA259" s="32">
        <f t="shared" si="111"/>
        <v>46627.859863199999</v>
      </c>
      <c r="DB259" s="32">
        <f t="shared" si="111"/>
        <v>5</v>
      </c>
      <c r="DC259" s="32">
        <f t="shared" si="111"/>
        <v>159598.71496799999</v>
      </c>
      <c r="DD259" s="32">
        <f t="shared" si="111"/>
        <v>23</v>
      </c>
      <c r="DE259" s="32">
        <f t="shared" si="111"/>
        <v>979434.13075200003</v>
      </c>
      <c r="DF259" s="32">
        <f t="shared" si="111"/>
        <v>2</v>
      </c>
      <c r="DG259" s="32">
        <f t="shared" si="111"/>
        <v>80010.112089600007</v>
      </c>
      <c r="DH259" s="32">
        <f t="shared" si="111"/>
        <v>0</v>
      </c>
      <c r="DI259" s="32">
        <f t="shared" si="111"/>
        <v>0</v>
      </c>
      <c r="DJ259" s="32">
        <f t="shared" si="111"/>
        <v>321</v>
      </c>
      <c r="DK259" s="32">
        <f t="shared" si="111"/>
        <v>15243650.7089328</v>
      </c>
      <c r="DL259" s="32">
        <f t="shared" si="111"/>
        <v>0</v>
      </c>
      <c r="DM259" s="32">
        <f t="shared" si="111"/>
        <v>0</v>
      </c>
      <c r="DN259" s="32">
        <f t="shared" si="111"/>
        <v>0</v>
      </c>
      <c r="DO259" s="32">
        <f t="shared" si="111"/>
        <v>0</v>
      </c>
      <c r="DP259" s="32">
        <f t="shared" si="111"/>
        <v>126</v>
      </c>
      <c r="DQ259" s="32">
        <f t="shared" si="111"/>
        <v>5423444.0634528007</v>
      </c>
      <c r="DR259" s="32">
        <f t="shared" si="111"/>
        <v>30</v>
      </c>
      <c r="DS259" s="32">
        <f t="shared" si="111"/>
        <v>1510535.7368639996</v>
      </c>
      <c r="DT259" s="32">
        <f t="shared" si="111"/>
        <v>46</v>
      </c>
      <c r="DU259" s="32">
        <f t="shared" si="111"/>
        <v>1953363.0957456001</v>
      </c>
      <c r="DV259" s="32">
        <f t="shared" si="111"/>
        <v>7</v>
      </c>
      <c r="DW259" s="32">
        <f t="shared" si="111"/>
        <v>223438.20095519998</v>
      </c>
      <c r="DX259" s="32">
        <f t="shared" si="111"/>
        <v>6</v>
      </c>
      <c r="DY259" s="32">
        <f t="shared" si="111"/>
        <v>418355.875245</v>
      </c>
      <c r="DZ259" s="32">
        <f t="shared" si="111"/>
        <v>50</v>
      </c>
      <c r="EA259" s="32">
        <f t="shared" si="111"/>
        <v>4321547.1372150006</v>
      </c>
      <c r="EB259" s="32">
        <f t="shared" si="111"/>
        <v>3523</v>
      </c>
      <c r="EC259" s="32">
        <f t="shared" si="111"/>
        <v>149132966.96556723</v>
      </c>
      <c r="ED259" s="51"/>
      <c r="EE259" s="51"/>
      <c r="EF259" s="51"/>
      <c r="EG259" s="51"/>
      <c r="EH259" s="51"/>
      <c r="EI259" s="51"/>
      <c r="EJ259" s="52"/>
      <c r="EK259" s="52"/>
      <c r="EL259" s="52"/>
      <c r="EM259" s="52"/>
      <c r="EN259" s="52"/>
      <c r="EO259" s="52"/>
      <c r="EP259" s="52"/>
      <c r="EQ259" s="52"/>
      <c r="ER259" s="52"/>
      <c r="ES259" s="52"/>
      <c r="ET259" s="52"/>
      <c r="EU259" s="52"/>
      <c r="EV259" s="52"/>
      <c r="EW259" s="52"/>
      <c r="EX259" s="52"/>
      <c r="EY259" s="52"/>
      <c r="EZ259" s="52"/>
      <c r="FA259" s="52"/>
      <c r="FB259" s="52"/>
      <c r="FC259" s="52"/>
      <c r="FD259" s="52"/>
      <c r="FE259" s="52"/>
      <c r="FF259" s="52"/>
      <c r="FG259" s="52"/>
      <c r="FH259" s="52"/>
      <c r="FI259" s="52"/>
      <c r="FJ259" s="52"/>
      <c r="FK259" s="52"/>
      <c r="FL259" s="52"/>
      <c r="FM259" s="52"/>
      <c r="FN259" s="52"/>
      <c r="FO259" s="52"/>
      <c r="FP259" s="52"/>
      <c r="FQ259" s="52"/>
      <c r="FR259" s="52"/>
      <c r="FS259" s="52"/>
      <c r="FT259" s="52"/>
      <c r="FU259" s="52"/>
      <c r="FV259" s="52"/>
      <c r="FW259" s="52"/>
      <c r="FX259" s="52"/>
      <c r="FY259" s="52"/>
      <c r="FZ259" s="52"/>
      <c r="GA259" s="52"/>
      <c r="GB259" s="52"/>
      <c r="GC259" s="52"/>
      <c r="GD259" s="52"/>
      <c r="GE259" s="52"/>
      <c r="GF259" s="52"/>
      <c r="GG259" s="52"/>
      <c r="GH259" s="52"/>
      <c r="GI259" s="52"/>
      <c r="GJ259" s="52"/>
      <c r="GK259" s="52"/>
      <c r="GL259" s="52"/>
      <c r="GM259" s="52"/>
      <c r="GN259" s="52"/>
      <c r="GO259" s="52"/>
      <c r="GP259" s="52"/>
      <c r="GQ259" s="52"/>
      <c r="GR259" s="52"/>
      <c r="GS259" s="52"/>
      <c r="GT259" s="52"/>
      <c r="GU259" s="52"/>
      <c r="GV259" s="52"/>
      <c r="GW259" s="52"/>
      <c r="GX259" s="52"/>
      <c r="GY259" s="52"/>
      <c r="GZ259" s="52"/>
      <c r="HA259" s="52"/>
      <c r="HB259" s="52"/>
      <c r="HC259" s="52"/>
      <c r="HD259" s="52"/>
      <c r="HE259" s="52"/>
      <c r="HF259" s="52"/>
      <c r="HG259" s="52"/>
      <c r="HH259" s="52"/>
      <c r="HI259" s="52"/>
      <c r="HJ259" s="52"/>
      <c r="HK259" s="52"/>
      <c r="HL259" s="52"/>
      <c r="HM259" s="52"/>
      <c r="HN259" s="52"/>
      <c r="HO259" s="52"/>
      <c r="HP259" s="52"/>
      <c r="HQ259" s="52"/>
      <c r="HR259" s="52"/>
      <c r="HS259" s="52"/>
      <c r="HT259" s="52"/>
      <c r="HU259" s="52"/>
      <c r="HV259" s="52"/>
      <c r="HW259" s="52"/>
      <c r="HX259" s="52"/>
      <c r="HY259" s="52"/>
      <c r="HZ259" s="52"/>
      <c r="IA259" s="52"/>
      <c r="IB259" s="52"/>
      <c r="IC259" s="52"/>
      <c r="ID259" s="52"/>
      <c r="IE259" s="52"/>
      <c r="IF259" s="52"/>
      <c r="IG259" s="52"/>
      <c r="IH259" s="52"/>
      <c r="II259" s="52"/>
      <c r="IJ259" s="52"/>
      <c r="IK259" s="52"/>
      <c r="IL259" s="52"/>
      <c r="IM259" s="52"/>
      <c r="IN259" s="52"/>
      <c r="IO259" s="52"/>
      <c r="IP259" s="52"/>
      <c r="IQ259" s="52"/>
      <c r="IR259" s="52"/>
      <c r="IS259" s="52"/>
      <c r="IT259" s="52"/>
      <c r="IU259" s="52"/>
      <c r="IV259" s="52"/>
      <c r="IW259" s="52"/>
    </row>
    <row r="260" spans="1:257" s="43" customFormat="1" x14ac:dyDescent="0.25">
      <c r="A260" s="56">
        <v>249</v>
      </c>
      <c r="B260" s="34" t="s">
        <v>326</v>
      </c>
      <c r="C260" s="35">
        <v>19007.45</v>
      </c>
      <c r="D260" s="35">
        <f t="shared" si="109"/>
        <v>14825.811000000002</v>
      </c>
      <c r="E260" s="112">
        <v>1.02</v>
      </c>
      <c r="F260" s="36">
        <v>1</v>
      </c>
      <c r="G260" s="37"/>
      <c r="H260" s="38">
        <v>0.52</v>
      </c>
      <c r="I260" s="38">
        <v>0.21</v>
      </c>
      <c r="J260" s="38">
        <v>0.05</v>
      </c>
      <c r="K260" s="38">
        <v>0.22</v>
      </c>
      <c r="L260" s="35">
        <v>1.4</v>
      </c>
      <c r="M260" s="35">
        <v>1.68</v>
      </c>
      <c r="N260" s="35">
        <v>2.23</v>
      </c>
      <c r="O260" s="35">
        <v>2.39</v>
      </c>
      <c r="P260" s="39"/>
      <c r="Q260" s="39">
        <f>P260*C260*E260*F260*L260*$Q$6</f>
        <v>0</v>
      </c>
      <c r="R260" s="39">
        <v>0</v>
      </c>
      <c r="S260" s="39">
        <f>R260*C260*E260*F260*L260*$S$6</f>
        <v>0</v>
      </c>
      <c r="T260" s="39">
        <v>0</v>
      </c>
      <c r="U260" s="39">
        <f>T260*C260*E260*F260*L260*$U$6</f>
        <v>0</v>
      </c>
      <c r="V260" s="39">
        <v>0</v>
      </c>
      <c r="W260" s="39">
        <f>V260*C260*E260*F260*L260*$W$6</f>
        <v>0</v>
      </c>
      <c r="X260" s="39">
        <v>0</v>
      </c>
      <c r="Y260" s="39">
        <f>X260*C260*E260*F260*L260*$Y$6</f>
        <v>0</v>
      </c>
      <c r="Z260" s="39">
        <v>220</v>
      </c>
      <c r="AA260" s="39">
        <f>Z260*C260*E260*F260*L260*$AA$6</f>
        <v>6568518.5411999999</v>
      </c>
      <c r="AB260" s="39">
        <v>0</v>
      </c>
      <c r="AC260" s="39">
        <f>AB260*C260*E260*F260*L260*$AC$6</f>
        <v>0</v>
      </c>
      <c r="AD260" s="39">
        <v>0</v>
      </c>
      <c r="AE260" s="39">
        <f>AD260*C260*E260*F260*L260*$AE$6</f>
        <v>0</v>
      </c>
      <c r="AF260" s="39">
        <v>0</v>
      </c>
      <c r="AG260" s="39">
        <f>AF260*C260*E260*F260*L260*$AG$6</f>
        <v>0</v>
      </c>
      <c r="AH260" s="39">
        <v>25</v>
      </c>
      <c r="AI260" s="39">
        <f>AH260*C260*E260*F260*L260*$AI$6</f>
        <v>664994.64569999999</v>
      </c>
      <c r="AJ260" s="39"/>
      <c r="AK260" s="39">
        <f>AJ260*C260*E260*F260*L260*$AK$6</f>
        <v>0</v>
      </c>
      <c r="AL260" s="39">
        <v>18</v>
      </c>
      <c r="AM260" s="39">
        <f>AL260*C260*E260*F260*L260*$AM$6</f>
        <v>478796.14490400004</v>
      </c>
      <c r="AN260" s="39"/>
      <c r="AO260" s="39">
        <f>SUM($AO$6*AN260*C260*E260*F260*L260)</f>
        <v>0</v>
      </c>
      <c r="AP260" s="39">
        <v>2</v>
      </c>
      <c r="AQ260" s="39">
        <f>AP260*C260*E260*F260*L260*$AQ$6</f>
        <v>53199.571656</v>
      </c>
      <c r="AR260" s="39">
        <v>0</v>
      </c>
      <c r="AS260" s="39">
        <f>AR260*C260*E260*F260*L260*$AS$6</f>
        <v>0</v>
      </c>
      <c r="AT260" s="39">
        <v>0</v>
      </c>
      <c r="AU260" s="39">
        <f>AT260*C260*E260*F260*L260*$AU$6</f>
        <v>0</v>
      </c>
      <c r="AV260" s="39"/>
      <c r="AW260" s="39">
        <f>AV260*C260*E260*F260*L260*$AW$6</f>
        <v>0</v>
      </c>
      <c r="AX260" s="39">
        <v>2</v>
      </c>
      <c r="AY260" s="39">
        <f>SUM(AX260*$AY$6*C260*E260*F260*L260)</f>
        <v>53199.571656</v>
      </c>
      <c r="AZ260" s="39">
        <v>23</v>
      </c>
      <c r="BA260" s="39">
        <f>SUM(AZ260*$BA$6*C260*E260*F260*L260)</f>
        <v>611795.07404400001</v>
      </c>
      <c r="BB260" s="39">
        <v>0</v>
      </c>
      <c r="BC260" s="39">
        <f>BB260*C260*E260*F260*L260*$BC$6</f>
        <v>0</v>
      </c>
      <c r="BD260" s="39">
        <v>0</v>
      </c>
      <c r="BE260" s="39">
        <f>BD260*C260*E260*F260*L260*$BE$6</f>
        <v>0</v>
      </c>
      <c r="BF260" s="39"/>
      <c r="BG260" s="39">
        <f>BF260*C260*E260*F260*L260*$BG$6</f>
        <v>0</v>
      </c>
      <c r="BH260" s="39">
        <v>45</v>
      </c>
      <c r="BI260" s="39">
        <f>BH260*C260*E260*F260*L260*$BI$6</f>
        <v>1319132.23596</v>
      </c>
      <c r="BJ260" s="39">
        <v>0</v>
      </c>
      <c r="BK260" s="39">
        <f>BJ260*C260*E260*F260*L260*$BK$6</f>
        <v>0</v>
      </c>
      <c r="BL260" s="39">
        <v>0</v>
      </c>
      <c r="BM260" s="39">
        <f>BL260*C260*E260*F260*L260*$BM$6</f>
        <v>0</v>
      </c>
      <c r="BN260" s="39">
        <v>0</v>
      </c>
      <c r="BO260" s="39">
        <f>BN260*C260*E260*F260*L260*$BO$6</f>
        <v>0</v>
      </c>
      <c r="BP260" s="39">
        <v>0</v>
      </c>
      <c r="BQ260" s="39">
        <f>BP260*C260*E260*F260*L260*$BQ$6</f>
        <v>0</v>
      </c>
      <c r="BR260" s="39">
        <v>0</v>
      </c>
      <c r="BS260" s="39">
        <f>BR260*C260*E260*F260*L260*$BS$6</f>
        <v>0</v>
      </c>
      <c r="BT260" s="39">
        <v>2</v>
      </c>
      <c r="BU260" s="39">
        <f>BT260*C260*E260*F260*L260*$BU$6</f>
        <v>59713.80492000001</v>
      </c>
      <c r="BV260" s="39">
        <v>3</v>
      </c>
      <c r="BW260" s="39">
        <f>BV260*C260*E260*F260*L260*$BW$6</f>
        <v>87942.149064000012</v>
      </c>
      <c r="BX260" s="39">
        <v>6</v>
      </c>
      <c r="BY260" s="39">
        <f>BX260*C260*E260*F260*L260*$BY$6</f>
        <v>159598.71496800001</v>
      </c>
      <c r="BZ260" s="39">
        <v>10</v>
      </c>
      <c r="CA260" s="39">
        <f>BZ260*C260*E260*F260*M260*$CA$6</f>
        <v>488567.49479999993</v>
      </c>
      <c r="CB260" s="39">
        <v>1</v>
      </c>
      <c r="CC260" s="39">
        <f>CB260*C260*E260*F260*M260*$CC$6</f>
        <v>48856.749480000006</v>
      </c>
      <c r="CD260" s="39">
        <v>15</v>
      </c>
      <c r="CE260" s="39">
        <f>CD260*C260*E260*F260*M260*$CE$6</f>
        <v>478796.14490399999</v>
      </c>
      <c r="CF260" s="39">
        <v>93</v>
      </c>
      <c r="CG260" s="39">
        <f>CF260*C260*E260*F260*M260*$CG$6</f>
        <v>2968536.0984048005</v>
      </c>
      <c r="CH260" s="39">
        <v>2</v>
      </c>
      <c r="CI260" s="39">
        <f>SUM(CH260*$CI$6*C260*E260*F260*M260)</f>
        <v>63839.485987200002</v>
      </c>
      <c r="CJ260" s="39">
        <v>10</v>
      </c>
      <c r="CK260" s="39">
        <f>SUM(CJ260*$CK$6*C260*E260*F260*M260)</f>
        <v>319197.42993600003</v>
      </c>
      <c r="CL260" s="39">
        <v>6</v>
      </c>
      <c r="CM260" s="39">
        <f>CL260*C260*E260*F260*M260*$CM$6</f>
        <v>191518.45796160001</v>
      </c>
      <c r="CN260" s="39">
        <v>20</v>
      </c>
      <c r="CO260" s="39">
        <f>CN260*C260*E260*F260*M260*$CO$6</f>
        <v>638394.85987199994</v>
      </c>
      <c r="CP260" s="39">
        <v>22</v>
      </c>
      <c r="CQ260" s="39">
        <f>CP260*C260*E260*F260*M260*$CQ$6</f>
        <v>702234.34585919988</v>
      </c>
      <c r="CR260" s="39">
        <v>1</v>
      </c>
      <c r="CS260" s="39">
        <f>CR260*C260*E260*F260*M260*$CS$6</f>
        <v>31919.742993600004</v>
      </c>
      <c r="CT260" s="39">
        <v>6</v>
      </c>
      <c r="CU260" s="39">
        <f>CT260*C260*E260*F260*M260*$CU$6</f>
        <v>191518.45796160001</v>
      </c>
      <c r="CV260" s="39">
        <v>1</v>
      </c>
      <c r="CW260" s="39">
        <f>SUM(CV260*$CW$6*C260*E260*F260*M260)</f>
        <v>31919.742993600001</v>
      </c>
      <c r="CX260" s="39">
        <v>9</v>
      </c>
      <c r="CY260" s="39">
        <f>SUM(CX260*$CY$6*C260*E260*F260*M260)</f>
        <v>287277.6869424</v>
      </c>
      <c r="CZ260" s="39">
        <v>0</v>
      </c>
      <c r="DA260" s="39">
        <f>CZ260*C260*E260*F260*M260*$DA$6</f>
        <v>0</v>
      </c>
      <c r="DB260" s="39">
        <v>5</v>
      </c>
      <c r="DC260" s="39">
        <f>DB260*C260*E260*F260*M260*$DC$6</f>
        <v>159598.71496799999</v>
      </c>
      <c r="DD260" s="39">
        <v>7</v>
      </c>
      <c r="DE260" s="39">
        <f>DD260*C260*E260*F260*M260*$DE$6</f>
        <v>246238.0173792</v>
      </c>
      <c r="DF260" s="39">
        <v>0</v>
      </c>
      <c r="DG260" s="39">
        <f>DF260*C260*E260*F260*M260*$DG$6</f>
        <v>0</v>
      </c>
      <c r="DH260" s="40">
        <v>0</v>
      </c>
      <c r="DI260" s="40">
        <f>DH260*C260*E260*F260*M260*$DI$6</f>
        <v>0</v>
      </c>
      <c r="DJ260" s="39">
        <v>50</v>
      </c>
      <c r="DK260" s="39">
        <f>DJ260*C260*E260*F260*M260*$DK$6</f>
        <v>1758842.9812800002</v>
      </c>
      <c r="DL260" s="39">
        <v>0</v>
      </c>
      <c r="DM260" s="39">
        <f>DL260*C260*E260*F260*M260*$DM$6</f>
        <v>0</v>
      </c>
      <c r="DN260" s="39">
        <v>0</v>
      </c>
      <c r="DO260" s="39">
        <f>DN260*C260*E260*F260*M260*$DO$6</f>
        <v>0</v>
      </c>
      <c r="DP260" s="39">
        <v>0</v>
      </c>
      <c r="DQ260" s="39">
        <f>DP260*C260*E260*F260*M260*$DQ$6</f>
        <v>0</v>
      </c>
      <c r="DR260" s="39">
        <v>0</v>
      </c>
      <c r="DS260" s="39">
        <f>DR260*C260*E260*F260*M260*$DS$6</f>
        <v>0</v>
      </c>
      <c r="DT260" s="39">
        <v>12</v>
      </c>
      <c r="DU260" s="39">
        <f>DT260*C260*E260*F260*M260*$DU$6</f>
        <v>383036.91592320002</v>
      </c>
      <c r="DV260" s="39">
        <v>7</v>
      </c>
      <c r="DW260" s="39">
        <f>DV260*C260*E260*F260*M260*$DW$6</f>
        <v>223438.20095519998</v>
      </c>
      <c r="DX260" s="39">
        <v>4</v>
      </c>
      <c r="DY260" s="39">
        <f>DX260*C260*E260*F260*N260*$DY$6</f>
        <v>259406.07462000003</v>
      </c>
      <c r="DZ260" s="39">
        <v>18</v>
      </c>
      <c r="EA260" s="39">
        <f>DZ260*C260*E260*F260*O260*$EA$6</f>
        <v>1251081.7634700001</v>
      </c>
      <c r="EB260" s="41">
        <f t="shared" ref="EB260:EB268" si="112">SUM(P260,R260,T260,V260,X260,Z260,AB260,AD260,AF260,AH260,AJ260,AL260,AP260,AR260,AT260,AV260,AX260,AZ260,BB260,BD260,BF260,BH260,BJ260,BL260,BN260,BP260,BR260,BT260,BV260,BX260,BZ260,CB260,CD260,CF260,CH260,CJ260,CL260,CN260,CP260,CR260,CT260,CV260,CX260,CZ260,DB260,DD260,DF260,DH260,DJ260,DL260,DN260,DP260,DR260,DT260,DV260,DX260,DZ260,AN260)</f>
        <v>645</v>
      </c>
      <c r="EC260" s="41">
        <f t="shared" ref="EC260:EC268" si="113">SUM(Q260,S260,U260,W260,Y260,AA260,AC260,AE260,AG260,AI260,AK260,AM260,AQ260,AS260,AU260,AW260,AY260,BA260,BC260,BE260,BG260,BI260,BK260,BM260,BO260,BQ260,BS260,BU260,BW260,BY260,CA260,CC260,CE260,CG260,CI260,CK260,CM260,CO260,CQ260,CS260,CU260,CW260,CY260,DA260,DC260,DE260,DG260,DI260,DK260,DM260,DO260,DQ260,DS260,DU260,DW260,DY260,EA260,AO260)</f>
        <v>20781109.820763603</v>
      </c>
      <c r="ED260" s="2"/>
      <c r="EE260" s="2"/>
      <c r="EF260" s="2"/>
      <c r="EG260" s="2"/>
      <c r="EH260" s="2"/>
      <c r="EI260" s="2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  <c r="HA260" s="1"/>
      <c r="HB260" s="1"/>
      <c r="HC260" s="1"/>
      <c r="HD260" s="1"/>
      <c r="HE260" s="1"/>
      <c r="HF260" s="1"/>
      <c r="HG260" s="1"/>
      <c r="HH260" s="1"/>
      <c r="HI260" s="1"/>
      <c r="HJ260" s="1"/>
      <c r="HK260" s="1"/>
      <c r="HL260" s="1"/>
      <c r="HM260" s="1"/>
      <c r="HN260" s="1"/>
      <c r="HO260" s="1"/>
      <c r="HP260" s="1"/>
      <c r="HQ260" s="1"/>
      <c r="HR260" s="1"/>
      <c r="HS260" s="1"/>
      <c r="HT260" s="1"/>
      <c r="HU260" s="1"/>
      <c r="HV260" s="1"/>
      <c r="HW260" s="1"/>
      <c r="HX260" s="1"/>
      <c r="HY260" s="1"/>
      <c r="HZ260" s="1"/>
      <c r="IA260" s="1"/>
      <c r="IB260" s="1"/>
      <c r="IC260" s="1"/>
      <c r="ID260" s="1"/>
      <c r="IE260" s="1"/>
      <c r="IF260" s="1"/>
      <c r="IG260" s="1"/>
      <c r="IH260" s="1"/>
      <c r="II260" s="1"/>
      <c r="IJ260" s="1"/>
      <c r="IK260" s="1"/>
      <c r="IL260" s="1"/>
      <c r="IM260" s="1"/>
      <c r="IN260" s="1"/>
      <c r="IO260" s="1"/>
      <c r="IP260" s="1"/>
      <c r="IQ260" s="1"/>
      <c r="IR260" s="1"/>
      <c r="IS260" s="1"/>
      <c r="IT260" s="1"/>
      <c r="IU260" s="1"/>
      <c r="IV260" s="1"/>
      <c r="IW260" s="1"/>
    </row>
    <row r="261" spans="1:257" s="43" customFormat="1" x14ac:dyDescent="0.25">
      <c r="A261" s="56">
        <v>250</v>
      </c>
      <c r="B261" s="34" t="s">
        <v>327</v>
      </c>
      <c r="C261" s="35">
        <v>19007.45</v>
      </c>
      <c r="D261" s="35"/>
      <c r="E261" s="112">
        <v>1.49</v>
      </c>
      <c r="F261" s="36">
        <v>1</v>
      </c>
      <c r="G261" s="37"/>
      <c r="H261" s="38"/>
      <c r="I261" s="38"/>
      <c r="J261" s="38"/>
      <c r="K261" s="38"/>
      <c r="L261" s="35">
        <v>1.4</v>
      </c>
      <c r="M261" s="35">
        <v>1.68</v>
      </c>
      <c r="N261" s="35">
        <v>2.23</v>
      </c>
      <c r="O261" s="35">
        <v>2.39</v>
      </c>
      <c r="P261" s="39"/>
      <c r="Q261" s="39">
        <f>P261*C261*E261*F261*L261*$Q$6</f>
        <v>0</v>
      </c>
      <c r="R261" s="39"/>
      <c r="S261" s="39">
        <f>R261*C261*E261*F261*L261*$S$6</f>
        <v>0</v>
      </c>
      <c r="T261" s="39"/>
      <c r="U261" s="39">
        <f>T261*C261*E261*F261*L261*$U$6</f>
        <v>0</v>
      </c>
      <c r="V261" s="39"/>
      <c r="W261" s="39">
        <f>V261*C261*E261*F261*L261*$W$6</f>
        <v>0</v>
      </c>
      <c r="X261" s="39"/>
      <c r="Y261" s="39">
        <f>X261*C261*E261*F261*L261*$Y$6</f>
        <v>0</v>
      </c>
      <c r="Z261" s="39">
        <v>524</v>
      </c>
      <c r="AA261" s="39">
        <f>Z261*C261*E261*F261*L261*$AA$6</f>
        <v>22853995.259480003</v>
      </c>
      <c r="AB261" s="39"/>
      <c r="AC261" s="39">
        <f>AB261*C261*E261*F261*L261*$AC$6</f>
        <v>0</v>
      </c>
      <c r="AD261" s="39"/>
      <c r="AE261" s="39">
        <f>AD261*C261*E261*F261*L261*$AE$6</f>
        <v>0</v>
      </c>
      <c r="AF261" s="39"/>
      <c r="AG261" s="39">
        <f>AF261*C261*E261*F261*L261*$AG$6</f>
        <v>0</v>
      </c>
      <c r="AH261" s="39">
        <v>37</v>
      </c>
      <c r="AI261" s="39">
        <f>AH261*C261*E261*F261*L261*$AI$6</f>
        <v>1437692.3457819999</v>
      </c>
      <c r="AJ261" s="39">
        <v>2</v>
      </c>
      <c r="AK261" s="39">
        <f>AJ261*C261*E261*F261*L261*$AK$6</f>
        <v>77713.099772000001</v>
      </c>
      <c r="AL261" s="39">
        <v>18</v>
      </c>
      <c r="AM261" s="39">
        <f>AL261*C261*E261*F261*L261*$AM$6</f>
        <v>699417.89794800011</v>
      </c>
      <c r="AN261" s="39"/>
      <c r="AO261" s="39">
        <f>SUM($AO$6*AN261*C261*E261*F261*L261)</f>
        <v>0</v>
      </c>
      <c r="AP261" s="39">
        <v>5</v>
      </c>
      <c r="AQ261" s="39">
        <f>AP261*C261*E261*F261*L261*$AQ$6</f>
        <v>194282.74943</v>
      </c>
      <c r="AR261" s="39"/>
      <c r="AS261" s="39">
        <f>AR261*C261*E261*F261*L261*$AS$6</f>
        <v>0</v>
      </c>
      <c r="AT261" s="39">
        <v>0</v>
      </c>
      <c r="AU261" s="39">
        <f>AT261*C261*E261*F261*L261*$AU$6</f>
        <v>0</v>
      </c>
      <c r="AV261" s="39"/>
      <c r="AW261" s="39">
        <f>AV261*C261*E261*F261*L261*$AW$6</f>
        <v>0</v>
      </c>
      <c r="AX261" s="39">
        <v>6</v>
      </c>
      <c r="AY261" s="39">
        <f>SUM(AX261*$AY$6*C261*E261*F261*L261)</f>
        <v>233139.29931599999</v>
      </c>
      <c r="AZ261" s="39">
        <v>67</v>
      </c>
      <c r="BA261" s="39">
        <f>SUM(AZ261*$BA$6*C261*E261*F261*L261)</f>
        <v>2603388.8423619997</v>
      </c>
      <c r="BB261" s="39"/>
      <c r="BC261" s="39">
        <f>BB261*C261*E261*F261*L261*$BC$6</f>
        <v>0</v>
      </c>
      <c r="BD261" s="39"/>
      <c r="BE261" s="39">
        <f>BD261*C261*E261*F261*L261*$BE$6</f>
        <v>0</v>
      </c>
      <c r="BF261" s="39">
        <v>110</v>
      </c>
      <c r="BG261" s="39">
        <f>BF261*C261*E261*F261*L261*$BG$6</f>
        <v>4710365.4351599999</v>
      </c>
      <c r="BH261" s="39"/>
      <c r="BI261" s="39">
        <f>BH261*C261*E261*F261*L261*$BI$6</f>
        <v>0</v>
      </c>
      <c r="BJ261" s="39"/>
      <c r="BK261" s="39">
        <f>BJ261*C261*E261*F261*L261*$BK$6</f>
        <v>0</v>
      </c>
      <c r="BL261" s="39"/>
      <c r="BM261" s="39">
        <f>BL261*C261*E261*F261*L261*$BM$6</f>
        <v>0</v>
      </c>
      <c r="BN261" s="39"/>
      <c r="BO261" s="39">
        <f>BN261*C261*E261*F261*L261*$BO$6</f>
        <v>0</v>
      </c>
      <c r="BP261" s="39"/>
      <c r="BQ261" s="39">
        <f>BP261*C261*E261*F261*L261*$BQ$6</f>
        <v>0</v>
      </c>
      <c r="BR261" s="39"/>
      <c r="BS261" s="39">
        <f>BR261*C261*E261*F261*L261*$BS$6</f>
        <v>0</v>
      </c>
      <c r="BT261" s="39">
        <v>78</v>
      </c>
      <c r="BU261" s="39">
        <f>BT261*C261*E261*F261*L261*$BU$6</f>
        <v>3401930.5920600002</v>
      </c>
      <c r="BV261" s="39">
        <v>4</v>
      </c>
      <c r="BW261" s="39">
        <f>BV261*C261*E261*F261*L261*$BW$6</f>
        <v>171286.015824</v>
      </c>
      <c r="BX261" s="39">
        <v>24</v>
      </c>
      <c r="BY261" s="39">
        <f>BX261*C261*E261*F261*L261*$BY$6</f>
        <v>932557.19726399996</v>
      </c>
      <c r="BZ261" s="39">
        <v>16</v>
      </c>
      <c r="CA261" s="39">
        <f>BZ261*C261*E261*F261*M261*$CA$6</f>
        <v>1141906.7721599999</v>
      </c>
      <c r="CB261" s="39">
        <v>2</v>
      </c>
      <c r="CC261" s="39">
        <f>CB261*C261*E261*F261*M261*$CC$6</f>
        <v>142738.34651999999</v>
      </c>
      <c r="CD261" s="39">
        <v>15</v>
      </c>
      <c r="CE261" s="39">
        <f>CD261*C261*E261*F261*M261*$CE$6</f>
        <v>699417.897948</v>
      </c>
      <c r="CF261" s="39">
        <v>9</v>
      </c>
      <c r="CG261" s="39">
        <f>CF261*C261*E261*F261*M261*$CG$6</f>
        <v>419650.73876880005</v>
      </c>
      <c r="CH261" s="39">
        <v>4</v>
      </c>
      <c r="CI261" s="39">
        <f>SUM(CH261*$CI$6*C261*E261*F261*M261)</f>
        <v>186511.43945279997</v>
      </c>
      <c r="CJ261" s="39">
        <v>39</v>
      </c>
      <c r="CK261" s="39">
        <f>SUM(CJ261*$CK$6*C261*E261*F261*M261)</f>
        <v>1818486.5346647999</v>
      </c>
      <c r="CL261" s="39">
        <v>94</v>
      </c>
      <c r="CM261" s="39">
        <f>CL261*C261*E261*F261*M261*$CM$6</f>
        <v>4383018.8271407997</v>
      </c>
      <c r="CN261" s="39">
        <v>29</v>
      </c>
      <c r="CO261" s="39">
        <f>CN261*C261*E261*F261*M261*$CO$6</f>
        <v>1352207.9360328</v>
      </c>
      <c r="CP261" s="39">
        <v>240</v>
      </c>
      <c r="CQ261" s="39">
        <f>CP261*C261*E261*F261*M261*$CQ$6</f>
        <v>11190686.367168</v>
      </c>
      <c r="CR261" s="39">
        <v>1</v>
      </c>
      <c r="CS261" s="39">
        <f>CR261*C261*E261*F261*M261*$CS$6</f>
        <v>46627.859863199999</v>
      </c>
      <c r="CT261" s="39">
        <v>67</v>
      </c>
      <c r="CU261" s="39">
        <f>CT261*C261*E261*F261*M261*$CU$6</f>
        <v>3124066.6108343997</v>
      </c>
      <c r="CV261" s="39">
        <v>5</v>
      </c>
      <c r="CW261" s="39">
        <f>SUM(CV261*$CW$6*C261*E261*F261*M261)</f>
        <v>233139.29931600002</v>
      </c>
      <c r="CX261" s="39">
        <v>52</v>
      </c>
      <c r="CY261" s="39">
        <f>SUM(CX261*$CY$6*C261*E261*F261*M261)</f>
        <v>2424648.7128863996</v>
      </c>
      <c r="CZ261" s="39">
        <v>1</v>
      </c>
      <c r="DA261" s="39">
        <f>CZ261*C261*E261*F261*M261*$DA$6</f>
        <v>46627.859863199999</v>
      </c>
      <c r="DB261" s="39"/>
      <c r="DC261" s="39">
        <f>DB261*C261*E261*F261*M261*$DC$6</f>
        <v>0</v>
      </c>
      <c r="DD261" s="39">
        <v>10</v>
      </c>
      <c r="DE261" s="39">
        <f>DD261*C261*E261*F261*M261*$DE$6</f>
        <v>513858.04747200001</v>
      </c>
      <c r="DF261" s="39"/>
      <c r="DG261" s="39">
        <f>DF261*C261*E261*F261*M261*$DG$6</f>
        <v>0</v>
      </c>
      <c r="DH261" s="40"/>
      <c r="DI261" s="40">
        <f>DH261*C261*E261*F261*M261*$DI$6</f>
        <v>0</v>
      </c>
      <c r="DJ261" s="39">
        <v>226</v>
      </c>
      <c r="DK261" s="39">
        <f>DJ261*C261*E261*F261*M261*$DK$6</f>
        <v>11613191.872867201</v>
      </c>
      <c r="DL261" s="39"/>
      <c r="DM261" s="39">
        <f>DL261*C261*E261*F261*M261*$DM$6</f>
        <v>0</v>
      </c>
      <c r="DN261" s="39"/>
      <c r="DO261" s="39">
        <f>DN261*C261*E261*F261*M261*$DO$6</f>
        <v>0</v>
      </c>
      <c r="DP261" s="39"/>
      <c r="DQ261" s="39">
        <f>DP261*C261*E261*F261*M261*$DQ$6</f>
        <v>0</v>
      </c>
      <c r="DR261" s="39"/>
      <c r="DS261" s="39">
        <f>DR261*C261*E261*F261*M261*$DS$6</f>
        <v>0</v>
      </c>
      <c r="DT261" s="39">
        <v>32</v>
      </c>
      <c r="DU261" s="39">
        <f>DT261*C261*E261*F261*M261*$DU$6</f>
        <v>1492091.5156224</v>
      </c>
      <c r="DV261" s="39"/>
      <c r="DW261" s="39">
        <f>DV261*C261*E261*F261*M261*$DW$6</f>
        <v>0</v>
      </c>
      <c r="DX261" s="39"/>
      <c r="DY261" s="39">
        <f>DX261*C261*E261*F261*N261*$DY$6</f>
        <v>0</v>
      </c>
      <c r="DZ261" s="39">
        <v>20</v>
      </c>
      <c r="EA261" s="39">
        <f>DZ261*C261*E261*F261*O261*$EA$6</f>
        <v>2030622.90585</v>
      </c>
      <c r="EB261" s="41">
        <f t="shared" si="112"/>
        <v>1737</v>
      </c>
      <c r="EC261" s="41">
        <f t="shared" si="113"/>
        <v>80175268.2788288</v>
      </c>
      <c r="ED261" s="2"/>
      <c r="EE261" s="2"/>
      <c r="EF261" s="2"/>
      <c r="EG261" s="2"/>
      <c r="EH261" s="2"/>
      <c r="EI261" s="2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  <c r="FV261" s="1"/>
      <c r="FW261" s="1"/>
      <c r="FX261" s="1"/>
      <c r="FY261" s="1"/>
      <c r="FZ261" s="1"/>
      <c r="GA261" s="1"/>
      <c r="GB261" s="1"/>
      <c r="GC261" s="1"/>
      <c r="GD261" s="1"/>
      <c r="GE261" s="1"/>
      <c r="GF261" s="1"/>
      <c r="GG261" s="1"/>
      <c r="GH261" s="1"/>
      <c r="GI261" s="1"/>
      <c r="GJ261" s="1"/>
      <c r="GK261" s="1"/>
      <c r="GL261" s="1"/>
      <c r="GM261" s="1"/>
      <c r="GN261" s="1"/>
      <c r="GO261" s="1"/>
      <c r="GP261" s="1"/>
      <c r="GQ261" s="1"/>
      <c r="GR261" s="1"/>
      <c r="GS261" s="1"/>
      <c r="GT261" s="1"/>
      <c r="GU261" s="1"/>
      <c r="GV261" s="1"/>
      <c r="GW261" s="1"/>
      <c r="GX261" s="1"/>
      <c r="GY261" s="1"/>
      <c r="GZ261" s="1"/>
      <c r="HA261" s="1"/>
      <c r="HB261" s="1"/>
      <c r="HC261" s="1"/>
      <c r="HD261" s="1"/>
      <c r="HE261" s="1"/>
      <c r="HF261" s="1"/>
      <c r="HG261" s="1"/>
      <c r="HH261" s="1"/>
      <c r="HI261" s="1"/>
      <c r="HJ261" s="1"/>
      <c r="HK261" s="1"/>
      <c r="HL261" s="1"/>
      <c r="HM261" s="1"/>
      <c r="HN261" s="1"/>
      <c r="HO261" s="1"/>
      <c r="HP261" s="1"/>
      <c r="HQ261" s="1"/>
      <c r="HR261" s="1"/>
      <c r="HS261" s="1"/>
      <c r="HT261" s="1"/>
      <c r="HU261" s="1"/>
      <c r="HV261" s="1"/>
      <c r="HW261" s="1"/>
      <c r="HX261" s="1"/>
      <c r="HY261" s="1"/>
      <c r="HZ261" s="1"/>
      <c r="IA261" s="1"/>
      <c r="IB261" s="1"/>
      <c r="IC261" s="1"/>
      <c r="ID261" s="1"/>
      <c r="IE261" s="1"/>
      <c r="IF261" s="1"/>
      <c r="IG261" s="1"/>
      <c r="IH261" s="1"/>
      <c r="II261" s="1"/>
      <c r="IJ261" s="1"/>
      <c r="IK261" s="1"/>
      <c r="IL261" s="1"/>
      <c r="IM261" s="1"/>
      <c r="IN261" s="1"/>
      <c r="IO261" s="1"/>
      <c r="IP261" s="1"/>
      <c r="IQ261" s="1"/>
      <c r="IR261" s="1"/>
      <c r="IS261" s="1"/>
      <c r="IT261" s="1"/>
      <c r="IU261" s="1"/>
      <c r="IV261" s="1"/>
      <c r="IW261" s="1"/>
    </row>
    <row r="262" spans="1:257" x14ac:dyDescent="0.25">
      <c r="A262" s="56">
        <v>48</v>
      </c>
      <c r="B262" s="34" t="s">
        <v>328</v>
      </c>
      <c r="C262" s="35">
        <v>19007.45</v>
      </c>
      <c r="D262" s="35">
        <f>C262*(H262+I262+J262)</f>
        <v>14825.811000000002</v>
      </c>
      <c r="E262" s="112">
        <v>1.51</v>
      </c>
      <c r="F262" s="36">
        <v>1</v>
      </c>
      <c r="G262" s="37"/>
      <c r="H262" s="38">
        <v>0.52</v>
      </c>
      <c r="I262" s="38">
        <v>0.21</v>
      </c>
      <c r="J262" s="38">
        <v>0.05</v>
      </c>
      <c r="K262" s="38">
        <v>0.22</v>
      </c>
      <c r="L262" s="35">
        <v>1.4</v>
      </c>
      <c r="M262" s="35">
        <v>1.68</v>
      </c>
      <c r="N262" s="35">
        <v>2.23</v>
      </c>
      <c r="O262" s="35">
        <v>2.39</v>
      </c>
      <c r="P262" s="39"/>
      <c r="Q262" s="39">
        <f>P262*C262*E262*F262*L262*$Q$6</f>
        <v>0</v>
      </c>
      <c r="R262" s="39">
        <v>157</v>
      </c>
      <c r="S262" s="39">
        <f>R262*C262*E262*F262*L262*$S$6</f>
        <v>8201095.0321299993</v>
      </c>
      <c r="T262" s="39">
        <v>0</v>
      </c>
      <c r="U262" s="39">
        <f>T262*C262*E262*F262*L262*$U$6</f>
        <v>0</v>
      </c>
      <c r="V262" s="39">
        <v>0</v>
      </c>
      <c r="W262" s="39">
        <f>V262*C262*E262*F262*L262*$W$6</f>
        <v>0</v>
      </c>
      <c r="X262" s="39">
        <v>0</v>
      </c>
      <c r="Y262" s="39">
        <f>X262*C262*E262*F262*L262*$Y$6</f>
        <v>0</v>
      </c>
      <c r="Z262" s="39">
        <v>12</v>
      </c>
      <c r="AA262" s="39">
        <f>Z262*C262*E262*F262*L262*$AA$6</f>
        <v>530399.09076000017</v>
      </c>
      <c r="AB262" s="39">
        <v>0</v>
      </c>
      <c r="AC262" s="39">
        <f>AB262*C262*E262*F262*L262*$AC$6</f>
        <v>0</v>
      </c>
      <c r="AD262" s="39">
        <v>0</v>
      </c>
      <c r="AE262" s="39">
        <f>AD262*C262*E262*F262*L262*$AE$6</f>
        <v>0</v>
      </c>
      <c r="AF262" s="39">
        <v>0</v>
      </c>
      <c r="AG262" s="39">
        <f>AF262*C262*E262*F262*L262*$AG$6</f>
        <v>0</v>
      </c>
      <c r="AH262" s="39">
        <v>0</v>
      </c>
      <c r="AI262" s="39">
        <f>AH262*C262*E262*F262*L262*$AI$6</f>
        <v>0</v>
      </c>
      <c r="AJ262" s="39">
        <v>0</v>
      </c>
      <c r="AK262" s="39">
        <f>AJ262*C262*E262*F262*L262*$AK$6</f>
        <v>0</v>
      </c>
      <c r="AL262" s="39">
        <v>0</v>
      </c>
      <c r="AM262" s="39">
        <f>AL262*C262*E262*F262*L262*$AM$6</f>
        <v>0</v>
      </c>
      <c r="AN262" s="39"/>
      <c r="AO262" s="39">
        <f>SUM($AO$6*AN262*C262*E262*F262*L262)</f>
        <v>0</v>
      </c>
      <c r="AP262" s="39">
        <v>0</v>
      </c>
      <c r="AQ262" s="39">
        <f>AP262*C262*E262*F262*L262*$AQ$6</f>
        <v>0</v>
      </c>
      <c r="AR262" s="39">
        <v>0</v>
      </c>
      <c r="AS262" s="39">
        <f>AR262*C262*E262*F262*L262*$AS$6</f>
        <v>0</v>
      </c>
      <c r="AT262" s="39">
        <v>0</v>
      </c>
      <c r="AU262" s="39">
        <f>AT262*C262*E262*F262*L262*$AU$6</f>
        <v>0</v>
      </c>
      <c r="AV262" s="39">
        <v>0</v>
      </c>
      <c r="AW262" s="39">
        <f>AV262*C262*E262*F262*L262*$AW$6</f>
        <v>0</v>
      </c>
      <c r="AX262" s="39"/>
      <c r="AY262" s="39">
        <f>SUM(AX262*$AY$6*C262*E262*F262*L262)</f>
        <v>0</v>
      </c>
      <c r="AZ262" s="39"/>
      <c r="BA262" s="39">
        <f>SUM(AZ262*$BA$6*C262*E262*F262*L262)</f>
        <v>0</v>
      </c>
      <c r="BB262" s="39">
        <v>0</v>
      </c>
      <c r="BC262" s="39">
        <f>BB262*C262*E262*F262*L262*$BC$6</f>
        <v>0</v>
      </c>
      <c r="BD262" s="39">
        <v>0</v>
      </c>
      <c r="BE262" s="39">
        <f>BD262*C262*E262*F262*L262*$BE$6</f>
        <v>0</v>
      </c>
      <c r="BF262" s="39">
        <v>0</v>
      </c>
      <c r="BG262" s="39">
        <f>BF262*C262*E262*F262*L262*$BG$6</f>
        <v>0</v>
      </c>
      <c r="BH262" s="39">
        <v>0</v>
      </c>
      <c r="BI262" s="39">
        <f>BH262*C262*E262*F262*L262*$BI$6</f>
        <v>0</v>
      </c>
      <c r="BJ262" s="39">
        <v>0</v>
      </c>
      <c r="BK262" s="39">
        <f>BJ262*C262*E262*F262*L262*$BK$6</f>
        <v>0</v>
      </c>
      <c r="BL262" s="39">
        <v>0</v>
      </c>
      <c r="BM262" s="39">
        <f>BL262*C262*E262*F262*L262*$BM$6</f>
        <v>0</v>
      </c>
      <c r="BN262" s="39">
        <v>0</v>
      </c>
      <c r="BO262" s="39">
        <f>BN262*C262*E262*F262*L262*$BO$6</f>
        <v>0</v>
      </c>
      <c r="BP262" s="39">
        <v>0</v>
      </c>
      <c r="BQ262" s="39">
        <f>BP262*C262*E262*F262*L262*$BQ$6</f>
        <v>0</v>
      </c>
      <c r="BR262" s="39">
        <v>0</v>
      </c>
      <c r="BS262" s="39">
        <f>BR262*C262*E262*F262*L262*$BS$6</f>
        <v>0</v>
      </c>
      <c r="BT262" s="39">
        <v>0</v>
      </c>
      <c r="BU262" s="39">
        <f>BT262*C262*E262*F262*L262*$BU$6</f>
        <v>0</v>
      </c>
      <c r="BV262" s="39">
        <v>0</v>
      </c>
      <c r="BW262" s="39">
        <f>BV262*C262*E262*F262*L262*$BW$6</f>
        <v>0</v>
      </c>
      <c r="BX262" s="39">
        <v>0</v>
      </c>
      <c r="BY262" s="39">
        <f>BX262*C262*E262*F262*L262*$BY$6</f>
        <v>0</v>
      </c>
      <c r="BZ262" s="39">
        <v>0</v>
      </c>
      <c r="CA262" s="39">
        <f>BZ262*C262*E262*F262*M262*$CA$6</f>
        <v>0</v>
      </c>
      <c r="CB262" s="39">
        <v>0</v>
      </c>
      <c r="CC262" s="39">
        <f>CB262*C262*E262*F262*M262*$CC$6</f>
        <v>0</v>
      </c>
      <c r="CD262" s="39">
        <v>10</v>
      </c>
      <c r="CE262" s="39">
        <f>CD262*C262*E262*F262*M262*$CE$6</f>
        <v>472537.37176799995</v>
      </c>
      <c r="CF262" s="39">
        <v>12</v>
      </c>
      <c r="CG262" s="39">
        <f>CF262*C262*E262*F262*M262*$CG$6</f>
        <v>567044.84612160001</v>
      </c>
      <c r="CH262" s="39"/>
      <c r="CI262" s="39">
        <f>SUM(CH262*$CI$6*C262*E262*F262*M262)</f>
        <v>0</v>
      </c>
      <c r="CJ262" s="39">
        <v>4</v>
      </c>
      <c r="CK262" s="39">
        <f>SUM(CJ262*$CK$6*C262*E262*F262*M262)</f>
        <v>189014.9487072</v>
      </c>
      <c r="CL262" s="39">
        <v>0</v>
      </c>
      <c r="CM262" s="39">
        <f>CL262*C262*E262*F262*M262*$CM$6</f>
        <v>0</v>
      </c>
      <c r="CN262" s="39">
        <v>0</v>
      </c>
      <c r="CO262" s="39">
        <f>CN262*C262*E262*F262*M262*$CO$6</f>
        <v>0</v>
      </c>
      <c r="CP262" s="39">
        <v>0</v>
      </c>
      <c r="CQ262" s="39">
        <f>CP262*C262*E262*F262*M262*$CQ$6</f>
        <v>0</v>
      </c>
      <c r="CR262" s="39">
        <v>0</v>
      </c>
      <c r="CS262" s="39">
        <f>CR262*C262*E262*F262*M262*$CS$6</f>
        <v>0</v>
      </c>
      <c r="CT262" s="39">
        <v>0</v>
      </c>
      <c r="CU262" s="39">
        <f>CT262*C262*E262*F262*M262*$CU$6</f>
        <v>0</v>
      </c>
      <c r="CV262" s="39"/>
      <c r="CW262" s="39">
        <f>SUM(CV262*$CW$6*C262*E262*F262*M262)</f>
        <v>0</v>
      </c>
      <c r="CX262" s="39">
        <v>2</v>
      </c>
      <c r="CY262" s="39">
        <f>SUM(CX262*$CY$6*C262*E262*F262*M262)</f>
        <v>94507.474353600002</v>
      </c>
      <c r="CZ262" s="39">
        <v>0</v>
      </c>
      <c r="DA262" s="39">
        <f>CZ262*C262*E262*F262*M262*$DA$6</f>
        <v>0</v>
      </c>
      <c r="DB262" s="39">
        <v>0</v>
      </c>
      <c r="DC262" s="39">
        <f>DB262*C262*E262*F262*M262*$DC$6</f>
        <v>0</v>
      </c>
      <c r="DD262" s="39">
        <v>0</v>
      </c>
      <c r="DE262" s="39">
        <f>DD262*C262*E262*F262*M262*$DE$6</f>
        <v>0</v>
      </c>
      <c r="DF262" s="39">
        <v>0</v>
      </c>
      <c r="DG262" s="39">
        <f>DF262*C262*E262*F262*M262*$DG$6</f>
        <v>0</v>
      </c>
      <c r="DH262" s="40">
        <v>0</v>
      </c>
      <c r="DI262" s="40">
        <f>DH262*C262*E262*F262*M262*$DI$6</f>
        <v>0</v>
      </c>
      <c r="DJ262" s="39">
        <v>5</v>
      </c>
      <c r="DK262" s="39">
        <f>DJ262*C262*E262*F262*M262*$DK$6</f>
        <v>260377.735464</v>
      </c>
      <c r="DL262" s="39">
        <v>0</v>
      </c>
      <c r="DM262" s="39">
        <f>DL262*C262*E262*F262*M262*$DM$6</f>
        <v>0</v>
      </c>
      <c r="DN262" s="39">
        <v>0</v>
      </c>
      <c r="DO262" s="39">
        <f>DN262*C262*E262*F262*M262*$DO$6</f>
        <v>0</v>
      </c>
      <c r="DP262" s="39">
        <v>42</v>
      </c>
      <c r="DQ262" s="39">
        <f>DP262*C262*E262*F262*M262*$DQ$6</f>
        <v>2187172.9778976003</v>
      </c>
      <c r="DR262" s="39">
        <v>26</v>
      </c>
      <c r="DS262" s="39">
        <f>DR262*C262*E262*F262*M262*$DS$6</f>
        <v>1353964.2244127998</v>
      </c>
      <c r="DT262" s="39">
        <v>0</v>
      </c>
      <c r="DU262" s="39">
        <f>DT262*C262*E262*F262*M262*$DU$6</f>
        <v>0</v>
      </c>
      <c r="DV262" s="39">
        <v>0</v>
      </c>
      <c r="DW262" s="39">
        <f>DV262*C262*E262*F262*M262*$DW$6</f>
        <v>0</v>
      </c>
      <c r="DX262" s="39">
        <v>0</v>
      </c>
      <c r="DY262" s="39">
        <f>DX262*C262*E262*F262*N262*$DY$6</f>
        <v>0</v>
      </c>
      <c r="DZ262" s="39">
        <v>0</v>
      </c>
      <c r="EA262" s="39">
        <f>DZ262*C262*E262*F262*O262*$EA$6</f>
        <v>0</v>
      </c>
      <c r="EB262" s="41">
        <f t="shared" si="112"/>
        <v>270</v>
      </c>
      <c r="EC262" s="41">
        <f t="shared" si="113"/>
        <v>13856113.701614797</v>
      </c>
    </row>
    <row r="263" spans="1:257" s="43" customFormat="1" ht="27.75" customHeight="1" x14ac:dyDescent="0.25">
      <c r="A263" s="56">
        <v>251</v>
      </c>
      <c r="B263" s="34" t="s">
        <v>329</v>
      </c>
      <c r="C263" s="35">
        <v>19007.45</v>
      </c>
      <c r="D263" s="35">
        <f>C263*(H263+I263+J263)</f>
        <v>15776.183500000003</v>
      </c>
      <c r="E263" s="112">
        <v>1.25</v>
      </c>
      <c r="F263" s="36">
        <v>1</v>
      </c>
      <c r="G263" s="37"/>
      <c r="H263" s="38">
        <v>0.59</v>
      </c>
      <c r="I263" s="38">
        <v>0.2</v>
      </c>
      <c r="J263" s="38">
        <v>0.04</v>
      </c>
      <c r="K263" s="38">
        <v>0.17</v>
      </c>
      <c r="L263" s="35">
        <v>1.4</v>
      </c>
      <c r="M263" s="35">
        <v>1.68</v>
      </c>
      <c r="N263" s="35">
        <v>2.23</v>
      </c>
      <c r="O263" s="35">
        <v>2.39</v>
      </c>
      <c r="P263" s="39"/>
      <c r="Q263" s="39">
        <f>P263*C263*E263*F263*L263*$Q$6</f>
        <v>0</v>
      </c>
      <c r="R263" s="39"/>
      <c r="S263" s="39">
        <f>R263*C263*E263*F263*L263*$S$6</f>
        <v>0</v>
      </c>
      <c r="T263" s="39">
        <v>0</v>
      </c>
      <c r="U263" s="39">
        <f>T263*C263*E263*F263*L263*$U$6</f>
        <v>0</v>
      </c>
      <c r="V263" s="39">
        <v>0</v>
      </c>
      <c r="W263" s="39">
        <f>V263*C263*E263*F263*L263*$W$6</f>
        <v>0</v>
      </c>
      <c r="X263" s="39">
        <v>0</v>
      </c>
      <c r="Y263" s="39">
        <f>X263*C263*E263*F263*L263*$Y$6</f>
        <v>0</v>
      </c>
      <c r="Z263" s="39">
        <v>218</v>
      </c>
      <c r="AA263" s="39">
        <f>Z263*C263*E263*F263*L263*$AA$6</f>
        <v>7976476.3925000001</v>
      </c>
      <c r="AB263" s="39">
        <v>0</v>
      </c>
      <c r="AC263" s="39">
        <f>AB263*C263*E263*F263*L263*$AC$6</f>
        <v>0</v>
      </c>
      <c r="AD263" s="39">
        <v>0</v>
      </c>
      <c r="AE263" s="39">
        <f>AD263*C263*E263*F263*L263*$AE$6</f>
        <v>0</v>
      </c>
      <c r="AF263" s="39">
        <v>0</v>
      </c>
      <c r="AG263" s="39">
        <f>AF263*C263*E263*F263*L263*$AG$6</f>
        <v>0</v>
      </c>
      <c r="AH263" s="39">
        <v>0</v>
      </c>
      <c r="AI263" s="39">
        <f>AH263*C263*E263*F263*L263*$AI$6</f>
        <v>0</v>
      </c>
      <c r="AJ263" s="39">
        <v>0</v>
      </c>
      <c r="AK263" s="39">
        <f>AJ263*C263*E263*F263*L263*$AK$6</f>
        <v>0</v>
      </c>
      <c r="AL263" s="39">
        <v>0</v>
      </c>
      <c r="AM263" s="39">
        <f>AL263*C263*E263*F263*L263*$AM$6</f>
        <v>0</v>
      </c>
      <c r="AN263" s="39"/>
      <c r="AO263" s="39">
        <f>SUM($AO$6*AN263*C263*E263*F263*L263)</f>
        <v>0</v>
      </c>
      <c r="AP263" s="39">
        <v>0</v>
      </c>
      <c r="AQ263" s="39">
        <f>AP263*C263*E263*F263*L263*$AQ$6</f>
        <v>0</v>
      </c>
      <c r="AR263" s="39">
        <v>0</v>
      </c>
      <c r="AS263" s="39">
        <f>AR263*C263*E263*F263*L263*$AS$6</f>
        <v>0</v>
      </c>
      <c r="AT263" s="39">
        <v>0</v>
      </c>
      <c r="AU263" s="39">
        <f>AT263*C263*E263*F263*L263*$AU$6</f>
        <v>0</v>
      </c>
      <c r="AV263" s="39">
        <v>0</v>
      </c>
      <c r="AW263" s="39">
        <f>AV263*C263*E263*F263*L263*$AW$6</f>
        <v>0</v>
      </c>
      <c r="AX263" s="39"/>
      <c r="AY263" s="39">
        <f>SUM(AX263*$AY$6*C263*E263*F263*L263)</f>
        <v>0</v>
      </c>
      <c r="AZ263" s="39"/>
      <c r="BA263" s="39">
        <f>SUM(AZ263*$BA$6*C263*E263*F263*L263)</f>
        <v>0</v>
      </c>
      <c r="BB263" s="39">
        <v>0</v>
      </c>
      <c r="BC263" s="39">
        <f>BB263*C263*E263*F263*L263*$BC$6</f>
        <v>0</v>
      </c>
      <c r="BD263" s="39">
        <v>0</v>
      </c>
      <c r="BE263" s="39">
        <f>BD263*C263*E263*F263*L263*$BE$6</f>
        <v>0</v>
      </c>
      <c r="BF263" s="39">
        <v>5</v>
      </c>
      <c r="BG263" s="39">
        <f>BF263*C263*E263*F263*L263*$BG$6</f>
        <v>179620.40250000003</v>
      </c>
      <c r="BH263" s="39">
        <v>20</v>
      </c>
      <c r="BI263" s="39">
        <f>BH263*C263*E263*F263*L263*$BI$6</f>
        <v>718481.6100000001</v>
      </c>
      <c r="BJ263" s="39">
        <v>0</v>
      </c>
      <c r="BK263" s="39">
        <f>BJ263*C263*E263*F263*L263*$BK$6</f>
        <v>0</v>
      </c>
      <c r="BL263" s="39">
        <v>0</v>
      </c>
      <c r="BM263" s="39">
        <f>BL263*C263*E263*F263*L263*$BM$6</f>
        <v>0</v>
      </c>
      <c r="BN263" s="39">
        <v>0</v>
      </c>
      <c r="BO263" s="39">
        <f>BN263*C263*E263*F263*L263*$BO$6</f>
        <v>0</v>
      </c>
      <c r="BP263" s="39">
        <v>0</v>
      </c>
      <c r="BQ263" s="39">
        <f>BP263*C263*E263*F263*L263*$BQ$6</f>
        <v>0</v>
      </c>
      <c r="BR263" s="39"/>
      <c r="BS263" s="39">
        <f>BR263*C263*E263*F263*L263*$BS$6</f>
        <v>0</v>
      </c>
      <c r="BT263" s="39"/>
      <c r="BU263" s="39">
        <f>BT263*C263*E263*F263*L263*$BU$6</f>
        <v>0</v>
      </c>
      <c r="BV263" s="39"/>
      <c r="BW263" s="39">
        <f>BV263*C263*E263*F263*L263*$BW$6</f>
        <v>0</v>
      </c>
      <c r="BX263" s="39"/>
      <c r="BY263" s="39">
        <f>BX263*C263*E263*F263*L263*$BY$6</f>
        <v>0</v>
      </c>
      <c r="BZ263" s="39"/>
      <c r="CA263" s="39">
        <f>BZ263*C263*E263*F263*M263*$CA$6</f>
        <v>0</v>
      </c>
      <c r="CB263" s="39">
        <v>0</v>
      </c>
      <c r="CC263" s="39">
        <f>CB263*C263*E263*F263*M263*$CC$6</f>
        <v>0</v>
      </c>
      <c r="CD263" s="39"/>
      <c r="CE263" s="39">
        <f>CD263*C263*E263*F263*M263*$CE$6</f>
        <v>0</v>
      </c>
      <c r="CF263" s="39">
        <v>4</v>
      </c>
      <c r="CG263" s="39">
        <f>CF263*C263*E263*F263*M263*$CG$6</f>
        <v>156469.3284</v>
      </c>
      <c r="CH263" s="39"/>
      <c r="CI263" s="39">
        <f>SUM(CH263*$CI$6*C263*E263*F263*M263)</f>
        <v>0</v>
      </c>
      <c r="CJ263" s="39">
        <v>2</v>
      </c>
      <c r="CK263" s="39">
        <f>SUM(CJ263*$CK$6*C263*E263*F263*M263)</f>
        <v>78234.664199999999</v>
      </c>
      <c r="CL263" s="39">
        <v>20</v>
      </c>
      <c r="CM263" s="39">
        <f>CL263*C263*E263*F263*M263*$CM$6</f>
        <v>782346.64199999999</v>
      </c>
      <c r="CN263" s="39"/>
      <c r="CO263" s="39">
        <f>CN263*C263*E263*F263*M263*$CO$6</f>
        <v>0</v>
      </c>
      <c r="CP263" s="39">
        <v>1</v>
      </c>
      <c r="CQ263" s="39">
        <f>CP263*C263*E263*F263*M263*$CQ$6</f>
        <v>39117.3321</v>
      </c>
      <c r="CR263" s="39">
        <v>0</v>
      </c>
      <c r="CS263" s="39">
        <f>CR263*C263*E263*F263*M263*$CS$6</f>
        <v>0</v>
      </c>
      <c r="CT263" s="39">
        <v>0</v>
      </c>
      <c r="CU263" s="39">
        <f>CT263*C263*E263*F263*M263*$CU$6</f>
        <v>0</v>
      </c>
      <c r="CV263" s="39"/>
      <c r="CW263" s="39">
        <f>SUM(CV263*$CW$6*C263*E263*F263*M263)</f>
        <v>0</v>
      </c>
      <c r="CX263" s="39">
        <v>1</v>
      </c>
      <c r="CY263" s="39">
        <f>SUM(CX263*$CY$6*C263*E263*F263*M263)</f>
        <v>39117.3321</v>
      </c>
      <c r="CZ263" s="39">
        <v>0</v>
      </c>
      <c r="DA263" s="39">
        <f>CZ263*C263*E263*F263*M263*$DA$6</f>
        <v>0</v>
      </c>
      <c r="DB263" s="39">
        <v>0</v>
      </c>
      <c r="DC263" s="39">
        <f>DB263*C263*E263*F263*M263*$DC$6</f>
        <v>0</v>
      </c>
      <c r="DD263" s="39"/>
      <c r="DE263" s="39">
        <f>DD263*C263*E263*F263*M263*$DE$6</f>
        <v>0</v>
      </c>
      <c r="DF263" s="39">
        <v>0</v>
      </c>
      <c r="DG263" s="39">
        <f>DF263*C263*E263*F263*M263*$DG$6</f>
        <v>0</v>
      </c>
      <c r="DH263" s="40">
        <v>0</v>
      </c>
      <c r="DI263" s="40">
        <f>DH263*C263*E263*F263*M263*$DI$6</f>
        <v>0</v>
      </c>
      <c r="DJ263" s="39">
        <v>20</v>
      </c>
      <c r="DK263" s="39">
        <f>DJ263*C263*E263*F263*M263*$DK$6</f>
        <v>862177.93200000003</v>
      </c>
      <c r="DL263" s="39">
        <v>0</v>
      </c>
      <c r="DM263" s="39">
        <f>DL263*C263*E263*F263*M263*$DM$6</f>
        <v>0</v>
      </c>
      <c r="DN263" s="39">
        <v>0</v>
      </c>
      <c r="DO263" s="39">
        <f>DN263*C263*E263*F263*M263*$DO$6</f>
        <v>0</v>
      </c>
      <c r="DP263" s="39"/>
      <c r="DQ263" s="39">
        <f>DP263*C263*E263*F263*M263*$DQ$6</f>
        <v>0</v>
      </c>
      <c r="DR263" s="39">
        <v>0</v>
      </c>
      <c r="DS263" s="39">
        <f>DR263*C263*E263*F263*M263*$DS$6</f>
        <v>0</v>
      </c>
      <c r="DT263" s="39">
        <v>2</v>
      </c>
      <c r="DU263" s="39">
        <f>DT263*C263*E263*F263*M263*$DU$6</f>
        <v>78234.664199999999</v>
      </c>
      <c r="DV263" s="39">
        <v>0</v>
      </c>
      <c r="DW263" s="39">
        <f>DV263*C263*E263*F263*M263*$DW$6</f>
        <v>0</v>
      </c>
      <c r="DX263" s="39">
        <v>2</v>
      </c>
      <c r="DY263" s="39">
        <f>DX263*C263*E263*F263*N263*$DY$6</f>
        <v>158949.800625</v>
      </c>
      <c r="DZ263" s="39">
        <v>10</v>
      </c>
      <c r="EA263" s="39">
        <f>DZ263*C263*E263*F263*O263*$EA$6</f>
        <v>851771.35312499991</v>
      </c>
      <c r="EB263" s="41">
        <f t="shared" si="112"/>
        <v>305</v>
      </c>
      <c r="EC263" s="41">
        <f t="shared" si="113"/>
        <v>11920997.453750001</v>
      </c>
      <c r="ED263" s="2"/>
      <c r="EE263" s="2"/>
      <c r="EF263" s="2"/>
      <c r="EG263" s="2"/>
      <c r="EH263" s="2"/>
      <c r="EI263" s="2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  <c r="FV263" s="1"/>
      <c r="FW263" s="1"/>
      <c r="FX263" s="1"/>
      <c r="FY263" s="1"/>
      <c r="FZ263" s="1"/>
      <c r="GA263" s="1"/>
      <c r="GB263" s="1"/>
      <c r="GC263" s="1"/>
      <c r="GD263" s="1"/>
      <c r="GE263" s="1"/>
      <c r="GF263" s="1"/>
      <c r="GG263" s="1"/>
      <c r="GH263" s="1"/>
      <c r="GI263" s="1"/>
      <c r="GJ263" s="1"/>
      <c r="GK263" s="1"/>
      <c r="GL263" s="1"/>
      <c r="GM263" s="1"/>
      <c r="GN263" s="1"/>
      <c r="GO263" s="1"/>
      <c r="GP263" s="1"/>
      <c r="GQ263" s="1"/>
      <c r="GR263" s="1"/>
      <c r="GS263" s="1"/>
      <c r="GT263" s="1"/>
      <c r="GU263" s="1"/>
      <c r="GV263" s="1"/>
      <c r="GW263" s="1"/>
      <c r="GX263" s="1"/>
      <c r="GY263" s="1"/>
      <c r="GZ263" s="1"/>
      <c r="HA263" s="1"/>
      <c r="HB263" s="1"/>
      <c r="HC263" s="1"/>
      <c r="HD263" s="1"/>
      <c r="HE263" s="1"/>
      <c r="HF263" s="1"/>
      <c r="HG263" s="1"/>
      <c r="HH263" s="1"/>
      <c r="HI263" s="1"/>
      <c r="HJ263" s="1"/>
      <c r="HK263" s="1"/>
      <c r="HL263" s="1"/>
      <c r="HM263" s="1"/>
      <c r="HN263" s="1"/>
      <c r="HO263" s="1"/>
      <c r="HP263" s="1"/>
      <c r="HQ263" s="1"/>
      <c r="HR263" s="1"/>
      <c r="HS263" s="1"/>
      <c r="HT263" s="1"/>
      <c r="HU263" s="1"/>
      <c r="HV263" s="1"/>
      <c r="HW263" s="1"/>
      <c r="HX263" s="1"/>
      <c r="HY263" s="1"/>
      <c r="HZ263" s="1"/>
      <c r="IA263" s="1"/>
      <c r="IB263" s="1"/>
      <c r="IC263" s="1"/>
      <c r="ID263" s="1"/>
      <c r="IE263" s="1"/>
      <c r="IF263" s="1"/>
      <c r="IG263" s="1"/>
      <c r="IH263" s="1"/>
      <c r="II263" s="1"/>
      <c r="IJ263" s="1"/>
      <c r="IK263" s="1"/>
      <c r="IL263" s="1"/>
      <c r="IM263" s="1"/>
      <c r="IN263" s="1"/>
      <c r="IO263" s="1"/>
      <c r="IP263" s="1"/>
      <c r="IQ263" s="1"/>
      <c r="IR263" s="1"/>
      <c r="IS263" s="1"/>
      <c r="IT263" s="1"/>
      <c r="IU263" s="1"/>
      <c r="IV263" s="1"/>
      <c r="IW263" s="1"/>
    </row>
    <row r="264" spans="1:257" s="43" customFormat="1" ht="27.75" customHeight="1" x14ac:dyDescent="0.25">
      <c r="A264" s="56">
        <v>49</v>
      </c>
      <c r="B264" s="34" t="s">
        <v>330</v>
      </c>
      <c r="C264" s="35">
        <v>19007.45</v>
      </c>
      <c r="D264" s="35"/>
      <c r="E264" s="112">
        <v>1.38</v>
      </c>
      <c r="F264" s="36">
        <v>1</v>
      </c>
      <c r="G264" s="37"/>
      <c r="H264" s="38">
        <v>0.59</v>
      </c>
      <c r="I264" s="38">
        <v>0.2</v>
      </c>
      <c r="J264" s="38">
        <v>0.04</v>
      </c>
      <c r="K264" s="38">
        <v>0.17</v>
      </c>
      <c r="L264" s="35">
        <v>1.4</v>
      </c>
      <c r="M264" s="35">
        <v>1.68</v>
      </c>
      <c r="N264" s="35">
        <v>2.23</v>
      </c>
      <c r="O264" s="35">
        <v>2.39</v>
      </c>
      <c r="P264" s="39"/>
      <c r="Q264" s="39">
        <f>P264*C264*E264*F264*L264*$Q$6</f>
        <v>0</v>
      </c>
      <c r="R264" s="39">
        <v>137</v>
      </c>
      <c r="S264" s="39">
        <f>R264*C264*E264*F264*L264*$S$6</f>
        <v>6540258.264539999</v>
      </c>
      <c r="T264" s="39"/>
      <c r="U264" s="39">
        <f>T264*C264*E264*F264*L264*$U$6</f>
        <v>0</v>
      </c>
      <c r="V264" s="39"/>
      <c r="W264" s="39">
        <f>V264*C264*E264*F264*L264*$W$6</f>
        <v>0</v>
      </c>
      <c r="X264" s="39"/>
      <c r="Y264" s="39">
        <f>X264*C264*E264*F264*L264*$Y$6</f>
        <v>0</v>
      </c>
      <c r="Z264" s="39"/>
      <c r="AA264" s="39">
        <f>Z264*C264*E264*F264*L264*$AA$6</f>
        <v>0</v>
      </c>
      <c r="AB264" s="39"/>
      <c r="AC264" s="39">
        <f>AB264*C264*E264*F264*L264*$AC$6</f>
        <v>0</v>
      </c>
      <c r="AD264" s="39"/>
      <c r="AE264" s="39">
        <f>AD264*C264*E264*F264*L264*$AE$6</f>
        <v>0</v>
      </c>
      <c r="AF264" s="39"/>
      <c r="AG264" s="39">
        <f>AF264*C264*E264*F264*L264*$AG$6</f>
        <v>0</v>
      </c>
      <c r="AH264" s="39"/>
      <c r="AI264" s="39">
        <f>AH264*C264*E264*F264*L264*$AI$6</f>
        <v>0</v>
      </c>
      <c r="AJ264" s="39"/>
      <c r="AK264" s="39">
        <f>AJ264*C264*E264*F264*L264*$AK$6</f>
        <v>0</v>
      </c>
      <c r="AL264" s="39"/>
      <c r="AM264" s="39">
        <f>AL264*C264*E264*F264*L264*$AM$6</f>
        <v>0</v>
      </c>
      <c r="AN264" s="39"/>
      <c r="AO264" s="39">
        <f>SUM($AO$6*AN264*C264*E264*F264*L264)</f>
        <v>0</v>
      </c>
      <c r="AP264" s="39"/>
      <c r="AQ264" s="39">
        <f>AP264*C264*E264*F264*L264*$AQ$6</f>
        <v>0</v>
      </c>
      <c r="AR264" s="39"/>
      <c r="AS264" s="39">
        <f>AR264*C264*E264*F264*L264*$AS$6</f>
        <v>0</v>
      </c>
      <c r="AT264" s="39"/>
      <c r="AU264" s="39">
        <f>AT264*C264*E264*F264*L264*$AU$6</f>
        <v>0</v>
      </c>
      <c r="AV264" s="39"/>
      <c r="AW264" s="39">
        <f>AV264*C264*E264*F264*L264*$AW$6</f>
        <v>0</v>
      </c>
      <c r="AX264" s="39"/>
      <c r="AY264" s="39">
        <f>SUM(AX264*$AY$6*C264*E264*F264*L264)</f>
        <v>0</v>
      </c>
      <c r="AZ264" s="39"/>
      <c r="BA264" s="39">
        <f>SUM(AZ264*$BA$6*C264*E264*F264*L264)</f>
        <v>0</v>
      </c>
      <c r="BB264" s="39"/>
      <c r="BC264" s="39">
        <f>BB264*C264*E264*F264*L264*$BC$6</f>
        <v>0</v>
      </c>
      <c r="BD264" s="39"/>
      <c r="BE264" s="39">
        <f>BD264*C264*E264*F264*L264*$BE$6</f>
        <v>0</v>
      </c>
      <c r="BF264" s="39"/>
      <c r="BG264" s="39">
        <f>BF264*C264*E264*F264*L264*$BG$6</f>
        <v>0</v>
      </c>
      <c r="BH264" s="39"/>
      <c r="BI264" s="39">
        <f>BH264*C264*E264*F264*L264*$BI$6</f>
        <v>0</v>
      </c>
      <c r="BJ264" s="39"/>
      <c r="BK264" s="39">
        <f>BJ264*C264*E264*F264*L264*$BK$6</f>
        <v>0</v>
      </c>
      <c r="BL264" s="39"/>
      <c r="BM264" s="39">
        <f>BL264*C264*E264*F264*L264*$BM$6</f>
        <v>0</v>
      </c>
      <c r="BN264" s="39"/>
      <c r="BO264" s="39">
        <f>BN264*C264*E264*F264*L264*$BO$6</f>
        <v>0</v>
      </c>
      <c r="BP264" s="39"/>
      <c r="BQ264" s="39">
        <f>BP264*C264*E264*F264*L264*$BQ$6</f>
        <v>0</v>
      </c>
      <c r="BR264" s="39">
        <v>2</v>
      </c>
      <c r="BS264" s="39">
        <f>BR264*C264*E264*F264*L264*$BS$6</f>
        <v>71975.891063999981</v>
      </c>
      <c r="BT264" s="39"/>
      <c r="BU264" s="39">
        <f>BT264*C264*E264*F264*L264*$BU$6</f>
        <v>0</v>
      </c>
      <c r="BV264" s="39"/>
      <c r="BW264" s="39">
        <f>BV264*C264*E264*F264*L264*$BW$6</f>
        <v>0</v>
      </c>
      <c r="BX264" s="39"/>
      <c r="BY264" s="39">
        <f>BX264*C264*E264*F264*L264*$BY$6</f>
        <v>0</v>
      </c>
      <c r="BZ264" s="39"/>
      <c r="CA264" s="39">
        <f>BZ264*C264*E264*F264*M264*$CA$6</f>
        <v>0</v>
      </c>
      <c r="CB264" s="39"/>
      <c r="CC264" s="39">
        <f>CB264*C264*E264*F264*M264*$CC$6</f>
        <v>0</v>
      </c>
      <c r="CD264" s="39"/>
      <c r="CE264" s="39">
        <f>CD264*C264*E264*F264*M264*$CE$6</f>
        <v>0</v>
      </c>
      <c r="CF264" s="39">
        <v>2</v>
      </c>
      <c r="CG264" s="39">
        <f>CF264*C264*E264*F264*M264*$CG$6</f>
        <v>86371.069276799986</v>
      </c>
      <c r="CH264" s="39"/>
      <c r="CI264" s="39">
        <f>SUM(CH264*$CI$6*C264*E264*F264*M264)</f>
        <v>0</v>
      </c>
      <c r="CJ264" s="39"/>
      <c r="CK264" s="39">
        <f>SUM(CJ264*$CK$6*C264*E264*F264*M264)</f>
        <v>0</v>
      </c>
      <c r="CL264" s="39">
        <v>1</v>
      </c>
      <c r="CM264" s="39">
        <f>CL264*C264*E264*F264*M264*$CM$6</f>
        <v>43185.534638399993</v>
      </c>
      <c r="CN264" s="39"/>
      <c r="CO264" s="39">
        <f>CN264*C264*E264*F264*M264*$CO$6</f>
        <v>0</v>
      </c>
      <c r="CP264" s="39">
        <v>4</v>
      </c>
      <c r="CQ264" s="39">
        <f>CP264*C264*E264*F264*M264*$CQ$6</f>
        <v>172742.13855359997</v>
      </c>
      <c r="CR264" s="39"/>
      <c r="CS264" s="39">
        <f>CR264*C264*E264*F264*M264*$CS$6</f>
        <v>0</v>
      </c>
      <c r="CT264" s="39"/>
      <c r="CU264" s="39">
        <f>CT264*C264*E264*F264*M264*$CU$6</f>
        <v>0</v>
      </c>
      <c r="CV264" s="39"/>
      <c r="CW264" s="39">
        <f>SUM(CV264*$CW$6*C264*E264*F264*M264)</f>
        <v>0</v>
      </c>
      <c r="CX264" s="39"/>
      <c r="CY264" s="39">
        <f>SUM(CX264*$CY$6*C264*E264*F264*M264)</f>
        <v>0</v>
      </c>
      <c r="CZ264" s="39">
        <v>0</v>
      </c>
      <c r="DA264" s="39">
        <f>CZ264*C264*E264*F264*M264*$DA$6</f>
        <v>0</v>
      </c>
      <c r="DB264" s="39"/>
      <c r="DC264" s="39">
        <f>DB264*C264*E264*F264*M264*$DC$6</f>
        <v>0</v>
      </c>
      <c r="DD264" s="39"/>
      <c r="DE264" s="39">
        <f>DD264*C264*E264*F264*M264*$DE$6</f>
        <v>0</v>
      </c>
      <c r="DF264" s="39"/>
      <c r="DG264" s="39">
        <f>DF264*C264*E264*F264*M264*$DG$6</f>
        <v>0</v>
      </c>
      <c r="DH264" s="40"/>
      <c r="DI264" s="40">
        <f>DH264*C264*E264*F264*M264*$DI$6</f>
        <v>0</v>
      </c>
      <c r="DJ264" s="39">
        <v>1</v>
      </c>
      <c r="DK264" s="39">
        <f>DJ264*C264*E264*F264*M264*$DK$6</f>
        <v>47592.221846399996</v>
      </c>
      <c r="DL264" s="39"/>
      <c r="DM264" s="39">
        <f>DL264*C264*E264*F264*M264*$DM$6</f>
        <v>0</v>
      </c>
      <c r="DN264" s="39"/>
      <c r="DO264" s="39">
        <f>DN264*C264*E264*F264*M264*$DO$6</f>
        <v>0</v>
      </c>
      <c r="DP264" s="39"/>
      <c r="DQ264" s="39">
        <f>DP264*C264*E264*F264*M264*$DQ$6</f>
        <v>0</v>
      </c>
      <c r="DR264" s="39"/>
      <c r="DS264" s="39">
        <f>DR264*C264*E264*F264*M264*$DS$6</f>
        <v>0</v>
      </c>
      <c r="DT264" s="39"/>
      <c r="DU264" s="39">
        <f>DT264*C264*E264*F264*M264*$DU$6</f>
        <v>0</v>
      </c>
      <c r="DV264" s="39"/>
      <c r="DW264" s="39">
        <f>DV264*C264*E264*F264*M264*$DW$6</f>
        <v>0</v>
      </c>
      <c r="DX264" s="39"/>
      <c r="DY264" s="39">
        <f>DX264*C264*E264*F264*N264*$DY$6</f>
        <v>0</v>
      </c>
      <c r="DZ264" s="39">
        <v>2</v>
      </c>
      <c r="EA264" s="39">
        <f>DZ264*C264*E264*F264*O264*$EA$6</f>
        <v>188071.11477000001</v>
      </c>
      <c r="EB264" s="41">
        <f t="shared" si="112"/>
        <v>149</v>
      </c>
      <c r="EC264" s="41">
        <f t="shared" si="113"/>
        <v>7150196.2346891994</v>
      </c>
      <c r="ED264" s="2"/>
      <c r="EE264" s="2"/>
      <c r="EF264" s="2"/>
      <c r="EG264" s="2"/>
      <c r="EH264" s="2"/>
      <c r="EI264" s="2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  <c r="FV264" s="1"/>
      <c r="FW264" s="1"/>
      <c r="FX264" s="1"/>
      <c r="FY264" s="1"/>
      <c r="FZ264" s="1"/>
      <c r="GA264" s="1"/>
      <c r="GB264" s="1"/>
      <c r="GC264" s="1"/>
      <c r="GD264" s="1"/>
      <c r="GE264" s="1"/>
      <c r="GF264" s="1"/>
      <c r="GG264" s="1"/>
      <c r="GH264" s="1"/>
      <c r="GI264" s="1"/>
      <c r="GJ264" s="1"/>
      <c r="GK264" s="1"/>
      <c r="GL264" s="1"/>
      <c r="GM264" s="1"/>
      <c r="GN264" s="1"/>
      <c r="GO264" s="1"/>
      <c r="GP264" s="1"/>
      <c r="GQ264" s="1"/>
      <c r="GR264" s="1"/>
      <c r="GS264" s="1"/>
      <c r="GT264" s="1"/>
      <c r="GU264" s="1"/>
      <c r="GV264" s="1"/>
      <c r="GW264" s="1"/>
      <c r="GX264" s="1"/>
      <c r="GY264" s="1"/>
      <c r="GZ264" s="1"/>
      <c r="HA264" s="1"/>
      <c r="HB264" s="1"/>
      <c r="HC264" s="1"/>
      <c r="HD264" s="1"/>
      <c r="HE264" s="1"/>
      <c r="HF264" s="1"/>
      <c r="HG264" s="1"/>
      <c r="HH264" s="1"/>
      <c r="HI264" s="1"/>
      <c r="HJ264" s="1"/>
      <c r="HK264" s="1"/>
      <c r="HL264" s="1"/>
      <c r="HM264" s="1"/>
      <c r="HN264" s="1"/>
      <c r="HO264" s="1"/>
      <c r="HP264" s="1"/>
      <c r="HQ264" s="1"/>
      <c r="HR264" s="1"/>
      <c r="HS264" s="1"/>
      <c r="HT264" s="1"/>
      <c r="HU264" s="1"/>
      <c r="HV264" s="1"/>
      <c r="HW264" s="1"/>
      <c r="HX264" s="1"/>
      <c r="HY264" s="1"/>
      <c r="HZ264" s="1"/>
      <c r="IA264" s="1"/>
      <c r="IB264" s="1"/>
      <c r="IC264" s="1"/>
      <c r="ID264" s="1"/>
      <c r="IE264" s="1"/>
      <c r="IF264" s="1"/>
      <c r="IG264" s="1"/>
      <c r="IH264" s="1"/>
      <c r="II264" s="1"/>
      <c r="IJ264" s="1"/>
      <c r="IK264" s="1"/>
      <c r="IL264" s="1"/>
      <c r="IM264" s="1"/>
      <c r="IN264" s="1"/>
      <c r="IO264" s="1"/>
      <c r="IP264" s="1"/>
      <c r="IQ264" s="1"/>
      <c r="IR264" s="1"/>
      <c r="IS264" s="1"/>
      <c r="IT264" s="1"/>
      <c r="IU264" s="1"/>
      <c r="IV264" s="1"/>
      <c r="IW264" s="1"/>
    </row>
    <row r="265" spans="1:257" ht="30" x14ac:dyDescent="0.25">
      <c r="A265" s="56">
        <v>252</v>
      </c>
      <c r="B265" s="34" t="s">
        <v>331</v>
      </c>
      <c r="C265" s="35">
        <v>19007.45</v>
      </c>
      <c r="D265" s="35">
        <f>C265*(H265+I265+J265)</f>
        <v>15586.109000000002</v>
      </c>
      <c r="E265" s="112">
        <v>0.76</v>
      </c>
      <c r="F265" s="36">
        <v>1</v>
      </c>
      <c r="G265" s="37"/>
      <c r="H265" s="38">
        <v>0.59</v>
      </c>
      <c r="I265" s="38">
        <v>0.19</v>
      </c>
      <c r="J265" s="38">
        <v>0.04</v>
      </c>
      <c r="K265" s="38">
        <v>0.18</v>
      </c>
      <c r="L265" s="35">
        <v>1.4</v>
      </c>
      <c r="M265" s="35">
        <v>1.68</v>
      </c>
      <c r="N265" s="35">
        <v>2.23</v>
      </c>
      <c r="O265" s="35">
        <v>2.39</v>
      </c>
      <c r="P265" s="39"/>
      <c r="Q265" s="39">
        <f>P265*C265*E265*F265*L265*$Q$6</f>
        <v>0</v>
      </c>
      <c r="R265" s="39">
        <v>9</v>
      </c>
      <c r="S265" s="39">
        <f>R265*C265*E265*F265*L265*$S$6</f>
        <v>236619.94356000001</v>
      </c>
      <c r="T265" s="39">
        <v>0</v>
      </c>
      <c r="U265" s="39">
        <f>T265*C265*E265*F265*L265*$U$6</f>
        <v>0</v>
      </c>
      <c r="V265" s="39">
        <v>0</v>
      </c>
      <c r="W265" s="39">
        <f>V265*C265*E265*F265*L265*$W$6</f>
        <v>0</v>
      </c>
      <c r="X265" s="39">
        <v>23</v>
      </c>
      <c r="Y265" s="39">
        <f>X265*C265*E265*F265*L265*$Y$6</f>
        <v>511665.34804000007</v>
      </c>
      <c r="Z265" s="39">
        <v>11</v>
      </c>
      <c r="AA265" s="39">
        <f>Z265*C265*E265*F265*L265*$AA$6</f>
        <v>244709.51428</v>
      </c>
      <c r="AB265" s="39">
        <v>0</v>
      </c>
      <c r="AC265" s="39">
        <f>AB265*C265*E265*F265*L265*$AC$6</f>
        <v>0</v>
      </c>
      <c r="AD265" s="39">
        <v>0</v>
      </c>
      <c r="AE265" s="39">
        <f>AD265*C265*E265*F265*L265*$AE$6</f>
        <v>0</v>
      </c>
      <c r="AF265" s="39">
        <v>0</v>
      </c>
      <c r="AG265" s="39">
        <f>AF265*C265*E265*F265*L265*$AG$6</f>
        <v>0</v>
      </c>
      <c r="AH265" s="39">
        <v>0</v>
      </c>
      <c r="AI265" s="39">
        <f>AH265*C265*E265*F265*L265*$AI$6</f>
        <v>0</v>
      </c>
      <c r="AJ265" s="39">
        <v>0</v>
      </c>
      <c r="AK265" s="39">
        <f>AJ265*C265*E265*F265*L265*$AK$6</f>
        <v>0</v>
      </c>
      <c r="AL265" s="39">
        <v>0</v>
      </c>
      <c r="AM265" s="39">
        <f>AL265*C265*E265*F265*L265*$AM$6</f>
        <v>0</v>
      </c>
      <c r="AN265" s="39"/>
      <c r="AO265" s="39">
        <f>SUM($AO$6*AN265*C265*E265*F265*L265)</f>
        <v>0</v>
      </c>
      <c r="AP265" s="39">
        <v>0</v>
      </c>
      <c r="AQ265" s="39">
        <f>AP265*C265*E265*F265*L265*$AQ$6</f>
        <v>0</v>
      </c>
      <c r="AR265" s="39">
        <v>0</v>
      </c>
      <c r="AS265" s="39">
        <f>AR265*C265*E265*F265*L265*$AS$6</f>
        <v>0</v>
      </c>
      <c r="AT265" s="39">
        <v>0</v>
      </c>
      <c r="AU265" s="39">
        <f>AT265*C265*E265*F265*L265*$AU$6</f>
        <v>0</v>
      </c>
      <c r="AV265" s="39">
        <v>0</v>
      </c>
      <c r="AW265" s="39">
        <f>AV265*C265*E265*F265*L265*$AW$6</f>
        <v>0</v>
      </c>
      <c r="AX265" s="39"/>
      <c r="AY265" s="39">
        <f>SUM(AX265*$AY$6*C265*E265*F265*L265)</f>
        <v>0</v>
      </c>
      <c r="AZ265" s="39"/>
      <c r="BA265" s="39">
        <f>SUM(AZ265*$BA$6*C265*E265*F265*L265)</f>
        <v>0</v>
      </c>
      <c r="BB265" s="39">
        <v>0</v>
      </c>
      <c r="BC265" s="39">
        <f>BB265*C265*E265*F265*L265*$BC$6</f>
        <v>0</v>
      </c>
      <c r="BD265" s="39">
        <v>0</v>
      </c>
      <c r="BE265" s="39">
        <f>BD265*C265*E265*F265*L265*$BE$6</f>
        <v>0</v>
      </c>
      <c r="BF265" s="39">
        <v>0</v>
      </c>
      <c r="BG265" s="39">
        <f>BF265*C265*E265*F265*L265*$BG$6</f>
        <v>0</v>
      </c>
      <c r="BH265" s="39">
        <v>0</v>
      </c>
      <c r="BI265" s="39">
        <f>BH265*C265*E265*F265*L265*$BI$6</f>
        <v>0</v>
      </c>
      <c r="BJ265" s="39">
        <v>0</v>
      </c>
      <c r="BK265" s="39">
        <f>BJ265*C265*E265*F265*L265*$BK$6</f>
        <v>0</v>
      </c>
      <c r="BL265" s="39">
        <v>0</v>
      </c>
      <c r="BM265" s="39">
        <f>BL265*C265*E265*F265*L265*$BM$6</f>
        <v>0</v>
      </c>
      <c r="BN265" s="39">
        <v>0</v>
      </c>
      <c r="BO265" s="39">
        <f>BN265*C265*E265*F265*L265*$BO$6</f>
        <v>0</v>
      </c>
      <c r="BP265" s="39">
        <v>0</v>
      </c>
      <c r="BQ265" s="39">
        <f>BP265*C265*E265*F265*L265*$BQ$6</f>
        <v>0</v>
      </c>
      <c r="BR265" s="39"/>
      <c r="BS265" s="39">
        <f>BR265*C265*E265*F265*L265*$BS$6</f>
        <v>0</v>
      </c>
      <c r="BT265" s="39">
        <v>0</v>
      </c>
      <c r="BU265" s="39">
        <f>BT265*C265*E265*F265*L265*$BU$6</f>
        <v>0</v>
      </c>
      <c r="BV265" s="39">
        <v>0</v>
      </c>
      <c r="BW265" s="39">
        <f>BV265*C265*E265*F265*L265*$BW$6</f>
        <v>0</v>
      </c>
      <c r="BX265" s="39">
        <v>0</v>
      </c>
      <c r="BY265" s="39">
        <f>BX265*C265*E265*F265*L265*$BY$6</f>
        <v>0</v>
      </c>
      <c r="BZ265" s="39">
        <v>0</v>
      </c>
      <c r="CA265" s="39">
        <f>BZ265*C265*E265*F265*M265*$CA$6</f>
        <v>0</v>
      </c>
      <c r="CB265" s="39">
        <v>0</v>
      </c>
      <c r="CC265" s="39">
        <f>CB265*C265*E265*F265*M265*$CC$6</f>
        <v>0</v>
      </c>
      <c r="CD265" s="39">
        <v>0</v>
      </c>
      <c r="CE265" s="39">
        <f>CD265*C265*E265*F265*M265*$CE$6</f>
        <v>0</v>
      </c>
      <c r="CF265" s="39">
        <v>0</v>
      </c>
      <c r="CG265" s="39">
        <f>CF265*C265*E265*F265*M265*$CG$6</f>
        <v>0</v>
      </c>
      <c r="CH265" s="39"/>
      <c r="CI265" s="39">
        <f>SUM(CH265*$CI$6*C265*E265*F265*M265)</f>
        <v>0</v>
      </c>
      <c r="CJ265" s="39"/>
      <c r="CK265" s="39">
        <f>SUM(CJ265*$CK$6*C265*E265*F265*M265)</f>
        <v>0</v>
      </c>
      <c r="CL265" s="39">
        <v>0</v>
      </c>
      <c r="CM265" s="39">
        <f>CL265*C265*E265*F265*M265*$CM$6</f>
        <v>0</v>
      </c>
      <c r="CN265" s="39">
        <v>0</v>
      </c>
      <c r="CO265" s="39">
        <f>CN265*C265*E265*F265*M265*$CO$6</f>
        <v>0</v>
      </c>
      <c r="CP265" s="39">
        <v>0</v>
      </c>
      <c r="CQ265" s="39">
        <f>CP265*C265*E265*F265*M265*$CQ$6</f>
        <v>0</v>
      </c>
      <c r="CR265" s="39">
        <v>0</v>
      </c>
      <c r="CS265" s="39">
        <f>CR265*C265*E265*F265*M265*$CS$6</f>
        <v>0</v>
      </c>
      <c r="CT265" s="39">
        <v>0</v>
      </c>
      <c r="CU265" s="39">
        <f>CT265*C265*E265*F265*M265*$CU$6</f>
        <v>0</v>
      </c>
      <c r="CV265" s="39"/>
      <c r="CW265" s="39">
        <f>SUM(CV265*$CW$6*C265*E265*F265*M265)</f>
        <v>0</v>
      </c>
      <c r="CX265" s="39"/>
      <c r="CY265" s="39">
        <f>SUM(CX265*$CY$6*C265*E265*F265*M265)</f>
        <v>0</v>
      </c>
      <c r="CZ265" s="39">
        <v>0</v>
      </c>
      <c r="DA265" s="39">
        <f>CZ265*C265*E265*F265*M265*$DA$6</f>
        <v>0</v>
      </c>
      <c r="DB265" s="39">
        <v>0</v>
      </c>
      <c r="DC265" s="39">
        <f>DB265*C265*E265*F265*M265*$DC$6</f>
        <v>0</v>
      </c>
      <c r="DD265" s="39"/>
      <c r="DE265" s="39">
        <f>DD265*C265*E265*F265*M265*$DE$6</f>
        <v>0</v>
      </c>
      <c r="DF265" s="39">
        <v>0</v>
      </c>
      <c r="DG265" s="39">
        <f>DF265*C265*E265*F265*M265*$DG$6</f>
        <v>0</v>
      </c>
      <c r="DH265" s="40">
        <v>0</v>
      </c>
      <c r="DI265" s="40">
        <f>DH265*C265*E265*F265*M265*$DI$6</f>
        <v>0</v>
      </c>
      <c r="DJ265" s="39"/>
      <c r="DK265" s="39">
        <f>DJ265*C265*E265*F265*M265*$DK$6</f>
        <v>0</v>
      </c>
      <c r="DL265" s="39">
        <v>0</v>
      </c>
      <c r="DM265" s="39">
        <f>DL265*C265*E265*F265*M265*$DM$6</f>
        <v>0</v>
      </c>
      <c r="DN265" s="39"/>
      <c r="DO265" s="39">
        <f>DN265*C265*E265*F265*M265*$DO$6</f>
        <v>0</v>
      </c>
      <c r="DP265" s="39"/>
      <c r="DQ265" s="39">
        <f>DP265*C265*E265*F265*M265*$DQ$6</f>
        <v>0</v>
      </c>
      <c r="DR265" s="39">
        <v>0</v>
      </c>
      <c r="DS265" s="39">
        <f>DR265*C265*E265*F265*M265*$DS$6</f>
        <v>0</v>
      </c>
      <c r="DT265" s="39">
        <v>0</v>
      </c>
      <c r="DU265" s="39">
        <f>DT265*C265*E265*F265*M265*$DU$6</f>
        <v>0</v>
      </c>
      <c r="DV265" s="39">
        <v>0</v>
      </c>
      <c r="DW265" s="39">
        <f>DV265*C265*E265*F265*M265*$DW$6</f>
        <v>0</v>
      </c>
      <c r="DX265" s="39">
        <v>0</v>
      </c>
      <c r="DY265" s="39">
        <f>DX265*C265*E265*F265*N265*$DY$6</f>
        <v>0</v>
      </c>
      <c r="DZ265" s="39">
        <v>0</v>
      </c>
      <c r="EA265" s="39">
        <f>DZ265*C265*E265*F265*O265*$EA$6</f>
        <v>0</v>
      </c>
      <c r="EB265" s="41">
        <f t="shared" si="112"/>
        <v>43</v>
      </c>
      <c r="EC265" s="41">
        <f t="shared" si="113"/>
        <v>992994.80588000012</v>
      </c>
    </row>
    <row r="266" spans="1:257" x14ac:dyDescent="0.25">
      <c r="A266" s="56">
        <v>253</v>
      </c>
      <c r="B266" s="34" t="s">
        <v>332</v>
      </c>
      <c r="C266" s="35">
        <v>19007.45</v>
      </c>
      <c r="D266" s="35">
        <f>C266*(H266+I266+J266)</f>
        <v>15205.960000000001</v>
      </c>
      <c r="E266" s="112">
        <v>1.06</v>
      </c>
      <c r="F266" s="36">
        <v>1</v>
      </c>
      <c r="G266" s="37"/>
      <c r="H266" s="38">
        <v>0.56000000000000005</v>
      </c>
      <c r="I266" s="38">
        <v>0.19</v>
      </c>
      <c r="J266" s="38">
        <v>0.05</v>
      </c>
      <c r="K266" s="38">
        <v>0.2</v>
      </c>
      <c r="L266" s="35">
        <v>1.4</v>
      </c>
      <c r="M266" s="35">
        <v>1.68</v>
      </c>
      <c r="N266" s="35">
        <v>2.23</v>
      </c>
      <c r="O266" s="35">
        <v>2.39</v>
      </c>
      <c r="P266" s="39"/>
      <c r="Q266" s="39">
        <f>P266*C266*E266*F266*L266*$Q$6</f>
        <v>0</v>
      </c>
      <c r="R266" s="39">
        <v>60</v>
      </c>
      <c r="S266" s="39">
        <f>R266*C266*E266*F266*L266*$S$6</f>
        <v>2200150.3524000002</v>
      </c>
      <c r="T266" s="39">
        <v>0</v>
      </c>
      <c r="U266" s="39">
        <f>T266*C266*E266*F266*L266*$U$6</f>
        <v>0</v>
      </c>
      <c r="V266" s="39">
        <v>0</v>
      </c>
      <c r="W266" s="39">
        <f>V266*C266*E266*F266*L266*$W$6</f>
        <v>0</v>
      </c>
      <c r="X266" s="39">
        <v>0</v>
      </c>
      <c r="Y266" s="39">
        <f>X266*C266*E266*F266*L266*$Y$6</f>
        <v>0</v>
      </c>
      <c r="Z266" s="39">
        <v>17</v>
      </c>
      <c r="AA266" s="39">
        <f>Z266*C266*E266*F266*L266*$AA$6</f>
        <v>527471.9434600001</v>
      </c>
      <c r="AB266" s="39">
        <v>0</v>
      </c>
      <c r="AC266" s="39">
        <f>AB266*C266*E266*F266*L266*$AC$6</f>
        <v>0</v>
      </c>
      <c r="AD266" s="39">
        <v>0</v>
      </c>
      <c r="AE266" s="39">
        <f>AD266*C266*E266*F266*L266*$AE$6</f>
        <v>0</v>
      </c>
      <c r="AF266" s="39">
        <v>0</v>
      </c>
      <c r="AG266" s="39">
        <f>AF266*C266*E266*F266*L266*$AG$6</f>
        <v>0</v>
      </c>
      <c r="AH266" s="39">
        <v>0</v>
      </c>
      <c r="AI266" s="39">
        <f>AH266*C266*E266*F266*L266*$AI$6</f>
        <v>0</v>
      </c>
      <c r="AJ266" s="39">
        <v>2</v>
      </c>
      <c r="AK266" s="39">
        <f>AJ266*C266*E266*F266*L266*$AK$6</f>
        <v>55285.829367999999</v>
      </c>
      <c r="AL266" s="39">
        <v>0</v>
      </c>
      <c r="AM266" s="39">
        <f>AL266*C266*E266*F266*L266*$AM$6</f>
        <v>0</v>
      </c>
      <c r="AN266" s="39"/>
      <c r="AO266" s="39">
        <f>SUM($AO$6*AN266*C266*E266*F266*L266)</f>
        <v>0</v>
      </c>
      <c r="AP266" s="39">
        <v>0</v>
      </c>
      <c r="AQ266" s="39">
        <f>AP266*C266*E266*F266*L266*$AQ$6</f>
        <v>0</v>
      </c>
      <c r="AR266" s="39">
        <v>0</v>
      </c>
      <c r="AS266" s="39">
        <f>AR266*C266*E266*F266*L266*$AS$6</f>
        <v>0</v>
      </c>
      <c r="AT266" s="39">
        <v>0</v>
      </c>
      <c r="AU266" s="39">
        <f>AT266*C266*E266*F266*L266*$AU$6</f>
        <v>0</v>
      </c>
      <c r="AV266" s="39">
        <v>0</v>
      </c>
      <c r="AW266" s="39">
        <f>AV266*C266*E266*F266*L266*$AW$6</f>
        <v>0</v>
      </c>
      <c r="AX266" s="39"/>
      <c r="AY266" s="39">
        <f>SUM(AX266*$AY$6*C266*E266*F266*L266)</f>
        <v>0</v>
      </c>
      <c r="AZ266" s="39"/>
      <c r="BA266" s="39">
        <f>SUM(AZ266*$BA$6*C266*E266*F266*L266)</f>
        <v>0</v>
      </c>
      <c r="BB266" s="39">
        <v>0</v>
      </c>
      <c r="BC266" s="39">
        <f>BB266*C266*E266*F266*L266*$BC$6</f>
        <v>0</v>
      </c>
      <c r="BD266" s="39">
        <v>0</v>
      </c>
      <c r="BE266" s="39">
        <f>BD266*C266*E266*F266*L266*$BE$6</f>
        <v>0</v>
      </c>
      <c r="BF266" s="39">
        <v>0</v>
      </c>
      <c r="BG266" s="39">
        <f>BF266*C266*E266*F266*L266*$BG$6</f>
        <v>0</v>
      </c>
      <c r="BH266" s="39">
        <v>4</v>
      </c>
      <c r="BI266" s="39">
        <f>BH266*C266*E266*F266*L266*$BI$6</f>
        <v>121854.481056</v>
      </c>
      <c r="BJ266" s="39">
        <v>0</v>
      </c>
      <c r="BK266" s="39">
        <f>BJ266*C266*E266*F266*L266*$BK$6</f>
        <v>0</v>
      </c>
      <c r="BL266" s="39">
        <v>0</v>
      </c>
      <c r="BM266" s="39">
        <f>BL266*C266*E266*F266*L266*$BM$6</f>
        <v>0</v>
      </c>
      <c r="BN266" s="39">
        <v>0</v>
      </c>
      <c r="BO266" s="39">
        <f>BN266*C266*E266*F266*L266*$BO$6</f>
        <v>0</v>
      </c>
      <c r="BP266" s="39">
        <v>0</v>
      </c>
      <c r="BQ266" s="39">
        <f>BP266*C266*E266*F266*L266*$BQ$6</f>
        <v>0</v>
      </c>
      <c r="BR266" s="39"/>
      <c r="BS266" s="39">
        <f>BR266*C266*E266*F266*L266*$BS$6</f>
        <v>0</v>
      </c>
      <c r="BT266" s="39">
        <v>0</v>
      </c>
      <c r="BU266" s="39">
        <f>BT266*C266*E266*F266*L266*$BU$6</f>
        <v>0</v>
      </c>
      <c r="BV266" s="39">
        <v>0</v>
      </c>
      <c r="BW266" s="39">
        <f>BV266*C266*E266*F266*L266*$BW$6</f>
        <v>0</v>
      </c>
      <c r="BX266" s="39">
        <v>0</v>
      </c>
      <c r="BY266" s="39">
        <f>BX266*C266*E266*F266*L266*$BY$6</f>
        <v>0</v>
      </c>
      <c r="BZ266" s="39">
        <v>0</v>
      </c>
      <c r="CA266" s="39">
        <f>BZ266*C266*E266*F266*M266*$CA$6</f>
        <v>0</v>
      </c>
      <c r="CB266" s="39">
        <v>0</v>
      </c>
      <c r="CC266" s="39">
        <f>CB266*C266*E266*F266*M266*$CC$6</f>
        <v>0</v>
      </c>
      <c r="CD266" s="39">
        <v>0</v>
      </c>
      <c r="CE266" s="39">
        <f>CD266*C266*E266*F266*M266*$CE$6</f>
        <v>0</v>
      </c>
      <c r="CF266" s="39">
        <v>3</v>
      </c>
      <c r="CG266" s="39">
        <f>CF266*C266*E266*F266*M266*$CG$6</f>
        <v>99514.492862400002</v>
      </c>
      <c r="CH266" s="39">
        <v>2</v>
      </c>
      <c r="CI266" s="39">
        <f>SUM(CH266*$CI$6*C266*E266*F266*M266)</f>
        <v>66342.995241600001</v>
      </c>
      <c r="CJ266" s="39">
        <v>8</v>
      </c>
      <c r="CK266" s="39">
        <f>SUM(CJ266*$CK$6*C266*E266*F266*M266)</f>
        <v>265371.98096640001</v>
      </c>
      <c r="CL266" s="39">
        <v>3</v>
      </c>
      <c r="CM266" s="39">
        <f>CL266*C266*E266*F266*M266*$CM$6</f>
        <v>99514.492862400002</v>
      </c>
      <c r="CN266" s="39">
        <v>0</v>
      </c>
      <c r="CO266" s="39">
        <f>CN266*C266*E266*F266*M266*$CO$6</f>
        <v>0</v>
      </c>
      <c r="CP266" s="39"/>
      <c r="CQ266" s="39">
        <f>CP266*C266*E266*F266*M266*$CQ$6</f>
        <v>0</v>
      </c>
      <c r="CR266" s="39">
        <v>0</v>
      </c>
      <c r="CS266" s="39">
        <f>CR266*C266*E266*F266*M266*$CS$6</f>
        <v>0</v>
      </c>
      <c r="CT266" s="39">
        <v>0</v>
      </c>
      <c r="CU266" s="39">
        <f>CT266*C266*E266*F266*M266*$CU$6</f>
        <v>0</v>
      </c>
      <c r="CV266" s="39"/>
      <c r="CW266" s="39">
        <f>SUM(CV266*$CW$6*C266*E266*F266*M266)</f>
        <v>0</v>
      </c>
      <c r="CX266" s="39"/>
      <c r="CY266" s="39">
        <f>SUM(CX266*$CY$6*C266*E266*F266*M266)</f>
        <v>0</v>
      </c>
      <c r="CZ266" s="39">
        <v>0</v>
      </c>
      <c r="DA266" s="39">
        <f>CZ266*C266*E266*F266*M266*$DA$6</f>
        <v>0</v>
      </c>
      <c r="DB266" s="39">
        <v>0</v>
      </c>
      <c r="DC266" s="39">
        <f>DB266*C266*E266*F266*M266*$DC$6</f>
        <v>0</v>
      </c>
      <c r="DD266" s="39">
        <v>6</v>
      </c>
      <c r="DE266" s="39">
        <f>DD266*C266*E266*F266*M266*$DE$6</f>
        <v>219338.06590080002</v>
      </c>
      <c r="DF266" s="39">
        <v>0</v>
      </c>
      <c r="DG266" s="39">
        <f>DF266*C266*E266*F266*M266*$DG$6</f>
        <v>0</v>
      </c>
      <c r="DH266" s="40">
        <v>0</v>
      </c>
      <c r="DI266" s="40">
        <f>DH266*C266*E266*F266*M266*$DI$6</f>
        <v>0</v>
      </c>
      <c r="DJ266" s="39">
        <v>17</v>
      </c>
      <c r="DK266" s="39">
        <f>DJ266*C266*E266*F266*M266*$DK$6</f>
        <v>621457.85338560014</v>
      </c>
      <c r="DL266" s="39">
        <v>0</v>
      </c>
      <c r="DM266" s="39">
        <f>DL266*C266*E266*F266*M266*$DM$6</f>
        <v>0</v>
      </c>
      <c r="DN266" s="39">
        <v>0</v>
      </c>
      <c r="DO266" s="39">
        <f>DN266*C266*E266*F266*M266*$DO$6</f>
        <v>0</v>
      </c>
      <c r="DP266" s="39">
        <v>36</v>
      </c>
      <c r="DQ266" s="39">
        <f>DP266*C266*E266*F266*M266*$DQ$6</f>
        <v>1316028.3954048003</v>
      </c>
      <c r="DR266" s="39">
        <v>1</v>
      </c>
      <c r="DS266" s="39">
        <f>DR266*C266*E266*F266*M266*$DS$6</f>
        <v>36556.344316800001</v>
      </c>
      <c r="DT266" s="39">
        <v>0</v>
      </c>
      <c r="DU266" s="39">
        <f>DT266*C266*E266*F266*M266*$DU$6</f>
        <v>0</v>
      </c>
      <c r="DV266" s="39">
        <v>0</v>
      </c>
      <c r="DW266" s="39">
        <f>DV266*C266*E266*F266*M266*$DW$6</f>
        <v>0</v>
      </c>
      <c r="DX266" s="39">
        <v>0</v>
      </c>
      <c r="DY266" s="39">
        <f>DX266*C266*E266*F266*N266*$DY$6</f>
        <v>0</v>
      </c>
      <c r="DZ266" s="39"/>
      <c r="EA266" s="39">
        <f>DZ266*C266*E266*F266*O266*$EA$6</f>
        <v>0</v>
      </c>
      <c r="EB266" s="41">
        <f t="shared" si="112"/>
        <v>159</v>
      </c>
      <c r="EC266" s="41">
        <f t="shared" si="113"/>
        <v>5628887.2272248017</v>
      </c>
    </row>
    <row r="267" spans="1:257" x14ac:dyDescent="0.25">
      <c r="A267" s="56">
        <v>254</v>
      </c>
      <c r="B267" s="34" t="s">
        <v>333</v>
      </c>
      <c r="C267" s="35">
        <v>19007.45</v>
      </c>
      <c r="D267" s="35">
        <f>C267*(H267+I267+J267)</f>
        <v>15205.960000000001</v>
      </c>
      <c r="E267" s="112">
        <v>1.1599999999999999</v>
      </c>
      <c r="F267" s="36">
        <v>1</v>
      </c>
      <c r="G267" s="37"/>
      <c r="H267" s="38">
        <v>0.59</v>
      </c>
      <c r="I267" s="38">
        <v>0.17</v>
      </c>
      <c r="J267" s="38">
        <v>0.04</v>
      </c>
      <c r="K267" s="38">
        <v>0.2</v>
      </c>
      <c r="L267" s="35">
        <v>1.4</v>
      </c>
      <c r="M267" s="35">
        <v>1.68</v>
      </c>
      <c r="N267" s="35">
        <v>2.23</v>
      </c>
      <c r="O267" s="35">
        <v>2.39</v>
      </c>
      <c r="P267" s="39"/>
      <c r="Q267" s="39">
        <f>P267*C267*E267*F267*L267*$Q$6</f>
        <v>0</v>
      </c>
      <c r="R267" s="39">
        <v>60</v>
      </c>
      <c r="S267" s="39">
        <f>R267*C267*E267*F267*L267*$S$6</f>
        <v>2407711.7064</v>
      </c>
      <c r="T267" s="39">
        <v>0</v>
      </c>
      <c r="U267" s="39">
        <f>T267*C267*E267*F267*L267*$U$6</f>
        <v>0</v>
      </c>
      <c r="V267" s="39">
        <v>0</v>
      </c>
      <c r="W267" s="39">
        <f>V267*C267*E267*F267*L267*$W$6</f>
        <v>0</v>
      </c>
      <c r="X267" s="39">
        <v>0</v>
      </c>
      <c r="Y267" s="39">
        <f>X267*C267*E267*F267*L267*$Y$6</f>
        <v>0</v>
      </c>
      <c r="Z267" s="39">
        <v>16</v>
      </c>
      <c r="AA267" s="39">
        <f>Z267*C267*E267*F267*L267*$AA$6</f>
        <v>543278.53888000001</v>
      </c>
      <c r="AB267" s="39">
        <v>0</v>
      </c>
      <c r="AC267" s="39">
        <f>AB267*C267*E267*F267*L267*$AC$6</f>
        <v>0</v>
      </c>
      <c r="AD267" s="39">
        <v>0</v>
      </c>
      <c r="AE267" s="39">
        <f>AD267*C267*E267*F267*L267*$AE$6</f>
        <v>0</v>
      </c>
      <c r="AF267" s="39">
        <v>0</v>
      </c>
      <c r="AG267" s="39">
        <f>AF267*C267*E267*F267*L267*$AG$6</f>
        <v>0</v>
      </c>
      <c r="AH267" s="39">
        <v>0</v>
      </c>
      <c r="AI267" s="39">
        <f>AH267*C267*E267*F267*L267*$AI$6</f>
        <v>0</v>
      </c>
      <c r="AJ267" s="39">
        <v>0</v>
      </c>
      <c r="AK267" s="39">
        <f>AJ267*C267*E267*F267*L267*$AK$6</f>
        <v>0</v>
      </c>
      <c r="AL267" s="39">
        <v>0</v>
      </c>
      <c r="AM267" s="39">
        <f>AL267*C267*E267*F267*L267*$AM$6</f>
        <v>0</v>
      </c>
      <c r="AN267" s="39"/>
      <c r="AO267" s="39">
        <f>SUM($AO$6*AN267*C267*E267*F267*L267)</f>
        <v>0</v>
      </c>
      <c r="AP267" s="39">
        <v>0</v>
      </c>
      <c r="AQ267" s="39">
        <f>AP267*C267*E267*F267*L267*$AQ$6</f>
        <v>0</v>
      </c>
      <c r="AR267" s="39">
        <v>0</v>
      </c>
      <c r="AS267" s="39">
        <f>AR267*C267*E267*F267*L267*$AS$6</f>
        <v>0</v>
      </c>
      <c r="AT267" s="39">
        <v>0</v>
      </c>
      <c r="AU267" s="39">
        <f>AT267*C267*E267*F267*L267*$AU$6</f>
        <v>0</v>
      </c>
      <c r="AV267" s="39">
        <v>0</v>
      </c>
      <c r="AW267" s="39">
        <f>AV267*C267*E267*F267*L267*$AW$6</f>
        <v>0</v>
      </c>
      <c r="AX267" s="39"/>
      <c r="AY267" s="39">
        <f>SUM(AX267*$AY$6*C267*E267*F267*L267)</f>
        <v>0</v>
      </c>
      <c r="AZ267" s="39"/>
      <c r="BA267" s="39">
        <f>SUM(AZ267*$BA$6*C267*E267*F267*L267)</f>
        <v>0</v>
      </c>
      <c r="BB267" s="39">
        <v>0</v>
      </c>
      <c r="BC267" s="39">
        <f>BB267*C267*E267*F267*L267*$BC$6</f>
        <v>0</v>
      </c>
      <c r="BD267" s="39">
        <v>0</v>
      </c>
      <c r="BE267" s="39">
        <f>BD267*C267*E267*F267*L267*$BE$6</f>
        <v>0</v>
      </c>
      <c r="BF267" s="39">
        <v>8</v>
      </c>
      <c r="BG267" s="39">
        <f>BF267*C267*E267*F267*L267*$BG$6</f>
        <v>266700.373632</v>
      </c>
      <c r="BH267" s="39">
        <v>0</v>
      </c>
      <c r="BI267" s="39">
        <f>BH267*C267*E267*F267*L267*$BI$6</f>
        <v>0</v>
      </c>
      <c r="BJ267" s="39">
        <v>0</v>
      </c>
      <c r="BK267" s="39">
        <f>BJ267*C267*E267*F267*L267*$BK$6</f>
        <v>0</v>
      </c>
      <c r="BL267" s="39">
        <v>0</v>
      </c>
      <c r="BM267" s="39">
        <f>BL267*C267*E267*F267*L267*$BM$6</f>
        <v>0</v>
      </c>
      <c r="BN267" s="39">
        <v>0</v>
      </c>
      <c r="BO267" s="39">
        <f>BN267*C267*E267*F267*L267*$BO$6</f>
        <v>0</v>
      </c>
      <c r="BP267" s="39">
        <v>2</v>
      </c>
      <c r="BQ267" s="39">
        <f>BP267*C267*E267*F267*L267*$BQ$6</f>
        <v>60501.473647999992</v>
      </c>
      <c r="BR267" s="39">
        <v>58</v>
      </c>
      <c r="BS267" s="39">
        <f>BR267*C267*E267*F267*L267*$BS$6</f>
        <v>1754542.7357920001</v>
      </c>
      <c r="BT267" s="39">
        <v>0</v>
      </c>
      <c r="BU267" s="39">
        <f>BT267*C267*E267*F267*L267*$BU$6</f>
        <v>0</v>
      </c>
      <c r="BV267" s="39">
        <v>0</v>
      </c>
      <c r="BW267" s="39">
        <f>BV267*C267*E267*F267*L267*$BW$6</f>
        <v>0</v>
      </c>
      <c r="BX267" s="39">
        <v>0</v>
      </c>
      <c r="BY267" s="39">
        <f>BX267*C267*E267*F267*L267*$BY$6</f>
        <v>0</v>
      </c>
      <c r="BZ267" s="39">
        <v>0</v>
      </c>
      <c r="CA267" s="39">
        <f>BZ267*C267*E267*F267*M267*$CA$6</f>
        <v>0</v>
      </c>
      <c r="CB267" s="39">
        <v>0</v>
      </c>
      <c r="CC267" s="39">
        <f>CB267*C267*E267*F267*M267*$CC$6</f>
        <v>0</v>
      </c>
      <c r="CD267" s="39">
        <v>0</v>
      </c>
      <c r="CE267" s="39">
        <f>CD267*C267*E267*F267*M267*$CE$6</f>
        <v>0</v>
      </c>
      <c r="CF267" s="39"/>
      <c r="CG267" s="39">
        <f>CF267*C267*E267*F267*M267*$CG$6</f>
        <v>0</v>
      </c>
      <c r="CH267" s="39"/>
      <c r="CI267" s="39">
        <f>SUM(CH267*$CI$6*C267*E267*F267*M267)</f>
        <v>0</v>
      </c>
      <c r="CJ267" s="39"/>
      <c r="CK267" s="39">
        <f>SUM(CJ267*$CK$6*C267*E267*F267*M267)</f>
        <v>0</v>
      </c>
      <c r="CL267" s="39">
        <v>0</v>
      </c>
      <c r="CM267" s="39">
        <f>CL267*C267*E267*F267*M267*$CM$6</f>
        <v>0</v>
      </c>
      <c r="CN267" s="39">
        <v>0</v>
      </c>
      <c r="CO267" s="39">
        <f>CN267*C267*E267*F267*M267*$CO$6</f>
        <v>0</v>
      </c>
      <c r="CP267" s="39">
        <v>0</v>
      </c>
      <c r="CQ267" s="39">
        <f>CP267*C267*E267*F267*M267*$CQ$6</f>
        <v>0</v>
      </c>
      <c r="CR267" s="39">
        <v>0</v>
      </c>
      <c r="CS267" s="39">
        <f>CR267*C267*E267*F267*M267*$CS$6</f>
        <v>0</v>
      </c>
      <c r="CT267" s="39">
        <v>0</v>
      </c>
      <c r="CU267" s="39">
        <f>CT267*C267*E267*F267*M267*$CU$6</f>
        <v>0</v>
      </c>
      <c r="CV267" s="39"/>
      <c r="CW267" s="39">
        <f>SUM(CV267*$CW$6*C267*E267*F267*M267)</f>
        <v>0</v>
      </c>
      <c r="CX267" s="39"/>
      <c r="CY267" s="39">
        <f>SUM(CX267*$CY$6*C267*E267*F267*M267)</f>
        <v>0</v>
      </c>
      <c r="CZ267" s="39">
        <v>0</v>
      </c>
      <c r="DA267" s="39">
        <f>CZ267*C267*E267*F267*M267*$DA$6</f>
        <v>0</v>
      </c>
      <c r="DB267" s="39">
        <v>0</v>
      </c>
      <c r="DC267" s="39">
        <f>DB267*C267*E267*F267*M267*$DC$6</f>
        <v>0</v>
      </c>
      <c r="DD267" s="39">
        <v>0</v>
      </c>
      <c r="DE267" s="39">
        <f>DD267*C267*E267*F267*M267*$DE$6</f>
        <v>0</v>
      </c>
      <c r="DF267" s="39">
        <v>2</v>
      </c>
      <c r="DG267" s="39">
        <f>DF267*C267*E267*F267*M267*$DG$6</f>
        <v>80010.112089600007</v>
      </c>
      <c r="DH267" s="40">
        <v>0</v>
      </c>
      <c r="DI267" s="40">
        <f>DH267*C267*E267*F267*M267*$DI$6</f>
        <v>0</v>
      </c>
      <c r="DJ267" s="39">
        <v>2</v>
      </c>
      <c r="DK267" s="39">
        <f>DJ267*C267*E267*F267*M267*$DK$6</f>
        <v>80010.112089600007</v>
      </c>
      <c r="DL267" s="39">
        <v>0</v>
      </c>
      <c r="DM267" s="39">
        <f>DL267*C267*E267*F267*M267*$DM$6</f>
        <v>0</v>
      </c>
      <c r="DN267" s="39">
        <v>0</v>
      </c>
      <c r="DO267" s="39">
        <f>DN267*C267*E267*F267*M267*$DO$6</f>
        <v>0</v>
      </c>
      <c r="DP267" s="39">
        <v>48</v>
      </c>
      <c r="DQ267" s="39">
        <f>DP267*C267*E267*F267*M267*$DQ$6</f>
        <v>1920242.6901504004</v>
      </c>
      <c r="DR267" s="39">
        <v>3</v>
      </c>
      <c r="DS267" s="39">
        <f>DR267*C267*E267*F267*M267*$DS$6</f>
        <v>120015.16813440002</v>
      </c>
      <c r="DT267" s="39">
        <v>0</v>
      </c>
      <c r="DU267" s="39">
        <f>DT267*C267*E267*F267*M267*$DU$6</f>
        <v>0</v>
      </c>
      <c r="DV267" s="39">
        <v>0</v>
      </c>
      <c r="DW267" s="39">
        <f>DV267*C267*E267*F267*M267*$DW$6</f>
        <v>0</v>
      </c>
      <c r="DX267" s="39">
        <v>0</v>
      </c>
      <c r="DY267" s="39">
        <f>DX267*C267*E267*F267*N267*$DY$6</f>
        <v>0</v>
      </c>
      <c r="DZ267" s="39">
        <v>0</v>
      </c>
      <c r="EA267" s="39">
        <f>DZ267*C267*E267*F267*O267*$EA$6</f>
        <v>0</v>
      </c>
      <c r="EB267" s="41">
        <f t="shared" si="112"/>
        <v>199</v>
      </c>
      <c r="EC267" s="41">
        <f t="shared" si="113"/>
        <v>7233012.9108160008</v>
      </c>
    </row>
    <row r="268" spans="1:257" s="43" customFormat="1" x14ac:dyDescent="0.25">
      <c r="A268" s="56">
        <v>255</v>
      </c>
      <c r="B268" s="34" t="s">
        <v>334</v>
      </c>
      <c r="C268" s="35">
        <v>19007.45</v>
      </c>
      <c r="D268" s="35"/>
      <c r="E268" s="113">
        <v>2.62</v>
      </c>
      <c r="F268" s="36">
        <v>1</v>
      </c>
      <c r="G268" s="37"/>
      <c r="H268" s="38">
        <v>0.59</v>
      </c>
      <c r="I268" s="38">
        <v>0.17</v>
      </c>
      <c r="J268" s="38">
        <v>0.04</v>
      </c>
      <c r="K268" s="38">
        <v>0.2</v>
      </c>
      <c r="L268" s="35">
        <v>1.4</v>
      </c>
      <c r="M268" s="35">
        <v>1.68</v>
      </c>
      <c r="N268" s="35">
        <v>2.23</v>
      </c>
      <c r="O268" s="35">
        <v>2.39</v>
      </c>
      <c r="P268" s="39"/>
      <c r="Q268" s="39">
        <f>P268*C268*E268*F268*L268*$Q$6</f>
        <v>0</v>
      </c>
      <c r="R268" s="39">
        <v>12</v>
      </c>
      <c r="S268" s="39">
        <f>R268*C268*E268*F268*L268*$S$6</f>
        <v>1087621.4949600003</v>
      </c>
      <c r="T268" s="39"/>
      <c r="U268" s="39">
        <f>T268*C268*E268*F268*L268*$U$6</f>
        <v>0</v>
      </c>
      <c r="V268" s="39"/>
      <c r="W268" s="39">
        <f>V268*C268*E268*F268*L268*$W$6</f>
        <v>0</v>
      </c>
      <c r="X268" s="39"/>
      <c r="Y268" s="39">
        <f>X268*C268*E268*F268*L268*$Y$6</f>
        <v>0</v>
      </c>
      <c r="Z268" s="39">
        <v>4</v>
      </c>
      <c r="AA268" s="39">
        <f>Z268*C268*E268*F268*L268*$AA$6</f>
        <v>306765.03704000002</v>
      </c>
      <c r="AB268" s="39"/>
      <c r="AC268" s="39">
        <f>AB268*C268*E268*F268*L268*$AC$6</f>
        <v>0</v>
      </c>
      <c r="AD268" s="39"/>
      <c r="AE268" s="39">
        <f>AD268*C268*E268*F268*L268*$AE$6</f>
        <v>0</v>
      </c>
      <c r="AF268" s="39"/>
      <c r="AG268" s="39">
        <f>AF268*C268*E268*F268*L268*$AG$6</f>
        <v>0</v>
      </c>
      <c r="AH268" s="39"/>
      <c r="AI268" s="39">
        <f>AH268*C268*E268*F268*L268*$AI$6</f>
        <v>0</v>
      </c>
      <c r="AJ268" s="39"/>
      <c r="AK268" s="39">
        <f>AJ268*C268*E268*F268*L268*$AK$6</f>
        <v>0</v>
      </c>
      <c r="AL268" s="39"/>
      <c r="AM268" s="39">
        <f>AL268*C268*E268*F268*L268*$AM$6</f>
        <v>0</v>
      </c>
      <c r="AN268" s="39"/>
      <c r="AO268" s="39">
        <f>SUM($AO$6*AN268*C268*E268*F268*L268)</f>
        <v>0</v>
      </c>
      <c r="AP268" s="39"/>
      <c r="AQ268" s="39">
        <f>AP268*C268*E268*F268*L268*$AQ$6</f>
        <v>0</v>
      </c>
      <c r="AR268" s="39"/>
      <c r="AS268" s="39">
        <f>AR268*C268*E268*F268*L268*$AS$6</f>
        <v>0</v>
      </c>
      <c r="AT268" s="39"/>
      <c r="AU268" s="39">
        <f>AT268*C268*E268*F268*L268*$AU$6</f>
        <v>0</v>
      </c>
      <c r="AV268" s="39"/>
      <c r="AW268" s="39">
        <f>AV268*C268*E268*F268*L268*$AW$6</f>
        <v>0</v>
      </c>
      <c r="AX268" s="2"/>
      <c r="AY268" s="39">
        <f>SUM(AX268*$AY$6*C268*E268*F268*L268)</f>
        <v>0</v>
      </c>
      <c r="AZ268" s="2"/>
      <c r="BA268" s="39">
        <f>SUM(AZ268*$BA$6*C268*E268*F268*L268)</f>
        <v>0</v>
      </c>
      <c r="BB268" s="39"/>
      <c r="BC268" s="39">
        <f>BB268*C268*E268*F268*L268*$BC$6</f>
        <v>0</v>
      </c>
      <c r="BD268" s="39"/>
      <c r="BE268" s="39">
        <f>BD268*C268*E268*F268*L268*$BE$6</f>
        <v>0</v>
      </c>
      <c r="BF268" s="39"/>
      <c r="BG268" s="39">
        <f>BF268*C268*E268*F268*L268*$BG$6</f>
        <v>0</v>
      </c>
      <c r="BH268" s="39"/>
      <c r="BI268" s="39">
        <f>BH268*C268*E268*F268*L268*$BI$6</f>
        <v>0</v>
      </c>
      <c r="BJ268" s="39"/>
      <c r="BK268" s="39">
        <f>BJ268*C268*E268*F268*L268*$BK$6</f>
        <v>0</v>
      </c>
      <c r="BL268" s="39"/>
      <c r="BM268" s="39">
        <f>BL268*C268*E268*F268*L268*$BM$6</f>
        <v>0</v>
      </c>
      <c r="BN268" s="39"/>
      <c r="BO268" s="39">
        <f>BN268*C268*E268*F268*L268*$BO$6</f>
        <v>0</v>
      </c>
      <c r="BP268" s="39"/>
      <c r="BQ268" s="39">
        <f>BP268*C268*E268*F268*L268*$BQ$6</f>
        <v>0</v>
      </c>
      <c r="BR268" s="39"/>
      <c r="BS268" s="39">
        <f>BR268*C268*E268*F268*L268*$BS$6</f>
        <v>0</v>
      </c>
      <c r="BT268" s="39"/>
      <c r="BU268" s="39">
        <f>BT268*C268*E268*F268*L268*$BU$6</f>
        <v>0</v>
      </c>
      <c r="BV268" s="39"/>
      <c r="BW268" s="39">
        <f>BV268*C268*E268*F268*L268*$BW$6</f>
        <v>0</v>
      </c>
      <c r="BX268" s="39"/>
      <c r="BY268" s="39">
        <f>BX268*C268*E268*F268*L268*$BY$6</f>
        <v>0</v>
      </c>
      <c r="BZ268" s="39"/>
      <c r="CA268" s="39">
        <f>BZ268*C268*E268*F268*M268*$CA$6</f>
        <v>0</v>
      </c>
      <c r="CB268" s="39"/>
      <c r="CC268" s="39">
        <f>CB268*C268*E268*F268*M268*$CC$6</f>
        <v>0</v>
      </c>
      <c r="CD268" s="39"/>
      <c r="CE268" s="39">
        <f>CD268*C268*E268*F268*M268*$CE$6</f>
        <v>0</v>
      </c>
      <c r="CF268" s="39"/>
      <c r="CG268" s="39">
        <f>CF268*C268*E268*F268*M268*$CG$6</f>
        <v>0</v>
      </c>
      <c r="CH268" s="2"/>
      <c r="CI268" s="39">
        <f>SUM(CH268*$CI$6*C268*E268*F268*M268)</f>
        <v>0</v>
      </c>
      <c r="CJ268" s="2"/>
      <c r="CK268" s="39">
        <f>SUM(CJ268*$CK$6*C268*E268*F268*M268)</f>
        <v>0</v>
      </c>
      <c r="CL268" s="39"/>
      <c r="CM268" s="39">
        <f>CL268*C268*E268*F268*M268*$CM$6</f>
        <v>0</v>
      </c>
      <c r="CN268" s="39"/>
      <c r="CO268" s="39">
        <f>CN268*C268*E268*F268*M268*$CO$6</f>
        <v>0</v>
      </c>
      <c r="CP268" s="39"/>
      <c r="CQ268" s="39">
        <f>CP268*C268*E268*F268*M268*$CQ$6</f>
        <v>0</v>
      </c>
      <c r="CR268" s="39"/>
      <c r="CS268" s="39">
        <f>CR268*C268*E268*F268*M268*$CS$6</f>
        <v>0</v>
      </c>
      <c r="CT268" s="39"/>
      <c r="CU268" s="39">
        <f>CT268*C268*E268*F268*M268*$CU$6</f>
        <v>0</v>
      </c>
      <c r="CV268" s="2"/>
      <c r="CW268" s="39">
        <f>SUM(CV268*$CW$6*C268*E268*F268*M268)</f>
        <v>0</v>
      </c>
      <c r="CX268" s="2"/>
      <c r="CY268" s="39">
        <f>SUM(CX268*$CY$6*C268*E268*F268*M268)</f>
        <v>0</v>
      </c>
      <c r="CZ268" s="39"/>
      <c r="DA268" s="39">
        <f>CZ268*C268*E268*F268*M268*$DA$6</f>
        <v>0</v>
      </c>
      <c r="DB268" s="39"/>
      <c r="DC268" s="39">
        <f>DB268*C268*E268*F268*M268*$DC$6</f>
        <v>0</v>
      </c>
      <c r="DD268" s="39"/>
      <c r="DE268" s="39">
        <f>DD268*C268*E268*F268*M268*$DE$6</f>
        <v>0</v>
      </c>
      <c r="DF268" s="39"/>
      <c r="DG268" s="39">
        <f>DF268*C268*E268*F268*M268*$DG$6</f>
        <v>0</v>
      </c>
      <c r="DH268" s="40"/>
      <c r="DI268" s="40">
        <f>DH268*C268*E268*F268*M268*$DI$6</f>
        <v>0</v>
      </c>
      <c r="DJ268" s="39"/>
      <c r="DK268" s="39">
        <f>DJ268*C268*E268*F268*M268*$DK$6</f>
        <v>0</v>
      </c>
      <c r="DL268" s="39"/>
      <c r="DM268" s="39">
        <f>DL268*C268*E268*F268*M268*$DM$6</f>
        <v>0</v>
      </c>
      <c r="DN268" s="39"/>
      <c r="DO268" s="39">
        <f>DN268*C268*E268*F268*M268*$DO$6</f>
        <v>0</v>
      </c>
      <c r="DP268" s="39"/>
      <c r="DQ268" s="39">
        <f>DP268*C268*E268*F268*M268*$DQ$6</f>
        <v>0</v>
      </c>
      <c r="DR268" s="39"/>
      <c r="DS268" s="39">
        <f>DR268*C268*E268*F268*M268*$DS$6</f>
        <v>0</v>
      </c>
      <c r="DT268" s="39"/>
      <c r="DU268" s="39">
        <f>DT268*C268*E268*F268*M268*$DU$6</f>
        <v>0</v>
      </c>
      <c r="DV268" s="39"/>
      <c r="DW268" s="39">
        <f>DV268*C268*E268*F268*M268*$DW$6</f>
        <v>0</v>
      </c>
      <c r="DX268" s="39"/>
      <c r="DY268" s="39">
        <f>DX268*C268*E268*F268*N268*$DY$6</f>
        <v>0</v>
      </c>
      <c r="DZ268" s="39"/>
      <c r="EA268" s="39">
        <f>DZ268*C268*E268*F268*O268*$EA$6</f>
        <v>0</v>
      </c>
      <c r="EB268" s="41">
        <f t="shared" si="112"/>
        <v>16</v>
      </c>
      <c r="EC268" s="41">
        <f t="shared" si="113"/>
        <v>1394386.5320000004</v>
      </c>
      <c r="ED268" s="2"/>
      <c r="EE268" s="2"/>
      <c r="EF268" s="2"/>
      <c r="EG268" s="2"/>
      <c r="EH268" s="2"/>
      <c r="EI268" s="2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  <c r="FV268" s="1"/>
      <c r="FW268" s="1"/>
      <c r="FX268" s="1"/>
      <c r="FY268" s="1"/>
      <c r="FZ268" s="1"/>
      <c r="GA268" s="1"/>
      <c r="GB268" s="1"/>
      <c r="GC268" s="1"/>
      <c r="GD268" s="1"/>
      <c r="GE268" s="1"/>
      <c r="GF268" s="1"/>
      <c r="GG268" s="1"/>
      <c r="GH268" s="1"/>
      <c r="GI268" s="1"/>
      <c r="GJ268" s="1"/>
      <c r="GK268" s="1"/>
      <c r="GL268" s="1"/>
      <c r="GM268" s="1"/>
      <c r="GN268" s="1"/>
      <c r="GO268" s="1"/>
      <c r="GP268" s="1"/>
      <c r="GQ268" s="1"/>
      <c r="GR268" s="1"/>
      <c r="GS268" s="1"/>
      <c r="GT268" s="1"/>
      <c r="GU268" s="1"/>
      <c r="GV268" s="1"/>
      <c r="GW268" s="1"/>
      <c r="GX268" s="1"/>
      <c r="GY268" s="1"/>
      <c r="GZ268" s="1"/>
      <c r="HA268" s="1"/>
      <c r="HB268" s="1"/>
      <c r="HC268" s="1"/>
      <c r="HD268" s="1"/>
      <c r="HE268" s="1"/>
      <c r="HF268" s="1"/>
      <c r="HG268" s="1"/>
      <c r="HH268" s="1"/>
      <c r="HI268" s="1"/>
      <c r="HJ268" s="1"/>
      <c r="HK268" s="1"/>
      <c r="HL268" s="1"/>
      <c r="HM268" s="1"/>
      <c r="HN268" s="1"/>
      <c r="HO268" s="1"/>
      <c r="HP268" s="1"/>
      <c r="HQ268" s="1"/>
      <c r="HR268" s="1"/>
      <c r="HS268" s="1"/>
      <c r="HT268" s="1"/>
      <c r="HU268" s="1"/>
      <c r="HV268" s="1"/>
      <c r="HW268" s="1"/>
      <c r="HX268" s="1"/>
      <c r="HY268" s="1"/>
      <c r="HZ268" s="1"/>
      <c r="IA268" s="1"/>
      <c r="IB268" s="1"/>
      <c r="IC268" s="1"/>
      <c r="ID268" s="1"/>
      <c r="IE268" s="1"/>
      <c r="IF268" s="1"/>
      <c r="IG268" s="1"/>
      <c r="IH268" s="1"/>
      <c r="II268" s="1"/>
      <c r="IJ268" s="1"/>
      <c r="IK268" s="1"/>
      <c r="IL268" s="1"/>
      <c r="IM268" s="1"/>
      <c r="IN268" s="1"/>
      <c r="IO268" s="1"/>
      <c r="IP268" s="1"/>
      <c r="IQ268" s="1"/>
      <c r="IR268" s="1"/>
      <c r="IS268" s="1"/>
      <c r="IT268" s="1"/>
      <c r="IU268" s="1"/>
      <c r="IV268" s="1"/>
      <c r="IW268" s="1"/>
    </row>
    <row r="269" spans="1:257" s="53" customFormat="1" x14ac:dyDescent="0.25">
      <c r="A269" s="46">
        <v>36</v>
      </c>
      <c r="B269" s="26" t="s">
        <v>335</v>
      </c>
      <c r="C269" s="35">
        <v>19007.45</v>
      </c>
      <c r="D269" s="47">
        <f>C269*(H269+I269+J269)</f>
        <v>0</v>
      </c>
      <c r="E269" s="47">
        <v>0.57999999999999996</v>
      </c>
      <c r="F269" s="48"/>
      <c r="G269" s="49"/>
      <c r="H269" s="50"/>
      <c r="I269" s="50"/>
      <c r="J269" s="50"/>
      <c r="K269" s="50"/>
      <c r="L269" s="35">
        <v>1.4</v>
      </c>
      <c r="M269" s="35">
        <v>1.68</v>
      </c>
      <c r="N269" s="35">
        <v>2.23</v>
      </c>
      <c r="O269" s="35">
        <v>2.39</v>
      </c>
      <c r="P269" s="32">
        <f>SUM(P270:P275)</f>
        <v>0</v>
      </c>
      <c r="Q269" s="32">
        <f t="shared" ref="Q269:CD269" si="114">SUM(Q270:Q275)</f>
        <v>0</v>
      </c>
      <c r="R269" s="32">
        <f t="shared" si="114"/>
        <v>70</v>
      </c>
      <c r="S269" s="32">
        <f t="shared" si="114"/>
        <v>1219077.0191599999</v>
      </c>
      <c r="T269" s="32">
        <f t="shared" si="114"/>
        <v>0</v>
      </c>
      <c r="U269" s="32">
        <f t="shared" si="114"/>
        <v>0</v>
      </c>
      <c r="V269" s="32">
        <f t="shared" si="114"/>
        <v>1</v>
      </c>
      <c r="W269" s="32">
        <f t="shared" si="114"/>
        <v>62055.52276</v>
      </c>
      <c r="X269" s="32">
        <f t="shared" si="114"/>
        <v>0</v>
      </c>
      <c r="Y269" s="32">
        <f t="shared" si="114"/>
        <v>0</v>
      </c>
      <c r="Z269" s="32">
        <f t="shared" si="114"/>
        <v>0</v>
      </c>
      <c r="AA269" s="32">
        <f t="shared" si="114"/>
        <v>0</v>
      </c>
      <c r="AB269" s="32">
        <f t="shared" si="114"/>
        <v>0</v>
      </c>
      <c r="AC269" s="32">
        <f t="shared" si="114"/>
        <v>0</v>
      </c>
      <c r="AD269" s="32">
        <f t="shared" si="114"/>
        <v>0</v>
      </c>
      <c r="AE269" s="32">
        <f t="shared" si="114"/>
        <v>0</v>
      </c>
      <c r="AF269" s="32">
        <f t="shared" si="114"/>
        <v>0</v>
      </c>
      <c r="AG269" s="32">
        <f t="shared" si="114"/>
        <v>0</v>
      </c>
      <c r="AH269" s="32">
        <f t="shared" si="114"/>
        <v>0</v>
      </c>
      <c r="AI269" s="32">
        <f t="shared" si="114"/>
        <v>0</v>
      </c>
      <c r="AJ269" s="32">
        <f t="shared" si="114"/>
        <v>0</v>
      </c>
      <c r="AK269" s="32">
        <f t="shared" si="114"/>
        <v>0</v>
      </c>
      <c r="AL269" s="32">
        <f t="shared" si="114"/>
        <v>0</v>
      </c>
      <c r="AM269" s="32">
        <f t="shared" si="114"/>
        <v>0</v>
      </c>
      <c r="AN269" s="32"/>
      <c r="AO269" s="39">
        <f>SUM($AO$6*AN269*C269*E269*F269*L269)</f>
        <v>0</v>
      </c>
      <c r="AP269" s="32">
        <f t="shared" si="114"/>
        <v>0</v>
      </c>
      <c r="AQ269" s="32">
        <f t="shared" si="114"/>
        <v>0</v>
      </c>
      <c r="AR269" s="32">
        <f t="shared" si="114"/>
        <v>0</v>
      </c>
      <c r="AS269" s="32">
        <f t="shared" si="114"/>
        <v>0</v>
      </c>
      <c r="AT269" s="32">
        <f t="shared" si="114"/>
        <v>0</v>
      </c>
      <c r="AU269" s="32">
        <f t="shared" si="114"/>
        <v>0</v>
      </c>
      <c r="AV269" s="32">
        <f t="shared" si="114"/>
        <v>0</v>
      </c>
      <c r="AW269" s="32">
        <f t="shared" si="114"/>
        <v>0</v>
      </c>
      <c r="AX269" s="32">
        <f t="shared" si="114"/>
        <v>0</v>
      </c>
      <c r="AY269" s="32">
        <f t="shared" si="114"/>
        <v>0</v>
      </c>
      <c r="AZ269" s="32">
        <f t="shared" si="114"/>
        <v>0</v>
      </c>
      <c r="BA269" s="32">
        <f t="shared" si="114"/>
        <v>0</v>
      </c>
      <c r="BB269" s="32">
        <f t="shared" si="114"/>
        <v>0</v>
      </c>
      <c r="BC269" s="32">
        <f t="shared" si="114"/>
        <v>0</v>
      </c>
      <c r="BD269" s="32">
        <f t="shared" si="114"/>
        <v>0</v>
      </c>
      <c r="BE269" s="32">
        <f t="shared" si="114"/>
        <v>0</v>
      </c>
      <c r="BF269" s="32">
        <f t="shared" si="114"/>
        <v>52</v>
      </c>
      <c r="BG269" s="32">
        <f t="shared" si="114"/>
        <v>585217.6409772</v>
      </c>
      <c r="BH269" s="32">
        <f t="shared" si="114"/>
        <v>32</v>
      </c>
      <c r="BI269" s="32">
        <f t="shared" si="114"/>
        <v>322684.46068320004</v>
      </c>
      <c r="BJ269" s="32">
        <f t="shared" si="114"/>
        <v>0</v>
      </c>
      <c r="BK269" s="32">
        <f t="shared" si="114"/>
        <v>0</v>
      </c>
      <c r="BL269" s="32">
        <f t="shared" si="114"/>
        <v>0</v>
      </c>
      <c r="BM269" s="32">
        <f t="shared" si="114"/>
        <v>0</v>
      </c>
      <c r="BN269" s="32">
        <f t="shared" si="114"/>
        <v>0</v>
      </c>
      <c r="BO269" s="32">
        <f t="shared" si="114"/>
        <v>0</v>
      </c>
      <c r="BP269" s="32">
        <f t="shared" si="114"/>
        <v>0</v>
      </c>
      <c r="BQ269" s="32">
        <f t="shared" si="114"/>
        <v>0</v>
      </c>
      <c r="BR269" s="32">
        <f t="shared" si="114"/>
        <v>6</v>
      </c>
      <c r="BS269" s="32">
        <f t="shared" si="114"/>
        <v>50383.123744800003</v>
      </c>
      <c r="BT269" s="32">
        <f t="shared" si="114"/>
        <v>15</v>
      </c>
      <c r="BU269" s="32">
        <f t="shared" si="114"/>
        <v>175189.76590499998</v>
      </c>
      <c r="BV269" s="32">
        <f t="shared" si="114"/>
        <v>0</v>
      </c>
      <c r="BW269" s="32">
        <f t="shared" si="114"/>
        <v>0</v>
      </c>
      <c r="BX269" s="32">
        <f t="shared" si="114"/>
        <v>0</v>
      </c>
      <c r="BY269" s="32">
        <f t="shared" si="114"/>
        <v>0</v>
      </c>
      <c r="BZ269" s="32">
        <f t="shared" si="114"/>
        <v>22</v>
      </c>
      <c r="CA269" s="32">
        <f t="shared" si="114"/>
        <v>339314.91501599998</v>
      </c>
      <c r="CB269" s="32">
        <f t="shared" si="114"/>
        <v>0</v>
      </c>
      <c r="CC269" s="32">
        <f t="shared" si="114"/>
        <v>0</v>
      </c>
      <c r="CD269" s="32">
        <f t="shared" si="114"/>
        <v>0</v>
      </c>
      <c r="CE269" s="32">
        <f t="shared" ref="CE269:EC269" si="115">SUM(CE270:CE275)</f>
        <v>0</v>
      </c>
      <c r="CF269" s="32">
        <f t="shared" si="115"/>
        <v>66</v>
      </c>
      <c r="CG269" s="32">
        <f t="shared" si="115"/>
        <v>739755.69080951996</v>
      </c>
      <c r="CH269" s="32">
        <f t="shared" si="115"/>
        <v>0</v>
      </c>
      <c r="CI269" s="32">
        <f t="shared" si="115"/>
        <v>0</v>
      </c>
      <c r="CJ269" s="32">
        <f t="shared" si="115"/>
        <v>0</v>
      </c>
      <c r="CK269" s="32">
        <f t="shared" si="115"/>
        <v>0</v>
      </c>
      <c r="CL269" s="32">
        <f t="shared" si="115"/>
        <v>0</v>
      </c>
      <c r="CM269" s="32">
        <f t="shared" si="115"/>
        <v>0</v>
      </c>
      <c r="CN269" s="32">
        <f t="shared" si="115"/>
        <v>0</v>
      </c>
      <c r="CO269" s="32">
        <f t="shared" si="115"/>
        <v>0</v>
      </c>
      <c r="CP269" s="32">
        <f t="shared" si="115"/>
        <v>1</v>
      </c>
      <c r="CQ269" s="32">
        <f t="shared" si="115"/>
        <v>10076.624748960001</v>
      </c>
      <c r="CR269" s="32">
        <f t="shared" si="115"/>
        <v>0</v>
      </c>
      <c r="CS269" s="32">
        <f t="shared" si="115"/>
        <v>0</v>
      </c>
      <c r="CT269" s="32">
        <f t="shared" si="115"/>
        <v>0</v>
      </c>
      <c r="CU269" s="32">
        <f t="shared" si="115"/>
        <v>0</v>
      </c>
      <c r="CV269" s="32">
        <f t="shared" si="115"/>
        <v>1</v>
      </c>
      <c r="CW269" s="32">
        <f t="shared" si="115"/>
        <v>12486.252406319996</v>
      </c>
      <c r="CX269" s="32">
        <f t="shared" si="115"/>
        <v>22</v>
      </c>
      <c r="CY269" s="32">
        <f t="shared" si="115"/>
        <v>267468.66996695998</v>
      </c>
      <c r="CZ269" s="32">
        <f t="shared" si="115"/>
        <v>0</v>
      </c>
      <c r="DA269" s="32">
        <f t="shared" si="115"/>
        <v>0</v>
      </c>
      <c r="DB269" s="32">
        <f t="shared" si="115"/>
        <v>0</v>
      </c>
      <c r="DC269" s="32">
        <f t="shared" si="115"/>
        <v>0</v>
      </c>
      <c r="DD269" s="32">
        <f t="shared" si="115"/>
        <v>0</v>
      </c>
      <c r="DE269" s="32">
        <f t="shared" si="115"/>
        <v>0</v>
      </c>
      <c r="DF269" s="32">
        <f t="shared" si="115"/>
        <v>0</v>
      </c>
      <c r="DG269" s="32">
        <f t="shared" si="115"/>
        <v>0</v>
      </c>
      <c r="DH269" s="32">
        <f t="shared" si="115"/>
        <v>12</v>
      </c>
      <c r="DI269" s="32">
        <f t="shared" si="115"/>
        <v>149191.26935328002</v>
      </c>
      <c r="DJ269" s="32">
        <f t="shared" si="115"/>
        <v>12</v>
      </c>
      <c r="DK269" s="32">
        <f t="shared" si="115"/>
        <v>151846.77738384</v>
      </c>
      <c r="DL269" s="32">
        <f t="shared" si="115"/>
        <v>0</v>
      </c>
      <c r="DM269" s="32">
        <f t="shared" si="115"/>
        <v>0</v>
      </c>
      <c r="DN269" s="32">
        <f t="shared" si="115"/>
        <v>0</v>
      </c>
      <c r="DO269" s="32">
        <f t="shared" si="115"/>
        <v>0</v>
      </c>
      <c r="DP269" s="32">
        <f t="shared" si="115"/>
        <v>5</v>
      </c>
      <c r="DQ269" s="32">
        <f t="shared" si="115"/>
        <v>55524.258820800002</v>
      </c>
      <c r="DR269" s="32">
        <f t="shared" si="115"/>
        <v>4</v>
      </c>
      <c r="DS269" s="32">
        <f t="shared" si="115"/>
        <v>155881.77010560001</v>
      </c>
      <c r="DT269" s="32">
        <f t="shared" si="115"/>
        <v>0</v>
      </c>
      <c r="DU269" s="32">
        <f t="shared" si="115"/>
        <v>0</v>
      </c>
      <c r="DV269" s="32">
        <f t="shared" si="115"/>
        <v>0</v>
      </c>
      <c r="DW269" s="32">
        <f t="shared" si="115"/>
        <v>0</v>
      </c>
      <c r="DX269" s="32">
        <f t="shared" si="115"/>
        <v>0</v>
      </c>
      <c r="DY269" s="32">
        <f t="shared" si="115"/>
        <v>0</v>
      </c>
      <c r="DZ269" s="32">
        <f t="shared" si="115"/>
        <v>0</v>
      </c>
      <c r="EA269" s="32">
        <f t="shared" si="115"/>
        <v>0</v>
      </c>
      <c r="EB269" s="32">
        <f t="shared" si="115"/>
        <v>321</v>
      </c>
      <c r="EC269" s="32">
        <f t="shared" si="115"/>
        <v>4296153.7618414806</v>
      </c>
      <c r="ED269" s="51"/>
      <c r="EE269" s="51"/>
      <c r="EF269" s="51"/>
      <c r="EG269" s="51"/>
      <c r="EH269" s="51"/>
      <c r="EI269" s="51"/>
      <c r="EJ269" s="52"/>
      <c r="EK269" s="52"/>
      <c r="EL269" s="52"/>
      <c r="EM269" s="52"/>
      <c r="EN269" s="52"/>
      <c r="EO269" s="52"/>
      <c r="EP269" s="52"/>
      <c r="EQ269" s="52"/>
      <c r="ER269" s="52"/>
      <c r="ES269" s="52"/>
      <c r="ET269" s="52"/>
      <c r="EU269" s="52"/>
      <c r="EV269" s="52"/>
      <c r="EW269" s="52"/>
      <c r="EX269" s="52"/>
      <c r="EY269" s="52"/>
      <c r="EZ269" s="52"/>
      <c r="FA269" s="52"/>
      <c r="FB269" s="52"/>
      <c r="FC269" s="52"/>
      <c r="FD269" s="52"/>
      <c r="FE269" s="52"/>
      <c r="FF269" s="52"/>
      <c r="FG269" s="52"/>
      <c r="FH269" s="52"/>
      <c r="FI269" s="52"/>
      <c r="FJ269" s="52"/>
      <c r="FK269" s="52"/>
      <c r="FL269" s="52"/>
      <c r="FM269" s="52"/>
      <c r="FN269" s="52"/>
      <c r="FO269" s="52"/>
      <c r="FP269" s="52"/>
      <c r="FQ269" s="52"/>
      <c r="FR269" s="52"/>
      <c r="FS269" s="52"/>
      <c r="FT269" s="52"/>
      <c r="FU269" s="52"/>
      <c r="FV269" s="52"/>
      <c r="FW269" s="52"/>
      <c r="FX269" s="52"/>
      <c r="FY269" s="52"/>
      <c r="FZ269" s="52"/>
      <c r="GA269" s="52"/>
      <c r="GB269" s="52"/>
      <c r="GC269" s="52"/>
      <c r="GD269" s="52"/>
      <c r="GE269" s="52"/>
      <c r="GF269" s="52"/>
      <c r="GG269" s="52"/>
      <c r="GH269" s="52"/>
      <c r="GI269" s="52"/>
      <c r="GJ269" s="52"/>
      <c r="GK269" s="52"/>
      <c r="GL269" s="52"/>
      <c r="GM269" s="52"/>
      <c r="GN269" s="52"/>
      <c r="GO269" s="52"/>
      <c r="GP269" s="52"/>
      <c r="GQ269" s="52"/>
      <c r="GR269" s="52"/>
      <c r="GS269" s="52"/>
      <c r="GT269" s="52"/>
      <c r="GU269" s="52"/>
      <c r="GV269" s="52"/>
      <c r="GW269" s="52"/>
      <c r="GX269" s="52"/>
      <c r="GY269" s="52"/>
      <c r="GZ269" s="52"/>
      <c r="HA269" s="52"/>
      <c r="HB269" s="52"/>
      <c r="HC269" s="52"/>
      <c r="HD269" s="52"/>
      <c r="HE269" s="52"/>
      <c r="HF269" s="52"/>
      <c r="HG269" s="52"/>
      <c r="HH269" s="52"/>
      <c r="HI269" s="52"/>
      <c r="HJ269" s="52"/>
      <c r="HK269" s="52"/>
      <c r="HL269" s="52"/>
      <c r="HM269" s="52"/>
      <c r="HN269" s="52"/>
      <c r="HO269" s="52"/>
      <c r="HP269" s="52"/>
      <c r="HQ269" s="52"/>
      <c r="HR269" s="52"/>
      <c r="HS269" s="52"/>
      <c r="HT269" s="52"/>
      <c r="HU269" s="52"/>
      <c r="HV269" s="52"/>
      <c r="HW269" s="52"/>
      <c r="HX269" s="52"/>
      <c r="HY269" s="52"/>
      <c r="HZ269" s="52"/>
      <c r="IA269" s="52"/>
      <c r="IB269" s="52"/>
      <c r="IC269" s="52"/>
      <c r="ID269" s="52"/>
      <c r="IE269" s="52"/>
      <c r="IF269" s="52"/>
      <c r="IG269" s="52"/>
      <c r="IH269" s="52"/>
      <c r="II269" s="52"/>
      <c r="IJ269" s="52"/>
      <c r="IK269" s="52"/>
      <c r="IL269" s="52"/>
      <c r="IM269" s="52"/>
      <c r="IN269" s="52"/>
      <c r="IO269" s="52"/>
      <c r="IP269" s="52"/>
      <c r="IQ269" s="52"/>
      <c r="IR269" s="52"/>
      <c r="IS269" s="52"/>
      <c r="IT269" s="52"/>
      <c r="IU269" s="52"/>
      <c r="IV269" s="52"/>
      <c r="IW269" s="52"/>
    </row>
    <row r="270" spans="1:257" ht="30" x14ac:dyDescent="0.25">
      <c r="A270" s="56">
        <v>257</v>
      </c>
      <c r="B270" s="34" t="s">
        <v>336</v>
      </c>
      <c r="C270" s="35">
        <v>19007.45</v>
      </c>
      <c r="D270" s="35">
        <f>C270*(H270+I270+J270)</f>
        <v>15015.885500000002</v>
      </c>
      <c r="E270" s="112">
        <v>0.56999999999999995</v>
      </c>
      <c r="F270" s="36">
        <v>0.7</v>
      </c>
      <c r="G270" s="101"/>
      <c r="H270" s="102">
        <v>0.64</v>
      </c>
      <c r="I270" s="102">
        <v>0.1</v>
      </c>
      <c r="J270" s="102">
        <v>0.05</v>
      </c>
      <c r="K270" s="102">
        <v>0.21</v>
      </c>
      <c r="L270" s="35">
        <v>1.4</v>
      </c>
      <c r="M270" s="35">
        <v>1.68</v>
      </c>
      <c r="N270" s="35">
        <v>2.23</v>
      </c>
      <c r="O270" s="35">
        <v>2.39</v>
      </c>
      <c r="P270" s="39"/>
      <c r="Q270" s="39">
        <f>P270*C270*E270*F270*L270*$Q$6</f>
        <v>0</v>
      </c>
      <c r="R270" s="39">
        <v>60</v>
      </c>
      <c r="S270" s="39">
        <f>R270*C270*E270*F270*L270*$S$6</f>
        <v>828169.80245999992</v>
      </c>
      <c r="T270" s="39">
        <v>0</v>
      </c>
      <c r="U270" s="39">
        <f>T270*C270*E270*F270*L270*$U$6</f>
        <v>0</v>
      </c>
      <c r="V270" s="39">
        <v>0</v>
      </c>
      <c r="W270" s="39">
        <f>V270*C270*E270*F270*L270*$W$6</f>
        <v>0</v>
      </c>
      <c r="X270" s="39">
        <v>0</v>
      </c>
      <c r="Y270" s="39">
        <f>X270*C270*E270*F270*L270*$Y$6</f>
        <v>0</v>
      </c>
      <c r="Z270" s="39"/>
      <c r="AA270" s="39">
        <f>Z270*C270*E270*F270*L270*$AA$6</f>
        <v>0</v>
      </c>
      <c r="AB270" s="39">
        <v>0</v>
      </c>
      <c r="AC270" s="39">
        <f>AB270*C270*E270*F270*L270*$AC$6</f>
        <v>0</v>
      </c>
      <c r="AD270" s="39">
        <v>0</v>
      </c>
      <c r="AE270" s="39">
        <f>AD270*C270*E270*F270*L270*$AE$6</f>
        <v>0</v>
      </c>
      <c r="AF270" s="39">
        <v>0</v>
      </c>
      <c r="AG270" s="39">
        <f>AF270*C270*E270*F270*L270*$AG$6</f>
        <v>0</v>
      </c>
      <c r="AH270" s="39">
        <v>0</v>
      </c>
      <c r="AI270" s="39">
        <f>AH270*C270*E270*F270*L270*$AI$6</f>
        <v>0</v>
      </c>
      <c r="AJ270" s="39"/>
      <c r="AK270" s="39">
        <f>AJ270*C270*E270*F270*L270*$AK$6</f>
        <v>0</v>
      </c>
      <c r="AL270" s="39">
        <v>0</v>
      </c>
      <c r="AM270" s="39">
        <f>AL270*C270*E270*F270*L270*$AM$6</f>
        <v>0</v>
      </c>
      <c r="AN270" s="39"/>
      <c r="AO270" s="39">
        <f>SUM($AO$6*AN270*C270*E270*F270*L270)</f>
        <v>0</v>
      </c>
      <c r="AP270" s="39">
        <v>0</v>
      </c>
      <c r="AQ270" s="39">
        <f>AP270*C270*E270*F270*L270*$AQ$6</f>
        <v>0</v>
      </c>
      <c r="AR270" s="39">
        <v>0</v>
      </c>
      <c r="AS270" s="39">
        <f>AR270*C270*E270*F270*L270*$AS$6</f>
        <v>0</v>
      </c>
      <c r="AT270" s="39">
        <v>0</v>
      </c>
      <c r="AU270" s="39">
        <f>AT270*C270*E270*F270*L270*$AU$6</f>
        <v>0</v>
      </c>
      <c r="AV270" s="39">
        <v>0</v>
      </c>
      <c r="AW270" s="39">
        <f>AV270*C270*E270*F270*L270*$AW$6</f>
        <v>0</v>
      </c>
      <c r="AY270" s="39">
        <f>SUM(AX270*$AY$6*C270*E270*F270*L270)</f>
        <v>0</v>
      </c>
      <c r="BA270" s="39">
        <f>SUM(AZ270*$BA$6*C270*E270*F270*L270)</f>
        <v>0</v>
      </c>
      <c r="BB270" s="39">
        <v>0</v>
      </c>
      <c r="BC270" s="39">
        <f>BB270*C270*E270*F270*L270*$BC$6</f>
        <v>0</v>
      </c>
      <c r="BD270" s="39">
        <v>0</v>
      </c>
      <c r="BE270" s="39">
        <f>BD270*C270*E270*F270*L270*$BE$6</f>
        <v>0</v>
      </c>
      <c r="BF270" s="39">
        <v>47</v>
      </c>
      <c r="BG270" s="39">
        <f>BF270*C270*E270*F270*L270*$BG$6</f>
        <v>538947.42529319995</v>
      </c>
      <c r="BH270" s="39">
        <v>12</v>
      </c>
      <c r="BI270" s="39">
        <f>BH270*C270*E270*F270*L270*$BI$6</f>
        <v>137603.5979472</v>
      </c>
      <c r="BJ270" s="39">
        <v>0</v>
      </c>
      <c r="BK270" s="39">
        <f>BJ270*C270*E270*F270*L270*$BK$6</f>
        <v>0</v>
      </c>
      <c r="BL270" s="39">
        <v>0</v>
      </c>
      <c r="BM270" s="39">
        <f>BL270*C270*E270*F270*L270*$BM$6</f>
        <v>0</v>
      </c>
      <c r="BN270" s="39">
        <v>0</v>
      </c>
      <c r="BO270" s="39">
        <f>BN270*C270*E270*F270*L270*$BO$6</f>
        <v>0</v>
      </c>
      <c r="BP270" s="39">
        <v>0</v>
      </c>
      <c r="BQ270" s="39">
        <f>BP270*C270*E270*F270*L270*$BQ$6</f>
        <v>0</v>
      </c>
      <c r="BR270" s="39">
        <v>0</v>
      </c>
      <c r="BS270" s="39">
        <f>BR270*C270*E270*F270*L270*$BS$6</f>
        <v>0</v>
      </c>
      <c r="BT270" s="39">
        <v>15</v>
      </c>
      <c r="BU270" s="39">
        <f>BT270*C270*E270*F270*L270*$BU$6</f>
        <v>175189.76590499998</v>
      </c>
      <c r="BV270" s="39">
        <v>0</v>
      </c>
      <c r="BW270" s="39">
        <f>BV270*C270*E270*F270*L270*$BW$6</f>
        <v>0</v>
      </c>
      <c r="BX270" s="39">
        <v>0</v>
      </c>
      <c r="BY270" s="39">
        <f>BX270*C270*E270*F270*L270*$BY$6</f>
        <v>0</v>
      </c>
      <c r="BZ270" s="39">
        <v>0</v>
      </c>
      <c r="CA270" s="39">
        <f>BZ270*C270*E270*F270*M270*$CA$6</f>
        <v>0</v>
      </c>
      <c r="CB270" s="39">
        <v>0</v>
      </c>
      <c r="CC270" s="39">
        <f>CB270*C270*E270*F270*M270*$CC$6</f>
        <v>0</v>
      </c>
      <c r="CD270" s="39">
        <v>0</v>
      </c>
      <c r="CE270" s="39">
        <f>CD270*C270*E270*F270*M270*$CE$6</f>
        <v>0</v>
      </c>
      <c r="CF270" s="39">
        <v>31</v>
      </c>
      <c r="CG270" s="39">
        <f>CF270*C270*E270*F270*M270*$CG$6</f>
        <v>387073.82459591998</v>
      </c>
      <c r="CH270" s="58"/>
      <c r="CI270" s="39">
        <f>SUM(CH270*$CI$6*C270*E270*F270*M270)</f>
        <v>0</v>
      </c>
      <c r="CJ270" s="58"/>
      <c r="CK270" s="39">
        <f>SUM(CJ270*$CK$6*C270*E270*F270*M270)</f>
        <v>0</v>
      </c>
      <c r="CL270" s="39"/>
      <c r="CM270" s="39">
        <f>CL270*C270*E270*F270*M270*$CM$6</f>
        <v>0</v>
      </c>
      <c r="CN270" s="39"/>
      <c r="CO270" s="39">
        <f>CN270*C270*E270*F270*M270*$CO$6</f>
        <v>0</v>
      </c>
      <c r="CP270" s="39"/>
      <c r="CQ270" s="39">
        <f>CP270*C270*E270*F270*M270*$CQ$6</f>
        <v>0</v>
      </c>
      <c r="CR270" s="39">
        <v>0</v>
      </c>
      <c r="CS270" s="39">
        <f>CR270*C270*E270*F270*M270*$CS$6</f>
        <v>0</v>
      </c>
      <c r="CT270" s="39"/>
      <c r="CU270" s="59">
        <f>CT270*C270*E270*F270*M270*$CU$6</f>
        <v>0</v>
      </c>
      <c r="CV270" s="58">
        <v>1</v>
      </c>
      <c r="CW270" s="39">
        <f>SUM(CV270*$CW$6*C270*E270*F270*M270)</f>
        <v>12486.252406319996</v>
      </c>
      <c r="CX270" s="58">
        <v>19</v>
      </c>
      <c r="CY270" s="39">
        <f>SUM(CX270*$CY$6*C270*E270*F270*M270)</f>
        <v>237238.79572007997</v>
      </c>
      <c r="CZ270" s="39"/>
      <c r="DA270" s="39">
        <f>CZ270*C270*E270*F270*M270*$DA$6</f>
        <v>0</v>
      </c>
      <c r="DB270" s="39">
        <v>0</v>
      </c>
      <c r="DC270" s="39">
        <f>DB270*C270*E270*F270*M270*$DC$6</f>
        <v>0</v>
      </c>
      <c r="DD270" s="39"/>
      <c r="DE270" s="39">
        <f>DD270*C270*E270*F270*M270*$DE$6</f>
        <v>0</v>
      </c>
      <c r="DF270" s="39">
        <v>0</v>
      </c>
      <c r="DG270" s="39">
        <f>DF270*C270*E270*F270*M270*$DG$6</f>
        <v>0</v>
      </c>
      <c r="DH270" s="40">
        <v>6</v>
      </c>
      <c r="DI270" s="40">
        <f>DH270*C270*E270*F270*M270*$DI$6</f>
        <v>82562.158768320005</v>
      </c>
      <c r="DJ270" s="39">
        <v>7</v>
      </c>
      <c r="DK270" s="39">
        <f>DJ270*C270*E270*F270*M270*$DK$6</f>
        <v>96322.518563039994</v>
      </c>
      <c r="DL270" s="39">
        <v>0</v>
      </c>
      <c r="DM270" s="39">
        <f>DL270*C270*E270*F270*M270*$DM$6</f>
        <v>0</v>
      </c>
      <c r="DN270" s="39">
        <v>0</v>
      </c>
      <c r="DO270" s="39">
        <f>DN270*C270*E270*F270*M270*$DO$6</f>
        <v>0</v>
      </c>
      <c r="DP270" s="39">
        <v>0</v>
      </c>
      <c r="DQ270" s="39">
        <f>DP270*C270*E270*F270*M270*$DQ$6</f>
        <v>0</v>
      </c>
      <c r="DR270" s="39">
        <v>0</v>
      </c>
      <c r="DS270" s="39">
        <f>DR270*C270*E270*F270*M270*$DS$6</f>
        <v>0</v>
      </c>
      <c r="DT270" s="39">
        <v>0</v>
      </c>
      <c r="DU270" s="39">
        <f>DT270*C270*E270*F270*M270*$DU$6</f>
        <v>0</v>
      </c>
      <c r="DV270" s="39">
        <v>0</v>
      </c>
      <c r="DW270" s="39">
        <f>DV270*C270*E270*F270*M270*$DW$6</f>
        <v>0</v>
      </c>
      <c r="DX270" s="39">
        <v>0</v>
      </c>
      <c r="DY270" s="39">
        <f>DX270*C270*E270*F270*N270*$DY$6</f>
        <v>0</v>
      </c>
      <c r="DZ270" s="39"/>
      <c r="EA270" s="39">
        <f>DZ270*C270*E270*F270*O270*$EA$6</f>
        <v>0</v>
      </c>
      <c r="EB270" s="41">
        <f t="shared" ref="EB270:EB275" si="116">SUM(P270,R270,T270,V270,X270,Z270,AB270,AD270,AF270,AH270,AJ270,AL270,AP270,AR270,AT270,AV270,AX270,AZ270,BB270,BD270,BF270,BH270,BJ270,BL270,BN270,BP270,BR270,BT270,BV270,BX270,BZ270,CB270,CD270,CF270,CH270,CJ270,CL270,CN270,CP270,CR270,CT270,CV270,CX270,CZ270,DB270,DD270,DF270,DH270,DJ270,DL270,DN270,DP270,DR270,DT270,DV270,DX270,DZ270,AN270)</f>
        <v>198</v>
      </c>
      <c r="EC270" s="41">
        <f t="shared" ref="EC270:EC275" si="117">SUM(Q270,S270,U270,W270,Y270,AA270,AC270,AE270,AG270,AI270,AK270,AM270,AQ270,AS270,AU270,AW270,AY270,BA270,BC270,BE270,BG270,BI270,BK270,BM270,BO270,BQ270,BS270,BU270,BW270,BY270,CA270,CC270,CE270,CG270,CI270,CK270,CM270,CO270,CQ270,CS270,CU270,CW270,CY270,DA270,DC270,DE270,DG270,DI270,DK270,DM270,DO270,DQ270,DS270,DU270,DW270,DY270,EA270,AO270)</f>
        <v>2495594.1416590801</v>
      </c>
    </row>
    <row r="271" spans="1:257" ht="45" x14ac:dyDescent="0.25">
      <c r="A271" s="56">
        <v>258</v>
      </c>
      <c r="B271" s="34" t="s">
        <v>337</v>
      </c>
      <c r="C271" s="35">
        <v>19007.45</v>
      </c>
      <c r="D271" s="35">
        <f>C271*(H271+I271+J271)</f>
        <v>14445.662</v>
      </c>
      <c r="E271" s="112">
        <v>0.46</v>
      </c>
      <c r="F271" s="36">
        <v>0.7</v>
      </c>
      <c r="G271" s="101"/>
      <c r="H271" s="102">
        <v>0.62</v>
      </c>
      <c r="I271" s="102">
        <v>0.09</v>
      </c>
      <c r="J271" s="102">
        <v>0.05</v>
      </c>
      <c r="K271" s="102">
        <v>0.24</v>
      </c>
      <c r="L271" s="35">
        <v>1.4</v>
      </c>
      <c r="M271" s="35">
        <v>1.68</v>
      </c>
      <c r="N271" s="35">
        <v>2.23</v>
      </c>
      <c r="O271" s="35">
        <v>2.39</v>
      </c>
      <c r="P271" s="39"/>
      <c r="Q271" s="39">
        <f>P271*C271*E271*F271*L271*$Q$6</f>
        <v>0</v>
      </c>
      <c r="R271" s="39">
        <v>0</v>
      </c>
      <c r="S271" s="39">
        <f>R271*C271*E271*F271*L271*$S$6</f>
        <v>0</v>
      </c>
      <c r="T271" s="39">
        <v>0</v>
      </c>
      <c r="U271" s="39">
        <f>T271*C271*E271*F271*L271*$U$6</f>
        <v>0</v>
      </c>
      <c r="V271" s="39">
        <v>0</v>
      </c>
      <c r="W271" s="39">
        <f>V271*C271*E271*F271*L271*$W$6</f>
        <v>0</v>
      </c>
      <c r="X271" s="39">
        <v>0</v>
      </c>
      <c r="Y271" s="39">
        <f>X271*C271*E271*F271*L271*$Y$6</f>
        <v>0</v>
      </c>
      <c r="Z271" s="39"/>
      <c r="AA271" s="39">
        <f>Z271*C271*E271*F271*L271*$AA$6</f>
        <v>0</v>
      </c>
      <c r="AB271" s="39">
        <v>0</v>
      </c>
      <c r="AC271" s="39">
        <f>AB271*C271*E271*F271*L271*$AC$6</f>
        <v>0</v>
      </c>
      <c r="AD271" s="39">
        <v>0</v>
      </c>
      <c r="AE271" s="39">
        <f>AD271*C271*E271*F271*L271*$AE$6</f>
        <v>0</v>
      </c>
      <c r="AF271" s="39">
        <v>0</v>
      </c>
      <c r="AG271" s="39">
        <f>AF271*C271*E271*F271*L271*$AG$6</f>
        <v>0</v>
      </c>
      <c r="AH271" s="39">
        <v>0</v>
      </c>
      <c r="AI271" s="39">
        <f>AH271*C271*E271*F271*L271*$AI$6</f>
        <v>0</v>
      </c>
      <c r="AJ271" s="39">
        <v>0</v>
      </c>
      <c r="AK271" s="39">
        <f>AJ271*C271*E271*F271*L271*$AK$6</f>
        <v>0</v>
      </c>
      <c r="AL271" s="39">
        <v>0</v>
      </c>
      <c r="AM271" s="39">
        <f>AL271*C271*E271*F271*L271*$AM$6</f>
        <v>0</v>
      </c>
      <c r="AN271" s="39"/>
      <c r="AO271" s="39">
        <f>SUM($AO$6*AN271*C271*E271*F271*L271)</f>
        <v>0</v>
      </c>
      <c r="AP271" s="39"/>
      <c r="AQ271" s="39">
        <f>AP271*C271*E271*F271*L271*$AQ$6</f>
        <v>0</v>
      </c>
      <c r="AR271" s="39">
        <v>0</v>
      </c>
      <c r="AS271" s="39">
        <f>AR271*C271*E271*F271*L271*$AS$6</f>
        <v>0</v>
      </c>
      <c r="AT271" s="39">
        <v>0</v>
      </c>
      <c r="AU271" s="39">
        <f>AT271*C271*E271*F271*L271*$AU$6</f>
        <v>0</v>
      </c>
      <c r="AV271" s="39">
        <v>0</v>
      </c>
      <c r="AW271" s="39">
        <f>AV271*C271*E271*F271*L271*$AW$6</f>
        <v>0</v>
      </c>
      <c r="AY271" s="39">
        <f>SUM(AX271*$AY$6*C271*E271*F271*L271)</f>
        <v>0</v>
      </c>
      <c r="BA271" s="39">
        <f>SUM(AZ271*$BA$6*C271*E271*F271*L271)</f>
        <v>0</v>
      </c>
      <c r="BB271" s="39">
        <v>0</v>
      </c>
      <c r="BC271" s="39">
        <f>BB271*C271*E271*F271*L271*$BC$6</f>
        <v>0</v>
      </c>
      <c r="BD271" s="39">
        <v>0</v>
      </c>
      <c r="BE271" s="39">
        <f>BD271*C271*E271*F271*L271*$BE$6</f>
        <v>0</v>
      </c>
      <c r="BF271" s="39">
        <v>5</v>
      </c>
      <c r="BG271" s="39">
        <f>BF271*C271*E271*F271*L271*$BG$6</f>
        <v>46270.215684000003</v>
      </c>
      <c r="BH271" s="39">
        <v>20</v>
      </c>
      <c r="BI271" s="39">
        <f>BH271*C271*E271*F271*L271*$BI$6</f>
        <v>185080.86273600001</v>
      </c>
      <c r="BJ271" s="39">
        <v>0</v>
      </c>
      <c r="BK271" s="39">
        <f>BJ271*C271*E271*F271*L271*$BK$6</f>
        <v>0</v>
      </c>
      <c r="BL271" s="39">
        <v>0</v>
      </c>
      <c r="BM271" s="39">
        <f>BL271*C271*E271*F271*L271*$BM$6</f>
        <v>0</v>
      </c>
      <c r="BN271" s="39">
        <v>0</v>
      </c>
      <c r="BO271" s="39">
        <f>BN271*C271*E271*F271*L271*$BO$6</f>
        <v>0</v>
      </c>
      <c r="BP271" s="39">
        <v>0</v>
      </c>
      <c r="BQ271" s="39">
        <f>BP271*C271*E271*F271*L271*$BQ$6</f>
        <v>0</v>
      </c>
      <c r="BR271" s="39">
        <v>6</v>
      </c>
      <c r="BS271" s="39">
        <f>BR271*C271*E271*F271*L271*$BS$6</f>
        <v>50383.123744800003</v>
      </c>
      <c r="BT271" s="39">
        <v>0</v>
      </c>
      <c r="BU271" s="39">
        <f>BT271*C271*E271*F271*L271*$BU$6</f>
        <v>0</v>
      </c>
      <c r="BV271" s="39">
        <v>0</v>
      </c>
      <c r="BW271" s="39">
        <f>BV271*C271*E271*F271*L271*$BW$6</f>
        <v>0</v>
      </c>
      <c r="BX271" s="39">
        <v>0</v>
      </c>
      <c r="BY271" s="39">
        <f>BX271*C271*E271*F271*L271*$BY$6</f>
        <v>0</v>
      </c>
      <c r="BZ271" s="39">
        <v>22</v>
      </c>
      <c r="CA271" s="39">
        <f>BZ271*C271*E271*F271*M271*$CA$6</f>
        <v>339314.91501599998</v>
      </c>
      <c r="CB271" s="39"/>
      <c r="CC271" s="39">
        <f>CB271*C271*E271*F271*M271*$CC$6</f>
        <v>0</v>
      </c>
      <c r="CD271" s="39">
        <v>0</v>
      </c>
      <c r="CE271" s="39">
        <f>CD271*C271*E271*F271*M271*$CE$6</f>
        <v>0</v>
      </c>
      <c r="CF271" s="39">
        <v>35</v>
      </c>
      <c r="CG271" s="39">
        <f>CF271*C271*E271*F271*M271*$CG$6</f>
        <v>352681.86621359998</v>
      </c>
      <c r="CH271" s="58"/>
      <c r="CI271" s="39">
        <f>SUM(CH271*$CI$6*C271*E271*F271*M271)</f>
        <v>0</v>
      </c>
      <c r="CJ271" s="58"/>
      <c r="CK271" s="39">
        <f>SUM(CJ271*$CK$6*C271*E271*F271*M271)</f>
        <v>0</v>
      </c>
      <c r="CL271" s="39">
        <v>0</v>
      </c>
      <c r="CM271" s="39">
        <f>CL271*C271*E271*F271*M271*$CM$6</f>
        <v>0</v>
      </c>
      <c r="CN271" s="39"/>
      <c r="CO271" s="39">
        <f>CN271*C271*E271*F271*M271*$CO$6</f>
        <v>0</v>
      </c>
      <c r="CP271" s="39">
        <v>1</v>
      </c>
      <c r="CQ271" s="39">
        <f>CP271*C271*E271*F271*M271*$CQ$6</f>
        <v>10076.624748960001</v>
      </c>
      <c r="CR271" s="39">
        <v>0</v>
      </c>
      <c r="CS271" s="39">
        <f>CR271*C271*E271*F271*M271*$CS$6</f>
        <v>0</v>
      </c>
      <c r="CT271" s="39"/>
      <c r="CU271" s="59">
        <f>CT271*C271*E271*F271*M271*$CU$6</f>
        <v>0</v>
      </c>
      <c r="CV271" s="58"/>
      <c r="CW271" s="39">
        <f>SUM(CV271*$CW$6*C271*E271*F271*M271)</f>
        <v>0</v>
      </c>
      <c r="CX271" s="58">
        <v>3</v>
      </c>
      <c r="CY271" s="39">
        <f>SUM(CX271*$CY$6*C271*E271*F271*M271)</f>
        <v>30229.874246879997</v>
      </c>
      <c r="CZ271" s="39"/>
      <c r="DA271" s="39">
        <f>CZ271*C271*E271*F271*M271*$DA$6</f>
        <v>0</v>
      </c>
      <c r="DB271" s="39">
        <v>0</v>
      </c>
      <c r="DC271" s="39">
        <f>DB271*C271*E271*F271*M271*$DC$6</f>
        <v>0</v>
      </c>
      <c r="DD271" s="39"/>
      <c r="DE271" s="39">
        <f>DD271*C271*E271*F271*M271*$DE$6</f>
        <v>0</v>
      </c>
      <c r="DF271" s="39">
        <v>0</v>
      </c>
      <c r="DG271" s="39">
        <f>DF271*C271*E271*F271*M271*$DG$6</f>
        <v>0</v>
      </c>
      <c r="DH271" s="40">
        <v>6</v>
      </c>
      <c r="DI271" s="40">
        <f>DH271*C271*E271*F271*M271*$DI$6</f>
        <v>66629.110584959999</v>
      </c>
      <c r="DJ271" s="39">
        <v>5</v>
      </c>
      <c r="DK271" s="39">
        <f>DJ271*C271*E271*F271*M271*$DK$6</f>
        <v>55524.258820800002</v>
      </c>
      <c r="DL271" s="39">
        <v>0</v>
      </c>
      <c r="DM271" s="39">
        <f>DL271*C271*E271*F271*M271*$DM$6</f>
        <v>0</v>
      </c>
      <c r="DN271" s="39">
        <v>0</v>
      </c>
      <c r="DO271" s="39">
        <f>DN271*C271*E271*F271*M271*$DO$6</f>
        <v>0</v>
      </c>
      <c r="DP271" s="39">
        <v>5</v>
      </c>
      <c r="DQ271" s="39">
        <f>DP271*C271*E271*F271*M271*$DQ$6</f>
        <v>55524.258820800002</v>
      </c>
      <c r="DR271" s="39">
        <v>0</v>
      </c>
      <c r="DS271" s="39">
        <f>DR271*C271*E271*F271*M271*$DS$6</f>
        <v>0</v>
      </c>
      <c r="DT271" s="39">
        <v>0</v>
      </c>
      <c r="DU271" s="39">
        <f>DT271*C271*E271*F271*M271*$DU$6</f>
        <v>0</v>
      </c>
      <c r="DV271" s="39">
        <v>0</v>
      </c>
      <c r="DW271" s="39">
        <f>DV271*C271*E271*F271*M271*$DW$6</f>
        <v>0</v>
      </c>
      <c r="DX271" s="39"/>
      <c r="DY271" s="39">
        <f>DX271*C271*E271*F271*N271*$DY$6</f>
        <v>0</v>
      </c>
      <c r="DZ271" s="39"/>
      <c r="EA271" s="39">
        <f>DZ271*C271*E271*F271*O271*$EA$6</f>
        <v>0</v>
      </c>
      <c r="EB271" s="41">
        <f t="shared" si="116"/>
        <v>108</v>
      </c>
      <c r="EC271" s="41">
        <f t="shared" si="117"/>
        <v>1191715.1106168001</v>
      </c>
    </row>
    <row r="272" spans="1:257" s="43" customFormat="1" x14ac:dyDescent="0.25">
      <c r="A272" s="56">
        <v>256</v>
      </c>
      <c r="B272" s="34" t="s">
        <v>338</v>
      </c>
      <c r="C272" s="35">
        <v>19007.45</v>
      </c>
      <c r="D272" s="35"/>
      <c r="E272" s="113">
        <v>1.1299999999999999</v>
      </c>
      <c r="F272" s="36">
        <v>1</v>
      </c>
      <c r="G272" s="37"/>
      <c r="H272" s="38">
        <v>0.62</v>
      </c>
      <c r="I272" s="38">
        <v>0.09</v>
      </c>
      <c r="J272" s="38">
        <v>0.05</v>
      </c>
      <c r="K272" s="38">
        <v>0.24</v>
      </c>
      <c r="L272" s="35">
        <v>1.4</v>
      </c>
      <c r="M272" s="35">
        <v>1.68</v>
      </c>
      <c r="N272" s="35">
        <v>2.23</v>
      </c>
      <c r="O272" s="35">
        <v>2.39</v>
      </c>
      <c r="P272" s="39"/>
      <c r="Q272" s="39">
        <f>P272*C272*E272*F272*L272*$Q$6</f>
        <v>0</v>
      </c>
      <c r="R272" s="39">
        <v>10</v>
      </c>
      <c r="S272" s="39">
        <f>R272*C272*E272*F272*L272*$S$6</f>
        <v>390907.21669999993</v>
      </c>
      <c r="T272" s="39"/>
      <c r="U272" s="39">
        <f>T272*C272*E272*F272*L272*$U$6</f>
        <v>0</v>
      </c>
      <c r="V272" s="39"/>
      <c r="W272" s="39">
        <f>V272*C272*E272*F272*L272*$W$6</f>
        <v>0</v>
      </c>
      <c r="X272" s="39"/>
      <c r="Y272" s="39">
        <f>X272*C272*E272*F272*L272*$Y$6</f>
        <v>0</v>
      </c>
      <c r="Z272" s="39"/>
      <c r="AA272" s="39">
        <f>Z272*C272*E272*F272*L272*$AA$6</f>
        <v>0</v>
      </c>
      <c r="AB272" s="39"/>
      <c r="AC272" s="39">
        <f>AB272*C272*E272*F272*L272*$AC$6</f>
        <v>0</v>
      </c>
      <c r="AD272" s="39"/>
      <c r="AE272" s="39">
        <f>AD272*C272*E272*F272*L272*$AE$6</f>
        <v>0</v>
      </c>
      <c r="AF272" s="39"/>
      <c r="AG272" s="39">
        <f>AF272*C272*E272*F272*L272*$AG$6</f>
        <v>0</v>
      </c>
      <c r="AH272" s="39"/>
      <c r="AI272" s="39">
        <f>AH272*C272*E272*F272*L272*$AI$6</f>
        <v>0</v>
      </c>
      <c r="AJ272" s="39"/>
      <c r="AK272" s="39">
        <f>AJ272*C272*E272*F272*L272*$AK$6</f>
        <v>0</v>
      </c>
      <c r="AL272" s="39"/>
      <c r="AM272" s="39">
        <f>AL272*C272*E272*F272*L272*$AM$6</f>
        <v>0</v>
      </c>
      <c r="AN272" s="39"/>
      <c r="AO272" s="39">
        <f>SUM($AO$6*AN272*C272*E272*F272*L272)</f>
        <v>0</v>
      </c>
      <c r="AP272" s="39"/>
      <c r="AQ272" s="39">
        <f>AP272*C272*E272*F272*L272*$AQ$6</f>
        <v>0</v>
      </c>
      <c r="AR272" s="39"/>
      <c r="AS272" s="39">
        <f>AR272*C272*E272*F272*L272*$AS$6</f>
        <v>0</v>
      </c>
      <c r="AT272" s="39"/>
      <c r="AU272" s="39">
        <f>AT272*C272*E272*F272*L272*$AU$6</f>
        <v>0</v>
      </c>
      <c r="AV272" s="39"/>
      <c r="AW272" s="39">
        <f>AV272*C272*E272*F272*L272*$AW$6</f>
        <v>0</v>
      </c>
      <c r="AX272" s="2"/>
      <c r="AY272" s="39">
        <f>SUM(AX272*$AY$6*C272*E272*F272*L272)</f>
        <v>0</v>
      </c>
      <c r="AZ272" s="2"/>
      <c r="BA272" s="39">
        <f>SUM(AZ272*$BA$6*C272*E272*F272*L272)</f>
        <v>0</v>
      </c>
      <c r="BB272" s="39"/>
      <c r="BC272" s="39">
        <f>BB272*C272*E272*F272*L272*$BC$6</f>
        <v>0</v>
      </c>
      <c r="BD272" s="39"/>
      <c r="BE272" s="39">
        <f>BD272*C272*E272*F272*L272*$BE$6</f>
        <v>0</v>
      </c>
      <c r="BF272" s="39"/>
      <c r="BG272" s="39">
        <f>BF272*C272*E272*F272*L272*$BG$6</f>
        <v>0</v>
      </c>
      <c r="BH272" s="39"/>
      <c r="BI272" s="39">
        <f>BH272*C272*E272*F272*L272*$BI$6</f>
        <v>0</v>
      </c>
      <c r="BJ272" s="39"/>
      <c r="BK272" s="39">
        <f>BJ272*C272*E272*F272*L272*$BK$6</f>
        <v>0</v>
      </c>
      <c r="BL272" s="39"/>
      <c r="BM272" s="39">
        <f>BL272*C272*E272*F272*L272*$BM$6</f>
        <v>0</v>
      </c>
      <c r="BN272" s="39"/>
      <c r="BO272" s="39">
        <f>BN272*C272*E272*F272*L272*$BO$6</f>
        <v>0</v>
      </c>
      <c r="BP272" s="39"/>
      <c r="BQ272" s="39">
        <f>BP272*C272*E272*F272*L272*$BQ$6</f>
        <v>0</v>
      </c>
      <c r="BR272" s="39"/>
      <c r="BS272" s="39">
        <f>BR272*C272*E272*F272*L272*$BS$6</f>
        <v>0</v>
      </c>
      <c r="BT272" s="39"/>
      <c r="BU272" s="39">
        <f>BT272*C272*E272*F272*L272*$BU$6</f>
        <v>0</v>
      </c>
      <c r="BV272" s="39"/>
      <c r="BW272" s="39">
        <f>BV272*C272*E272*F272*L272*$BW$6</f>
        <v>0</v>
      </c>
      <c r="BX272" s="39"/>
      <c r="BY272" s="39">
        <f>BX272*C272*E272*F272*L272*$BY$6</f>
        <v>0</v>
      </c>
      <c r="BZ272" s="39"/>
      <c r="CA272" s="39">
        <f>BZ272*C272*E272*F272*M272*$CA$6</f>
        <v>0</v>
      </c>
      <c r="CB272" s="39"/>
      <c r="CC272" s="39">
        <f>CB272*C272*E272*F272*M272*$CC$6</f>
        <v>0</v>
      </c>
      <c r="CD272" s="39"/>
      <c r="CE272" s="39">
        <f>CD272*C272*E272*F272*M272*$CE$6</f>
        <v>0</v>
      </c>
      <c r="CF272" s="39"/>
      <c r="CG272" s="39">
        <f>CF272*C272*E272*F272*M272*$CG$6</f>
        <v>0</v>
      </c>
      <c r="CH272" s="58"/>
      <c r="CI272" s="39">
        <f>SUM(CH272*$CI$6*C272*E272*F272*M272)</f>
        <v>0</v>
      </c>
      <c r="CJ272" s="58"/>
      <c r="CK272" s="39">
        <f>SUM(CJ272*$CK$6*C272*E272*F272*M272)</f>
        <v>0</v>
      </c>
      <c r="CL272" s="39"/>
      <c r="CM272" s="39">
        <f>CL272*C272*E272*F272*M272*$CM$6</f>
        <v>0</v>
      </c>
      <c r="CN272" s="39"/>
      <c r="CO272" s="39">
        <f>CN272*C272*E272*F272*M272*$CO$6</f>
        <v>0</v>
      </c>
      <c r="CP272" s="39"/>
      <c r="CQ272" s="39">
        <f>CP272*C272*E272*F272*M272*$CQ$6</f>
        <v>0</v>
      </c>
      <c r="CR272" s="39"/>
      <c r="CS272" s="39">
        <f>CR272*C272*E272*F272*M272*$CS$6</f>
        <v>0</v>
      </c>
      <c r="CT272" s="39"/>
      <c r="CU272" s="59">
        <f>CT272*C272*E272*F272*M272*$CU$6</f>
        <v>0</v>
      </c>
      <c r="CV272" s="58"/>
      <c r="CW272" s="39">
        <f>SUM(CV272*$CW$6*C272*E272*F272*M272)</f>
        <v>0</v>
      </c>
      <c r="CX272" s="58"/>
      <c r="CY272" s="39">
        <f>SUM(CX272*$CY$6*C272*E272*F272*M272)</f>
        <v>0</v>
      </c>
      <c r="CZ272" s="39"/>
      <c r="DA272" s="39">
        <f>CZ272*C272*E272*F272*M272*$DA$6</f>
        <v>0</v>
      </c>
      <c r="DB272" s="39"/>
      <c r="DC272" s="39">
        <f>DB272*C272*E272*F272*M272*$DC$6</f>
        <v>0</v>
      </c>
      <c r="DD272" s="39"/>
      <c r="DE272" s="39">
        <f>DD272*C272*E272*F272*M272*$DE$6</f>
        <v>0</v>
      </c>
      <c r="DF272" s="39"/>
      <c r="DG272" s="39">
        <f>DF272*C272*E272*F272*M272*$DG$6</f>
        <v>0</v>
      </c>
      <c r="DH272" s="40"/>
      <c r="DI272" s="40">
        <f>DH272*C272*E272*F272*M272*$DI$6</f>
        <v>0</v>
      </c>
      <c r="DJ272" s="39"/>
      <c r="DK272" s="39">
        <f>DJ272*C272*E272*F272*M272*$DK$6</f>
        <v>0</v>
      </c>
      <c r="DL272" s="39"/>
      <c r="DM272" s="39">
        <f>DL272*C272*E272*F272*M272*$DM$6</f>
        <v>0</v>
      </c>
      <c r="DN272" s="39"/>
      <c r="DO272" s="39">
        <f>DN272*C272*E272*F272*M272*$DO$6</f>
        <v>0</v>
      </c>
      <c r="DP272" s="39"/>
      <c r="DQ272" s="39">
        <f>DP272*C272*E272*F272*M272*$DQ$6</f>
        <v>0</v>
      </c>
      <c r="DR272" s="39">
        <v>4</v>
      </c>
      <c r="DS272" s="39">
        <f>DR272*C272*E272*F272*M272*$DS$6</f>
        <v>155881.77010560001</v>
      </c>
      <c r="DT272" s="39"/>
      <c r="DU272" s="39">
        <f>DT272*C272*E272*F272*M272*$DU$6</f>
        <v>0</v>
      </c>
      <c r="DV272" s="39"/>
      <c r="DW272" s="39">
        <f>DV272*C272*E272*F272*M272*$DW$6</f>
        <v>0</v>
      </c>
      <c r="DX272" s="39"/>
      <c r="DY272" s="39">
        <f>DX272*C272*E272*F272*N272*$DY$6</f>
        <v>0</v>
      </c>
      <c r="DZ272" s="39"/>
      <c r="EA272" s="39">
        <f>DZ272*C272*E272*F272*O272*$EA$6</f>
        <v>0</v>
      </c>
      <c r="EB272" s="41">
        <f t="shared" si="116"/>
        <v>14</v>
      </c>
      <c r="EC272" s="41">
        <f t="shared" si="117"/>
        <v>546788.98680559988</v>
      </c>
      <c r="ED272" s="2"/>
      <c r="EE272" s="2"/>
      <c r="EF272" s="2"/>
      <c r="EG272" s="2"/>
      <c r="EH272" s="2"/>
      <c r="EI272" s="2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  <c r="FV272" s="1"/>
      <c r="FW272" s="1"/>
      <c r="FX272" s="1"/>
      <c r="FY272" s="1"/>
      <c r="FZ272" s="1"/>
      <c r="GA272" s="1"/>
      <c r="GB272" s="1"/>
      <c r="GC272" s="1"/>
      <c r="GD272" s="1"/>
      <c r="GE272" s="1"/>
      <c r="GF272" s="1"/>
      <c r="GG272" s="1"/>
      <c r="GH272" s="1"/>
      <c r="GI272" s="1"/>
      <c r="GJ272" s="1"/>
      <c r="GK272" s="1"/>
      <c r="GL272" s="1"/>
      <c r="GM272" s="1"/>
      <c r="GN272" s="1"/>
      <c r="GO272" s="1"/>
      <c r="GP272" s="1"/>
      <c r="GQ272" s="1"/>
      <c r="GR272" s="1"/>
      <c r="GS272" s="1"/>
      <c r="GT272" s="1"/>
      <c r="GU272" s="1"/>
      <c r="GV272" s="1"/>
      <c r="GW272" s="1"/>
      <c r="GX272" s="1"/>
      <c r="GY272" s="1"/>
      <c r="GZ272" s="1"/>
      <c r="HA272" s="1"/>
      <c r="HB272" s="1"/>
      <c r="HC272" s="1"/>
      <c r="HD272" s="1"/>
      <c r="HE272" s="1"/>
      <c r="HF272" s="1"/>
      <c r="HG272" s="1"/>
      <c r="HH272" s="1"/>
      <c r="HI272" s="1"/>
      <c r="HJ272" s="1"/>
      <c r="HK272" s="1"/>
      <c r="HL272" s="1"/>
      <c r="HM272" s="1"/>
      <c r="HN272" s="1"/>
      <c r="HO272" s="1"/>
      <c r="HP272" s="1"/>
      <c r="HQ272" s="1"/>
      <c r="HR272" s="1"/>
      <c r="HS272" s="1"/>
      <c r="HT272" s="1"/>
      <c r="HU272" s="1"/>
      <c r="HV272" s="1"/>
      <c r="HW272" s="1"/>
      <c r="HX272" s="1"/>
      <c r="HY272" s="1"/>
      <c r="HZ272" s="1"/>
      <c r="IA272" s="1"/>
      <c r="IB272" s="1"/>
      <c r="IC272" s="1"/>
      <c r="ID272" s="1"/>
      <c r="IE272" s="1"/>
      <c r="IF272" s="1"/>
      <c r="IG272" s="1"/>
      <c r="IH272" s="1"/>
      <c r="II272" s="1"/>
      <c r="IJ272" s="1"/>
      <c r="IK272" s="1"/>
      <c r="IL272" s="1"/>
      <c r="IM272" s="1"/>
      <c r="IN272" s="1"/>
      <c r="IO272" s="1"/>
      <c r="IP272" s="1"/>
      <c r="IQ272" s="1"/>
      <c r="IR272" s="1"/>
      <c r="IS272" s="1"/>
      <c r="IT272" s="1"/>
      <c r="IU272" s="1"/>
      <c r="IV272" s="1"/>
      <c r="IW272" s="1"/>
    </row>
    <row r="273" spans="1:257" s="43" customFormat="1" x14ac:dyDescent="0.25">
      <c r="A273" s="56">
        <v>148</v>
      </c>
      <c r="B273" s="34" t="s">
        <v>339</v>
      </c>
      <c r="C273" s="35">
        <v>19007.45</v>
      </c>
      <c r="D273" s="35"/>
      <c r="E273" s="113">
        <v>2.12</v>
      </c>
      <c r="F273" s="36">
        <v>1</v>
      </c>
      <c r="G273" s="37"/>
      <c r="H273" s="38">
        <v>0.62</v>
      </c>
      <c r="I273" s="38">
        <v>0.09</v>
      </c>
      <c r="J273" s="38">
        <v>0.05</v>
      </c>
      <c r="K273" s="38">
        <v>0.24</v>
      </c>
      <c r="L273" s="35">
        <v>1.4</v>
      </c>
      <c r="M273" s="35">
        <v>1.68</v>
      </c>
      <c r="N273" s="35">
        <v>2.23</v>
      </c>
      <c r="O273" s="35">
        <v>2.39</v>
      </c>
      <c r="P273" s="39"/>
      <c r="Q273" s="39">
        <f>P273*C273*E273*F273*L273*$Q$6</f>
        <v>0</v>
      </c>
      <c r="R273" s="39"/>
      <c r="S273" s="39">
        <f>R273*C273*E273*F273*L273*$S$6</f>
        <v>0</v>
      </c>
      <c r="T273" s="39"/>
      <c r="U273" s="39">
        <f>T273*C273*E273*F273*L273*$U$6</f>
        <v>0</v>
      </c>
      <c r="V273" s="39">
        <v>1</v>
      </c>
      <c r="W273" s="39">
        <f>V273*C273*E273*F273*L273*$W$6</f>
        <v>62055.52276</v>
      </c>
      <c r="X273" s="39"/>
      <c r="Y273" s="39">
        <f>X273*C273*E273*F273*L273*$Y$6</f>
        <v>0</v>
      </c>
      <c r="Z273" s="39"/>
      <c r="AA273" s="39">
        <f>Z273*C273*E273*F273*L273*$AA$6</f>
        <v>0</v>
      </c>
      <c r="AB273" s="39"/>
      <c r="AC273" s="39">
        <f>AB273*C273*E273*F273*L273*$AC$6</f>
        <v>0</v>
      </c>
      <c r="AD273" s="39"/>
      <c r="AE273" s="39">
        <f>AD273*C273*E273*F273*L273*$AE$6</f>
        <v>0</v>
      </c>
      <c r="AF273" s="39"/>
      <c r="AG273" s="39">
        <f>AF273*C273*E273*F273*L273*$AG$6</f>
        <v>0</v>
      </c>
      <c r="AH273" s="39"/>
      <c r="AI273" s="39">
        <f>AH273*C273*E273*F273*L273*$AI$6</f>
        <v>0</v>
      </c>
      <c r="AJ273" s="39"/>
      <c r="AK273" s="39">
        <f>AJ273*C273*E273*F273*L273*$AK$6</f>
        <v>0</v>
      </c>
      <c r="AL273" s="39"/>
      <c r="AM273" s="39">
        <f>AL273*C273*E273*F273*L273*$AM$6</f>
        <v>0</v>
      </c>
      <c r="AN273" s="39"/>
      <c r="AO273" s="39">
        <f>SUM($AO$6*AN273*C273*E273*F273*L273)</f>
        <v>0</v>
      </c>
      <c r="AP273" s="39"/>
      <c r="AQ273" s="39">
        <f>AP273*C273*E273*F273*L273*$AQ$6</f>
        <v>0</v>
      </c>
      <c r="AR273" s="39"/>
      <c r="AS273" s="39">
        <f>AR273*C273*E273*F273*L273*$AS$6</f>
        <v>0</v>
      </c>
      <c r="AT273" s="39"/>
      <c r="AU273" s="39">
        <f>AT273*C273*E273*F273*L273*$AU$6</f>
        <v>0</v>
      </c>
      <c r="AV273" s="39"/>
      <c r="AW273" s="39">
        <f>AV273*C273*E273*F273*L273*$AW$6</f>
        <v>0</v>
      </c>
      <c r="AX273" s="2"/>
      <c r="AY273" s="39">
        <f>SUM(AX273*$AY$6*C273*E273*F273*L273)</f>
        <v>0</v>
      </c>
      <c r="AZ273" s="2"/>
      <c r="BA273" s="39">
        <f>SUM(AZ273*$BA$6*C273*E273*F273*L273)</f>
        <v>0</v>
      </c>
      <c r="BB273" s="39"/>
      <c r="BC273" s="39">
        <f>BB273*C273*E273*F273*L273*$BC$6</f>
        <v>0</v>
      </c>
      <c r="BD273" s="39"/>
      <c r="BE273" s="39">
        <f>BD273*C273*E273*F273*L273*$BE$6</f>
        <v>0</v>
      </c>
      <c r="BF273" s="39"/>
      <c r="BG273" s="39">
        <f>BF273*C273*E273*F273*L273*$BG$6</f>
        <v>0</v>
      </c>
      <c r="BH273" s="39"/>
      <c r="BI273" s="39">
        <f>BH273*C273*E273*F273*L273*$BI$6</f>
        <v>0</v>
      </c>
      <c r="BJ273" s="39"/>
      <c r="BK273" s="39">
        <f>BJ273*C273*E273*F273*L273*$BK$6</f>
        <v>0</v>
      </c>
      <c r="BL273" s="39"/>
      <c r="BM273" s="39">
        <f>BL273*C273*E273*F273*L273*$BM$6</f>
        <v>0</v>
      </c>
      <c r="BN273" s="39"/>
      <c r="BO273" s="39">
        <f>BN273*C273*E273*F273*L273*$BO$6</f>
        <v>0</v>
      </c>
      <c r="BP273" s="39"/>
      <c r="BQ273" s="39">
        <f>BP273*C273*E273*F273*L273*$BQ$6</f>
        <v>0</v>
      </c>
      <c r="BR273" s="39"/>
      <c r="BS273" s="39">
        <f>BR273*C273*E273*F273*L273*$BS$6</f>
        <v>0</v>
      </c>
      <c r="BT273" s="39"/>
      <c r="BU273" s="39">
        <f>BT273*C273*E273*F273*L273*$BU$6</f>
        <v>0</v>
      </c>
      <c r="BV273" s="39"/>
      <c r="BW273" s="39">
        <f>BV273*C273*E273*F273*L273*$BW$6</f>
        <v>0</v>
      </c>
      <c r="BX273" s="39"/>
      <c r="BY273" s="39">
        <f>BX273*C273*E273*F273*L273*$BY$6</f>
        <v>0</v>
      </c>
      <c r="BZ273" s="39"/>
      <c r="CA273" s="39">
        <f>BZ273*C273*E273*F273*M273*$CA$6</f>
        <v>0</v>
      </c>
      <c r="CB273" s="39"/>
      <c r="CC273" s="39">
        <f>CB273*C273*E273*F273*M273*$CC$6</f>
        <v>0</v>
      </c>
      <c r="CD273" s="39"/>
      <c r="CE273" s="39">
        <f>CD273*C273*E273*F273*M273*$CE$6</f>
        <v>0</v>
      </c>
      <c r="CF273" s="39"/>
      <c r="CG273" s="39">
        <f>CF273*C273*E273*F273*M273*$CG$6</f>
        <v>0</v>
      </c>
      <c r="CH273" s="58"/>
      <c r="CI273" s="39">
        <f>SUM(CH273*$CI$6*C273*E273*F273*M273)</f>
        <v>0</v>
      </c>
      <c r="CJ273" s="58"/>
      <c r="CK273" s="39">
        <f>SUM(CJ273*$CK$6*C273*E273*F273*M273)</f>
        <v>0</v>
      </c>
      <c r="CL273" s="39"/>
      <c r="CM273" s="39">
        <f>CL273*C273*E273*F273*M273*$CM$6</f>
        <v>0</v>
      </c>
      <c r="CN273" s="39"/>
      <c r="CO273" s="39">
        <f>CN273*C273*E273*F273*M273*$CO$6</f>
        <v>0</v>
      </c>
      <c r="CP273" s="39"/>
      <c r="CQ273" s="39">
        <f>CP273*C273*E273*F273*M273*$CQ$6</f>
        <v>0</v>
      </c>
      <c r="CR273" s="39"/>
      <c r="CS273" s="39">
        <f>CR273*C273*E273*F273*M273*$CS$6</f>
        <v>0</v>
      </c>
      <c r="CT273" s="39"/>
      <c r="CU273" s="59">
        <f>CT273*C273*E273*F273*M273*$CU$6</f>
        <v>0</v>
      </c>
      <c r="CV273" s="58"/>
      <c r="CW273" s="39">
        <f>SUM(CV273*$CW$6*C273*E273*F273*M273)</f>
        <v>0</v>
      </c>
      <c r="CX273" s="58"/>
      <c r="CY273" s="39">
        <f>SUM(CX273*$CY$6*C273*E273*F273*M273)</f>
        <v>0</v>
      </c>
      <c r="CZ273" s="39"/>
      <c r="DA273" s="39">
        <f>CZ273*C273*E273*F273*M273*$DA$6</f>
        <v>0</v>
      </c>
      <c r="DB273" s="39"/>
      <c r="DC273" s="39">
        <f>DB273*C273*E273*F273*M273*$DC$6</f>
        <v>0</v>
      </c>
      <c r="DD273" s="39"/>
      <c r="DE273" s="39">
        <f>DD273*C273*E273*F273*M273*$DE$6</f>
        <v>0</v>
      </c>
      <c r="DF273" s="39"/>
      <c r="DG273" s="39">
        <f>DF273*C273*E273*F273*M273*$DG$6</f>
        <v>0</v>
      </c>
      <c r="DH273" s="40"/>
      <c r="DI273" s="40">
        <f>DH273*C273*E273*F273*M273*$DI$6</f>
        <v>0</v>
      </c>
      <c r="DJ273" s="39"/>
      <c r="DK273" s="39">
        <f>DJ273*C273*E273*F273*M273*$DK$6</f>
        <v>0</v>
      </c>
      <c r="DL273" s="39"/>
      <c r="DM273" s="39">
        <f>DL273*C273*E273*F273*M273*$DM$6</f>
        <v>0</v>
      </c>
      <c r="DN273" s="39"/>
      <c r="DO273" s="39">
        <f>DN273*C273*E273*F273*M273*$DO$6</f>
        <v>0</v>
      </c>
      <c r="DP273" s="39"/>
      <c r="DQ273" s="39">
        <f>DP273*C273*E273*F273*M273*$DQ$6</f>
        <v>0</v>
      </c>
      <c r="DR273" s="39"/>
      <c r="DS273" s="39">
        <f>DR273*C273*E273*F273*M273*$DS$6</f>
        <v>0</v>
      </c>
      <c r="DT273" s="39"/>
      <c r="DU273" s="39">
        <f>DT273*C273*E273*F273*M273*$DU$6</f>
        <v>0</v>
      </c>
      <c r="DV273" s="39"/>
      <c r="DW273" s="39">
        <f>DV273*C273*E273*F273*M273*$DW$6</f>
        <v>0</v>
      </c>
      <c r="DX273" s="39"/>
      <c r="DY273" s="39">
        <f>DX273*C273*E273*F273*N273*$DY$6</f>
        <v>0</v>
      </c>
      <c r="DZ273" s="39"/>
      <c r="EA273" s="39">
        <f>DZ273*C273*E273*F273*O273*$EA$6</f>
        <v>0</v>
      </c>
      <c r="EB273" s="41">
        <f t="shared" si="116"/>
        <v>1</v>
      </c>
      <c r="EC273" s="41">
        <f t="shared" si="117"/>
        <v>62055.52276</v>
      </c>
      <c r="ED273" s="2"/>
      <c r="EE273" s="2"/>
      <c r="EF273" s="2"/>
      <c r="EG273" s="2"/>
      <c r="EH273" s="2"/>
      <c r="EI273" s="2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  <c r="FV273" s="1"/>
      <c r="FW273" s="1"/>
      <c r="FX273" s="1"/>
      <c r="FY273" s="1"/>
      <c r="FZ273" s="1"/>
      <c r="GA273" s="1"/>
      <c r="GB273" s="1"/>
      <c r="GC273" s="1"/>
      <c r="GD273" s="1"/>
      <c r="GE273" s="1"/>
      <c r="GF273" s="1"/>
      <c r="GG273" s="1"/>
      <c r="GH273" s="1"/>
      <c r="GI273" s="1"/>
      <c r="GJ273" s="1"/>
      <c r="GK273" s="1"/>
      <c r="GL273" s="1"/>
      <c r="GM273" s="1"/>
      <c r="GN273" s="1"/>
      <c r="GO273" s="1"/>
      <c r="GP273" s="1"/>
      <c r="GQ273" s="1"/>
      <c r="GR273" s="1"/>
      <c r="GS273" s="1"/>
      <c r="GT273" s="1"/>
      <c r="GU273" s="1"/>
      <c r="GV273" s="1"/>
      <c r="GW273" s="1"/>
      <c r="GX273" s="1"/>
      <c r="GY273" s="1"/>
      <c r="GZ273" s="1"/>
      <c r="HA273" s="1"/>
      <c r="HB273" s="1"/>
      <c r="HC273" s="1"/>
      <c r="HD273" s="1"/>
      <c r="HE273" s="1"/>
      <c r="HF273" s="1"/>
      <c r="HG273" s="1"/>
      <c r="HH273" s="1"/>
      <c r="HI273" s="1"/>
      <c r="HJ273" s="1"/>
      <c r="HK273" s="1"/>
      <c r="HL273" s="1"/>
      <c r="HM273" s="1"/>
      <c r="HN273" s="1"/>
      <c r="HO273" s="1"/>
      <c r="HP273" s="1"/>
      <c r="HQ273" s="1"/>
      <c r="HR273" s="1"/>
      <c r="HS273" s="1"/>
      <c r="HT273" s="1"/>
      <c r="HU273" s="1"/>
      <c r="HV273" s="1"/>
      <c r="HW273" s="1"/>
      <c r="HX273" s="1"/>
      <c r="HY273" s="1"/>
      <c r="HZ273" s="1"/>
      <c r="IA273" s="1"/>
      <c r="IB273" s="1"/>
      <c r="IC273" s="1"/>
      <c r="ID273" s="1"/>
      <c r="IE273" s="1"/>
      <c r="IF273" s="1"/>
      <c r="IG273" s="1"/>
      <c r="IH273" s="1"/>
      <c r="II273" s="1"/>
      <c r="IJ273" s="1"/>
      <c r="IK273" s="1"/>
      <c r="IL273" s="1"/>
      <c r="IM273" s="1"/>
      <c r="IN273" s="1"/>
      <c r="IO273" s="1"/>
      <c r="IP273" s="1"/>
      <c r="IQ273" s="1"/>
      <c r="IR273" s="1"/>
      <c r="IS273" s="1"/>
      <c r="IT273" s="1"/>
      <c r="IU273" s="1"/>
      <c r="IV273" s="1"/>
      <c r="IW273" s="1"/>
    </row>
    <row r="274" spans="1:257" s="43" customFormat="1" x14ac:dyDescent="0.25">
      <c r="A274" s="56">
        <v>19</v>
      </c>
      <c r="B274" s="34" t="s">
        <v>340</v>
      </c>
      <c r="C274" s="35">
        <v>19007.45</v>
      </c>
      <c r="D274" s="35"/>
      <c r="E274" s="113">
        <v>1.1499999999999999</v>
      </c>
      <c r="F274" s="36">
        <v>1</v>
      </c>
      <c r="G274" s="37"/>
      <c r="H274" s="38">
        <v>0.62</v>
      </c>
      <c r="I274" s="38">
        <v>0.09</v>
      </c>
      <c r="J274" s="38">
        <v>0.05</v>
      </c>
      <c r="K274" s="38">
        <v>0.24</v>
      </c>
      <c r="L274" s="35">
        <v>1.4</v>
      </c>
      <c r="M274" s="35">
        <v>1.68</v>
      </c>
      <c r="N274" s="35">
        <v>2.23</v>
      </c>
      <c r="O274" s="35">
        <v>2.39</v>
      </c>
      <c r="P274" s="39"/>
      <c r="Q274" s="39">
        <f>P274*C274*E274*F274*L274*$Q$6</f>
        <v>0</v>
      </c>
      <c r="R274" s="39"/>
      <c r="S274" s="39">
        <f>R274*C274*E274*F274*L274*$S$6</f>
        <v>0</v>
      </c>
      <c r="T274" s="39"/>
      <c r="U274" s="39">
        <f>T274*C274*E274*F274*L274*$U$6</f>
        <v>0</v>
      </c>
      <c r="V274" s="39"/>
      <c r="W274" s="39">
        <f>V274*C274*E274*F274*L274*$W$6</f>
        <v>0</v>
      </c>
      <c r="X274" s="39"/>
      <c r="Y274" s="39">
        <f>X274*C274*E274*F274*L274*$Y$6</f>
        <v>0</v>
      </c>
      <c r="Z274" s="39"/>
      <c r="AA274" s="39">
        <f>Z274*C274*E274*F274*L274*$AA$6</f>
        <v>0</v>
      </c>
      <c r="AB274" s="39"/>
      <c r="AC274" s="39">
        <f>AB274*C274*E274*F274*L274*$AC$6</f>
        <v>0</v>
      </c>
      <c r="AD274" s="39"/>
      <c r="AE274" s="39">
        <f>AD274*C274*E274*F274*L274*$AE$6</f>
        <v>0</v>
      </c>
      <c r="AF274" s="39"/>
      <c r="AG274" s="39">
        <f>AF274*C274*E274*F274*L274*$AG$6</f>
        <v>0</v>
      </c>
      <c r="AH274" s="39"/>
      <c r="AI274" s="39">
        <f>AH274*C274*E274*F274*L274*$AI$6</f>
        <v>0</v>
      </c>
      <c r="AJ274" s="39"/>
      <c r="AK274" s="39">
        <f>AJ274*C274*E274*F274*L274*$AK$6</f>
        <v>0</v>
      </c>
      <c r="AL274" s="39"/>
      <c r="AM274" s="39">
        <f>AL274*C274*E274*F274*L274*$AM$6</f>
        <v>0</v>
      </c>
      <c r="AN274" s="39"/>
      <c r="AO274" s="39">
        <f>SUM($AO$6*AN274*C274*E274*F274*L274)</f>
        <v>0</v>
      </c>
      <c r="AP274" s="39"/>
      <c r="AQ274" s="39">
        <f>AP274*C274*E274*F274*L274*$AQ$6</f>
        <v>0</v>
      </c>
      <c r="AR274" s="39"/>
      <c r="AS274" s="39">
        <f>AR274*C274*E274*F274*L274*$AS$6</f>
        <v>0</v>
      </c>
      <c r="AT274" s="39"/>
      <c r="AU274" s="39">
        <f>AT274*C274*E274*F274*L274*$AU$6</f>
        <v>0</v>
      </c>
      <c r="AV274" s="39"/>
      <c r="AW274" s="39">
        <f>AV274*C274*E274*F274*L274*$AW$6</f>
        <v>0</v>
      </c>
      <c r="AX274" s="6"/>
      <c r="AY274" s="39">
        <f>SUM(AX274*$AY$6*C274*E274*F274*L274)</f>
        <v>0</v>
      </c>
      <c r="AZ274" s="6"/>
      <c r="BA274" s="39">
        <f>SUM(AZ274*$BA$6*C274*E274*F274*L274)</f>
        <v>0</v>
      </c>
      <c r="BB274" s="39"/>
      <c r="BC274" s="39">
        <f>BB274*C274*E274*F274*L274*$BC$6</f>
        <v>0</v>
      </c>
      <c r="BD274" s="39"/>
      <c r="BE274" s="39">
        <f>BD274*C274*E274*F274*L274*$BE$6</f>
        <v>0</v>
      </c>
      <c r="BF274" s="39"/>
      <c r="BG274" s="39">
        <f>BF274*C274*E274*F274*L274*$BG$6</f>
        <v>0</v>
      </c>
      <c r="BH274" s="39"/>
      <c r="BI274" s="39">
        <f>BH274*C274*E274*F274*L274*$BI$6</f>
        <v>0</v>
      </c>
      <c r="BJ274" s="39"/>
      <c r="BK274" s="39">
        <f>BJ274*C274*E274*F274*L274*$BK$6</f>
        <v>0</v>
      </c>
      <c r="BL274" s="39"/>
      <c r="BM274" s="39">
        <f>BL274*C274*E274*F274*L274*$BM$6</f>
        <v>0</v>
      </c>
      <c r="BN274" s="39"/>
      <c r="BO274" s="39">
        <f>BN274*C274*E274*F274*L274*$BO$6</f>
        <v>0</v>
      </c>
      <c r="BP274" s="39"/>
      <c r="BQ274" s="39">
        <f>BP274*C274*E274*F274*L274*$BQ$6</f>
        <v>0</v>
      </c>
      <c r="BR274" s="39"/>
      <c r="BS274" s="39">
        <f>BR274*C274*E274*F274*L274*$BS$6</f>
        <v>0</v>
      </c>
      <c r="BT274" s="39"/>
      <c r="BU274" s="39">
        <f>BT274*C274*E274*F274*L274*$BU$6</f>
        <v>0</v>
      </c>
      <c r="BV274" s="39"/>
      <c r="BW274" s="39">
        <f>BV274*C274*E274*F274*L274*$BW$6</f>
        <v>0</v>
      </c>
      <c r="BX274" s="39"/>
      <c r="BY274" s="39">
        <f>BX274*C274*E274*F274*L274*$BY$6</f>
        <v>0</v>
      </c>
      <c r="BZ274" s="39"/>
      <c r="CA274" s="39">
        <f>BZ274*C274*E274*F274*M274*$CA$6</f>
        <v>0</v>
      </c>
      <c r="CB274" s="39"/>
      <c r="CC274" s="39">
        <f>CB274*C274*E274*F274*M274*$CC$6</f>
        <v>0</v>
      </c>
      <c r="CD274" s="39"/>
      <c r="CE274" s="39">
        <f>CD274*C274*E274*F274*M274*$CE$6</f>
        <v>0</v>
      </c>
      <c r="CF274" s="39"/>
      <c r="CG274" s="39">
        <f>CF274*C274*E274*F274*M274*$CG$6</f>
        <v>0</v>
      </c>
      <c r="CH274" s="60"/>
      <c r="CI274" s="39">
        <f>SUM(CH274*$CI$6*C274*E274*F274*M274)</f>
        <v>0</v>
      </c>
      <c r="CJ274" s="60"/>
      <c r="CK274" s="39">
        <f>SUM(CJ274*$CK$6*C274*E274*F274*M274)</f>
        <v>0</v>
      </c>
      <c r="CL274" s="39"/>
      <c r="CM274" s="39">
        <f>CL274*C274*E274*F274*M274*$CM$6</f>
        <v>0</v>
      </c>
      <c r="CN274" s="39"/>
      <c r="CO274" s="39">
        <f>CN274*C274*E274*F274*M274*$CO$6</f>
        <v>0</v>
      </c>
      <c r="CP274" s="39"/>
      <c r="CQ274" s="39">
        <f>CP274*C274*E274*F274*M274*$CQ$6</f>
        <v>0</v>
      </c>
      <c r="CR274" s="39"/>
      <c r="CS274" s="39">
        <f>CR274*C274*E274*F274*M274*$CS$6</f>
        <v>0</v>
      </c>
      <c r="CT274" s="39"/>
      <c r="CU274" s="59">
        <f>CT274*C274*E274*F274*M274*$CU$6</f>
        <v>0</v>
      </c>
      <c r="CV274" s="58"/>
      <c r="CW274" s="39">
        <f>SUM(CV274*$CW$6*C274*E274*F274*M274)</f>
        <v>0</v>
      </c>
      <c r="CX274" s="58"/>
      <c r="CY274" s="39">
        <f>SUM(CX274*$CY$6*C274*E274*F274*M274)</f>
        <v>0</v>
      </c>
      <c r="CZ274" s="39"/>
      <c r="DA274" s="39">
        <f>CZ274*C274*E274*F274*M274*$DA$6</f>
        <v>0</v>
      </c>
      <c r="DB274" s="39"/>
      <c r="DC274" s="39">
        <f>DB274*C274*E274*F274*M274*$DC$6</f>
        <v>0</v>
      </c>
      <c r="DD274" s="39"/>
      <c r="DE274" s="39">
        <f>DD274*C274*E274*F274*M274*$DE$6</f>
        <v>0</v>
      </c>
      <c r="DF274" s="39"/>
      <c r="DG274" s="39">
        <f>DF274*C274*E274*F274*M274*$DG$6</f>
        <v>0</v>
      </c>
      <c r="DH274" s="40"/>
      <c r="DI274" s="40">
        <f>DH274*C274*E274*F274*M274*$DI$6</f>
        <v>0</v>
      </c>
      <c r="DJ274" s="39"/>
      <c r="DK274" s="39">
        <f>DJ274*C274*E274*F274*M274*$DK$6</f>
        <v>0</v>
      </c>
      <c r="DL274" s="39"/>
      <c r="DM274" s="39">
        <f>DL274*C274*E274*F274*M274*$DM$6</f>
        <v>0</v>
      </c>
      <c r="DN274" s="39"/>
      <c r="DO274" s="39">
        <f>DN274*C274*E274*F274*M274*$DO$6</f>
        <v>0</v>
      </c>
      <c r="DP274" s="39"/>
      <c r="DQ274" s="39">
        <f>DP274*C274*E274*F274*M274*$DQ$6</f>
        <v>0</v>
      </c>
      <c r="DR274" s="39"/>
      <c r="DS274" s="39">
        <f>DR274*C274*E274*F274*M274*$DS$6</f>
        <v>0</v>
      </c>
      <c r="DT274" s="39"/>
      <c r="DU274" s="39">
        <f>DT274*C274*E274*F274*M274*$DU$6</f>
        <v>0</v>
      </c>
      <c r="DV274" s="39"/>
      <c r="DW274" s="39">
        <f>DV274*C274*E274*F274*M274*$DW$6</f>
        <v>0</v>
      </c>
      <c r="DX274" s="39"/>
      <c r="DY274" s="39">
        <f>DX274*C274*E274*F274*N274*$DY$6</f>
        <v>0</v>
      </c>
      <c r="DZ274" s="39"/>
      <c r="EA274" s="39">
        <f>DZ274*C274*E274*F274*O274*$EA$6</f>
        <v>0</v>
      </c>
      <c r="EB274" s="41">
        <f t="shared" si="116"/>
        <v>0</v>
      </c>
      <c r="EC274" s="41">
        <f t="shared" si="117"/>
        <v>0</v>
      </c>
      <c r="ED274" s="2"/>
      <c r="EE274" s="2"/>
      <c r="EF274" s="2"/>
      <c r="EG274" s="2"/>
      <c r="EH274" s="2"/>
      <c r="EI274" s="2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  <c r="FV274" s="1"/>
      <c r="FW274" s="1"/>
      <c r="FX274" s="1"/>
      <c r="FY274" s="1"/>
      <c r="FZ274" s="1"/>
      <c r="GA274" s="1"/>
      <c r="GB274" s="1"/>
      <c r="GC274" s="1"/>
      <c r="GD274" s="1"/>
      <c r="GE274" s="1"/>
      <c r="GF274" s="1"/>
      <c r="GG274" s="1"/>
      <c r="GH274" s="1"/>
      <c r="GI274" s="1"/>
      <c r="GJ274" s="1"/>
      <c r="GK274" s="1"/>
      <c r="GL274" s="1"/>
      <c r="GM274" s="1"/>
      <c r="GN274" s="1"/>
      <c r="GO274" s="1"/>
      <c r="GP274" s="1"/>
      <c r="GQ274" s="1"/>
      <c r="GR274" s="1"/>
      <c r="GS274" s="1"/>
      <c r="GT274" s="1"/>
      <c r="GU274" s="1"/>
      <c r="GV274" s="1"/>
      <c r="GW274" s="1"/>
      <c r="GX274" s="1"/>
      <c r="GY274" s="1"/>
      <c r="GZ274" s="1"/>
      <c r="HA274" s="1"/>
      <c r="HB274" s="1"/>
      <c r="HC274" s="1"/>
      <c r="HD274" s="1"/>
      <c r="HE274" s="1"/>
      <c r="HF274" s="1"/>
      <c r="HG274" s="1"/>
      <c r="HH274" s="1"/>
      <c r="HI274" s="1"/>
      <c r="HJ274" s="1"/>
      <c r="HK274" s="1"/>
      <c r="HL274" s="1"/>
      <c r="HM274" s="1"/>
      <c r="HN274" s="1"/>
      <c r="HO274" s="1"/>
      <c r="HP274" s="1"/>
      <c r="HQ274" s="1"/>
      <c r="HR274" s="1"/>
      <c r="HS274" s="1"/>
      <c r="HT274" s="1"/>
      <c r="HU274" s="1"/>
      <c r="HV274" s="1"/>
      <c r="HW274" s="1"/>
      <c r="HX274" s="1"/>
      <c r="HY274" s="1"/>
      <c r="HZ274" s="1"/>
      <c r="IA274" s="1"/>
      <c r="IB274" s="1"/>
      <c r="IC274" s="1"/>
      <c r="ID274" s="1"/>
      <c r="IE274" s="1"/>
      <c r="IF274" s="1"/>
      <c r="IG274" s="1"/>
      <c r="IH274" s="1"/>
      <c r="II274" s="1"/>
      <c r="IJ274" s="1"/>
      <c r="IK274" s="1"/>
      <c r="IL274" s="1"/>
      <c r="IM274" s="1"/>
      <c r="IN274" s="1"/>
      <c r="IO274" s="1"/>
      <c r="IP274" s="1"/>
      <c r="IQ274" s="1"/>
      <c r="IR274" s="1"/>
      <c r="IS274" s="1"/>
      <c r="IT274" s="1"/>
      <c r="IU274" s="1"/>
      <c r="IV274" s="1"/>
      <c r="IW274" s="1"/>
    </row>
    <row r="275" spans="1:257" s="43" customFormat="1" x14ac:dyDescent="0.25">
      <c r="A275" s="56">
        <v>20</v>
      </c>
      <c r="B275" s="34" t="s">
        <v>341</v>
      </c>
      <c r="C275" s="35">
        <v>19007.45</v>
      </c>
      <c r="D275" s="35"/>
      <c r="E275" s="113">
        <v>0.27</v>
      </c>
      <c r="F275" s="36">
        <v>1</v>
      </c>
      <c r="G275" s="37"/>
      <c r="H275" s="38">
        <v>0.62</v>
      </c>
      <c r="I275" s="38">
        <v>0.09</v>
      </c>
      <c r="J275" s="38">
        <v>0.05</v>
      </c>
      <c r="K275" s="38">
        <v>0.24</v>
      </c>
      <c r="L275" s="35">
        <v>1.4</v>
      </c>
      <c r="M275" s="35">
        <v>1.68</v>
      </c>
      <c r="N275" s="35">
        <v>2.23</v>
      </c>
      <c r="O275" s="35">
        <v>2.39</v>
      </c>
      <c r="P275" s="39"/>
      <c r="Q275" s="39">
        <f>P275*C275*E275*F275*L275*$Q$6</f>
        <v>0</v>
      </c>
      <c r="R275" s="39"/>
      <c r="S275" s="39">
        <f>R275*C275*E275*F275*L275*$S$6</f>
        <v>0</v>
      </c>
      <c r="T275" s="39"/>
      <c r="U275" s="39">
        <f>T275*C275*E275*F275*L275*$U$6</f>
        <v>0</v>
      </c>
      <c r="V275" s="39"/>
      <c r="W275" s="39">
        <f>V275*C275*E275*F275*L275*$W$6</f>
        <v>0</v>
      </c>
      <c r="X275" s="39"/>
      <c r="Y275" s="39">
        <f>X275*C275*E275*F275*L275*$Y$6</f>
        <v>0</v>
      </c>
      <c r="Z275" s="39"/>
      <c r="AA275" s="39">
        <f>Z275*C275*E275*F275*L275*$AA$6</f>
        <v>0</v>
      </c>
      <c r="AB275" s="39"/>
      <c r="AC275" s="39">
        <f>AB275*C275*E275*F275*L275*$AC$6</f>
        <v>0</v>
      </c>
      <c r="AD275" s="39"/>
      <c r="AE275" s="39">
        <f>AD275*C275*E275*F275*L275*$AE$6</f>
        <v>0</v>
      </c>
      <c r="AF275" s="39"/>
      <c r="AG275" s="39">
        <f>AF275*C275*E275*F275*L275*$AG$6</f>
        <v>0</v>
      </c>
      <c r="AH275" s="39"/>
      <c r="AI275" s="39">
        <f>AH275*C275*E275*F275*L275*$AI$6</f>
        <v>0</v>
      </c>
      <c r="AJ275" s="39"/>
      <c r="AK275" s="39">
        <f>AJ275*C275*E275*F275*L275*$AK$6</f>
        <v>0</v>
      </c>
      <c r="AL275" s="39"/>
      <c r="AM275" s="39">
        <f>AL275*C275*E275*F275*L275*$AM$6</f>
        <v>0</v>
      </c>
      <c r="AN275" s="39"/>
      <c r="AO275" s="39">
        <f>SUM($AO$6*AN275*C275*E275*F275*L275)</f>
        <v>0</v>
      </c>
      <c r="AP275" s="39"/>
      <c r="AQ275" s="39">
        <f>AP275*C275*E275*F275*L275*$AQ$6</f>
        <v>0</v>
      </c>
      <c r="AR275" s="39"/>
      <c r="AS275" s="39">
        <f>AR275*C275*E275*F275*L275*$AS$6</f>
        <v>0</v>
      </c>
      <c r="AT275" s="39"/>
      <c r="AU275" s="39">
        <f>AT275*C275*E275*F275*L275*$AU$6</f>
        <v>0</v>
      </c>
      <c r="AV275" s="39"/>
      <c r="AW275" s="39">
        <f>AV275*C275*E275*F275*L275*$AW$6</f>
        <v>0</v>
      </c>
      <c r="AX275" s="2"/>
      <c r="AY275" s="39">
        <f>SUM(AX275*$AY$6*C275*E275*F275*L275)</f>
        <v>0</v>
      </c>
      <c r="AZ275" s="2"/>
      <c r="BA275" s="39">
        <f>SUM(AZ275*$BA$6*C275*E275*F275*L275)</f>
        <v>0</v>
      </c>
      <c r="BB275" s="39"/>
      <c r="BC275" s="39">
        <f>BB275*C275*E275*F275*L275*$BC$6</f>
        <v>0</v>
      </c>
      <c r="BD275" s="39"/>
      <c r="BE275" s="39">
        <f>BD275*C275*E275*F275*L275*$BE$6</f>
        <v>0</v>
      </c>
      <c r="BF275" s="39"/>
      <c r="BG275" s="39">
        <f>BF275*C275*E275*F275*L275*$BG$6</f>
        <v>0</v>
      </c>
      <c r="BH275" s="39"/>
      <c r="BI275" s="39">
        <f>BH275*C275*E275*F275*L275*$BI$6</f>
        <v>0</v>
      </c>
      <c r="BJ275" s="39"/>
      <c r="BK275" s="39">
        <f>BJ275*C275*E275*F275*L275*$BK$6</f>
        <v>0</v>
      </c>
      <c r="BL275" s="39"/>
      <c r="BM275" s="39">
        <f>BL275*C275*E275*F275*L275*$BM$6</f>
        <v>0</v>
      </c>
      <c r="BN275" s="39"/>
      <c r="BO275" s="39">
        <f>BN275*C275*E275*F275*L275*$BO$6</f>
        <v>0</v>
      </c>
      <c r="BP275" s="39"/>
      <c r="BQ275" s="39">
        <f>BP275*C275*E275*F275*L275*$BQ$6</f>
        <v>0</v>
      </c>
      <c r="BR275" s="39"/>
      <c r="BS275" s="39">
        <f>BR275*C275*E275*F275*L275*$BS$6</f>
        <v>0</v>
      </c>
      <c r="BT275" s="39"/>
      <c r="BU275" s="39">
        <f>BT275*C275*E275*F275*L275*$BU$6</f>
        <v>0</v>
      </c>
      <c r="BV275" s="39"/>
      <c r="BW275" s="39">
        <f>BV275*C275*E275*F275*L275*$BW$6</f>
        <v>0</v>
      </c>
      <c r="BX275" s="39"/>
      <c r="BY275" s="39">
        <f>BX275*C275*E275*F275*L275*$BY$6</f>
        <v>0</v>
      </c>
      <c r="BZ275" s="39"/>
      <c r="CA275" s="39">
        <f>BZ275*C275*E275*F275*M275*$CA$6</f>
        <v>0</v>
      </c>
      <c r="CB275" s="39"/>
      <c r="CC275" s="39">
        <f>CB275*C275*E275*F275*M275*$CC$6</f>
        <v>0</v>
      </c>
      <c r="CD275" s="39"/>
      <c r="CE275" s="39">
        <f>CD275*C275*E275*F275*M275*$CE$6</f>
        <v>0</v>
      </c>
      <c r="CF275" s="39"/>
      <c r="CG275" s="39">
        <f>CF275*C275*E275*F275*M275*$CG$6</f>
        <v>0</v>
      </c>
      <c r="CH275" s="60"/>
      <c r="CI275" s="39">
        <f>SUM(CH275*$CI$6*C275*E275*F275*M275)</f>
        <v>0</v>
      </c>
      <c r="CJ275" s="60"/>
      <c r="CK275" s="39">
        <f>SUM(CJ275*$CK$6*C275*E275*F275*M275)</f>
        <v>0</v>
      </c>
      <c r="CL275" s="39"/>
      <c r="CM275" s="39">
        <f>CL275*C275*E275*F275*M275*$CM$6</f>
        <v>0</v>
      </c>
      <c r="CN275" s="39"/>
      <c r="CO275" s="39">
        <f>CN275*C275*E275*F275*M275*$CO$6</f>
        <v>0</v>
      </c>
      <c r="CP275" s="39"/>
      <c r="CQ275" s="39">
        <f>CP275*C275*E275*F275*M275*$CQ$6</f>
        <v>0</v>
      </c>
      <c r="CR275" s="39"/>
      <c r="CS275" s="39">
        <f>CR275*C275*E275*F275*M275*$CS$6</f>
        <v>0</v>
      </c>
      <c r="CT275" s="39"/>
      <c r="CU275" s="59">
        <f>CT275*C275*E275*F275*M275*$CU$6</f>
        <v>0</v>
      </c>
      <c r="CV275" s="58"/>
      <c r="CW275" s="39">
        <f>SUM(CV275*$CW$6*C275*E275*F275*M275)</f>
        <v>0</v>
      </c>
      <c r="CX275" s="58"/>
      <c r="CY275" s="39">
        <f>SUM(CX275*$CY$6*C275*E275*F275*M275)</f>
        <v>0</v>
      </c>
      <c r="CZ275" s="39"/>
      <c r="DA275" s="39">
        <f>CZ275*C275*E275*F275*M275*$DA$6</f>
        <v>0</v>
      </c>
      <c r="DB275" s="39"/>
      <c r="DC275" s="39">
        <f>DB275*C275*E275*F275*M275*$DC$6</f>
        <v>0</v>
      </c>
      <c r="DD275" s="39"/>
      <c r="DE275" s="39">
        <f>DD275*C275*E275*F275*M275*$DE$6</f>
        <v>0</v>
      </c>
      <c r="DF275" s="39"/>
      <c r="DG275" s="39">
        <f>DF275*C275*E275*F275*M275*$DG$6</f>
        <v>0</v>
      </c>
      <c r="DH275" s="40"/>
      <c r="DI275" s="40">
        <f>DH275*C275*E275*F275*M275*$DI$6</f>
        <v>0</v>
      </c>
      <c r="DJ275" s="39"/>
      <c r="DK275" s="39">
        <f>DJ275*C275*E275*F275*M275*$DK$6</f>
        <v>0</v>
      </c>
      <c r="DL275" s="39"/>
      <c r="DM275" s="39">
        <f>DL275*C275*E275*F275*M275*$DM$6</f>
        <v>0</v>
      </c>
      <c r="DN275" s="39"/>
      <c r="DO275" s="39">
        <f>DN275*C275*E275*F275*M275*$DO$6</f>
        <v>0</v>
      </c>
      <c r="DP275" s="39"/>
      <c r="DQ275" s="39">
        <f>DP275*C275*E275*F275*M275*$DQ$6</f>
        <v>0</v>
      </c>
      <c r="DR275" s="39"/>
      <c r="DS275" s="39">
        <f>DR275*C275*E275*F275*M275*$DS$6</f>
        <v>0</v>
      </c>
      <c r="DT275" s="39"/>
      <c r="DU275" s="39">
        <f>DT275*C275*E275*F275*M275*$DU$6</f>
        <v>0</v>
      </c>
      <c r="DV275" s="39"/>
      <c r="DW275" s="39">
        <f>DV275*C275*E275*F275*M275*$DW$6</f>
        <v>0</v>
      </c>
      <c r="DX275" s="39"/>
      <c r="DY275" s="39">
        <f>DX275*C275*E275*F275*N275*$DY$6</f>
        <v>0</v>
      </c>
      <c r="DZ275" s="39"/>
      <c r="EA275" s="39">
        <f>DZ275*C275*E275*F275*O275*$EA$6</f>
        <v>0</v>
      </c>
      <c r="EB275" s="41">
        <f t="shared" si="116"/>
        <v>0</v>
      </c>
      <c r="EC275" s="41">
        <f t="shared" si="117"/>
        <v>0</v>
      </c>
      <c r="ED275" s="2"/>
      <c r="EE275" s="2"/>
      <c r="EF275" s="2"/>
      <c r="EG275" s="2"/>
      <c r="EH275" s="2"/>
      <c r="EI275" s="2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  <c r="FV275" s="1"/>
      <c r="FW275" s="1"/>
      <c r="FX275" s="1"/>
      <c r="FY275" s="1"/>
      <c r="FZ275" s="1"/>
      <c r="GA275" s="1"/>
      <c r="GB275" s="1"/>
      <c r="GC275" s="1"/>
      <c r="GD275" s="1"/>
      <c r="GE275" s="1"/>
      <c r="GF275" s="1"/>
      <c r="GG275" s="1"/>
      <c r="GH275" s="1"/>
      <c r="GI275" s="1"/>
      <c r="GJ275" s="1"/>
      <c r="GK275" s="1"/>
      <c r="GL275" s="1"/>
      <c r="GM275" s="1"/>
      <c r="GN275" s="1"/>
      <c r="GO275" s="1"/>
      <c r="GP275" s="1"/>
      <c r="GQ275" s="1"/>
      <c r="GR275" s="1"/>
      <c r="GS275" s="1"/>
      <c r="GT275" s="1"/>
      <c r="GU275" s="1"/>
      <c r="GV275" s="1"/>
      <c r="GW275" s="1"/>
      <c r="GX275" s="1"/>
      <c r="GY275" s="1"/>
      <c r="GZ275" s="1"/>
      <c r="HA275" s="1"/>
      <c r="HB275" s="1"/>
      <c r="HC275" s="1"/>
      <c r="HD275" s="1"/>
      <c r="HE275" s="1"/>
      <c r="HF275" s="1"/>
      <c r="HG275" s="1"/>
      <c r="HH275" s="1"/>
      <c r="HI275" s="1"/>
      <c r="HJ275" s="1"/>
      <c r="HK275" s="1"/>
      <c r="HL275" s="1"/>
      <c r="HM275" s="1"/>
      <c r="HN275" s="1"/>
      <c r="HO275" s="1"/>
      <c r="HP275" s="1"/>
      <c r="HQ275" s="1"/>
      <c r="HR275" s="1"/>
      <c r="HS275" s="1"/>
      <c r="HT275" s="1"/>
      <c r="HU275" s="1"/>
      <c r="HV275" s="1"/>
      <c r="HW275" s="1"/>
      <c r="HX275" s="1"/>
      <c r="HY275" s="1"/>
      <c r="HZ275" s="1"/>
      <c r="IA275" s="1"/>
      <c r="IB275" s="1"/>
      <c r="IC275" s="1"/>
      <c r="ID275" s="1"/>
      <c r="IE275" s="1"/>
      <c r="IF275" s="1"/>
      <c r="IG275" s="1"/>
      <c r="IH275" s="1"/>
      <c r="II275" s="1"/>
      <c r="IJ275" s="1"/>
      <c r="IK275" s="1"/>
      <c r="IL275" s="1"/>
      <c r="IM275" s="1"/>
      <c r="IN275" s="1"/>
      <c r="IO275" s="1"/>
      <c r="IP275" s="1"/>
      <c r="IQ275" s="1"/>
      <c r="IR275" s="1"/>
      <c r="IS275" s="1"/>
      <c r="IT275" s="1"/>
      <c r="IU275" s="1"/>
      <c r="IV275" s="1"/>
      <c r="IW275" s="1"/>
    </row>
    <row r="276" spans="1:257" s="53" customFormat="1" x14ac:dyDescent="0.25">
      <c r="A276" s="46">
        <v>19</v>
      </c>
      <c r="B276" s="26" t="s">
        <v>342</v>
      </c>
      <c r="C276" s="35">
        <v>19007.45</v>
      </c>
      <c r="D276" s="47">
        <f>C276*(H276+I276+J276)</f>
        <v>0</v>
      </c>
      <c r="E276" s="47">
        <v>2.2400000000000002</v>
      </c>
      <c r="F276" s="48"/>
      <c r="G276" s="49"/>
      <c r="H276" s="50"/>
      <c r="I276" s="50"/>
      <c r="J276" s="50"/>
      <c r="K276" s="50"/>
      <c r="L276" s="35">
        <v>1.4</v>
      </c>
      <c r="M276" s="35">
        <v>1.68</v>
      </c>
      <c r="N276" s="35">
        <v>2.23</v>
      </c>
      <c r="O276" s="35">
        <v>2.39</v>
      </c>
      <c r="P276" s="32">
        <f>SUM(P277:P287)</f>
        <v>0</v>
      </c>
      <c r="Q276" s="32">
        <f t="shared" ref="Q276:CD276" si="118">SUM(Q277:Q287)</f>
        <v>0</v>
      </c>
      <c r="R276" s="32">
        <f t="shared" si="118"/>
        <v>350</v>
      </c>
      <c r="S276" s="32">
        <f t="shared" si="118"/>
        <v>39090721.670000002</v>
      </c>
      <c r="T276" s="32">
        <f t="shared" si="118"/>
        <v>0</v>
      </c>
      <c r="U276" s="32">
        <f t="shared" si="118"/>
        <v>0</v>
      </c>
      <c r="V276" s="32">
        <f t="shared" si="118"/>
        <v>0</v>
      </c>
      <c r="W276" s="32">
        <f t="shared" si="118"/>
        <v>0</v>
      </c>
      <c r="X276" s="32">
        <f t="shared" si="118"/>
        <v>4506</v>
      </c>
      <c r="Y276" s="32">
        <f t="shared" si="118"/>
        <v>399551215.72905004</v>
      </c>
      <c r="Z276" s="32">
        <f t="shared" si="118"/>
        <v>1039</v>
      </c>
      <c r="AA276" s="32">
        <f t="shared" si="118"/>
        <v>90334692.825300008</v>
      </c>
      <c r="AB276" s="32">
        <f t="shared" si="118"/>
        <v>0</v>
      </c>
      <c r="AC276" s="32">
        <f t="shared" si="118"/>
        <v>0</v>
      </c>
      <c r="AD276" s="32">
        <f t="shared" si="118"/>
        <v>0</v>
      </c>
      <c r="AE276" s="32">
        <f t="shared" si="118"/>
        <v>0</v>
      </c>
      <c r="AF276" s="32">
        <f t="shared" si="118"/>
        <v>0</v>
      </c>
      <c r="AG276" s="32">
        <f t="shared" si="118"/>
        <v>0</v>
      </c>
      <c r="AH276" s="32">
        <f t="shared" si="118"/>
        <v>0</v>
      </c>
      <c r="AI276" s="32">
        <f t="shared" si="118"/>
        <v>0</v>
      </c>
      <c r="AJ276" s="32">
        <f t="shared" si="118"/>
        <v>2</v>
      </c>
      <c r="AK276" s="32">
        <f t="shared" si="118"/>
        <v>52156.442799999997</v>
      </c>
      <c r="AL276" s="32">
        <f t="shared" si="118"/>
        <v>0</v>
      </c>
      <c r="AM276" s="32">
        <f t="shared" si="118"/>
        <v>0</v>
      </c>
      <c r="AN276" s="32">
        <f t="shared" si="118"/>
        <v>0</v>
      </c>
      <c r="AO276" s="32">
        <f t="shared" si="118"/>
        <v>0</v>
      </c>
      <c r="AP276" s="32">
        <f t="shared" si="118"/>
        <v>0</v>
      </c>
      <c r="AQ276" s="32">
        <f t="shared" si="118"/>
        <v>0</v>
      </c>
      <c r="AR276" s="32">
        <f t="shared" si="118"/>
        <v>5</v>
      </c>
      <c r="AS276" s="32">
        <f t="shared" si="118"/>
        <v>130391.10699999999</v>
      </c>
      <c r="AT276" s="32">
        <f t="shared" si="118"/>
        <v>0</v>
      </c>
      <c r="AU276" s="32">
        <f t="shared" si="118"/>
        <v>0</v>
      </c>
      <c r="AV276" s="32">
        <f t="shared" si="118"/>
        <v>0</v>
      </c>
      <c r="AW276" s="32">
        <f t="shared" si="118"/>
        <v>0</v>
      </c>
      <c r="AX276" s="32">
        <f t="shared" si="118"/>
        <v>0</v>
      </c>
      <c r="AY276" s="32">
        <f t="shared" si="118"/>
        <v>0</v>
      </c>
      <c r="AZ276" s="32">
        <f t="shared" si="118"/>
        <v>0</v>
      </c>
      <c r="BA276" s="32">
        <f t="shared" si="118"/>
        <v>0</v>
      </c>
      <c r="BB276" s="32">
        <f t="shared" si="118"/>
        <v>0</v>
      </c>
      <c r="BC276" s="32">
        <f t="shared" si="118"/>
        <v>0</v>
      </c>
      <c r="BD276" s="32">
        <f t="shared" si="118"/>
        <v>0</v>
      </c>
      <c r="BE276" s="32">
        <f t="shared" si="118"/>
        <v>0</v>
      </c>
      <c r="BF276" s="32">
        <f t="shared" si="118"/>
        <v>12</v>
      </c>
      <c r="BG276" s="32">
        <f t="shared" si="118"/>
        <v>172435.58640000003</v>
      </c>
      <c r="BH276" s="32">
        <f t="shared" si="118"/>
        <v>220</v>
      </c>
      <c r="BI276" s="32">
        <f t="shared" si="118"/>
        <v>3161319.0839999998</v>
      </c>
      <c r="BJ276" s="32">
        <f t="shared" si="118"/>
        <v>0</v>
      </c>
      <c r="BK276" s="32">
        <f t="shared" si="118"/>
        <v>0</v>
      </c>
      <c r="BL276" s="32">
        <f t="shared" si="118"/>
        <v>0</v>
      </c>
      <c r="BM276" s="32">
        <f t="shared" si="118"/>
        <v>0</v>
      </c>
      <c r="BN276" s="32">
        <f t="shared" si="118"/>
        <v>0</v>
      </c>
      <c r="BO276" s="32">
        <f t="shared" si="118"/>
        <v>0</v>
      </c>
      <c r="BP276" s="32">
        <f t="shared" si="118"/>
        <v>0</v>
      </c>
      <c r="BQ276" s="32">
        <f t="shared" si="118"/>
        <v>0</v>
      </c>
      <c r="BR276" s="32">
        <f t="shared" si="118"/>
        <v>0</v>
      </c>
      <c r="BS276" s="32">
        <f t="shared" si="118"/>
        <v>0</v>
      </c>
      <c r="BT276" s="32">
        <f t="shared" si="118"/>
        <v>20</v>
      </c>
      <c r="BU276" s="32">
        <f t="shared" si="118"/>
        <v>292714.73000000004</v>
      </c>
      <c r="BV276" s="32">
        <f t="shared" si="118"/>
        <v>2</v>
      </c>
      <c r="BW276" s="32">
        <f t="shared" si="118"/>
        <v>57478.528800000007</v>
      </c>
      <c r="BX276" s="32">
        <f t="shared" si="118"/>
        <v>5</v>
      </c>
      <c r="BY276" s="32">
        <f t="shared" si="118"/>
        <v>65195.553499999995</v>
      </c>
      <c r="BZ276" s="32">
        <f t="shared" si="118"/>
        <v>8</v>
      </c>
      <c r="CA276" s="32">
        <f t="shared" si="118"/>
        <v>191595.09599999999</v>
      </c>
      <c r="CB276" s="32">
        <f t="shared" si="118"/>
        <v>0</v>
      </c>
      <c r="CC276" s="32">
        <f t="shared" si="118"/>
        <v>0</v>
      </c>
      <c r="CD276" s="32">
        <f t="shared" si="118"/>
        <v>0</v>
      </c>
      <c r="CE276" s="32">
        <f t="shared" ref="CE276:EC276" si="119">SUM(CE277:CE287)</f>
        <v>0</v>
      </c>
      <c r="CF276" s="32">
        <f t="shared" si="119"/>
        <v>60</v>
      </c>
      <c r="CG276" s="32">
        <f t="shared" si="119"/>
        <v>1095285.2988</v>
      </c>
      <c r="CH276" s="32">
        <f t="shared" si="119"/>
        <v>0</v>
      </c>
      <c r="CI276" s="32">
        <f t="shared" si="119"/>
        <v>0</v>
      </c>
      <c r="CJ276" s="32">
        <f t="shared" si="119"/>
        <v>0</v>
      </c>
      <c r="CK276" s="32">
        <f t="shared" si="119"/>
        <v>0</v>
      </c>
      <c r="CL276" s="32">
        <f t="shared" si="119"/>
        <v>0</v>
      </c>
      <c r="CM276" s="32">
        <f t="shared" si="119"/>
        <v>0</v>
      </c>
      <c r="CN276" s="32">
        <f t="shared" si="119"/>
        <v>5</v>
      </c>
      <c r="CO276" s="32">
        <f t="shared" si="119"/>
        <v>156469.3284</v>
      </c>
      <c r="CP276" s="32">
        <f t="shared" si="119"/>
        <v>0</v>
      </c>
      <c r="CQ276" s="32">
        <f t="shared" si="119"/>
        <v>0</v>
      </c>
      <c r="CR276" s="32">
        <f t="shared" si="119"/>
        <v>0</v>
      </c>
      <c r="CS276" s="32">
        <f t="shared" si="119"/>
        <v>0</v>
      </c>
      <c r="CT276" s="32">
        <f t="shared" si="119"/>
        <v>37</v>
      </c>
      <c r="CU276" s="32">
        <f t="shared" si="119"/>
        <v>1157873.0301599998</v>
      </c>
      <c r="CV276" s="32">
        <f t="shared" si="119"/>
        <v>0</v>
      </c>
      <c r="CW276" s="32">
        <f t="shared" si="119"/>
        <v>0</v>
      </c>
      <c r="CX276" s="32">
        <f t="shared" si="119"/>
        <v>5</v>
      </c>
      <c r="CY276" s="32">
        <f t="shared" si="119"/>
        <v>156469.3284</v>
      </c>
      <c r="CZ276" s="32">
        <f t="shared" si="119"/>
        <v>0</v>
      </c>
      <c r="DA276" s="32">
        <f t="shared" si="119"/>
        <v>0</v>
      </c>
      <c r="DB276" s="32">
        <f t="shared" si="119"/>
        <v>0</v>
      </c>
      <c r="DC276" s="32">
        <f t="shared" si="119"/>
        <v>0</v>
      </c>
      <c r="DD276" s="32">
        <f t="shared" si="119"/>
        <v>117</v>
      </c>
      <c r="DE276" s="32">
        <f t="shared" si="119"/>
        <v>3259032.5829600003</v>
      </c>
      <c r="DF276" s="32">
        <f t="shared" si="119"/>
        <v>10</v>
      </c>
      <c r="DG276" s="32">
        <f t="shared" si="119"/>
        <v>172435.5864</v>
      </c>
      <c r="DH276" s="32">
        <f t="shared" si="119"/>
        <v>72</v>
      </c>
      <c r="DI276" s="32">
        <f t="shared" si="119"/>
        <v>1758842.9812799999</v>
      </c>
      <c r="DJ276" s="32">
        <f t="shared" si="119"/>
        <v>393</v>
      </c>
      <c r="DK276" s="32">
        <f t="shared" si="119"/>
        <v>9925392.3531840015</v>
      </c>
      <c r="DL276" s="32">
        <f t="shared" si="119"/>
        <v>0</v>
      </c>
      <c r="DM276" s="32">
        <f t="shared" si="119"/>
        <v>0</v>
      </c>
      <c r="DN276" s="32">
        <f t="shared" si="119"/>
        <v>1174</v>
      </c>
      <c r="DO276" s="32">
        <f t="shared" si="119"/>
        <v>92159233.764998391</v>
      </c>
      <c r="DP276" s="32">
        <f t="shared" si="119"/>
        <v>5</v>
      </c>
      <c r="DQ276" s="32">
        <f t="shared" si="119"/>
        <v>86217.7932</v>
      </c>
      <c r="DR276" s="32">
        <f t="shared" si="119"/>
        <v>0</v>
      </c>
      <c r="DS276" s="32">
        <f t="shared" si="119"/>
        <v>0</v>
      </c>
      <c r="DT276" s="32">
        <f t="shared" si="119"/>
        <v>0</v>
      </c>
      <c r="DU276" s="32">
        <f t="shared" si="119"/>
        <v>0</v>
      </c>
      <c r="DV276" s="32">
        <f t="shared" si="119"/>
        <v>0</v>
      </c>
      <c r="DW276" s="32">
        <f t="shared" si="119"/>
        <v>0</v>
      </c>
      <c r="DX276" s="32">
        <f t="shared" si="119"/>
        <v>0</v>
      </c>
      <c r="DY276" s="32">
        <f t="shared" si="119"/>
        <v>0</v>
      </c>
      <c r="DZ276" s="32">
        <f t="shared" si="119"/>
        <v>0</v>
      </c>
      <c r="EA276" s="32">
        <f t="shared" si="119"/>
        <v>0</v>
      </c>
      <c r="EB276" s="32">
        <f t="shared" si="119"/>
        <v>8047</v>
      </c>
      <c r="EC276" s="32">
        <f t="shared" si="119"/>
        <v>643027168.40063238</v>
      </c>
      <c r="ED276" s="51"/>
      <c r="EE276" s="51"/>
      <c r="EF276" s="51"/>
      <c r="EG276" s="51"/>
      <c r="EH276" s="51"/>
      <c r="EI276" s="51"/>
      <c r="EJ276" s="52"/>
      <c r="EK276" s="52"/>
      <c r="EL276" s="52"/>
      <c r="EM276" s="52"/>
      <c r="EN276" s="52"/>
      <c r="EO276" s="52"/>
      <c r="EP276" s="52"/>
      <c r="EQ276" s="52"/>
      <c r="ER276" s="52"/>
      <c r="ES276" s="52"/>
      <c r="ET276" s="52"/>
      <c r="EU276" s="52"/>
      <c r="EV276" s="52"/>
      <c r="EW276" s="52"/>
      <c r="EX276" s="52"/>
      <c r="EY276" s="52"/>
      <c r="EZ276" s="52"/>
      <c r="FA276" s="52"/>
      <c r="FB276" s="52"/>
      <c r="FC276" s="52"/>
      <c r="FD276" s="52"/>
      <c r="FE276" s="52"/>
      <c r="FF276" s="52"/>
      <c r="FG276" s="52"/>
      <c r="FH276" s="52"/>
      <c r="FI276" s="52"/>
      <c r="FJ276" s="52"/>
      <c r="FK276" s="52"/>
      <c r="FL276" s="52"/>
      <c r="FM276" s="52"/>
      <c r="FN276" s="52"/>
      <c r="FO276" s="52"/>
      <c r="FP276" s="52"/>
      <c r="FQ276" s="52"/>
      <c r="FR276" s="52"/>
      <c r="FS276" s="52"/>
      <c r="FT276" s="52"/>
      <c r="FU276" s="52"/>
      <c r="FV276" s="52"/>
      <c r="FW276" s="52"/>
      <c r="FX276" s="52"/>
      <c r="FY276" s="52"/>
      <c r="FZ276" s="52"/>
      <c r="GA276" s="52"/>
      <c r="GB276" s="52"/>
      <c r="GC276" s="52"/>
      <c r="GD276" s="52"/>
      <c r="GE276" s="52"/>
      <c r="GF276" s="52"/>
      <c r="GG276" s="52"/>
      <c r="GH276" s="52"/>
      <c r="GI276" s="52"/>
      <c r="GJ276" s="52"/>
      <c r="GK276" s="52"/>
      <c r="GL276" s="52"/>
      <c r="GM276" s="52"/>
      <c r="GN276" s="52"/>
      <c r="GO276" s="52"/>
      <c r="GP276" s="52"/>
      <c r="GQ276" s="52"/>
      <c r="GR276" s="52"/>
      <c r="GS276" s="52"/>
      <c r="GT276" s="52"/>
      <c r="GU276" s="52"/>
      <c r="GV276" s="52"/>
      <c r="GW276" s="52"/>
      <c r="GX276" s="52"/>
      <c r="GY276" s="52"/>
      <c r="GZ276" s="52"/>
      <c r="HA276" s="52"/>
      <c r="HB276" s="52"/>
      <c r="HC276" s="52"/>
      <c r="HD276" s="52"/>
      <c r="HE276" s="52"/>
      <c r="HF276" s="52"/>
      <c r="HG276" s="52"/>
      <c r="HH276" s="52"/>
      <c r="HI276" s="52"/>
      <c r="HJ276" s="52"/>
      <c r="HK276" s="52"/>
      <c r="HL276" s="52"/>
      <c r="HM276" s="52"/>
      <c r="HN276" s="52"/>
      <c r="HO276" s="52"/>
      <c r="HP276" s="52"/>
      <c r="HQ276" s="52"/>
      <c r="HR276" s="52"/>
      <c r="HS276" s="52"/>
      <c r="HT276" s="52"/>
      <c r="HU276" s="52"/>
      <c r="HV276" s="52"/>
      <c r="HW276" s="52"/>
      <c r="HX276" s="52"/>
      <c r="HY276" s="52"/>
      <c r="HZ276" s="52"/>
      <c r="IA276" s="52"/>
      <c r="IB276" s="52"/>
      <c r="IC276" s="52"/>
      <c r="ID276" s="52"/>
      <c r="IE276" s="52"/>
      <c r="IF276" s="52"/>
      <c r="IG276" s="52"/>
      <c r="IH276" s="52"/>
      <c r="II276" s="52"/>
      <c r="IJ276" s="52"/>
      <c r="IK276" s="52"/>
      <c r="IL276" s="52"/>
      <c r="IM276" s="52"/>
      <c r="IN276" s="52"/>
      <c r="IO276" s="52"/>
      <c r="IP276" s="52"/>
      <c r="IQ276" s="52"/>
      <c r="IR276" s="52"/>
      <c r="IS276" s="52"/>
      <c r="IT276" s="52"/>
      <c r="IU276" s="52"/>
      <c r="IV276" s="52"/>
      <c r="IW276" s="52"/>
    </row>
    <row r="277" spans="1:257" ht="45" x14ac:dyDescent="0.25">
      <c r="A277" s="56">
        <v>181</v>
      </c>
      <c r="B277" s="34" t="s">
        <v>343</v>
      </c>
      <c r="C277" s="35">
        <v>19007.45</v>
      </c>
      <c r="D277" s="35">
        <f>C277*(H277+I277+J277)</f>
        <v>15776.183500000003</v>
      </c>
      <c r="E277" s="35">
        <v>1</v>
      </c>
      <c r="F277" s="36">
        <v>1</v>
      </c>
      <c r="G277" s="37"/>
      <c r="H277" s="38">
        <v>0.63</v>
      </c>
      <c r="I277" s="38">
        <v>0.16</v>
      </c>
      <c r="J277" s="38">
        <v>0.04</v>
      </c>
      <c r="K277" s="38">
        <v>0.17</v>
      </c>
      <c r="L277" s="35">
        <v>1.4</v>
      </c>
      <c r="M277" s="35">
        <v>1.68</v>
      </c>
      <c r="N277" s="35">
        <v>2.23</v>
      </c>
      <c r="O277" s="35">
        <v>2.39</v>
      </c>
      <c r="P277" s="39"/>
      <c r="Q277" s="39">
        <f>P277*C277*E277*F277*L277*$Q$6</f>
        <v>0</v>
      </c>
      <c r="R277" s="39"/>
      <c r="S277" s="39">
        <f>R277*C277*E277*F277*L277*$S$6</f>
        <v>0</v>
      </c>
      <c r="T277" s="39">
        <v>0</v>
      </c>
      <c r="U277" s="39">
        <f>T277*C277*E277*F277*L277*$U$6</f>
        <v>0</v>
      </c>
      <c r="V277" s="39">
        <v>0</v>
      </c>
      <c r="W277" s="39">
        <f>V277*C277*E277*F277*L277*$W$6</f>
        <v>0</v>
      </c>
      <c r="X277" s="39">
        <v>56</v>
      </c>
      <c r="Y277" s="39">
        <f>X277*C277*E277*F277*L277*$Y$6</f>
        <v>1639202.4879999999</v>
      </c>
      <c r="Z277" s="39">
        <v>178</v>
      </c>
      <c r="AA277" s="39">
        <f>Z277*C277*E277*F277*L277*$AA$6</f>
        <v>5210322.1940000001</v>
      </c>
      <c r="AB277" s="39">
        <v>0</v>
      </c>
      <c r="AC277" s="39">
        <f>AB277*C277*E277*F277*L277*$AC$6</f>
        <v>0</v>
      </c>
      <c r="AD277" s="39">
        <v>0</v>
      </c>
      <c r="AE277" s="39">
        <f>AD277*C277*E277*F277*L277*$AE$6</f>
        <v>0</v>
      </c>
      <c r="AF277" s="39">
        <v>0</v>
      </c>
      <c r="AG277" s="39">
        <f>AF277*C277*E277*F277*L277*$AG$6</f>
        <v>0</v>
      </c>
      <c r="AH277" s="39">
        <v>0</v>
      </c>
      <c r="AI277" s="39">
        <f>AH277*C277*E277*F277*L277*$AI$6</f>
        <v>0</v>
      </c>
      <c r="AJ277" s="39">
        <v>2</v>
      </c>
      <c r="AK277" s="39">
        <f>AJ277*C277*E277*F277*L277*$AK$6</f>
        <v>52156.442799999997</v>
      </c>
      <c r="AL277" s="39">
        <v>0</v>
      </c>
      <c r="AM277" s="39">
        <f>AL277*C277*E277*F277*L277*$AM$6</f>
        <v>0</v>
      </c>
      <c r="AN277" s="39"/>
      <c r="AO277" s="39">
        <f>SUM($AO$6*AN277*C277*E277*F277*L277)</f>
        <v>0</v>
      </c>
      <c r="AP277" s="39"/>
      <c r="AQ277" s="39">
        <f>AP277*C277*E277*F277*L277*$AQ$6</f>
        <v>0</v>
      </c>
      <c r="AR277" s="39">
        <v>5</v>
      </c>
      <c r="AS277" s="39">
        <f>AR277*C277*E277*F277*L277*$AS$6</f>
        <v>130391.10699999999</v>
      </c>
      <c r="AT277" s="39"/>
      <c r="AU277" s="39">
        <f>AT277*C277*E277*F277*L277*$AU$6</f>
        <v>0</v>
      </c>
      <c r="AV277" s="39">
        <v>0</v>
      </c>
      <c r="AW277" s="39">
        <f>AV277*C277*E277*F277*L277*$AW$6</f>
        <v>0</v>
      </c>
      <c r="AY277" s="39">
        <f>SUM(AX277*$AY$6*C277*E277*F277*L277)</f>
        <v>0</v>
      </c>
      <c r="BA277" s="39">
        <f>SUM(AZ277*$BA$6*C277*E277*F277*L277)</f>
        <v>0</v>
      </c>
      <c r="BB277" s="39">
        <v>0</v>
      </c>
      <c r="BC277" s="39">
        <f>BB277*C277*E277*F277*L277*$BC$6</f>
        <v>0</v>
      </c>
      <c r="BD277" s="39">
        <v>0</v>
      </c>
      <c r="BE277" s="39">
        <f>BD277*C277*E277*F277*L277*$BE$6</f>
        <v>0</v>
      </c>
      <c r="BF277" s="39"/>
      <c r="BG277" s="39">
        <f>BF277*C277*E277*F277*L277*$BG$6</f>
        <v>0</v>
      </c>
      <c r="BH277" s="39"/>
      <c r="BI277" s="39">
        <f>BH277*C277*E277*F277*L277*$BI$6</f>
        <v>0</v>
      </c>
      <c r="BJ277" s="39">
        <v>0</v>
      </c>
      <c r="BK277" s="39">
        <f>BJ277*C277*E277*F277*L277*$BK$6</f>
        <v>0</v>
      </c>
      <c r="BL277" s="39">
        <v>0</v>
      </c>
      <c r="BM277" s="39">
        <f>BL277*C277*E277*F277*L277*$BM$6</f>
        <v>0</v>
      </c>
      <c r="BN277" s="39">
        <v>0</v>
      </c>
      <c r="BO277" s="39">
        <f>BN277*C277*E277*F277*L277*$BO$6</f>
        <v>0</v>
      </c>
      <c r="BP277" s="39">
        <v>0</v>
      </c>
      <c r="BQ277" s="39">
        <f>BP277*C277*E277*F277*L277*$BQ$6</f>
        <v>0</v>
      </c>
      <c r="BR277" s="39">
        <v>0</v>
      </c>
      <c r="BS277" s="39">
        <f>BR277*C277*E277*F277*L277*$BS$6</f>
        <v>0</v>
      </c>
      <c r="BT277" s="39"/>
      <c r="BU277" s="39">
        <f>BT277*C277*E277*F277*L277*$BU$6</f>
        <v>0</v>
      </c>
      <c r="BV277" s="39">
        <v>2</v>
      </c>
      <c r="BW277" s="39">
        <f>BV277*C277*E277*F277*L277*$BW$6</f>
        <v>57478.528800000007</v>
      </c>
      <c r="BX277" s="39"/>
      <c r="BY277" s="39">
        <f>BX277*C277*E277*F277*L277*$BY$6</f>
        <v>0</v>
      </c>
      <c r="BZ277" s="39"/>
      <c r="CA277" s="39">
        <f>BZ277*C277*E277*F277*M277*$CA$6</f>
        <v>0</v>
      </c>
      <c r="CB277" s="39"/>
      <c r="CC277" s="39">
        <f>CB277*C277*E277*F277*M277*$CC$6</f>
        <v>0</v>
      </c>
      <c r="CD277" s="39"/>
      <c r="CE277" s="39">
        <f>CD277*C277*E277*F277*M277*$CE$6</f>
        <v>0</v>
      </c>
      <c r="CF277" s="39">
        <v>10</v>
      </c>
      <c r="CG277" s="39">
        <f>CF277*C277*E277*F277*M277*$CG$6</f>
        <v>312938.6568</v>
      </c>
      <c r="CH277" s="58"/>
      <c r="CI277" s="39">
        <f>SUM(CH277*$CI$6*C277*E277*F277*M277)</f>
        <v>0</v>
      </c>
      <c r="CJ277" s="58"/>
      <c r="CK277" s="39">
        <f>SUM(CJ277*$CK$6*C277*E277*F277*M277)</f>
        <v>0</v>
      </c>
      <c r="CL277" s="39"/>
      <c r="CM277" s="39">
        <f>CL277*C277*E277*F277*M277*$CM$6</f>
        <v>0</v>
      </c>
      <c r="CN277" s="39">
        <v>5</v>
      </c>
      <c r="CO277" s="39">
        <f>CN277*C277*E277*F277*M277*$CO$6</f>
        <v>156469.3284</v>
      </c>
      <c r="CP277" s="39"/>
      <c r="CQ277" s="39">
        <f>CP277*C277*E277*F277*M277*$CQ$6</f>
        <v>0</v>
      </c>
      <c r="CR277" s="39">
        <v>0</v>
      </c>
      <c r="CS277" s="39">
        <f>CR277*C277*E277*F277*M277*$CS$6</f>
        <v>0</v>
      </c>
      <c r="CT277" s="39">
        <v>37</v>
      </c>
      <c r="CU277" s="59">
        <f>CT277*C277*E277*F277*M277*$CU$6</f>
        <v>1157873.0301599998</v>
      </c>
      <c r="CV277" s="58"/>
      <c r="CW277" s="39">
        <f>SUM(CV277*$CW$6*C277*E277*F277*M277)</f>
        <v>0</v>
      </c>
      <c r="CX277" s="58">
        <v>5</v>
      </c>
      <c r="CY277" s="39">
        <f>SUM(CX277*$CY$6*C277*E277*F277*M277)</f>
        <v>156469.3284</v>
      </c>
      <c r="CZ277" s="39">
        <v>0</v>
      </c>
      <c r="DA277" s="39">
        <f>CZ277*C277*E277*F277*M277*$DA$6</f>
        <v>0</v>
      </c>
      <c r="DB277" s="39">
        <v>0</v>
      </c>
      <c r="DC277" s="39">
        <f>DB277*C277*E277*F277*M277*$DC$6</f>
        <v>0</v>
      </c>
      <c r="DD277" s="39">
        <v>72</v>
      </c>
      <c r="DE277" s="39">
        <f>DD277*C277*E277*F277*M277*$DE$6</f>
        <v>2483072.4441600004</v>
      </c>
      <c r="DF277" s="39"/>
      <c r="DG277" s="39">
        <f>DF277*C277*E277*F277*M277*$DG$6</f>
        <v>0</v>
      </c>
      <c r="DH277" s="40">
        <v>30</v>
      </c>
      <c r="DI277" s="40">
        <f>DH277*C277*E277*F277*M277*$DI$6</f>
        <v>1034613.5184000001</v>
      </c>
      <c r="DJ277" s="39">
        <v>133</v>
      </c>
      <c r="DK277" s="39">
        <f>DJ277*C277*E277*F277*M277*$DK$6</f>
        <v>4586786.5982400002</v>
      </c>
      <c r="DL277" s="39">
        <v>0</v>
      </c>
      <c r="DM277" s="39">
        <f>DL277*C277*E277*F277*M277*$DM$6</f>
        <v>0</v>
      </c>
      <c r="DN277" s="39">
        <v>0</v>
      </c>
      <c r="DO277" s="39">
        <f>DN277*C277*E277*F277*M277*$DO$6</f>
        <v>0</v>
      </c>
      <c r="DP277" s="39">
        <v>0</v>
      </c>
      <c r="DQ277" s="39">
        <f>DP277*C277*E277*F277*M277*$DQ$6</f>
        <v>0</v>
      </c>
      <c r="DR277" s="39">
        <v>0</v>
      </c>
      <c r="DS277" s="39">
        <f>DR277*C277*E277*F277*M277*$DS$6</f>
        <v>0</v>
      </c>
      <c r="DT277" s="39">
        <v>0</v>
      </c>
      <c r="DU277" s="39">
        <f>DT277*C277*E277*F277*M277*$DU$6</f>
        <v>0</v>
      </c>
      <c r="DV277" s="39"/>
      <c r="DW277" s="39">
        <f>DV277*C277*E277*F277*M277*$DW$6</f>
        <v>0</v>
      </c>
      <c r="DX277" s="39">
        <v>0</v>
      </c>
      <c r="DY277" s="39">
        <f>DX277*C277*E277*F277*N277*$DY$6</f>
        <v>0</v>
      </c>
      <c r="DZ277" s="39"/>
      <c r="EA277" s="39">
        <f>DZ277*C277*E277*F277*O277*$EA$6</f>
        <v>0</v>
      </c>
      <c r="EB277" s="41">
        <f t="shared" ref="EB277:EB287" si="120">SUM(P277,R277,T277,V277,X277,Z277,AB277,AD277,AF277,AH277,AJ277,AL277,AP277,AR277,AT277,AV277,AX277,AZ277,BB277,BD277,BF277,BH277,BJ277,BL277,BN277,BP277,BR277,BT277,BV277,BX277,BZ277,CB277,CD277,CF277,CH277,CJ277,CL277,CN277,CP277,CR277,CT277,CV277,CX277,CZ277,DB277,DD277,DF277,DH277,DJ277,DL277,DN277,DP277,DR277,DT277,DV277,DX277,DZ277,AN277)</f>
        <v>535</v>
      </c>
      <c r="EC277" s="41">
        <f t="shared" ref="EC277:EC287" si="121">SUM(Q277,S277,U277,W277,Y277,AA277,AC277,AE277,AG277,AI277,AK277,AM277,AQ277,AS277,AU277,AW277,AY277,BA277,BC277,BE277,BG277,BI277,BK277,BM277,BO277,BQ277,BS277,BU277,BW277,BY277,CA277,CC277,CE277,CG277,CI277,CK277,CM277,CO277,CQ277,CS277,CU277,CW277,CY277,DA277,DC277,DE277,DG277,DI277,DK277,DM277,DO277,DQ277,DS277,DU277,DW277,DY277,EA277,AO277)</f>
        <v>16977773.66516</v>
      </c>
    </row>
    <row r="278" spans="1:257" s="43" customFormat="1" ht="30" x14ac:dyDescent="0.25">
      <c r="A278" s="56">
        <v>109</v>
      </c>
      <c r="B278" s="34" t="s">
        <v>344</v>
      </c>
      <c r="C278" s="35">
        <v>19007.45</v>
      </c>
      <c r="D278" s="35">
        <f>C278*(H278+I278+J278)</f>
        <v>17676.928500000002</v>
      </c>
      <c r="E278" s="112">
        <v>2.25</v>
      </c>
      <c r="F278" s="36">
        <v>1</v>
      </c>
      <c r="G278" s="37"/>
      <c r="H278" s="38">
        <v>0.24</v>
      </c>
      <c r="I278" s="38">
        <v>0.68</v>
      </c>
      <c r="J278" s="38">
        <v>0.01</v>
      </c>
      <c r="K278" s="38">
        <v>7.0000000000000007E-2</v>
      </c>
      <c r="L278" s="35">
        <v>1.4</v>
      </c>
      <c r="M278" s="35">
        <v>1.68</v>
      </c>
      <c r="N278" s="35">
        <v>2.23</v>
      </c>
      <c r="O278" s="35">
        <v>2.39</v>
      </c>
      <c r="P278" s="39"/>
      <c r="Q278" s="39">
        <f>P278*C278*E278*F278*L278*$Q$6</f>
        <v>0</v>
      </c>
      <c r="R278" s="39">
        <v>200</v>
      </c>
      <c r="S278" s="39">
        <f>R278*C278*E278*F278*L278*$S$6</f>
        <v>15567101.550000001</v>
      </c>
      <c r="T278" s="39">
        <v>0</v>
      </c>
      <c r="U278" s="39">
        <f>T278*C278*E278*F278*L278*$U$6</f>
        <v>0</v>
      </c>
      <c r="V278" s="39">
        <v>0</v>
      </c>
      <c r="W278" s="39">
        <f>V278*C278*E278*F278*L278*$W$6</f>
        <v>0</v>
      </c>
      <c r="X278" s="39">
        <v>924</v>
      </c>
      <c r="Y278" s="39">
        <f>X278*C278*E278*F278*L278*$Y$6</f>
        <v>60855392.367000014</v>
      </c>
      <c r="Z278" s="39"/>
      <c r="AA278" s="39">
        <f>Z278*C278*E278*F278*L278*$AA$6</f>
        <v>0</v>
      </c>
      <c r="AB278" s="39">
        <v>0</v>
      </c>
      <c r="AC278" s="39">
        <f>AB278*C278*E278*F278*L278*$AC$6</f>
        <v>0</v>
      </c>
      <c r="AD278" s="39">
        <v>0</v>
      </c>
      <c r="AE278" s="39">
        <f>AD278*C278*E278*F278*L278*$AE$6</f>
        <v>0</v>
      </c>
      <c r="AF278" s="39">
        <v>0</v>
      </c>
      <c r="AG278" s="39">
        <f>AF278*C278*E278*F278*L278*$AG$6</f>
        <v>0</v>
      </c>
      <c r="AH278" s="39">
        <v>0</v>
      </c>
      <c r="AI278" s="39">
        <f>AH278*C278*E278*F278*L278*$AI$6</f>
        <v>0</v>
      </c>
      <c r="AJ278" s="39">
        <v>0</v>
      </c>
      <c r="AK278" s="39">
        <f>AJ278*C278*E278*F278*L278*$AK$6</f>
        <v>0</v>
      </c>
      <c r="AL278" s="39">
        <v>0</v>
      </c>
      <c r="AM278" s="39">
        <f>AL278*C278*E278*F278*L278*$AM$6</f>
        <v>0</v>
      </c>
      <c r="AN278" s="39"/>
      <c r="AO278" s="39">
        <f>SUM($AO$6*AN278*C278*E278*F278*L278)</f>
        <v>0</v>
      </c>
      <c r="AP278" s="39">
        <v>0</v>
      </c>
      <c r="AQ278" s="39">
        <f>AP278*C278*E278*F278*L278*$AQ$6</f>
        <v>0</v>
      </c>
      <c r="AR278" s="39">
        <v>0</v>
      </c>
      <c r="AS278" s="39">
        <f>AR278*C278*E278*F278*L278*$AS$6</f>
        <v>0</v>
      </c>
      <c r="AT278" s="39">
        <v>0</v>
      </c>
      <c r="AU278" s="39">
        <f>AT278*C278*E278*F278*L278*$AU$6</f>
        <v>0</v>
      </c>
      <c r="AV278" s="39">
        <v>0</v>
      </c>
      <c r="AW278" s="39">
        <f>AV278*C278*E278*F278*L278*$AW$6</f>
        <v>0</v>
      </c>
      <c r="AX278" s="2"/>
      <c r="AY278" s="39">
        <f>SUM(AX278*$AY$6*C278*E278*F278*L278)</f>
        <v>0</v>
      </c>
      <c r="AZ278" s="2"/>
      <c r="BA278" s="39">
        <f>SUM(AZ278*$BA$6*C278*E278*F278*L278)</f>
        <v>0</v>
      </c>
      <c r="BB278" s="39">
        <v>0</v>
      </c>
      <c r="BC278" s="39">
        <f>BB278*C278*E278*F278*L278*$BC$6</f>
        <v>0</v>
      </c>
      <c r="BD278" s="39">
        <v>0</v>
      </c>
      <c r="BE278" s="39">
        <f>BD278*C278*E278*F278*L278*$BE$6</f>
        <v>0</v>
      </c>
      <c r="BF278" s="39"/>
      <c r="BG278" s="39">
        <f>BF278*C278*E278*F278*L278*$BG$6</f>
        <v>0</v>
      </c>
      <c r="BH278" s="39"/>
      <c r="BI278" s="39">
        <f>BH278*C278*E278*F278*L278*$BI$6</f>
        <v>0</v>
      </c>
      <c r="BJ278" s="39">
        <v>0</v>
      </c>
      <c r="BK278" s="39">
        <f>BJ278*C278*E278*F278*L278*$BK$6</f>
        <v>0</v>
      </c>
      <c r="BL278" s="39">
        <v>0</v>
      </c>
      <c r="BM278" s="39">
        <f>BL278*C278*E278*F278*L278*$BM$6</f>
        <v>0</v>
      </c>
      <c r="BN278" s="39">
        <v>0</v>
      </c>
      <c r="BO278" s="39">
        <f>BN278*C278*E278*F278*L278*$BO$6</f>
        <v>0</v>
      </c>
      <c r="BP278" s="39">
        <v>0</v>
      </c>
      <c r="BQ278" s="39">
        <f>BP278*C278*E278*F278*L278*$BQ$6</f>
        <v>0</v>
      </c>
      <c r="BR278" s="39">
        <v>0</v>
      </c>
      <c r="BS278" s="39">
        <f>BR278*C278*E278*F278*L278*$BS$6</f>
        <v>0</v>
      </c>
      <c r="BT278" s="39"/>
      <c r="BU278" s="39">
        <f>BT278*C278*E278*F278*L278*$BU$6</f>
        <v>0</v>
      </c>
      <c r="BV278" s="39"/>
      <c r="BW278" s="39">
        <f>BV278*C278*E278*F278*L278*$BW$6</f>
        <v>0</v>
      </c>
      <c r="BX278" s="39">
        <v>0</v>
      </c>
      <c r="BY278" s="39">
        <f>BX278*C278*E278*F278*L278*$BY$6</f>
        <v>0</v>
      </c>
      <c r="BZ278" s="39">
        <v>0</v>
      </c>
      <c r="CA278" s="39">
        <f>BZ278*C278*E278*F278*M278*$CA$6</f>
        <v>0</v>
      </c>
      <c r="CB278" s="39">
        <v>0</v>
      </c>
      <c r="CC278" s="39">
        <f>CB278*C278*E278*F278*M278*$CC$6</f>
        <v>0</v>
      </c>
      <c r="CD278" s="39">
        <v>0</v>
      </c>
      <c r="CE278" s="39">
        <f>CD278*C278*E278*F278*M278*$CE$6</f>
        <v>0</v>
      </c>
      <c r="CF278" s="39">
        <v>0</v>
      </c>
      <c r="CG278" s="39">
        <f>CF278*C278*E278*F278*M278*$CG$6</f>
        <v>0</v>
      </c>
      <c r="CH278" s="60"/>
      <c r="CI278" s="39">
        <f>SUM(CH278*$CI$6*C278*E278*F278*M278)</f>
        <v>0</v>
      </c>
      <c r="CJ278" s="60"/>
      <c r="CK278" s="39">
        <f>SUM(CJ278*$CK$6*C278*E278*F278*M278)</f>
        <v>0</v>
      </c>
      <c r="CL278" s="39">
        <v>0</v>
      </c>
      <c r="CM278" s="39">
        <f>CL278*C278*E278*F278*M278*$CM$6</f>
        <v>0</v>
      </c>
      <c r="CN278" s="39">
        <v>0</v>
      </c>
      <c r="CO278" s="39">
        <f>CN278*C278*E278*F278*M278*$CO$6</f>
        <v>0</v>
      </c>
      <c r="CP278" s="39">
        <v>0</v>
      </c>
      <c r="CQ278" s="39">
        <f>CP278*C278*E278*F278*M278*$CQ$6</f>
        <v>0</v>
      </c>
      <c r="CR278" s="39">
        <v>0</v>
      </c>
      <c r="CS278" s="39">
        <f>CR278*C278*E278*F278*M278*$CS$6</f>
        <v>0</v>
      </c>
      <c r="CT278" s="39">
        <v>0</v>
      </c>
      <c r="CU278" s="59">
        <f>CT278*C278*E278*F278*M278*$CU$6</f>
        <v>0</v>
      </c>
      <c r="CV278" s="58"/>
      <c r="CW278" s="39">
        <f>SUM(CV278*$CW$6*C278*E278*F278*M278)</f>
        <v>0</v>
      </c>
      <c r="CX278" s="58"/>
      <c r="CY278" s="39">
        <f>SUM(CX278*$CY$6*C278*E278*F278*M278)</f>
        <v>0</v>
      </c>
      <c r="CZ278" s="39">
        <v>0</v>
      </c>
      <c r="DA278" s="39">
        <f>CZ278*C278*E278*F278*M278*$DA$6</f>
        <v>0</v>
      </c>
      <c r="DB278" s="39">
        <v>0</v>
      </c>
      <c r="DC278" s="39">
        <f>DB278*C278*E278*F278*M278*$DC$6</f>
        <v>0</v>
      </c>
      <c r="DD278" s="39"/>
      <c r="DE278" s="39">
        <f>DD278*C278*E278*F278*M278*$DE$6</f>
        <v>0</v>
      </c>
      <c r="DF278" s="39">
        <v>0</v>
      </c>
      <c r="DG278" s="39">
        <f>DF278*C278*E278*F278*M278*$DG$6</f>
        <v>0</v>
      </c>
      <c r="DH278" s="40">
        <v>0</v>
      </c>
      <c r="DI278" s="40">
        <f>DH278*C278*E278*F278*M278*$DI$6</f>
        <v>0</v>
      </c>
      <c r="DJ278" s="39"/>
      <c r="DK278" s="39">
        <f>DJ278*C278*E278*F278*M278*$DK$6</f>
        <v>0</v>
      </c>
      <c r="DL278" s="39">
        <v>0</v>
      </c>
      <c r="DM278" s="39">
        <f>DL278*C278*E278*F278*M278*$DM$6</f>
        <v>0</v>
      </c>
      <c r="DN278" s="39">
        <v>1136</v>
      </c>
      <c r="DO278" s="39">
        <f>DN278*C278*E278*F278*M278*$DO$6</f>
        <v>88149071.767679989</v>
      </c>
      <c r="DP278" s="39">
        <v>0</v>
      </c>
      <c r="DQ278" s="39">
        <f>DP278*C278*E278*F278*M278*$DQ$6</f>
        <v>0</v>
      </c>
      <c r="DR278" s="39">
        <v>0</v>
      </c>
      <c r="DS278" s="39">
        <f>DR278*C278*E278*F278*M278*$DS$6</f>
        <v>0</v>
      </c>
      <c r="DT278" s="39">
        <v>0</v>
      </c>
      <c r="DU278" s="39">
        <f>DT278*C278*E278*F278*M278*$DU$6</f>
        <v>0</v>
      </c>
      <c r="DV278" s="39">
        <v>0</v>
      </c>
      <c r="DW278" s="39">
        <f>DV278*C278*E278*F278*M278*$DW$6</f>
        <v>0</v>
      </c>
      <c r="DX278" s="39">
        <v>0</v>
      </c>
      <c r="DY278" s="39">
        <f>DX278*C278*E278*F278*N278*$DY$6</f>
        <v>0</v>
      </c>
      <c r="DZ278" s="39">
        <v>0</v>
      </c>
      <c r="EA278" s="39">
        <f>DZ278*C278*E278*F278*O278*$EA$6</f>
        <v>0</v>
      </c>
      <c r="EB278" s="41">
        <f t="shared" si="120"/>
        <v>2260</v>
      </c>
      <c r="EC278" s="41">
        <f t="shared" si="121"/>
        <v>164571565.68467999</v>
      </c>
      <c r="ED278" s="2"/>
      <c r="EE278" s="2"/>
      <c r="EF278" s="2"/>
      <c r="EG278" s="2"/>
      <c r="EH278" s="2"/>
      <c r="EI278" s="2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  <c r="FV278" s="1"/>
      <c r="FW278" s="1"/>
      <c r="FX278" s="1"/>
      <c r="FY278" s="1"/>
      <c r="FZ278" s="1"/>
      <c r="GA278" s="1"/>
      <c r="GB278" s="1"/>
      <c r="GC278" s="1"/>
      <c r="GD278" s="1"/>
      <c r="GE278" s="1"/>
      <c r="GF278" s="1"/>
      <c r="GG278" s="1"/>
      <c r="GH278" s="1"/>
      <c r="GI278" s="1"/>
      <c r="GJ278" s="1"/>
      <c r="GK278" s="1"/>
      <c r="GL278" s="1"/>
      <c r="GM278" s="1"/>
      <c r="GN278" s="1"/>
      <c r="GO278" s="1"/>
      <c r="GP278" s="1"/>
      <c r="GQ278" s="1"/>
      <c r="GR278" s="1"/>
      <c r="GS278" s="1"/>
      <c r="GT278" s="1"/>
      <c r="GU278" s="1"/>
      <c r="GV278" s="1"/>
      <c r="GW278" s="1"/>
      <c r="GX278" s="1"/>
      <c r="GY278" s="1"/>
      <c r="GZ278" s="1"/>
      <c r="HA278" s="1"/>
      <c r="HB278" s="1"/>
      <c r="HC278" s="1"/>
      <c r="HD278" s="1"/>
      <c r="HE278" s="1"/>
      <c r="HF278" s="1"/>
      <c r="HG278" s="1"/>
      <c r="HH278" s="1"/>
      <c r="HI278" s="1"/>
      <c r="HJ278" s="1"/>
      <c r="HK278" s="1"/>
      <c r="HL278" s="1"/>
      <c r="HM278" s="1"/>
      <c r="HN278" s="1"/>
      <c r="HO278" s="1"/>
      <c r="HP278" s="1"/>
      <c r="HQ278" s="1"/>
      <c r="HR278" s="1"/>
      <c r="HS278" s="1"/>
      <c r="HT278" s="1"/>
      <c r="HU278" s="1"/>
      <c r="HV278" s="1"/>
      <c r="HW278" s="1"/>
      <c r="HX278" s="1"/>
      <c r="HY278" s="1"/>
      <c r="HZ278" s="1"/>
      <c r="IA278" s="1"/>
      <c r="IB278" s="1"/>
      <c r="IC278" s="1"/>
      <c r="ID278" s="1"/>
      <c r="IE278" s="1"/>
      <c r="IF278" s="1"/>
      <c r="IG278" s="1"/>
      <c r="IH278" s="1"/>
      <c r="II278" s="1"/>
      <c r="IJ278" s="1"/>
      <c r="IK278" s="1"/>
      <c r="IL278" s="1"/>
      <c r="IM278" s="1"/>
      <c r="IN278" s="1"/>
      <c r="IO278" s="1"/>
      <c r="IP278" s="1"/>
      <c r="IQ278" s="1"/>
      <c r="IR278" s="1"/>
      <c r="IS278" s="1"/>
      <c r="IT278" s="1"/>
      <c r="IU278" s="1"/>
      <c r="IV278" s="1"/>
      <c r="IW278" s="1"/>
    </row>
    <row r="279" spans="1:257" s="43" customFormat="1" ht="30" x14ac:dyDescent="0.25">
      <c r="A279" s="56">
        <v>110</v>
      </c>
      <c r="B279" s="34" t="s">
        <v>345</v>
      </c>
      <c r="C279" s="35">
        <v>19007.45</v>
      </c>
      <c r="D279" s="35"/>
      <c r="E279" s="112">
        <v>3.5</v>
      </c>
      <c r="F279" s="36">
        <v>1</v>
      </c>
      <c r="G279" s="37"/>
      <c r="H279" s="38">
        <v>0.24</v>
      </c>
      <c r="I279" s="38">
        <v>0.68</v>
      </c>
      <c r="J279" s="38">
        <v>0.01</v>
      </c>
      <c r="K279" s="38">
        <v>7.0000000000000007E-2</v>
      </c>
      <c r="L279" s="35">
        <v>1.4</v>
      </c>
      <c r="M279" s="35">
        <v>1.68</v>
      </c>
      <c r="N279" s="35">
        <v>2.23</v>
      </c>
      <c r="O279" s="35">
        <v>2.39</v>
      </c>
      <c r="P279" s="39"/>
      <c r="Q279" s="39">
        <f>P279*C279*E279*F279*L279*$Q$6</f>
        <v>0</v>
      </c>
      <c r="R279" s="39"/>
      <c r="S279" s="39">
        <f>R279*C279*E279*F279*L279*$S$6</f>
        <v>0</v>
      </c>
      <c r="T279" s="39"/>
      <c r="U279" s="39">
        <f>T279*C279*E279*F279*L279*$U$6</f>
        <v>0</v>
      </c>
      <c r="V279" s="39"/>
      <c r="W279" s="39">
        <f>V279*C279*E279*F279*L279*$W$6</f>
        <v>0</v>
      </c>
      <c r="X279" s="39">
        <v>924</v>
      </c>
      <c r="Y279" s="39">
        <f>X279*C279*E279*F279*L279*$Y$6</f>
        <v>94663943.682000011</v>
      </c>
      <c r="Z279" s="39"/>
      <c r="AA279" s="39">
        <f>Z279*C279*E279*F279*L279*$AA$6</f>
        <v>0</v>
      </c>
      <c r="AB279" s="39"/>
      <c r="AC279" s="39">
        <f>AB279*C279*E279*F279*L279*$AC$6</f>
        <v>0</v>
      </c>
      <c r="AD279" s="39"/>
      <c r="AE279" s="39">
        <f>AD279*C279*E279*F279*L279*$AE$6</f>
        <v>0</v>
      </c>
      <c r="AF279" s="39"/>
      <c r="AG279" s="39">
        <f>AF279*C279*E279*F279*L279*$AG$6</f>
        <v>0</v>
      </c>
      <c r="AH279" s="39"/>
      <c r="AI279" s="39">
        <f>AH279*C279*E279*F279*L279*$AI$6</f>
        <v>0</v>
      </c>
      <c r="AJ279" s="39"/>
      <c r="AK279" s="39">
        <f>AJ279*C279*E279*F279*L279*$AK$6</f>
        <v>0</v>
      </c>
      <c r="AL279" s="39"/>
      <c r="AM279" s="39">
        <f>AL279*C279*E279*F279*L279*$AM$6</f>
        <v>0</v>
      </c>
      <c r="AN279" s="39"/>
      <c r="AO279" s="39">
        <f>SUM($AO$6*AN279*C279*E279*F279*L279)</f>
        <v>0</v>
      </c>
      <c r="AP279" s="39"/>
      <c r="AQ279" s="39">
        <f>AP279*C279*E279*F279*L279*$AQ$6</f>
        <v>0</v>
      </c>
      <c r="AR279" s="39"/>
      <c r="AS279" s="39">
        <f>AR279*C279*E279*F279*L279*$AS$6</f>
        <v>0</v>
      </c>
      <c r="AT279" s="39"/>
      <c r="AU279" s="39">
        <f>AT279*C279*E279*F279*L279*$AU$6</f>
        <v>0</v>
      </c>
      <c r="AV279" s="39"/>
      <c r="AW279" s="39">
        <f>AV279*C279*E279*F279*L279*$AW$6</f>
        <v>0</v>
      </c>
      <c r="AX279" s="2"/>
      <c r="AY279" s="39">
        <f>SUM(AX279*$AY$6*C279*E279*F279*L279)</f>
        <v>0</v>
      </c>
      <c r="AZ279" s="2"/>
      <c r="BA279" s="39">
        <f>SUM(AZ279*$BA$6*C279*E279*F279*L279)</f>
        <v>0</v>
      </c>
      <c r="BB279" s="39"/>
      <c r="BC279" s="39">
        <f>BB279*C279*E279*F279*L279*$BC$6</f>
        <v>0</v>
      </c>
      <c r="BD279" s="39"/>
      <c r="BE279" s="39">
        <f>BD279*C279*E279*F279*L279*$BE$6</f>
        <v>0</v>
      </c>
      <c r="BF279" s="39"/>
      <c r="BG279" s="39">
        <f>BF279*C279*E279*F279*L279*$BG$6</f>
        <v>0</v>
      </c>
      <c r="BH279" s="39"/>
      <c r="BI279" s="39">
        <f>BH279*C279*E279*F279*L279*$BI$6</f>
        <v>0</v>
      </c>
      <c r="BJ279" s="39"/>
      <c r="BK279" s="39">
        <f>BJ279*C279*E279*F279*L279*$BK$6</f>
        <v>0</v>
      </c>
      <c r="BL279" s="39"/>
      <c r="BM279" s="39">
        <f>BL279*C279*E279*F279*L279*$BM$6</f>
        <v>0</v>
      </c>
      <c r="BN279" s="39"/>
      <c r="BO279" s="39">
        <f>BN279*C279*E279*F279*L279*$BO$6</f>
        <v>0</v>
      </c>
      <c r="BP279" s="39"/>
      <c r="BQ279" s="39">
        <f>BP279*C279*E279*F279*L279*$BQ$6</f>
        <v>0</v>
      </c>
      <c r="BR279" s="39"/>
      <c r="BS279" s="39">
        <f>BR279*C279*E279*F279*L279*$BS$6</f>
        <v>0</v>
      </c>
      <c r="BT279" s="39"/>
      <c r="BU279" s="39">
        <f>BT279*C279*E279*F279*L279*$BU$6</f>
        <v>0</v>
      </c>
      <c r="BV279" s="39"/>
      <c r="BW279" s="39">
        <f>BV279*C279*E279*F279*L279*$BW$6</f>
        <v>0</v>
      </c>
      <c r="BX279" s="39"/>
      <c r="BY279" s="39">
        <f>BX279*C279*E279*F279*L279*$BY$6</f>
        <v>0</v>
      </c>
      <c r="BZ279" s="39"/>
      <c r="CA279" s="39">
        <f>BZ279*C279*E279*F279*M279*$CA$6</f>
        <v>0</v>
      </c>
      <c r="CB279" s="39"/>
      <c r="CC279" s="39">
        <f>CB279*C279*E279*F279*M279*$CC$6</f>
        <v>0</v>
      </c>
      <c r="CD279" s="39"/>
      <c r="CE279" s="39">
        <f>CD279*C279*E279*F279*M279*$CE$6</f>
        <v>0</v>
      </c>
      <c r="CF279" s="39"/>
      <c r="CG279" s="39">
        <f>CF279*C279*E279*F279*M279*$CG$6</f>
        <v>0</v>
      </c>
      <c r="CH279" s="58"/>
      <c r="CI279" s="39">
        <f>SUM(CH279*$CI$6*C279*E279*F279*M279)</f>
        <v>0</v>
      </c>
      <c r="CJ279" s="58"/>
      <c r="CK279" s="39">
        <f>SUM(CJ279*$CK$6*C279*E279*F279*M279)</f>
        <v>0</v>
      </c>
      <c r="CL279" s="39"/>
      <c r="CM279" s="39">
        <f>CL279*C279*E279*F279*M279*$CM$6</f>
        <v>0</v>
      </c>
      <c r="CN279" s="39"/>
      <c r="CO279" s="39">
        <f>CN279*C279*E279*F279*M279*$CO$6</f>
        <v>0</v>
      </c>
      <c r="CP279" s="39"/>
      <c r="CQ279" s="39">
        <f>CP279*C279*E279*F279*M279*$CQ$6</f>
        <v>0</v>
      </c>
      <c r="CR279" s="39"/>
      <c r="CS279" s="39">
        <f>CR279*C279*E279*F279*M279*$CS$6</f>
        <v>0</v>
      </c>
      <c r="CT279" s="39"/>
      <c r="CU279" s="59">
        <f>CT279*C279*E279*F279*M279*$CU$6</f>
        <v>0</v>
      </c>
      <c r="CV279" s="58"/>
      <c r="CW279" s="39">
        <f>SUM(CV279*$CW$6*C279*E279*F279*M279)</f>
        <v>0</v>
      </c>
      <c r="CX279" s="58"/>
      <c r="CY279" s="39">
        <f>SUM(CX279*$CY$6*C279*E279*F279*M279)</f>
        <v>0</v>
      </c>
      <c r="CZ279" s="39"/>
      <c r="DA279" s="39">
        <f>CZ279*C279*E279*F279*M279*$DA$6</f>
        <v>0</v>
      </c>
      <c r="DB279" s="39"/>
      <c r="DC279" s="39">
        <f>DB279*C279*E279*F279*M279*$DC$6</f>
        <v>0</v>
      </c>
      <c r="DD279" s="39"/>
      <c r="DE279" s="39">
        <f>DD279*C279*E279*F279*M279*$DE$6</f>
        <v>0</v>
      </c>
      <c r="DF279" s="39"/>
      <c r="DG279" s="39">
        <f>DF279*C279*E279*F279*M279*$DG$6</f>
        <v>0</v>
      </c>
      <c r="DH279" s="40"/>
      <c r="DI279" s="40">
        <f>DH279*C279*E279*F279*M279*$DI$6</f>
        <v>0</v>
      </c>
      <c r="DJ279" s="39"/>
      <c r="DK279" s="39">
        <f>DJ279*C279*E279*F279*M279*$DK$6</f>
        <v>0</v>
      </c>
      <c r="DL279" s="39"/>
      <c r="DM279" s="39">
        <f>DL279*C279*E279*F279*M279*$DM$6</f>
        <v>0</v>
      </c>
      <c r="DN279" s="39"/>
      <c r="DO279" s="39">
        <f>DN279*C279*E279*F279*M279*$DO$6</f>
        <v>0</v>
      </c>
      <c r="DP279" s="39"/>
      <c r="DQ279" s="39">
        <f>DP279*C279*E279*F279*M279*$DQ$6</f>
        <v>0</v>
      </c>
      <c r="DR279" s="39"/>
      <c r="DS279" s="39">
        <f>DR279*C279*E279*F279*M279*$DS$6</f>
        <v>0</v>
      </c>
      <c r="DT279" s="39"/>
      <c r="DU279" s="39">
        <f>DT279*C279*E279*F279*M279*$DU$6</f>
        <v>0</v>
      </c>
      <c r="DV279" s="39"/>
      <c r="DW279" s="39">
        <f>DV279*C279*E279*F279*M279*$DW$6</f>
        <v>0</v>
      </c>
      <c r="DX279" s="39"/>
      <c r="DY279" s="39">
        <f>DX279*C279*E279*F279*N279*$DY$6</f>
        <v>0</v>
      </c>
      <c r="DZ279" s="39"/>
      <c r="EA279" s="39">
        <f>DZ279*C279*E279*F279*O279*$EA$6</f>
        <v>0</v>
      </c>
      <c r="EB279" s="41">
        <f t="shared" si="120"/>
        <v>924</v>
      </c>
      <c r="EC279" s="41">
        <f t="shared" si="121"/>
        <v>94663943.682000011</v>
      </c>
      <c r="ED279" s="2"/>
      <c r="EE279" s="2"/>
      <c r="EF279" s="2"/>
      <c r="EG279" s="2"/>
      <c r="EH279" s="2"/>
      <c r="EI279" s="2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  <c r="FV279" s="1"/>
      <c r="FW279" s="1"/>
      <c r="FX279" s="1"/>
      <c r="FY279" s="1"/>
      <c r="FZ279" s="1"/>
      <c r="GA279" s="1"/>
      <c r="GB279" s="1"/>
      <c r="GC279" s="1"/>
      <c r="GD279" s="1"/>
      <c r="GE279" s="1"/>
      <c r="GF279" s="1"/>
      <c r="GG279" s="1"/>
      <c r="GH279" s="1"/>
      <c r="GI279" s="1"/>
      <c r="GJ279" s="1"/>
      <c r="GK279" s="1"/>
      <c r="GL279" s="1"/>
      <c r="GM279" s="1"/>
      <c r="GN279" s="1"/>
      <c r="GO279" s="1"/>
      <c r="GP279" s="1"/>
      <c r="GQ279" s="1"/>
      <c r="GR279" s="1"/>
      <c r="GS279" s="1"/>
      <c r="GT279" s="1"/>
      <c r="GU279" s="1"/>
      <c r="GV279" s="1"/>
      <c r="GW279" s="1"/>
      <c r="GX279" s="1"/>
      <c r="GY279" s="1"/>
      <c r="GZ279" s="1"/>
      <c r="HA279" s="1"/>
      <c r="HB279" s="1"/>
      <c r="HC279" s="1"/>
      <c r="HD279" s="1"/>
      <c r="HE279" s="1"/>
      <c r="HF279" s="1"/>
      <c r="HG279" s="1"/>
      <c r="HH279" s="1"/>
      <c r="HI279" s="1"/>
      <c r="HJ279" s="1"/>
      <c r="HK279" s="1"/>
      <c r="HL279" s="1"/>
      <c r="HM279" s="1"/>
      <c r="HN279" s="1"/>
      <c r="HO279" s="1"/>
      <c r="HP279" s="1"/>
      <c r="HQ279" s="1"/>
      <c r="HR279" s="1"/>
      <c r="HS279" s="1"/>
      <c r="HT279" s="1"/>
      <c r="HU279" s="1"/>
      <c r="HV279" s="1"/>
      <c r="HW279" s="1"/>
      <c r="HX279" s="1"/>
      <c r="HY279" s="1"/>
      <c r="HZ279" s="1"/>
      <c r="IA279" s="1"/>
      <c r="IB279" s="1"/>
      <c r="IC279" s="1"/>
      <c r="ID279" s="1"/>
      <c r="IE279" s="1"/>
      <c r="IF279" s="1"/>
      <c r="IG279" s="1"/>
      <c r="IH279" s="1"/>
      <c r="II279" s="1"/>
      <c r="IJ279" s="1"/>
      <c r="IK279" s="1"/>
      <c r="IL279" s="1"/>
      <c r="IM279" s="1"/>
      <c r="IN279" s="1"/>
      <c r="IO279" s="1"/>
      <c r="IP279" s="1"/>
      <c r="IQ279" s="1"/>
      <c r="IR279" s="1"/>
      <c r="IS279" s="1"/>
      <c r="IT279" s="1"/>
      <c r="IU279" s="1"/>
      <c r="IV279" s="1"/>
      <c r="IW279" s="1"/>
    </row>
    <row r="280" spans="1:257" x14ac:dyDescent="0.25">
      <c r="A280" s="56">
        <v>111</v>
      </c>
      <c r="B280" s="34" t="s">
        <v>346</v>
      </c>
      <c r="C280" s="35">
        <v>19007.45</v>
      </c>
      <c r="D280" s="35">
        <f t="shared" ref="D280:D285" si="122">C280*(H280+I280+J280)</f>
        <v>15776.183500000003</v>
      </c>
      <c r="E280" s="112">
        <v>2.0099999999999998</v>
      </c>
      <c r="F280" s="36">
        <v>1</v>
      </c>
      <c r="G280" s="37"/>
      <c r="H280" s="38">
        <v>0.51</v>
      </c>
      <c r="I280" s="38">
        <v>0.28000000000000003</v>
      </c>
      <c r="J280" s="38">
        <v>0.04</v>
      </c>
      <c r="K280" s="38">
        <v>0.17</v>
      </c>
      <c r="L280" s="35">
        <v>1.4</v>
      </c>
      <c r="M280" s="35">
        <v>1.68</v>
      </c>
      <c r="N280" s="35">
        <v>2.23</v>
      </c>
      <c r="O280" s="35">
        <v>2.39</v>
      </c>
      <c r="P280" s="39"/>
      <c r="Q280" s="39">
        <f>P280*C280*E280*F280*L280*$Q$6</f>
        <v>0</v>
      </c>
      <c r="R280" s="39"/>
      <c r="S280" s="39">
        <f>R280*C280*E280*F280*L280*$S$6</f>
        <v>0</v>
      </c>
      <c r="T280" s="39">
        <v>0</v>
      </c>
      <c r="U280" s="39">
        <f>T280*C280*E280*F280*L280*$U$6</f>
        <v>0</v>
      </c>
      <c r="V280" s="39">
        <v>0</v>
      </c>
      <c r="W280" s="39">
        <f>V280*C280*E280*F280*L280*$W$6</f>
        <v>0</v>
      </c>
      <c r="X280" s="39">
        <v>15</v>
      </c>
      <c r="Y280" s="39">
        <f>X280*C280*E280*F280*L280*$Y$6</f>
        <v>882534.91094999993</v>
      </c>
      <c r="Z280" s="39"/>
      <c r="AA280" s="39">
        <f>Z280*C280*E280*F280*L280*$AA$6</f>
        <v>0</v>
      </c>
      <c r="AB280" s="39">
        <v>0</v>
      </c>
      <c r="AC280" s="39">
        <f>AB280*C280*E280*F280*L280*$AC$6</f>
        <v>0</v>
      </c>
      <c r="AD280" s="39">
        <v>0</v>
      </c>
      <c r="AE280" s="39">
        <f>AD280*C280*E280*F280*L280*$AE$6</f>
        <v>0</v>
      </c>
      <c r="AF280" s="39">
        <v>0</v>
      </c>
      <c r="AG280" s="39">
        <f>AF280*C280*E280*F280*L280*$AG$6</f>
        <v>0</v>
      </c>
      <c r="AH280" s="39">
        <v>0</v>
      </c>
      <c r="AI280" s="39">
        <f>AH280*C280*E280*F280*L280*$AI$6</f>
        <v>0</v>
      </c>
      <c r="AJ280" s="39">
        <v>0</v>
      </c>
      <c r="AK280" s="39">
        <f>AJ280*C280*E280*F280*L280*$AK$6</f>
        <v>0</v>
      </c>
      <c r="AL280" s="39">
        <v>0</v>
      </c>
      <c r="AM280" s="39">
        <f>AL280*C280*E280*F280*L280*$AM$6</f>
        <v>0</v>
      </c>
      <c r="AN280" s="39"/>
      <c r="AO280" s="39">
        <f>SUM($AO$6*AN280*C280*E280*F280*L280)</f>
        <v>0</v>
      </c>
      <c r="AP280" s="39">
        <v>0</v>
      </c>
      <c r="AQ280" s="39">
        <f>AP280*C280*E280*F280*L280*$AQ$6</f>
        <v>0</v>
      </c>
      <c r="AR280" s="39">
        <v>0</v>
      </c>
      <c r="AS280" s="39">
        <f>AR280*C280*E280*F280*L280*$AS$6</f>
        <v>0</v>
      </c>
      <c r="AT280" s="39">
        <v>0</v>
      </c>
      <c r="AU280" s="39">
        <f>AT280*C280*E280*F280*L280*$AU$6</f>
        <v>0</v>
      </c>
      <c r="AV280" s="39">
        <v>0</v>
      </c>
      <c r="AW280" s="39">
        <f>AV280*C280*E280*F280*L280*$AW$6</f>
        <v>0</v>
      </c>
      <c r="AY280" s="39">
        <f>SUM(AX280*$AY$6*C280*E280*F280*L280)</f>
        <v>0</v>
      </c>
      <c r="BA280" s="39">
        <f>SUM(AZ280*$BA$6*C280*E280*F280*L280)</f>
        <v>0</v>
      </c>
      <c r="BB280" s="39">
        <v>0</v>
      </c>
      <c r="BC280" s="39">
        <f>BB280*C280*E280*F280*L280*$BC$6</f>
        <v>0</v>
      </c>
      <c r="BD280" s="39">
        <v>0</v>
      </c>
      <c r="BE280" s="39">
        <f>BD280*C280*E280*F280*L280*$BE$6</f>
        <v>0</v>
      </c>
      <c r="BF280" s="39">
        <v>0</v>
      </c>
      <c r="BG280" s="39">
        <f>BF280*C280*E280*F280*L280*$BG$6</f>
        <v>0</v>
      </c>
      <c r="BH280" s="39">
        <v>0</v>
      </c>
      <c r="BI280" s="39">
        <f>BH280*C280*E280*F280*L280*$BI$6</f>
        <v>0</v>
      </c>
      <c r="BJ280" s="39">
        <v>0</v>
      </c>
      <c r="BK280" s="39">
        <f>BJ280*C280*E280*F280*L280*$BK$6</f>
        <v>0</v>
      </c>
      <c r="BL280" s="39">
        <v>0</v>
      </c>
      <c r="BM280" s="39">
        <f>BL280*C280*E280*F280*L280*$BM$6</f>
        <v>0</v>
      </c>
      <c r="BN280" s="39">
        <v>0</v>
      </c>
      <c r="BO280" s="39">
        <f>BN280*C280*E280*F280*L280*$BO$6</f>
        <v>0</v>
      </c>
      <c r="BP280" s="39">
        <v>0</v>
      </c>
      <c r="BQ280" s="39">
        <f>BP280*C280*E280*F280*L280*$BQ$6</f>
        <v>0</v>
      </c>
      <c r="BR280" s="39">
        <v>0</v>
      </c>
      <c r="BS280" s="39">
        <f>BR280*C280*E280*F280*L280*$BS$6</f>
        <v>0</v>
      </c>
      <c r="BT280" s="39">
        <v>0</v>
      </c>
      <c r="BU280" s="39">
        <f>BT280*C280*E280*F280*L280*$BU$6</f>
        <v>0</v>
      </c>
      <c r="BV280" s="39">
        <v>0</v>
      </c>
      <c r="BW280" s="39">
        <f>BV280*C280*E280*F280*L280*$BW$6</f>
        <v>0</v>
      </c>
      <c r="BX280" s="39">
        <v>0</v>
      </c>
      <c r="BY280" s="39">
        <f>BX280*C280*E280*F280*L280*$BY$6</f>
        <v>0</v>
      </c>
      <c r="BZ280" s="39">
        <v>0</v>
      </c>
      <c r="CA280" s="39">
        <f>BZ280*C280*E280*F280*M280*$CA$6</f>
        <v>0</v>
      </c>
      <c r="CB280" s="39">
        <v>0</v>
      </c>
      <c r="CC280" s="39">
        <f>CB280*C280*E280*F280*M280*$CC$6</f>
        <v>0</v>
      </c>
      <c r="CD280" s="39">
        <v>0</v>
      </c>
      <c r="CE280" s="39">
        <f>CD280*C280*E280*F280*M280*$CE$6</f>
        <v>0</v>
      </c>
      <c r="CF280" s="39">
        <v>0</v>
      </c>
      <c r="CG280" s="39">
        <f>CF280*C280*E280*F280*M280*$CG$6</f>
        <v>0</v>
      </c>
      <c r="CH280" s="58"/>
      <c r="CI280" s="39">
        <f>SUM(CH280*$CI$6*C280*E280*F280*M280)</f>
        <v>0</v>
      </c>
      <c r="CJ280" s="58"/>
      <c r="CK280" s="39">
        <f>SUM(CJ280*$CK$6*C280*E280*F280*M280)</f>
        <v>0</v>
      </c>
      <c r="CL280" s="39">
        <v>0</v>
      </c>
      <c r="CM280" s="39">
        <f>CL280*C280*E280*F280*M280*$CM$6</f>
        <v>0</v>
      </c>
      <c r="CN280" s="39">
        <v>0</v>
      </c>
      <c r="CO280" s="39">
        <f>CN280*C280*E280*F280*M280*$CO$6</f>
        <v>0</v>
      </c>
      <c r="CP280" s="39">
        <v>0</v>
      </c>
      <c r="CQ280" s="39">
        <f>CP280*C280*E280*F280*M280*$CQ$6</f>
        <v>0</v>
      </c>
      <c r="CR280" s="39">
        <v>0</v>
      </c>
      <c r="CS280" s="39">
        <f>CR280*C280*E280*F280*M280*$CS$6</f>
        <v>0</v>
      </c>
      <c r="CT280" s="39">
        <v>0</v>
      </c>
      <c r="CU280" s="59">
        <f>CT280*C280*E280*F280*M280*$CU$6</f>
        <v>0</v>
      </c>
      <c r="CV280" s="58"/>
      <c r="CW280" s="39">
        <f>SUM(CV280*$CW$6*C280*E280*F280*M280)</f>
        <v>0</v>
      </c>
      <c r="CX280" s="58"/>
      <c r="CY280" s="39">
        <f>SUM(CX280*$CY$6*C280*E280*F280*M280)</f>
        <v>0</v>
      </c>
      <c r="CZ280" s="39">
        <v>0</v>
      </c>
      <c r="DA280" s="39">
        <f>CZ280*C280*E280*F280*M280*$DA$6</f>
        <v>0</v>
      </c>
      <c r="DB280" s="39">
        <v>0</v>
      </c>
      <c r="DC280" s="39">
        <f>DB280*C280*E280*F280*M280*$DC$6</f>
        <v>0</v>
      </c>
      <c r="DD280" s="39">
        <v>0</v>
      </c>
      <c r="DE280" s="39">
        <f>DD280*C280*E280*F280*M280*$DE$6</f>
        <v>0</v>
      </c>
      <c r="DF280" s="39">
        <v>0</v>
      </c>
      <c r="DG280" s="39">
        <f>DF280*C280*E280*F280*M280*$DG$6</f>
        <v>0</v>
      </c>
      <c r="DH280" s="40">
        <v>0</v>
      </c>
      <c r="DI280" s="40">
        <f>DH280*C280*E280*F280*M280*$DI$6</f>
        <v>0</v>
      </c>
      <c r="DJ280" s="39"/>
      <c r="DK280" s="39">
        <f>DJ280*C280*E280*F280*M280*$DK$6</f>
        <v>0</v>
      </c>
      <c r="DL280" s="39">
        <v>0</v>
      </c>
      <c r="DM280" s="39">
        <f>DL280*C280*E280*F280*M280*$DM$6</f>
        <v>0</v>
      </c>
      <c r="DN280" s="39"/>
      <c r="DO280" s="39">
        <f>DN280*C280*E280*F280*M280*$DO$6</f>
        <v>0</v>
      </c>
      <c r="DP280" s="39">
        <v>0</v>
      </c>
      <c r="DQ280" s="39">
        <f>DP280*C280*E280*F280*M280*$DQ$6</f>
        <v>0</v>
      </c>
      <c r="DR280" s="39">
        <v>0</v>
      </c>
      <c r="DS280" s="39">
        <f>DR280*C280*E280*F280*M280*$DS$6</f>
        <v>0</v>
      </c>
      <c r="DT280" s="39">
        <v>0</v>
      </c>
      <c r="DU280" s="39">
        <f>DT280*C280*E280*F280*M280*$DU$6</f>
        <v>0</v>
      </c>
      <c r="DV280" s="39">
        <v>0</v>
      </c>
      <c r="DW280" s="39">
        <f>DV280*C280*E280*F280*M280*$DW$6</f>
        <v>0</v>
      </c>
      <c r="DX280" s="39">
        <v>0</v>
      </c>
      <c r="DY280" s="39">
        <f>DX280*C280*E280*F280*N280*$DY$6</f>
        <v>0</v>
      </c>
      <c r="DZ280" s="39">
        <v>0</v>
      </c>
      <c r="EA280" s="39">
        <f>DZ280*C280*E280*F280*O280*$EA$6</f>
        <v>0</v>
      </c>
      <c r="EB280" s="41">
        <f t="shared" si="120"/>
        <v>15</v>
      </c>
      <c r="EC280" s="41">
        <f t="shared" si="121"/>
        <v>882534.91094999993</v>
      </c>
    </row>
    <row r="281" spans="1:257" x14ac:dyDescent="0.25">
      <c r="A281" s="56">
        <v>112</v>
      </c>
      <c r="B281" s="34" t="s">
        <v>347</v>
      </c>
      <c r="C281" s="35">
        <v>19007.45</v>
      </c>
      <c r="D281" s="35">
        <f t="shared" si="122"/>
        <v>16726.556000000004</v>
      </c>
      <c r="E281" s="112">
        <v>2.31</v>
      </c>
      <c r="F281" s="36">
        <v>1</v>
      </c>
      <c r="G281" s="37"/>
      <c r="H281" s="38">
        <v>0.55000000000000004</v>
      </c>
      <c r="I281" s="38">
        <v>0.3</v>
      </c>
      <c r="J281" s="38">
        <v>0.03</v>
      </c>
      <c r="K281" s="38">
        <v>0.12</v>
      </c>
      <c r="L281" s="35">
        <v>1.4</v>
      </c>
      <c r="M281" s="35">
        <v>1.68</v>
      </c>
      <c r="N281" s="35">
        <v>2.23</v>
      </c>
      <c r="O281" s="35">
        <v>2.39</v>
      </c>
      <c r="P281" s="39"/>
      <c r="Q281" s="39">
        <f>P281*C281*E281*F281*L281*$Q$6</f>
        <v>0</v>
      </c>
      <c r="R281" s="39"/>
      <c r="S281" s="39">
        <f>R281*C281*E281*F281*L281*$S$6</f>
        <v>0</v>
      </c>
      <c r="T281" s="39">
        <v>0</v>
      </c>
      <c r="U281" s="39">
        <f>T281*C281*E281*F281*L281*$U$6</f>
        <v>0</v>
      </c>
      <c r="V281" s="39">
        <v>0</v>
      </c>
      <c r="W281" s="39">
        <f>V281*C281*E281*F281*L281*$W$6</f>
        <v>0</v>
      </c>
      <c r="X281" s="39">
        <v>733</v>
      </c>
      <c r="Y281" s="39">
        <f>X281*C281*E281*F281*L281*$Y$6</f>
        <v>49563336.227789998</v>
      </c>
      <c r="Z281" s="39"/>
      <c r="AA281" s="39">
        <f>Z281*C281*E281*F281*L281*$AA$6</f>
        <v>0</v>
      </c>
      <c r="AB281" s="39">
        <v>0</v>
      </c>
      <c r="AC281" s="39">
        <f>AB281*C281*E281*F281*L281*$AC$6</f>
        <v>0</v>
      </c>
      <c r="AD281" s="39">
        <v>0</v>
      </c>
      <c r="AE281" s="39">
        <f>AD281*C281*E281*F281*L281*$AE$6</f>
        <v>0</v>
      </c>
      <c r="AF281" s="39">
        <v>0</v>
      </c>
      <c r="AG281" s="39">
        <f>AF281*C281*E281*F281*L281*$AG$6</f>
        <v>0</v>
      </c>
      <c r="AH281" s="39">
        <v>0</v>
      </c>
      <c r="AI281" s="39">
        <f>AH281*C281*E281*F281*L281*$AI$6</f>
        <v>0</v>
      </c>
      <c r="AJ281" s="39">
        <v>0</v>
      </c>
      <c r="AK281" s="39">
        <f>AJ281*C281*E281*F281*L281*$AK$6</f>
        <v>0</v>
      </c>
      <c r="AL281" s="39">
        <v>0</v>
      </c>
      <c r="AM281" s="39">
        <f>AL281*C281*E281*F281*L281*$AM$6</f>
        <v>0</v>
      </c>
      <c r="AN281" s="39"/>
      <c r="AO281" s="39">
        <f>SUM($AO$6*AN281*C281*E281*F281*L281)</f>
        <v>0</v>
      </c>
      <c r="AP281" s="39">
        <v>0</v>
      </c>
      <c r="AQ281" s="39">
        <f>AP281*C281*E281*F281*L281*$AQ$6</f>
        <v>0</v>
      </c>
      <c r="AR281" s="39">
        <v>0</v>
      </c>
      <c r="AS281" s="39">
        <f>AR281*C281*E281*F281*L281*$AS$6</f>
        <v>0</v>
      </c>
      <c r="AT281" s="39">
        <v>0</v>
      </c>
      <c r="AU281" s="39">
        <f>AT281*C281*E281*F281*L281*$AU$6</f>
        <v>0</v>
      </c>
      <c r="AV281" s="39">
        <v>0</v>
      </c>
      <c r="AW281" s="39">
        <f>AV281*C281*E281*F281*L281*$AW$6</f>
        <v>0</v>
      </c>
      <c r="AY281" s="39">
        <f>SUM(AX281*$AY$6*C281*E281*F281*L281)</f>
        <v>0</v>
      </c>
      <c r="BA281" s="39">
        <f>SUM(AZ281*$BA$6*C281*E281*F281*L281)</f>
        <v>0</v>
      </c>
      <c r="BB281" s="39">
        <v>0</v>
      </c>
      <c r="BC281" s="39">
        <f>BB281*C281*E281*F281*L281*$BC$6</f>
        <v>0</v>
      </c>
      <c r="BD281" s="39">
        <v>0</v>
      </c>
      <c r="BE281" s="39">
        <f>BD281*C281*E281*F281*L281*$BE$6</f>
        <v>0</v>
      </c>
      <c r="BF281" s="39">
        <v>0</v>
      </c>
      <c r="BG281" s="39">
        <f>BF281*C281*E281*F281*L281*$BG$6</f>
        <v>0</v>
      </c>
      <c r="BH281" s="39">
        <v>0</v>
      </c>
      <c r="BI281" s="39">
        <f>BH281*C281*E281*F281*L281*$BI$6</f>
        <v>0</v>
      </c>
      <c r="BJ281" s="39">
        <v>0</v>
      </c>
      <c r="BK281" s="39">
        <f>BJ281*C281*E281*F281*L281*$BK$6</f>
        <v>0</v>
      </c>
      <c r="BL281" s="39">
        <v>0</v>
      </c>
      <c r="BM281" s="39">
        <f>BL281*C281*E281*F281*L281*$BM$6</f>
        <v>0</v>
      </c>
      <c r="BN281" s="39">
        <v>0</v>
      </c>
      <c r="BO281" s="39">
        <f>BN281*C281*E281*F281*L281*$BO$6</f>
        <v>0</v>
      </c>
      <c r="BP281" s="39">
        <v>0</v>
      </c>
      <c r="BQ281" s="39">
        <f>BP281*C281*E281*F281*L281*$BQ$6</f>
        <v>0</v>
      </c>
      <c r="BR281" s="39">
        <v>0</v>
      </c>
      <c r="BS281" s="39">
        <f>BR281*C281*E281*F281*L281*$BS$6</f>
        <v>0</v>
      </c>
      <c r="BT281" s="39">
        <v>0</v>
      </c>
      <c r="BU281" s="39">
        <f>BT281*C281*E281*F281*L281*$BU$6</f>
        <v>0</v>
      </c>
      <c r="BV281" s="39">
        <v>0</v>
      </c>
      <c r="BW281" s="39">
        <f>BV281*C281*E281*F281*L281*$BW$6</f>
        <v>0</v>
      </c>
      <c r="BX281" s="39">
        <v>0</v>
      </c>
      <c r="BY281" s="39">
        <f>BX281*C281*E281*F281*L281*$BY$6</f>
        <v>0</v>
      </c>
      <c r="BZ281" s="39">
        <v>0</v>
      </c>
      <c r="CA281" s="39">
        <f>BZ281*C281*E281*F281*M281*$CA$6</f>
        <v>0</v>
      </c>
      <c r="CB281" s="39">
        <v>0</v>
      </c>
      <c r="CC281" s="39">
        <f>CB281*C281*E281*F281*M281*$CC$6</f>
        <v>0</v>
      </c>
      <c r="CD281" s="39">
        <v>0</v>
      </c>
      <c r="CE281" s="39">
        <f>CD281*C281*E281*F281*M281*$CE$6</f>
        <v>0</v>
      </c>
      <c r="CF281" s="39">
        <v>0</v>
      </c>
      <c r="CG281" s="39">
        <f>CF281*C281*E281*F281*M281*$CG$6</f>
        <v>0</v>
      </c>
      <c r="CH281" s="58"/>
      <c r="CI281" s="39">
        <f>SUM(CH281*$CI$6*C281*E281*F281*M281)</f>
        <v>0</v>
      </c>
      <c r="CJ281" s="58"/>
      <c r="CK281" s="39">
        <f>SUM(CJ281*$CK$6*C281*E281*F281*M281)</f>
        <v>0</v>
      </c>
      <c r="CL281" s="39">
        <v>0</v>
      </c>
      <c r="CM281" s="39">
        <f>CL281*C281*E281*F281*M281*$CM$6</f>
        <v>0</v>
      </c>
      <c r="CN281" s="39">
        <v>0</v>
      </c>
      <c r="CO281" s="39">
        <f>CN281*C281*E281*F281*M281*$CO$6</f>
        <v>0</v>
      </c>
      <c r="CP281" s="39">
        <v>0</v>
      </c>
      <c r="CQ281" s="39">
        <f>CP281*C281*E281*F281*M281*$CQ$6</f>
        <v>0</v>
      </c>
      <c r="CR281" s="39">
        <v>0</v>
      </c>
      <c r="CS281" s="39">
        <f>CR281*C281*E281*F281*M281*$CS$6</f>
        <v>0</v>
      </c>
      <c r="CT281" s="39">
        <v>0</v>
      </c>
      <c r="CU281" s="59">
        <f>CT281*C281*E281*F281*M281*$CU$6</f>
        <v>0</v>
      </c>
      <c r="CV281" s="58"/>
      <c r="CW281" s="39">
        <f>SUM(CV281*$CW$6*C281*E281*F281*M281)</f>
        <v>0</v>
      </c>
      <c r="CX281" s="58"/>
      <c r="CY281" s="39">
        <f>SUM(CX281*$CY$6*C281*E281*F281*M281)</f>
        <v>0</v>
      </c>
      <c r="CZ281" s="39">
        <v>0</v>
      </c>
      <c r="DA281" s="39">
        <f>CZ281*C281*E281*F281*M281*$DA$6</f>
        <v>0</v>
      </c>
      <c r="DB281" s="39">
        <v>0</v>
      </c>
      <c r="DC281" s="39">
        <f>DB281*C281*E281*F281*M281*$DC$6</f>
        <v>0</v>
      </c>
      <c r="DD281" s="39">
        <v>0</v>
      </c>
      <c r="DE281" s="39">
        <f>DD281*C281*E281*F281*M281*$DE$6</f>
        <v>0</v>
      </c>
      <c r="DF281" s="39">
        <v>0</v>
      </c>
      <c r="DG281" s="39">
        <f>DF281*C281*E281*F281*M281*$DG$6</f>
        <v>0</v>
      </c>
      <c r="DH281" s="40">
        <v>0</v>
      </c>
      <c r="DI281" s="40">
        <f>DH281*C281*E281*F281*M281*$DI$6</f>
        <v>0</v>
      </c>
      <c r="DJ281" s="39"/>
      <c r="DK281" s="39">
        <f>DJ281*C281*E281*F281*M281*$DK$6</f>
        <v>0</v>
      </c>
      <c r="DL281" s="39">
        <v>0</v>
      </c>
      <c r="DM281" s="39">
        <f>DL281*C281*E281*F281*M281*$DM$6</f>
        <v>0</v>
      </c>
      <c r="DN281" s="39"/>
      <c r="DO281" s="39">
        <f>DN281*C281*E281*F281*M281*$DO$6</f>
        <v>0</v>
      </c>
      <c r="DP281" s="39">
        <v>0</v>
      </c>
      <c r="DQ281" s="39">
        <f>DP281*C281*E281*F281*M281*$DQ$6</f>
        <v>0</v>
      </c>
      <c r="DR281" s="39">
        <v>0</v>
      </c>
      <c r="DS281" s="39">
        <f>DR281*C281*E281*F281*M281*$DS$6</f>
        <v>0</v>
      </c>
      <c r="DT281" s="39">
        <v>0</v>
      </c>
      <c r="DU281" s="39">
        <f>DT281*C281*E281*F281*M281*$DU$6</f>
        <v>0</v>
      </c>
      <c r="DV281" s="39">
        <v>0</v>
      </c>
      <c r="DW281" s="39">
        <f>DV281*C281*E281*F281*M281*$DW$6</f>
        <v>0</v>
      </c>
      <c r="DX281" s="39">
        <v>0</v>
      </c>
      <c r="DY281" s="39">
        <f>DX281*C281*E281*F281*N281*$DY$6</f>
        <v>0</v>
      </c>
      <c r="DZ281" s="39">
        <v>0</v>
      </c>
      <c r="EA281" s="39">
        <f>DZ281*C281*E281*F281*O281*$EA$6</f>
        <v>0</v>
      </c>
      <c r="EB281" s="41">
        <f t="shared" si="120"/>
        <v>733</v>
      </c>
      <c r="EC281" s="41">
        <f t="shared" si="121"/>
        <v>49563336.227789998</v>
      </c>
    </row>
    <row r="282" spans="1:257" x14ac:dyDescent="0.25">
      <c r="A282" s="56">
        <v>113</v>
      </c>
      <c r="B282" s="34" t="s">
        <v>348</v>
      </c>
      <c r="C282" s="35">
        <v>19007.45</v>
      </c>
      <c r="D282" s="35">
        <f t="shared" si="122"/>
        <v>17106.705000000002</v>
      </c>
      <c r="E282" s="112">
        <v>3.43</v>
      </c>
      <c r="F282" s="36">
        <v>1</v>
      </c>
      <c r="G282" s="37"/>
      <c r="H282" s="38">
        <v>0.54</v>
      </c>
      <c r="I282" s="38">
        <v>0.34</v>
      </c>
      <c r="J282" s="38">
        <v>0.02</v>
      </c>
      <c r="K282" s="38">
        <v>0.1</v>
      </c>
      <c r="L282" s="35">
        <v>1.4</v>
      </c>
      <c r="M282" s="35">
        <v>1.68</v>
      </c>
      <c r="N282" s="35">
        <v>2.23</v>
      </c>
      <c r="O282" s="35">
        <v>2.39</v>
      </c>
      <c r="P282" s="39"/>
      <c r="Q282" s="39">
        <f>P282*C282*E282*F282*L282*$Q$6</f>
        <v>0</v>
      </c>
      <c r="R282" s="39"/>
      <c r="S282" s="39">
        <f>R282*C282*E282*F282*L282*$S$6</f>
        <v>0</v>
      </c>
      <c r="T282" s="39">
        <v>0</v>
      </c>
      <c r="U282" s="39">
        <f>T282*C282*E282*F282*L282*$U$6</f>
        <v>0</v>
      </c>
      <c r="V282" s="39">
        <v>0</v>
      </c>
      <c r="W282" s="39">
        <f>V282*C282*E282*F282*L282*$W$6</f>
        <v>0</v>
      </c>
      <c r="X282" s="39">
        <v>313</v>
      </c>
      <c r="Y282" s="39">
        <f>X282*C282*E282*F282*L282*$Y$6</f>
        <v>31425560.698070005</v>
      </c>
      <c r="Z282" s="39"/>
      <c r="AA282" s="39">
        <f>Z282*C282*E282*F282*L282*$AA$6</f>
        <v>0</v>
      </c>
      <c r="AB282" s="39">
        <v>0</v>
      </c>
      <c r="AC282" s="39">
        <f>AB282*C282*E282*F282*L282*$AC$6</f>
        <v>0</v>
      </c>
      <c r="AD282" s="39">
        <v>0</v>
      </c>
      <c r="AE282" s="39">
        <f>AD282*C282*E282*F282*L282*$AE$6</f>
        <v>0</v>
      </c>
      <c r="AF282" s="39">
        <v>0</v>
      </c>
      <c r="AG282" s="39">
        <f>AF282*C282*E282*F282*L282*$AG$6</f>
        <v>0</v>
      </c>
      <c r="AH282" s="39">
        <v>0</v>
      </c>
      <c r="AI282" s="39">
        <f>AH282*C282*E282*F282*L282*$AI$6</f>
        <v>0</v>
      </c>
      <c r="AJ282" s="39">
        <v>0</v>
      </c>
      <c r="AK282" s="39">
        <f>AJ282*C282*E282*F282*L282*$AK$6</f>
        <v>0</v>
      </c>
      <c r="AL282" s="39">
        <v>0</v>
      </c>
      <c r="AM282" s="39">
        <f>AL282*C282*E282*F282*L282*$AM$6</f>
        <v>0</v>
      </c>
      <c r="AN282" s="39"/>
      <c r="AO282" s="39">
        <f>SUM($AO$6*AN282*C282*E282*F282*L282)</f>
        <v>0</v>
      </c>
      <c r="AP282" s="39">
        <v>0</v>
      </c>
      <c r="AQ282" s="39">
        <f>AP282*C282*E282*F282*L282*$AQ$6</f>
        <v>0</v>
      </c>
      <c r="AR282" s="39">
        <v>0</v>
      </c>
      <c r="AS282" s="39">
        <f>AR282*C282*E282*F282*L282*$AS$6</f>
        <v>0</v>
      </c>
      <c r="AT282" s="39">
        <v>0</v>
      </c>
      <c r="AU282" s="39">
        <f>AT282*C282*E282*F282*L282*$AU$6</f>
        <v>0</v>
      </c>
      <c r="AV282" s="39">
        <v>0</v>
      </c>
      <c r="AW282" s="39">
        <f>AV282*C282*E282*F282*L282*$AW$6</f>
        <v>0</v>
      </c>
      <c r="AX282" s="2"/>
      <c r="AY282" s="39">
        <f>SUM(AX282*$AY$6*C282*E282*F282*L282)</f>
        <v>0</v>
      </c>
      <c r="AZ282" s="2"/>
      <c r="BA282" s="39">
        <f>SUM(AZ282*$BA$6*C282*E282*F282*L282)</f>
        <v>0</v>
      </c>
      <c r="BB282" s="39">
        <v>0</v>
      </c>
      <c r="BC282" s="39">
        <f>BB282*C282*E282*F282*L282*$BC$6</f>
        <v>0</v>
      </c>
      <c r="BD282" s="39">
        <v>0</v>
      </c>
      <c r="BE282" s="39">
        <f>BD282*C282*E282*F282*L282*$BE$6</f>
        <v>0</v>
      </c>
      <c r="BF282" s="39">
        <v>0</v>
      </c>
      <c r="BG282" s="39">
        <f>BF282*C282*E282*F282*L282*$BG$6</f>
        <v>0</v>
      </c>
      <c r="BH282" s="39">
        <v>0</v>
      </c>
      <c r="BI282" s="39">
        <f>BH282*C282*E282*F282*L282*$BI$6</f>
        <v>0</v>
      </c>
      <c r="BJ282" s="39">
        <v>0</v>
      </c>
      <c r="BK282" s="39">
        <f>BJ282*C282*E282*F282*L282*$BK$6</f>
        <v>0</v>
      </c>
      <c r="BL282" s="39">
        <v>0</v>
      </c>
      <c r="BM282" s="39">
        <f>BL282*C282*E282*F282*L282*$BM$6</f>
        <v>0</v>
      </c>
      <c r="BN282" s="39">
        <v>0</v>
      </c>
      <c r="BO282" s="39">
        <f>BN282*C282*E282*F282*L282*$BO$6</f>
        <v>0</v>
      </c>
      <c r="BP282" s="39">
        <v>0</v>
      </c>
      <c r="BQ282" s="39">
        <f>BP282*C282*E282*F282*L282*$BQ$6</f>
        <v>0</v>
      </c>
      <c r="BR282" s="39">
        <v>0</v>
      </c>
      <c r="BS282" s="39">
        <f>BR282*C282*E282*F282*L282*$BS$6</f>
        <v>0</v>
      </c>
      <c r="BT282" s="39">
        <v>0</v>
      </c>
      <c r="BU282" s="39">
        <f>BT282*C282*E282*F282*L282*$BU$6</f>
        <v>0</v>
      </c>
      <c r="BV282" s="39">
        <v>0</v>
      </c>
      <c r="BW282" s="39">
        <f>BV282*C282*E282*F282*L282*$BW$6</f>
        <v>0</v>
      </c>
      <c r="BX282" s="39">
        <v>0</v>
      </c>
      <c r="BY282" s="39">
        <f>BX282*C282*E282*F282*L282*$BY$6</f>
        <v>0</v>
      </c>
      <c r="BZ282" s="39">
        <v>0</v>
      </c>
      <c r="CA282" s="39">
        <f>BZ282*C282*E282*F282*M282*$CA$6</f>
        <v>0</v>
      </c>
      <c r="CB282" s="39">
        <v>0</v>
      </c>
      <c r="CC282" s="39">
        <f>CB282*C282*E282*F282*M282*$CC$6</f>
        <v>0</v>
      </c>
      <c r="CD282" s="39">
        <v>0</v>
      </c>
      <c r="CE282" s="39">
        <f>CD282*C282*E282*F282*M282*$CE$6</f>
        <v>0</v>
      </c>
      <c r="CF282" s="39">
        <v>0</v>
      </c>
      <c r="CG282" s="39">
        <f>CF282*C282*E282*F282*M282*$CG$6</f>
        <v>0</v>
      </c>
      <c r="CH282" s="58"/>
      <c r="CI282" s="39">
        <f>SUM(CH282*$CI$6*C282*E282*F282*M282)</f>
        <v>0</v>
      </c>
      <c r="CJ282" s="58"/>
      <c r="CK282" s="39">
        <f>SUM(CJ282*$CK$6*C282*E282*F282*M282)</f>
        <v>0</v>
      </c>
      <c r="CL282" s="39">
        <v>0</v>
      </c>
      <c r="CM282" s="39">
        <f>CL282*C282*E282*F282*M282*$CM$6</f>
        <v>0</v>
      </c>
      <c r="CN282" s="39">
        <v>0</v>
      </c>
      <c r="CO282" s="39">
        <f>CN282*C282*E282*F282*M282*$CO$6</f>
        <v>0</v>
      </c>
      <c r="CP282" s="39">
        <v>0</v>
      </c>
      <c r="CQ282" s="39">
        <f>CP282*C282*E282*F282*M282*$CQ$6</f>
        <v>0</v>
      </c>
      <c r="CR282" s="39">
        <v>0</v>
      </c>
      <c r="CS282" s="39">
        <f>CR282*C282*E282*F282*M282*$CS$6</f>
        <v>0</v>
      </c>
      <c r="CT282" s="39">
        <v>0</v>
      </c>
      <c r="CU282" s="59">
        <f>CT282*C282*E282*F282*M282*$CU$6</f>
        <v>0</v>
      </c>
      <c r="CV282" s="58"/>
      <c r="CW282" s="39">
        <f>SUM(CV282*$CW$6*C282*E282*F282*M282)</f>
        <v>0</v>
      </c>
      <c r="CX282" s="58"/>
      <c r="CY282" s="39">
        <f>SUM(CX282*$CY$6*C282*E282*F282*M282)</f>
        <v>0</v>
      </c>
      <c r="CZ282" s="39">
        <v>0</v>
      </c>
      <c r="DA282" s="39">
        <f>CZ282*C282*E282*F282*M282*$DA$6</f>
        <v>0</v>
      </c>
      <c r="DB282" s="39">
        <v>0</v>
      </c>
      <c r="DC282" s="39">
        <f>DB282*C282*E282*F282*M282*$DC$6</f>
        <v>0</v>
      </c>
      <c r="DD282" s="39">
        <v>0</v>
      </c>
      <c r="DE282" s="39">
        <f>DD282*C282*E282*F282*M282*$DE$6</f>
        <v>0</v>
      </c>
      <c r="DF282" s="39">
        <v>0</v>
      </c>
      <c r="DG282" s="39">
        <f>DF282*C282*E282*F282*M282*$DG$6</f>
        <v>0</v>
      </c>
      <c r="DH282" s="40">
        <v>0</v>
      </c>
      <c r="DI282" s="40">
        <f>DH282*C282*E282*F282*M282*$DI$6</f>
        <v>0</v>
      </c>
      <c r="DJ282" s="39"/>
      <c r="DK282" s="39">
        <f>DJ282*C282*E282*F282*M282*$DK$6</f>
        <v>0</v>
      </c>
      <c r="DL282" s="39">
        <v>0</v>
      </c>
      <c r="DM282" s="39">
        <f>DL282*C282*E282*F282*M282*$DM$6</f>
        <v>0</v>
      </c>
      <c r="DN282" s="39"/>
      <c r="DO282" s="39">
        <f>DN282*C282*E282*F282*M282*$DO$6</f>
        <v>0</v>
      </c>
      <c r="DP282" s="39">
        <v>0</v>
      </c>
      <c r="DQ282" s="39">
        <f>DP282*C282*E282*F282*M282*$DQ$6</f>
        <v>0</v>
      </c>
      <c r="DR282" s="39">
        <v>0</v>
      </c>
      <c r="DS282" s="39">
        <f>DR282*C282*E282*F282*M282*$DS$6</f>
        <v>0</v>
      </c>
      <c r="DT282" s="39">
        <v>0</v>
      </c>
      <c r="DU282" s="39">
        <f>DT282*C282*E282*F282*M282*$DU$6</f>
        <v>0</v>
      </c>
      <c r="DV282" s="39">
        <v>0</v>
      </c>
      <c r="DW282" s="39">
        <f>DV282*C282*E282*F282*M282*$DW$6</f>
        <v>0</v>
      </c>
      <c r="DX282" s="39">
        <v>0</v>
      </c>
      <c r="DY282" s="39">
        <f>DX282*C282*E282*F282*N282*$DY$6</f>
        <v>0</v>
      </c>
      <c r="DZ282" s="39">
        <v>0</v>
      </c>
      <c r="EA282" s="39">
        <f>DZ282*C282*E282*F282*O282*$EA$6</f>
        <v>0</v>
      </c>
      <c r="EB282" s="41">
        <f t="shared" si="120"/>
        <v>313</v>
      </c>
      <c r="EC282" s="41">
        <f t="shared" si="121"/>
        <v>31425560.698070005</v>
      </c>
    </row>
    <row r="283" spans="1:257" x14ac:dyDescent="0.25">
      <c r="A283" s="56">
        <v>35</v>
      </c>
      <c r="B283" s="34" t="s">
        <v>349</v>
      </c>
      <c r="C283" s="35">
        <v>19007.45</v>
      </c>
      <c r="D283" s="35">
        <f t="shared" si="122"/>
        <v>17676.928500000002</v>
      </c>
      <c r="E283" s="112">
        <v>4.78</v>
      </c>
      <c r="F283" s="36">
        <v>1</v>
      </c>
      <c r="G283" s="37"/>
      <c r="H283" s="38">
        <v>0.24</v>
      </c>
      <c r="I283" s="38">
        <v>0.68</v>
      </c>
      <c r="J283" s="38">
        <v>0.01</v>
      </c>
      <c r="K283" s="38">
        <v>7.0000000000000007E-2</v>
      </c>
      <c r="L283" s="35">
        <v>1.4</v>
      </c>
      <c r="M283" s="35">
        <v>1.68</v>
      </c>
      <c r="N283" s="35">
        <v>2.23</v>
      </c>
      <c r="O283" s="35">
        <v>2.39</v>
      </c>
      <c r="P283" s="39"/>
      <c r="Q283" s="39">
        <f>P283*C283*E283*F283*L283*$Q$6</f>
        <v>0</v>
      </c>
      <c r="R283" s="39">
        <v>100</v>
      </c>
      <c r="S283" s="39">
        <f>R283*C283*E283*F283*L283*$S$6</f>
        <v>16535721.202</v>
      </c>
      <c r="T283" s="39">
        <v>0</v>
      </c>
      <c r="U283" s="39">
        <f>T283*C283*E283*F283*L283*$U$6</f>
        <v>0</v>
      </c>
      <c r="V283" s="39">
        <v>0</v>
      </c>
      <c r="W283" s="39">
        <f>V283*C283*E283*F283*L283*$W$6</f>
        <v>0</v>
      </c>
      <c r="X283" s="39"/>
      <c r="Y283" s="39">
        <f>X283*C283*E283*F283*L283*$Y$6</f>
        <v>0</v>
      </c>
      <c r="Z283" s="39">
        <v>2</v>
      </c>
      <c r="AA283" s="39">
        <f>Z283*C283*E283*F283*L283*$AA$6</f>
        <v>279835.28188000002</v>
      </c>
      <c r="AB283" s="39">
        <v>0</v>
      </c>
      <c r="AC283" s="39">
        <f>AB283*C283*E283*F283*L283*$AC$6</f>
        <v>0</v>
      </c>
      <c r="AD283" s="39">
        <v>0</v>
      </c>
      <c r="AE283" s="39">
        <f>AD283*C283*E283*F283*L283*$AE$6</f>
        <v>0</v>
      </c>
      <c r="AF283" s="39">
        <v>0</v>
      </c>
      <c r="AG283" s="39">
        <f>AF283*C283*E283*F283*L283*$AG$6</f>
        <v>0</v>
      </c>
      <c r="AH283" s="39">
        <v>0</v>
      </c>
      <c r="AI283" s="39">
        <f>AH283*C283*E283*F283*L283*$AI$6</f>
        <v>0</v>
      </c>
      <c r="AJ283" s="39">
        <v>0</v>
      </c>
      <c r="AK283" s="39">
        <f>AJ283*C283*E283*F283*L283*$AK$6</f>
        <v>0</v>
      </c>
      <c r="AL283" s="39">
        <v>0</v>
      </c>
      <c r="AM283" s="39">
        <f>AL283*C283*E283*F283*L283*$AM$6</f>
        <v>0</v>
      </c>
      <c r="AN283" s="39"/>
      <c r="AO283" s="39">
        <f>SUM($AO$6*AN283*C283*E283*F283*L283)</f>
        <v>0</v>
      </c>
      <c r="AP283" s="39">
        <v>0</v>
      </c>
      <c r="AQ283" s="39">
        <f>AP283*C283*E283*F283*L283*$AQ$6</f>
        <v>0</v>
      </c>
      <c r="AR283" s="39">
        <v>0</v>
      </c>
      <c r="AS283" s="39">
        <f>AR283*C283*E283*F283*L283*$AS$6</f>
        <v>0</v>
      </c>
      <c r="AT283" s="39">
        <v>0</v>
      </c>
      <c r="AU283" s="39">
        <f>AT283*C283*E283*F283*L283*$AU$6</f>
        <v>0</v>
      </c>
      <c r="AV283" s="39">
        <v>0</v>
      </c>
      <c r="AW283" s="39">
        <f>AV283*C283*E283*F283*L283*$AW$6</f>
        <v>0</v>
      </c>
      <c r="AY283" s="39">
        <f>SUM(AX283*$AY$6*C283*E283*F283*L283)</f>
        <v>0</v>
      </c>
      <c r="BA283" s="39">
        <f>SUM(AZ283*$BA$6*C283*E283*F283*L283)</f>
        <v>0</v>
      </c>
      <c r="BB283" s="39">
        <v>0</v>
      </c>
      <c r="BC283" s="39">
        <f>BB283*C283*E283*F283*L283*$BC$6</f>
        <v>0</v>
      </c>
      <c r="BD283" s="39">
        <v>0</v>
      </c>
      <c r="BE283" s="39">
        <f>BD283*C283*E283*F283*L283*$BE$6</f>
        <v>0</v>
      </c>
      <c r="BF283" s="39">
        <v>0</v>
      </c>
      <c r="BG283" s="39">
        <f>BF283*C283*E283*F283*L283*$BG$6</f>
        <v>0</v>
      </c>
      <c r="BH283" s="39">
        <v>0</v>
      </c>
      <c r="BI283" s="39">
        <f>BH283*C283*E283*F283*L283*$BI$6</f>
        <v>0</v>
      </c>
      <c r="BJ283" s="39">
        <v>0</v>
      </c>
      <c r="BK283" s="39">
        <f>BJ283*C283*E283*F283*L283*$BK$6</f>
        <v>0</v>
      </c>
      <c r="BL283" s="39">
        <v>0</v>
      </c>
      <c r="BM283" s="39">
        <f>BL283*C283*E283*F283*L283*$BM$6</f>
        <v>0</v>
      </c>
      <c r="BN283" s="39">
        <v>0</v>
      </c>
      <c r="BO283" s="39">
        <f>BN283*C283*E283*F283*L283*$BO$6</f>
        <v>0</v>
      </c>
      <c r="BP283" s="39">
        <v>0</v>
      </c>
      <c r="BQ283" s="39">
        <f>BP283*C283*E283*F283*L283*$BQ$6</f>
        <v>0</v>
      </c>
      <c r="BR283" s="39">
        <v>0</v>
      </c>
      <c r="BS283" s="39">
        <f>BR283*C283*E283*F283*L283*$BS$6</f>
        <v>0</v>
      </c>
      <c r="BT283" s="39">
        <v>0</v>
      </c>
      <c r="BU283" s="39">
        <f>BT283*C283*E283*F283*L283*$BU$6</f>
        <v>0</v>
      </c>
      <c r="BV283" s="39">
        <v>0</v>
      </c>
      <c r="BW283" s="39">
        <f>BV283*C283*E283*F283*L283*$BW$6</f>
        <v>0</v>
      </c>
      <c r="BX283" s="39">
        <v>0</v>
      </c>
      <c r="BY283" s="39">
        <f>BX283*C283*E283*F283*L283*$BY$6</f>
        <v>0</v>
      </c>
      <c r="BZ283" s="39">
        <v>0</v>
      </c>
      <c r="CA283" s="39">
        <f>BZ283*C283*E283*F283*M283*$CA$6</f>
        <v>0</v>
      </c>
      <c r="CB283" s="39">
        <v>0</v>
      </c>
      <c r="CC283" s="39">
        <f>CB283*C283*E283*F283*M283*$CC$6</f>
        <v>0</v>
      </c>
      <c r="CD283" s="39">
        <v>0</v>
      </c>
      <c r="CE283" s="39">
        <f>CD283*C283*E283*F283*M283*$CE$6</f>
        <v>0</v>
      </c>
      <c r="CF283" s="39">
        <v>0</v>
      </c>
      <c r="CG283" s="39">
        <f>CF283*C283*E283*F283*M283*$CG$6</f>
        <v>0</v>
      </c>
      <c r="CH283" s="58"/>
      <c r="CI283" s="39">
        <f>SUM(CH283*$CI$6*C283*E283*F283*M283)</f>
        <v>0</v>
      </c>
      <c r="CJ283" s="58"/>
      <c r="CK283" s="39">
        <f>SUM(CJ283*$CK$6*C283*E283*F283*M283)</f>
        <v>0</v>
      </c>
      <c r="CL283" s="39">
        <v>0</v>
      </c>
      <c r="CM283" s="39">
        <f>CL283*C283*E283*F283*M283*$CM$6</f>
        <v>0</v>
      </c>
      <c r="CN283" s="39">
        <v>0</v>
      </c>
      <c r="CO283" s="39">
        <f>CN283*C283*E283*F283*M283*$CO$6</f>
        <v>0</v>
      </c>
      <c r="CP283" s="39">
        <v>0</v>
      </c>
      <c r="CQ283" s="39">
        <f>CP283*C283*E283*F283*M283*$CQ$6</f>
        <v>0</v>
      </c>
      <c r="CR283" s="39">
        <v>0</v>
      </c>
      <c r="CS283" s="39">
        <f>CR283*C283*E283*F283*M283*$CS$6</f>
        <v>0</v>
      </c>
      <c r="CT283" s="39">
        <v>0</v>
      </c>
      <c r="CU283" s="59">
        <f>CT283*C283*E283*F283*M283*$CU$6</f>
        <v>0</v>
      </c>
      <c r="CV283" s="58"/>
      <c r="CW283" s="39">
        <f>SUM(CV283*$CW$6*C283*E283*F283*M283)</f>
        <v>0</v>
      </c>
      <c r="CX283" s="58"/>
      <c r="CY283" s="39">
        <f>SUM(CX283*$CY$6*C283*E283*F283*M283)</f>
        <v>0</v>
      </c>
      <c r="CZ283" s="39">
        <v>0</v>
      </c>
      <c r="DA283" s="39">
        <f>CZ283*C283*E283*F283*M283*$DA$6</f>
        <v>0</v>
      </c>
      <c r="DB283" s="39">
        <v>0</v>
      </c>
      <c r="DC283" s="39">
        <f>DB283*C283*E283*F283*M283*$DC$6</f>
        <v>0</v>
      </c>
      <c r="DD283" s="39">
        <v>0</v>
      </c>
      <c r="DE283" s="39">
        <f>DD283*C283*E283*F283*M283*$DE$6</f>
        <v>0</v>
      </c>
      <c r="DF283" s="39">
        <v>0</v>
      </c>
      <c r="DG283" s="39">
        <f>DF283*C283*E283*F283*M283*$DG$6</f>
        <v>0</v>
      </c>
      <c r="DH283" s="40">
        <v>0</v>
      </c>
      <c r="DI283" s="40">
        <f>DH283*C283*E283*F283*M283*$DI$6</f>
        <v>0</v>
      </c>
      <c r="DJ283" s="39"/>
      <c r="DK283" s="39">
        <f>DJ283*C283*E283*F283*M283*$DK$6</f>
        <v>0</v>
      </c>
      <c r="DL283" s="39">
        <v>0</v>
      </c>
      <c r="DM283" s="39">
        <f>DL283*C283*E283*F283*M283*$DM$6</f>
        <v>0</v>
      </c>
      <c r="DN283" s="39"/>
      <c r="DO283" s="39">
        <f>DN283*C283*E283*F283*M283*$DO$6</f>
        <v>0</v>
      </c>
      <c r="DP283" s="39"/>
      <c r="DQ283" s="39">
        <f>DP283*C283*E283*F283*M283*$DQ$6</f>
        <v>0</v>
      </c>
      <c r="DR283" s="39">
        <v>0</v>
      </c>
      <c r="DS283" s="39">
        <f>DR283*C283*E283*F283*M283*$DS$6</f>
        <v>0</v>
      </c>
      <c r="DT283" s="39">
        <v>0</v>
      </c>
      <c r="DU283" s="39">
        <f>DT283*C283*E283*F283*M283*$DU$6</f>
        <v>0</v>
      </c>
      <c r="DV283" s="39">
        <v>0</v>
      </c>
      <c r="DW283" s="39">
        <f>DV283*C283*E283*F283*M283*$DW$6</f>
        <v>0</v>
      </c>
      <c r="DX283" s="39">
        <v>0</v>
      </c>
      <c r="DY283" s="39">
        <f>DX283*C283*E283*F283*N283*$DY$6</f>
        <v>0</v>
      </c>
      <c r="DZ283" s="39">
        <v>0</v>
      </c>
      <c r="EA283" s="39">
        <f>DZ283*C283*E283*F283*O283*$EA$6</f>
        <v>0</v>
      </c>
      <c r="EB283" s="41">
        <f t="shared" si="120"/>
        <v>102</v>
      </c>
      <c r="EC283" s="41">
        <f t="shared" si="121"/>
        <v>16815556.483879998</v>
      </c>
    </row>
    <row r="284" spans="1:257" ht="26.25" customHeight="1" x14ac:dyDescent="0.25">
      <c r="A284" s="56">
        <v>107</v>
      </c>
      <c r="B284" s="34" t="s">
        <v>350</v>
      </c>
      <c r="C284" s="35">
        <v>19007.45</v>
      </c>
      <c r="D284" s="35">
        <f t="shared" si="122"/>
        <v>17676.928500000002</v>
      </c>
      <c r="E284" s="112">
        <v>3.6</v>
      </c>
      <c r="F284" s="36">
        <v>1</v>
      </c>
      <c r="G284" s="37"/>
      <c r="H284" s="38">
        <v>0.24</v>
      </c>
      <c r="I284" s="38">
        <v>0.68</v>
      </c>
      <c r="J284" s="38">
        <v>0.01</v>
      </c>
      <c r="K284" s="38">
        <v>7.0000000000000007E-2</v>
      </c>
      <c r="L284" s="35">
        <v>1.4</v>
      </c>
      <c r="M284" s="35">
        <v>1.68</v>
      </c>
      <c r="N284" s="35">
        <v>2.23</v>
      </c>
      <c r="O284" s="35">
        <v>2.39</v>
      </c>
      <c r="P284" s="39"/>
      <c r="Q284" s="39">
        <f>P284*C284*E284*F284*L284*$Q$6</f>
        <v>0</v>
      </c>
      <c r="R284" s="39"/>
      <c r="S284" s="39">
        <f>R284*C284*E284*F284*L284*$S$6</f>
        <v>0</v>
      </c>
      <c r="T284" s="39">
        <v>0</v>
      </c>
      <c r="U284" s="39">
        <f>T284*C284*E284*F284*L284*$U$6</f>
        <v>0</v>
      </c>
      <c r="V284" s="39">
        <v>0</v>
      </c>
      <c r="W284" s="39">
        <f>V284*C284*E284*F284*L284*$W$6</f>
        <v>0</v>
      </c>
      <c r="X284" s="39">
        <v>1423</v>
      </c>
      <c r="Y284" s="39">
        <f>X284*C284*E284*F284*L284*$Y$6</f>
        <v>149951901.88440004</v>
      </c>
      <c r="Z284" s="39">
        <v>500</v>
      </c>
      <c r="AA284" s="39">
        <f>Z284*C284*E284*F284*L284*$AA$6</f>
        <v>52688651.400000006</v>
      </c>
      <c r="AB284" s="39">
        <v>0</v>
      </c>
      <c r="AC284" s="39">
        <f>AB284*C284*E284*F284*L284*$AC$6</f>
        <v>0</v>
      </c>
      <c r="AD284" s="39">
        <v>0</v>
      </c>
      <c r="AE284" s="39">
        <f>AD284*C284*E284*F284*L284*$AE$6</f>
        <v>0</v>
      </c>
      <c r="AF284" s="39">
        <v>0</v>
      </c>
      <c r="AG284" s="39">
        <f>AF284*C284*E284*F284*L284*$AG$6</f>
        <v>0</v>
      </c>
      <c r="AH284" s="39">
        <v>0</v>
      </c>
      <c r="AI284" s="39">
        <f>AH284*C284*E284*F284*L284*$AI$6</f>
        <v>0</v>
      </c>
      <c r="AJ284" s="39">
        <v>0</v>
      </c>
      <c r="AK284" s="39">
        <f>AJ284*C284*E284*F284*L284*$AK$6</f>
        <v>0</v>
      </c>
      <c r="AL284" s="39">
        <v>0</v>
      </c>
      <c r="AM284" s="39">
        <f>AL284*C284*E284*F284*L284*$AM$6</f>
        <v>0</v>
      </c>
      <c r="AN284" s="39"/>
      <c r="AO284" s="39">
        <f>SUM($AO$6*AN284*C284*E284*F284*L284)</f>
        <v>0</v>
      </c>
      <c r="AP284" s="39">
        <v>0</v>
      </c>
      <c r="AQ284" s="39">
        <f>AP284*C284*E284*F284*L284*$AQ$6</f>
        <v>0</v>
      </c>
      <c r="AR284" s="39">
        <v>0</v>
      </c>
      <c r="AS284" s="39">
        <f>AR284*C284*E284*F284*L284*$AS$6</f>
        <v>0</v>
      </c>
      <c r="AT284" s="39">
        <v>0</v>
      </c>
      <c r="AU284" s="39">
        <f>AT284*C284*E284*F284*L284*$AU$6</f>
        <v>0</v>
      </c>
      <c r="AV284" s="39">
        <v>0</v>
      </c>
      <c r="AW284" s="39">
        <f>AV284*C284*E284*F284*L284*$AW$6</f>
        <v>0</v>
      </c>
      <c r="AY284" s="39">
        <f>SUM(AX284*$AY$6*C284*E284*F284*L284)</f>
        <v>0</v>
      </c>
      <c r="BA284" s="39">
        <f>SUM(AZ284*$BA$6*C284*E284*F284*L284)</f>
        <v>0</v>
      </c>
      <c r="BB284" s="39">
        <v>0</v>
      </c>
      <c r="BC284" s="39">
        <f>BB284*C284*E284*F284*L284*$BC$6</f>
        <v>0</v>
      </c>
      <c r="BD284" s="39">
        <v>0</v>
      </c>
      <c r="BE284" s="39">
        <f>BD284*C284*E284*F284*L284*$BE$6</f>
        <v>0</v>
      </c>
      <c r="BF284" s="39">
        <v>0</v>
      </c>
      <c r="BG284" s="39">
        <f>BF284*C284*E284*F284*L284*$BG$6</f>
        <v>0</v>
      </c>
      <c r="BH284" s="39">
        <v>0</v>
      </c>
      <c r="BI284" s="39">
        <f>BH284*C284*E284*F284*L284*$BI$6</f>
        <v>0</v>
      </c>
      <c r="BJ284" s="39">
        <v>0</v>
      </c>
      <c r="BK284" s="39">
        <f>BJ284*C284*E284*F284*L284*$BK$6</f>
        <v>0</v>
      </c>
      <c r="BL284" s="39">
        <v>0</v>
      </c>
      <c r="BM284" s="39">
        <f>BL284*C284*E284*F284*L284*$BM$6</f>
        <v>0</v>
      </c>
      <c r="BN284" s="39">
        <v>0</v>
      </c>
      <c r="BO284" s="39">
        <f>BN284*C284*E284*F284*L284*$BO$6</f>
        <v>0</v>
      </c>
      <c r="BP284" s="39">
        <v>0</v>
      </c>
      <c r="BQ284" s="39">
        <f>BP284*C284*E284*F284*L284*$BQ$6</f>
        <v>0</v>
      </c>
      <c r="BR284" s="39">
        <v>0</v>
      </c>
      <c r="BS284" s="39">
        <f>BR284*C284*E284*F284*L284*$BS$6</f>
        <v>0</v>
      </c>
      <c r="BT284" s="39">
        <v>0</v>
      </c>
      <c r="BU284" s="39">
        <f>BT284*C284*E284*F284*L284*$BU$6</f>
        <v>0</v>
      </c>
      <c r="BV284" s="39">
        <v>0</v>
      </c>
      <c r="BW284" s="39">
        <f>BV284*C284*E284*F284*L284*$BW$6</f>
        <v>0</v>
      </c>
      <c r="BX284" s="39">
        <v>0</v>
      </c>
      <c r="BY284" s="39">
        <f>BX284*C284*E284*F284*L284*$BY$6</f>
        <v>0</v>
      </c>
      <c r="BZ284" s="39">
        <v>0</v>
      </c>
      <c r="CA284" s="39">
        <f>BZ284*C284*E284*F284*M284*$CA$6</f>
        <v>0</v>
      </c>
      <c r="CB284" s="39">
        <v>0</v>
      </c>
      <c r="CC284" s="39">
        <f>CB284*C284*E284*F284*M284*$CC$6</f>
        <v>0</v>
      </c>
      <c r="CD284" s="39">
        <v>0</v>
      </c>
      <c r="CE284" s="39">
        <f>CD284*C284*E284*F284*M284*$CE$6</f>
        <v>0</v>
      </c>
      <c r="CF284" s="39">
        <v>0</v>
      </c>
      <c r="CG284" s="39">
        <f>CF284*C284*E284*F284*M284*$CG$6</f>
        <v>0</v>
      </c>
      <c r="CH284" s="58"/>
      <c r="CI284" s="39">
        <f>SUM(CH284*$CI$6*C284*E284*F284*M284)</f>
        <v>0</v>
      </c>
      <c r="CJ284" s="58"/>
      <c r="CK284" s="39">
        <f>SUM(CJ284*$CK$6*C284*E284*F284*M284)</f>
        <v>0</v>
      </c>
      <c r="CL284" s="39">
        <v>0</v>
      </c>
      <c r="CM284" s="39">
        <f>CL284*C284*E284*F284*M284*$CM$6</f>
        <v>0</v>
      </c>
      <c r="CN284" s="39">
        <v>0</v>
      </c>
      <c r="CO284" s="39">
        <f>CN284*C284*E284*F284*M284*$CO$6</f>
        <v>0</v>
      </c>
      <c r="CP284" s="39">
        <v>0</v>
      </c>
      <c r="CQ284" s="39">
        <f>CP284*C284*E284*F284*M284*$CQ$6</f>
        <v>0</v>
      </c>
      <c r="CR284" s="39">
        <v>0</v>
      </c>
      <c r="CS284" s="39">
        <f>CR284*C284*E284*F284*M284*$CS$6</f>
        <v>0</v>
      </c>
      <c r="CT284" s="39">
        <v>0</v>
      </c>
      <c r="CU284" s="59">
        <f>CT284*C284*E284*F284*M284*$CU$6</f>
        <v>0</v>
      </c>
      <c r="CV284" s="58"/>
      <c r="CW284" s="39">
        <f>SUM(CV284*$CW$6*C284*E284*F284*M284)</f>
        <v>0</v>
      </c>
      <c r="CX284" s="58"/>
      <c r="CY284" s="39">
        <f>SUM(CX284*$CY$6*C284*E284*F284*M284)</f>
        <v>0</v>
      </c>
      <c r="CZ284" s="39">
        <v>0</v>
      </c>
      <c r="DA284" s="39">
        <f>CZ284*C284*E284*F284*M284*$DA$6</f>
        <v>0</v>
      </c>
      <c r="DB284" s="39">
        <v>0</v>
      </c>
      <c r="DC284" s="39">
        <f>DB284*C284*E284*F284*M284*$DC$6</f>
        <v>0</v>
      </c>
      <c r="DD284" s="39"/>
      <c r="DE284" s="39">
        <f>DD284*C284*E284*F284*M284*$DE$6</f>
        <v>0</v>
      </c>
      <c r="DF284" s="39">
        <v>0</v>
      </c>
      <c r="DG284" s="39">
        <f>DF284*C284*E284*F284*M284*$DG$6</f>
        <v>0</v>
      </c>
      <c r="DH284" s="40">
        <v>0</v>
      </c>
      <c r="DI284" s="40">
        <f>DH284*C284*E284*F284*M284*$DI$6</f>
        <v>0</v>
      </c>
      <c r="DJ284" s="39">
        <v>8</v>
      </c>
      <c r="DK284" s="39">
        <f>DJ284*C284*E284*F284*M284*$DK$6</f>
        <v>993228.97766400024</v>
      </c>
      <c r="DL284" s="39">
        <v>0</v>
      </c>
      <c r="DM284" s="39">
        <f>DL284*C284*E284*F284*M284*$DM$6</f>
        <v>0</v>
      </c>
      <c r="DN284" s="39"/>
      <c r="DO284" s="39">
        <f>DN284*C284*E284*F284*M284*$DO$6</f>
        <v>0</v>
      </c>
      <c r="DP284" s="39">
        <v>0</v>
      </c>
      <c r="DQ284" s="39">
        <f>DP284*C284*E284*F284*M284*$DQ$6</f>
        <v>0</v>
      </c>
      <c r="DR284" s="39">
        <v>0</v>
      </c>
      <c r="DS284" s="39">
        <f>DR284*C284*E284*F284*M284*$DS$6</f>
        <v>0</v>
      </c>
      <c r="DT284" s="39">
        <v>0</v>
      </c>
      <c r="DU284" s="39">
        <f>DT284*C284*E284*F284*M284*$DU$6</f>
        <v>0</v>
      </c>
      <c r="DV284" s="39">
        <v>0</v>
      </c>
      <c r="DW284" s="39">
        <f>DV284*C284*E284*F284*M284*$DW$6</f>
        <v>0</v>
      </c>
      <c r="DX284" s="39">
        <v>0</v>
      </c>
      <c r="DY284" s="39">
        <f>DX284*C284*E284*F284*N284*$DY$6</f>
        <v>0</v>
      </c>
      <c r="DZ284" s="39">
        <v>0</v>
      </c>
      <c r="EA284" s="39">
        <f>DZ284*C284*E284*F284*O284*$EA$6</f>
        <v>0</v>
      </c>
      <c r="EB284" s="41">
        <f t="shared" si="120"/>
        <v>1931</v>
      </c>
      <c r="EC284" s="41">
        <f t="shared" si="121"/>
        <v>203633782.26206404</v>
      </c>
    </row>
    <row r="285" spans="1:257" ht="30" x14ac:dyDescent="0.25">
      <c r="A285" s="56">
        <v>108</v>
      </c>
      <c r="B285" s="34" t="s">
        <v>351</v>
      </c>
      <c r="C285" s="35">
        <v>19007.45</v>
      </c>
      <c r="D285" s="35">
        <f t="shared" si="122"/>
        <v>17676.928500000002</v>
      </c>
      <c r="E285" s="112">
        <v>3.06</v>
      </c>
      <c r="F285" s="36">
        <v>1</v>
      </c>
      <c r="G285" s="37"/>
      <c r="H285" s="38">
        <v>0.24</v>
      </c>
      <c r="I285" s="38">
        <v>0.68</v>
      </c>
      <c r="J285" s="38">
        <v>0.01</v>
      </c>
      <c r="K285" s="38">
        <v>7.0000000000000007E-2</v>
      </c>
      <c r="L285" s="35">
        <v>1.4</v>
      </c>
      <c r="M285" s="35">
        <v>1.68</v>
      </c>
      <c r="N285" s="35">
        <v>2.23</v>
      </c>
      <c r="O285" s="35">
        <v>2.39</v>
      </c>
      <c r="P285" s="39"/>
      <c r="Q285" s="39">
        <f>P285*C285*E285*F285*L285*$Q$6</f>
        <v>0</v>
      </c>
      <c r="R285" s="39"/>
      <c r="S285" s="39">
        <f>R285*C285*E285*F285*L285*$S$6</f>
        <v>0</v>
      </c>
      <c r="T285" s="39">
        <v>0</v>
      </c>
      <c r="U285" s="39">
        <f>T285*C285*E285*F285*L285*$U$6</f>
        <v>0</v>
      </c>
      <c r="V285" s="39">
        <v>0</v>
      </c>
      <c r="W285" s="39">
        <f>V285*C285*E285*F285*L285*$W$6</f>
        <v>0</v>
      </c>
      <c r="X285" s="39">
        <v>118</v>
      </c>
      <c r="Y285" s="39">
        <f>X285*C285*E285*F285*L285*$Y$6</f>
        <v>10569343.47084</v>
      </c>
      <c r="Z285" s="39">
        <v>359</v>
      </c>
      <c r="AA285" s="39">
        <f>Z285*C285*E285*F285*L285*$AA$6</f>
        <v>32155883.949420001</v>
      </c>
      <c r="AB285" s="39">
        <v>0</v>
      </c>
      <c r="AC285" s="39">
        <f>AB285*C285*E285*F285*L285*$AC$6</f>
        <v>0</v>
      </c>
      <c r="AD285" s="39">
        <v>0</v>
      </c>
      <c r="AE285" s="39">
        <f>AD285*C285*E285*F285*L285*$AE$6</f>
        <v>0</v>
      </c>
      <c r="AF285" s="39">
        <v>0</v>
      </c>
      <c r="AG285" s="39">
        <f>AF285*C285*E285*F285*L285*$AG$6</f>
        <v>0</v>
      </c>
      <c r="AH285" s="39">
        <v>0</v>
      </c>
      <c r="AI285" s="39">
        <f>AH285*C285*E285*F285*L285*$AI$6</f>
        <v>0</v>
      </c>
      <c r="AJ285" s="39">
        <v>0</v>
      </c>
      <c r="AK285" s="39">
        <f>AJ285*C285*E285*F285*L285*$AK$6</f>
        <v>0</v>
      </c>
      <c r="AL285" s="39">
        <v>0</v>
      </c>
      <c r="AM285" s="39">
        <f>AL285*C285*E285*F285*L285*$AM$6</f>
        <v>0</v>
      </c>
      <c r="AN285" s="39"/>
      <c r="AO285" s="39">
        <f>SUM($AO$6*AN285*C285*E285*F285*L285)</f>
        <v>0</v>
      </c>
      <c r="AP285" s="39">
        <v>0</v>
      </c>
      <c r="AQ285" s="39">
        <f>AP285*C285*E285*F285*L285*$AQ$6</f>
        <v>0</v>
      </c>
      <c r="AR285" s="39">
        <v>0</v>
      </c>
      <c r="AS285" s="39">
        <f>AR285*C285*E285*F285*L285*$AS$6</f>
        <v>0</v>
      </c>
      <c r="AT285" s="39">
        <v>0</v>
      </c>
      <c r="AU285" s="39">
        <f>AT285*C285*E285*F285*L285*$AU$6</f>
        <v>0</v>
      </c>
      <c r="AV285" s="39">
        <v>0</v>
      </c>
      <c r="AW285" s="39">
        <f>AV285*C285*E285*F285*L285*$AW$6</f>
        <v>0</v>
      </c>
      <c r="AY285" s="39">
        <f>SUM(AX285*$AY$6*C285*E285*F285*L285)</f>
        <v>0</v>
      </c>
      <c r="BA285" s="39">
        <f>SUM(AZ285*$BA$6*C285*E285*F285*L285)</f>
        <v>0</v>
      </c>
      <c r="BB285" s="39">
        <v>0</v>
      </c>
      <c r="BC285" s="39">
        <f>BB285*C285*E285*F285*L285*$BC$6</f>
        <v>0</v>
      </c>
      <c r="BD285" s="39">
        <v>0</v>
      </c>
      <c r="BE285" s="39">
        <f>BD285*C285*E285*F285*L285*$BE$6</f>
        <v>0</v>
      </c>
      <c r="BF285" s="39"/>
      <c r="BG285" s="39">
        <f>BF285*C285*E285*F285*L285*$BG$6</f>
        <v>0</v>
      </c>
      <c r="BH285" s="39">
        <v>0</v>
      </c>
      <c r="BI285" s="39">
        <f>BH285*C285*E285*F285*L285*$BI$6</f>
        <v>0</v>
      </c>
      <c r="BJ285" s="39">
        <v>0</v>
      </c>
      <c r="BK285" s="39">
        <f>BJ285*C285*E285*F285*L285*$BK$6</f>
        <v>0</v>
      </c>
      <c r="BL285" s="39">
        <v>0</v>
      </c>
      <c r="BM285" s="39">
        <f>BL285*C285*E285*F285*L285*$BM$6</f>
        <v>0</v>
      </c>
      <c r="BN285" s="39">
        <v>0</v>
      </c>
      <c r="BO285" s="39">
        <f>BN285*C285*E285*F285*L285*$BO$6</f>
        <v>0</v>
      </c>
      <c r="BP285" s="39">
        <v>0</v>
      </c>
      <c r="BQ285" s="39">
        <f>BP285*C285*E285*F285*L285*$BQ$6</f>
        <v>0</v>
      </c>
      <c r="BR285" s="39">
        <v>0</v>
      </c>
      <c r="BS285" s="39">
        <f>BR285*C285*E285*F285*L285*$BS$6</f>
        <v>0</v>
      </c>
      <c r="BT285" s="39">
        <v>0</v>
      </c>
      <c r="BU285" s="39">
        <f>BT285*C285*E285*F285*L285*$BU$6</f>
        <v>0</v>
      </c>
      <c r="BV285" s="39">
        <v>0</v>
      </c>
      <c r="BW285" s="39">
        <f>BV285*C285*E285*F285*L285*$BW$6</f>
        <v>0</v>
      </c>
      <c r="BX285" s="39">
        <v>0</v>
      </c>
      <c r="BY285" s="39">
        <f>BX285*C285*E285*F285*L285*$BY$6</f>
        <v>0</v>
      </c>
      <c r="BZ285" s="39">
        <v>0</v>
      </c>
      <c r="CA285" s="39">
        <f>BZ285*C285*E285*F285*M285*$CA$6</f>
        <v>0</v>
      </c>
      <c r="CB285" s="39">
        <v>0</v>
      </c>
      <c r="CC285" s="39">
        <f>CB285*C285*E285*F285*M285*$CC$6</f>
        <v>0</v>
      </c>
      <c r="CD285" s="39">
        <v>0</v>
      </c>
      <c r="CE285" s="39">
        <f>CD285*C285*E285*F285*M285*$CE$6</f>
        <v>0</v>
      </c>
      <c r="CF285" s="39">
        <v>0</v>
      </c>
      <c r="CG285" s="39">
        <f>CF285*C285*E285*F285*M285*$CG$6</f>
        <v>0</v>
      </c>
      <c r="CH285" s="60"/>
      <c r="CI285" s="39">
        <f>SUM(CH285*$CI$6*C285*E285*F285*M285)</f>
        <v>0</v>
      </c>
      <c r="CJ285" s="60"/>
      <c r="CK285" s="39">
        <f>SUM(CJ285*$CK$6*C285*E285*F285*M285)</f>
        <v>0</v>
      </c>
      <c r="CL285" s="39">
        <v>0</v>
      </c>
      <c r="CM285" s="39">
        <f>CL285*C285*E285*F285*M285*$CM$6</f>
        <v>0</v>
      </c>
      <c r="CN285" s="39">
        <v>0</v>
      </c>
      <c r="CO285" s="39">
        <f>CN285*C285*E285*F285*M285*$CO$6</f>
        <v>0</v>
      </c>
      <c r="CP285" s="39">
        <v>0</v>
      </c>
      <c r="CQ285" s="39">
        <f>CP285*C285*E285*F285*M285*$CQ$6</f>
        <v>0</v>
      </c>
      <c r="CR285" s="39">
        <v>0</v>
      </c>
      <c r="CS285" s="39">
        <f>CR285*C285*E285*F285*M285*$CS$6</f>
        <v>0</v>
      </c>
      <c r="CT285" s="39">
        <v>0</v>
      </c>
      <c r="CU285" s="59">
        <f>CT285*C285*E285*F285*M285*$CU$6</f>
        <v>0</v>
      </c>
      <c r="CV285" s="58"/>
      <c r="CW285" s="39">
        <f>SUM(CV285*$CW$6*C285*E285*F285*M285)</f>
        <v>0</v>
      </c>
      <c r="CX285" s="58"/>
      <c r="CY285" s="39">
        <f>SUM(CX285*$CY$6*C285*E285*F285*M285)</f>
        <v>0</v>
      </c>
      <c r="CZ285" s="39">
        <v>0</v>
      </c>
      <c r="DA285" s="39">
        <f>CZ285*C285*E285*F285*M285*$DA$6</f>
        <v>0</v>
      </c>
      <c r="DB285" s="39">
        <v>0</v>
      </c>
      <c r="DC285" s="39">
        <f>DB285*C285*E285*F285*M285*$DC$6</f>
        <v>0</v>
      </c>
      <c r="DD285" s="39">
        <v>0</v>
      </c>
      <c r="DE285" s="39">
        <f>DD285*C285*E285*F285*M285*$DE$6</f>
        <v>0</v>
      </c>
      <c r="DF285" s="39">
        <v>0</v>
      </c>
      <c r="DG285" s="39">
        <f>DF285*C285*E285*F285*M285*$DG$6</f>
        <v>0</v>
      </c>
      <c r="DH285" s="40">
        <v>0</v>
      </c>
      <c r="DI285" s="40">
        <f>DH285*C285*E285*F285*M285*$DI$6</f>
        <v>0</v>
      </c>
      <c r="DJ285" s="39"/>
      <c r="DK285" s="39">
        <f>DJ285*C285*E285*F285*M285*$DK$6</f>
        <v>0</v>
      </c>
      <c r="DL285" s="39">
        <v>0</v>
      </c>
      <c r="DM285" s="39">
        <f>DL285*C285*E285*F285*M285*$DM$6</f>
        <v>0</v>
      </c>
      <c r="DN285" s="39">
        <v>38</v>
      </c>
      <c r="DO285" s="39">
        <f>DN285*C285*E285*F285*M285*$DO$6</f>
        <v>4010161.9973183996</v>
      </c>
      <c r="DP285" s="39">
        <v>0</v>
      </c>
      <c r="DQ285" s="39">
        <f>DP285*C285*E285*F285*M285*$DQ$6</f>
        <v>0</v>
      </c>
      <c r="DR285" s="39">
        <v>0</v>
      </c>
      <c r="DS285" s="39">
        <f>DR285*C285*E285*F285*M285*$DS$6</f>
        <v>0</v>
      </c>
      <c r="DT285" s="39">
        <v>0</v>
      </c>
      <c r="DU285" s="39">
        <f>DT285*C285*E285*F285*M285*$DU$6</f>
        <v>0</v>
      </c>
      <c r="DV285" s="39">
        <v>0</v>
      </c>
      <c r="DW285" s="39">
        <f>DV285*C285*E285*F285*M285*$DW$6</f>
        <v>0</v>
      </c>
      <c r="DX285" s="39">
        <v>0</v>
      </c>
      <c r="DY285" s="39">
        <f>DX285*C285*E285*F285*N285*$DY$6</f>
        <v>0</v>
      </c>
      <c r="DZ285" s="39">
        <v>0</v>
      </c>
      <c r="EA285" s="39">
        <f>DZ285*C285*E285*F285*O285*$EA$6</f>
        <v>0</v>
      </c>
      <c r="EB285" s="41">
        <f t="shared" si="120"/>
        <v>515</v>
      </c>
      <c r="EC285" s="41">
        <f t="shared" si="121"/>
        <v>46735389.417578399</v>
      </c>
    </row>
    <row r="286" spans="1:257" s="43" customFormat="1" ht="30" x14ac:dyDescent="0.25">
      <c r="A286" s="56">
        <v>36</v>
      </c>
      <c r="B286" s="34" t="s">
        <v>352</v>
      </c>
      <c r="C286" s="35">
        <v>19007.45</v>
      </c>
      <c r="D286" s="35"/>
      <c r="E286" s="113">
        <v>4.04</v>
      </c>
      <c r="F286" s="36">
        <v>1</v>
      </c>
      <c r="G286" s="37"/>
      <c r="H286" s="38">
        <v>0.24</v>
      </c>
      <c r="I286" s="38">
        <v>0.68</v>
      </c>
      <c r="J286" s="38">
        <v>0.01</v>
      </c>
      <c r="K286" s="38">
        <v>7.0000000000000007E-2</v>
      </c>
      <c r="L286" s="35">
        <v>1.4</v>
      </c>
      <c r="M286" s="35">
        <v>1.68</v>
      </c>
      <c r="N286" s="35">
        <v>2.23</v>
      </c>
      <c r="O286" s="35">
        <v>2.39</v>
      </c>
      <c r="P286" s="32"/>
      <c r="Q286" s="39">
        <f>P286*C286*E286*F286*L286*$Q$6</f>
        <v>0</v>
      </c>
      <c r="R286" s="39">
        <v>50</v>
      </c>
      <c r="S286" s="39">
        <f>R286*C286*E286*F286*L286*$S$6</f>
        <v>6987898.9179999996</v>
      </c>
      <c r="T286" s="39"/>
      <c r="U286" s="39">
        <f>T286*C286*E286*F286*L286*$U$6</f>
        <v>0</v>
      </c>
      <c r="V286" s="39"/>
      <c r="W286" s="39">
        <f>V286*C286*E286*F286*L286*$W$6</f>
        <v>0</v>
      </c>
      <c r="X286" s="39"/>
      <c r="Y286" s="39">
        <f>X286*C286*E286*F286*L286*$Y$6</f>
        <v>0</v>
      </c>
      <c r="Z286" s="39"/>
      <c r="AA286" s="39">
        <f>Z286*C286*E286*F286*L286*$AA$6</f>
        <v>0</v>
      </c>
      <c r="AB286" s="39"/>
      <c r="AC286" s="39">
        <f>AB286*C286*E286*F286*L286*$AC$6</f>
        <v>0</v>
      </c>
      <c r="AD286" s="39"/>
      <c r="AE286" s="39">
        <f>AD286*C286*E286*F286*L286*$AE$6</f>
        <v>0</v>
      </c>
      <c r="AF286" s="39"/>
      <c r="AG286" s="39">
        <f>AF286*C286*E286*F286*L286*$AG$6</f>
        <v>0</v>
      </c>
      <c r="AH286" s="39"/>
      <c r="AI286" s="39">
        <f>AH286*C286*E286*F286*L286*$AI$6</f>
        <v>0</v>
      </c>
      <c r="AJ286" s="39"/>
      <c r="AK286" s="39">
        <f>AJ286*C286*E286*F286*L286*$AK$6</f>
        <v>0</v>
      </c>
      <c r="AL286" s="39"/>
      <c r="AM286" s="39">
        <f>AL286*C286*E286*F286*L286*$AM$6</f>
        <v>0</v>
      </c>
      <c r="AN286" s="39"/>
      <c r="AO286" s="39">
        <f>SUM($AO$6*AN286*C286*E286*F286*L286)</f>
        <v>0</v>
      </c>
      <c r="AP286" s="39"/>
      <c r="AQ286" s="39">
        <f>AP286*C286*E286*F286*L286*$AQ$6</f>
        <v>0</v>
      </c>
      <c r="AR286" s="39"/>
      <c r="AS286" s="39">
        <f>AR286*C286*E286*F286*L286*$AS$6</f>
        <v>0</v>
      </c>
      <c r="AT286" s="39"/>
      <c r="AU286" s="39">
        <f>AT286*C286*E286*F286*L286*$AU$6</f>
        <v>0</v>
      </c>
      <c r="AV286" s="39"/>
      <c r="AW286" s="39">
        <f>AV286*C286*E286*F286*L286*$AW$6</f>
        <v>0</v>
      </c>
      <c r="AX286" s="2"/>
      <c r="AY286" s="39">
        <f>SUM(AX286*$AY$6*C286*E286*F286*L286)</f>
        <v>0</v>
      </c>
      <c r="AZ286" s="2"/>
      <c r="BA286" s="39">
        <f>SUM(AZ286*$BA$6*C286*E286*F286*L286)</f>
        <v>0</v>
      </c>
      <c r="BB286" s="39"/>
      <c r="BC286" s="39">
        <f>BB286*C286*E286*F286*L286*$BC$6</f>
        <v>0</v>
      </c>
      <c r="BD286" s="39"/>
      <c r="BE286" s="39">
        <f>BD286*C286*E286*F286*L286*$BE$6</f>
        <v>0</v>
      </c>
      <c r="BF286" s="39"/>
      <c r="BG286" s="39">
        <f>BF286*C286*E286*F286*L286*$BG$6</f>
        <v>0</v>
      </c>
      <c r="BH286" s="39"/>
      <c r="BI286" s="39">
        <f>BH286*C286*E286*F286*L286*$BI$6</f>
        <v>0</v>
      </c>
      <c r="BJ286" s="39"/>
      <c r="BK286" s="39">
        <f>BJ286*C286*E286*F286*L286*$BK$6</f>
        <v>0</v>
      </c>
      <c r="BL286" s="39"/>
      <c r="BM286" s="39">
        <f>BL286*C286*E286*F286*L286*$BM$6</f>
        <v>0</v>
      </c>
      <c r="BN286" s="39"/>
      <c r="BO286" s="39">
        <f>BN286*C286*E286*F286*L286*$BO$6</f>
        <v>0</v>
      </c>
      <c r="BP286" s="39"/>
      <c r="BQ286" s="39">
        <f>BP286*C286*E286*F286*L286*$BQ$6</f>
        <v>0</v>
      </c>
      <c r="BR286" s="39"/>
      <c r="BS286" s="39">
        <f>BR286*C286*E286*F286*L286*$BS$6</f>
        <v>0</v>
      </c>
      <c r="BT286" s="39"/>
      <c r="BU286" s="39">
        <f>BT286*C286*E286*F286*L286*$BU$6</f>
        <v>0</v>
      </c>
      <c r="BV286" s="39"/>
      <c r="BW286" s="39">
        <f>BV286*C286*E286*F286*L286*$BW$6</f>
        <v>0</v>
      </c>
      <c r="BX286" s="39"/>
      <c r="BY286" s="39">
        <f>BX286*C286*E286*F286*L286*$BY$6</f>
        <v>0</v>
      </c>
      <c r="BZ286" s="39"/>
      <c r="CA286" s="39">
        <f>BZ286*C286*E286*F286*M286*$CA$6</f>
        <v>0</v>
      </c>
      <c r="CB286" s="39"/>
      <c r="CC286" s="39">
        <f>CB286*C286*E286*F286*M286*$CC$6</f>
        <v>0</v>
      </c>
      <c r="CD286" s="39"/>
      <c r="CE286" s="39">
        <f>CD286*C286*E286*F286*M286*$CE$6</f>
        <v>0</v>
      </c>
      <c r="CF286" s="39"/>
      <c r="CG286" s="39">
        <f>CF286*C286*E286*F286*M286*$CG$6</f>
        <v>0</v>
      </c>
      <c r="CH286" s="60"/>
      <c r="CI286" s="39">
        <f>SUM(CH286*$CI$6*C286*E286*F286*M286)</f>
        <v>0</v>
      </c>
      <c r="CJ286" s="60"/>
      <c r="CK286" s="39">
        <f>SUM(CJ286*$CK$6*C286*E286*F286*M286)</f>
        <v>0</v>
      </c>
      <c r="CL286" s="39"/>
      <c r="CM286" s="39">
        <f>CL286*C286*E286*F286*M286*$CM$6</f>
        <v>0</v>
      </c>
      <c r="CN286" s="39"/>
      <c r="CO286" s="39">
        <f>CN286*C286*E286*F286*M286*$CO$6</f>
        <v>0</v>
      </c>
      <c r="CP286" s="39"/>
      <c r="CQ286" s="39">
        <f>CP286*C286*E286*F286*M286*$CQ$6</f>
        <v>0</v>
      </c>
      <c r="CR286" s="39"/>
      <c r="CS286" s="39">
        <f>CR286*C286*E286*F286*M286*$CS$6</f>
        <v>0</v>
      </c>
      <c r="CT286" s="39"/>
      <c r="CU286" s="59">
        <f>CT286*C286*E286*F286*M286*$CU$6</f>
        <v>0</v>
      </c>
      <c r="CV286" s="60"/>
      <c r="CW286" s="39">
        <f>SUM(CV286*$CW$6*C286*E286*F286*M286)</f>
        <v>0</v>
      </c>
      <c r="CX286" s="60"/>
      <c r="CY286" s="39">
        <f>SUM(CX286*$CY$6*C286*E286*F286*M286)</f>
        <v>0</v>
      </c>
      <c r="CZ286" s="39"/>
      <c r="DA286" s="39">
        <f>CZ286*C286*E286*F286*M286*$DA$6</f>
        <v>0</v>
      </c>
      <c r="DB286" s="39"/>
      <c r="DC286" s="39">
        <f>DB286*C286*E286*F286*M286*$DC$6</f>
        <v>0</v>
      </c>
      <c r="DD286" s="39"/>
      <c r="DE286" s="39">
        <f>DD286*C286*E286*F286*M286*$DE$6</f>
        <v>0</v>
      </c>
      <c r="DF286" s="39"/>
      <c r="DG286" s="39">
        <f>DF286*C286*E286*F286*M286*$DG$6</f>
        <v>0</v>
      </c>
      <c r="DH286" s="40"/>
      <c r="DI286" s="40">
        <f>DH286*C286*E286*F286*M286*$DI$6</f>
        <v>0</v>
      </c>
      <c r="DJ286" s="39"/>
      <c r="DK286" s="39">
        <f>DJ286*C286*E286*F286*M286*$DK$6</f>
        <v>0</v>
      </c>
      <c r="DL286" s="39"/>
      <c r="DM286" s="39">
        <f>DL286*C286*E286*F286*M286*$DM$6</f>
        <v>0</v>
      </c>
      <c r="DN286" s="39"/>
      <c r="DO286" s="39">
        <f>DN286*C286*E286*F286*M286*$DO$6</f>
        <v>0</v>
      </c>
      <c r="DP286" s="39"/>
      <c r="DQ286" s="39">
        <f>DP286*C286*E286*F286*M286*$DQ$6</f>
        <v>0</v>
      </c>
      <c r="DR286" s="39"/>
      <c r="DS286" s="39">
        <f>DR286*C286*E286*F286*M286*$DS$6</f>
        <v>0</v>
      </c>
      <c r="DT286" s="39"/>
      <c r="DU286" s="39">
        <f>DT286*C286*E286*F286*M286*$DU$6</f>
        <v>0</v>
      </c>
      <c r="DV286" s="39"/>
      <c r="DW286" s="39">
        <f>DV286*C286*E286*F286*M286*$DW$6</f>
        <v>0</v>
      </c>
      <c r="DX286" s="39"/>
      <c r="DY286" s="39">
        <f>DX286*C286*E286*F286*N286*$DY$6</f>
        <v>0</v>
      </c>
      <c r="DZ286" s="39"/>
      <c r="EA286" s="39">
        <f>DZ286*C286*E286*F286*O286*$EA$6</f>
        <v>0</v>
      </c>
      <c r="EB286" s="41">
        <f t="shared" si="120"/>
        <v>50</v>
      </c>
      <c r="EC286" s="41">
        <f t="shared" si="121"/>
        <v>6987898.9179999996</v>
      </c>
      <c r="ED286" s="2"/>
      <c r="EE286" s="2"/>
      <c r="EF286" s="2"/>
      <c r="EG286" s="2"/>
      <c r="EH286" s="2"/>
      <c r="EI286" s="2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  <c r="FV286" s="1"/>
      <c r="FW286" s="1"/>
      <c r="FX286" s="1"/>
      <c r="FY286" s="1"/>
      <c r="FZ286" s="1"/>
      <c r="GA286" s="1"/>
      <c r="GB286" s="1"/>
      <c r="GC286" s="1"/>
      <c r="GD286" s="1"/>
      <c r="GE286" s="1"/>
      <c r="GF286" s="1"/>
      <c r="GG286" s="1"/>
      <c r="GH286" s="1"/>
      <c r="GI286" s="1"/>
      <c r="GJ286" s="1"/>
      <c r="GK286" s="1"/>
      <c r="GL286" s="1"/>
      <c r="GM286" s="1"/>
      <c r="GN286" s="1"/>
      <c r="GO286" s="1"/>
      <c r="GP286" s="1"/>
      <c r="GQ286" s="1"/>
      <c r="GR286" s="1"/>
      <c r="GS286" s="1"/>
      <c r="GT286" s="1"/>
      <c r="GU286" s="1"/>
      <c r="GV286" s="1"/>
      <c r="GW286" s="1"/>
      <c r="GX286" s="1"/>
      <c r="GY286" s="1"/>
      <c r="GZ286" s="1"/>
      <c r="HA286" s="1"/>
      <c r="HB286" s="1"/>
      <c r="HC286" s="1"/>
      <c r="HD286" s="1"/>
      <c r="HE286" s="1"/>
      <c r="HF286" s="1"/>
      <c r="HG286" s="1"/>
      <c r="HH286" s="1"/>
      <c r="HI286" s="1"/>
      <c r="HJ286" s="1"/>
      <c r="HK286" s="1"/>
      <c r="HL286" s="1"/>
      <c r="HM286" s="1"/>
      <c r="HN286" s="1"/>
      <c r="HO286" s="1"/>
      <c r="HP286" s="1"/>
      <c r="HQ286" s="1"/>
      <c r="HR286" s="1"/>
      <c r="HS286" s="1"/>
      <c r="HT286" s="1"/>
      <c r="HU286" s="1"/>
      <c r="HV286" s="1"/>
      <c r="HW286" s="1"/>
      <c r="HX286" s="1"/>
      <c r="HY286" s="1"/>
      <c r="HZ286" s="1"/>
      <c r="IA286" s="1"/>
      <c r="IB286" s="1"/>
      <c r="IC286" s="1"/>
      <c r="ID286" s="1"/>
      <c r="IE286" s="1"/>
      <c r="IF286" s="1"/>
      <c r="IG286" s="1"/>
      <c r="IH286" s="1"/>
      <c r="II286" s="1"/>
      <c r="IJ286" s="1"/>
      <c r="IK286" s="1"/>
      <c r="IL286" s="1"/>
      <c r="IM286" s="1"/>
      <c r="IN286" s="1"/>
      <c r="IO286" s="1"/>
      <c r="IP286" s="1"/>
      <c r="IQ286" s="1"/>
      <c r="IR286" s="1"/>
      <c r="IS286" s="1"/>
      <c r="IT286" s="1"/>
      <c r="IU286" s="1"/>
      <c r="IV286" s="1"/>
      <c r="IW286" s="1"/>
    </row>
    <row r="287" spans="1:257" s="43" customFormat="1" ht="30" x14ac:dyDescent="0.25">
      <c r="A287" s="56">
        <v>124</v>
      </c>
      <c r="B287" s="34" t="s">
        <v>353</v>
      </c>
      <c r="C287" s="35">
        <v>19007.45</v>
      </c>
      <c r="D287" s="35"/>
      <c r="E287" s="113">
        <v>0.5</v>
      </c>
      <c r="F287" s="36">
        <v>1</v>
      </c>
      <c r="G287" s="37"/>
      <c r="H287" s="38">
        <v>0.24</v>
      </c>
      <c r="I287" s="38">
        <v>0.68</v>
      </c>
      <c r="J287" s="38">
        <v>0.01</v>
      </c>
      <c r="K287" s="38">
        <v>7.0000000000000007E-2</v>
      </c>
      <c r="L287" s="35">
        <v>1.4</v>
      </c>
      <c r="M287" s="35">
        <v>1.68</v>
      </c>
      <c r="N287" s="35">
        <v>2.23</v>
      </c>
      <c r="O287" s="35">
        <v>2.39</v>
      </c>
      <c r="P287" s="39"/>
      <c r="Q287" s="39">
        <f>P287*C287*E287*F287*L287*$Q$6</f>
        <v>0</v>
      </c>
      <c r="R287" s="39"/>
      <c r="S287" s="39">
        <f>R287*C287*E287*F287*L287*$S$6</f>
        <v>0</v>
      </c>
      <c r="T287" s="39"/>
      <c r="U287" s="39">
        <f>T287*C287*E287*F287*L287*$U$6</f>
        <v>0</v>
      </c>
      <c r="V287" s="39"/>
      <c r="W287" s="39">
        <f>V287*C287*E287*F287*L287*$W$6</f>
        <v>0</v>
      </c>
      <c r="X287" s="39"/>
      <c r="Y287" s="39">
        <f>X287*C287*E287*F287*L287*$Y$6</f>
        <v>0</v>
      </c>
      <c r="Z287" s="39"/>
      <c r="AA287" s="39">
        <f>Z287*C287*E287*F287*L287*$AA$6</f>
        <v>0</v>
      </c>
      <c r="AB287" s="39"/>
      <c r="AC287" s="39">
        <f>AB287*C287*E287*F287*L287*$AC$6</f>
        <v>0</v>
      </c>
      <c r="AD287" s="39"/>
      <c r="AE287" s="39">
        <f>AD287*C287*E287*F287*L287*$AE$6</f>
        <v>0</v>
      </c>
      <c r="AF287" s="39"/>
      <c r="AG287" s="39">
        <f>AF287*C287*E287*F287*L287*$AG$6</f>
        <v>0</v>
      </c>
      <c r="AH287" s="39"/>
      <c r="AI287" s="39">
        <f>AH287*C287*E287*F287*L287*$AI$6</f>
        <v>0</v>
      </c>
      <c r="AJ287" s="39"/>
      <c r="AK287" s="39">
        <f>AJ287*C287*E287*F287*L287*$AK$6</f>
        <v>0</v>
      </c>
      <c r="AL287" s="39"/>
      <c r="AM287" s="39">
        <f>AL287*C287*E287*F287*L287*$AM$6</f>
        <v>0</v>
      </c>
      <c r="AN287" s="39"/>
      <c r="AO287" s="39">
        <f>SUM($AO$6*AN287*C287*E287*F287*L287)</f>
        <v>0</v>
      </c>
      <c r="AP287" s="39"/>
      <c r="AQ287" s="39">
        <f>AP287*C287*E287*F287*L287*$AQ$6</f>
        <v>0</v>
      </c>
      <c r="AR287" s="39"/>
      <c r="AS287" s="39">
        <f>AR287*C287*E287*F287*L287*$AS$6</f>
        <v>0</v>
      </c>
      <c r="AT287" s="39">
        <v>0</v>
      </c>
      <c r="AU287" s="39">
        <f>AT287*C287*E287*F287*L287*$AU$6</f>
        <v>0</v>
      </c>
      <c r="AV287" s="39"/>
      <c r="AW287" s="39">
        <f>AV287*C287*E287*F287*L287*$AW$6</f>
        <v>0</v>
      </c>
      <c r="AX287" s="2"/>
      <c r="AY287" s="39">
        <f>SUM(AX287*$AY$6*C287*E287*F287*L287)</f>
        <v>0</v>
      </c>
      <c r="AZ287" s="2"/>
      <c r="BA287" s="39">
        <f>SUM(AZ287*$BA$6*C287*E287*F287*L287)</f>
        <v>0</v>
      </c>
      <c r="BB287" s="39"/>
      <c r="BC287" s="39">
        <f>BB287*C287*E287*F287*L287*$BC$6</f>
        <v>0</v>
      </c>
      <c r="BD287" s="39"/>
      <c r="BE287" s="39">
        <f>BD287*C287*E287*F287*L287*$BE$6</f>
        <v>0</v>
      </c>
      <c r="BF287" s="39">
        <v>12</v>
      </c>
      <c r="BG287" s="39">
        <f>BF287*C287*E287*F287*L287*$BG$6</f>
        <v>172435.58640000003</v>
      </c>
      <c r="BH287" s="39">
        <v>220</v>
      </c>
      <c r="BI287" s="39">
        <f>BH287*C287*E287*F287*L287*$BI$6</f>
        <v>3161319.0839999998</v>
      </c>
      <c r="BJ287" s="39"/>
      <c r="BK287" s="39">
        <f>BJ287*C287*E287*F287*L287*$BK$6</f>
        <v>0</v>
      </c>
      <c r="BL287" s="39"/>
      <c r="BM287" s="39">
        <f>BL287*C287*E287*F287*L287*$BM$6</f>
        <v>0</v>
      </c>
      <c r="BN287" s="39"/>
      <c r="BO287" s="39">
        <f>BN287*C287*E287*F287*L287*$BO$6</f>
        <v>0</v>
      </c>
      <c r="BP287" s="39"/>
      <c r="BQ287" s="39">
        <f>BP287*C287*E287*F287*L287*$BQ$6</f>
        <v>0</v>
      </c>
      <c r="BR287" s="39"/>
      <c r="BS287" s="39">
        <f>BR287*C287*E287*F287*L287*$BS$6</f>
        <v>0</v>
      </c>
      <c r="BT287" s="39">
        <v>20</v>
      </c>
      <c r="BU287" s="39">
        <f>BT287*C287*E287*F287*L287*$BU$6</f>
        <v>292714.73000000004</v>
      </c>
      <c r="BV287" s="39"/>
      <c r="BW287" s="39">
        <f>BV287*C287*E287*F287*L287*$BW$6</f>
        <v>0</v>
      </c>
      <c r="BX287" s="39">
        <v>5</v>
      </c>
      <c r="BY287" s="39">
        <f>BX287*C287*E287*F287*L287*$BY$6</f>
        <v>65195.553499999995</v>
      </c>
      <c r="BZ287" s="39">
        <v>8</v>
      </c>
      <c r="CA287" s="39">
        <f>BZ287*C287*E287*F287*M287*$CA$6</f>
        <v>191595.09599999999</v>
      </c>
      <c r="CB287" s="39"/>
      <c r="CC287" s="39">
        <f>CB287*C287*E287*F287*M287*$CC$6</f>
        <v>0</v>
      </c>
      <c r="CD287" s="39"/>
      <c r="CE287" s="39">
        <f>CD287*C287*E287*F287*M287*$CE$6</f>
        <v>0</v>
      </c>
      <c r="CF287" s="39">
        <v>50</v>
      </c>
      <c r="CG287" s="39">
        <f>CF287*C287*E287*F287*M287*$CG$6</f>
        <v>782346.64199999999</v>
      </c>
      <c r="CH287" s="61"/>
      <c r="CI287" s="39">
        <f>SUM(CH287*$CI$6*C287*E287*F287*M287)</f>
        <v>0</v>
      </c>
      <c r="CJ287" s="61"/>
      <c r="CK287" s="39">
        <f>SUM(CJ287*$CK$6*C287*E287*F287*M287)</f>
        <v>0</v>
      </c>
      <c r="CL287" s="39"/>
      <c r="CM287" s="39">
        <f>CL287*C287*E287*F287*M287*$CM$6</f>
        <v>0</v>
      </c>
      <c r="CN287" s="39"/>
      <c r="CO287" s="39">
        <f>CN287*C287*E287*F287*M287*$CO$6</f>
        <v>0</v>
      </c>
      <c r="CP287" s="39"/>
      <c r="CQ287" s="39">
        <f>CP287*C287*E287*F287*M287*$CQ$6</f>
        <v>0</v>
      </c>
      <c r="CR287" s="39"/>
      <c r="CS287" s="39">
        <f>CR287*C287*E287*F287*M287*$CS$6</f>
        <v>0</v>
      </c>
      <c r="CT287" s="39"/>
      <c r="CU287" s="59">
        <f>CT287*C287*E287*F287*M287*$CU$6</f>
        <v>0</v>
      </c>
      <c r="CV287" s="60"/>
      <c r="CW287" s="39">
        <f>SUM(CV287*$CW$6*C287*E287*F287*M287)</f>
        <v>0</v>
      </c>
      <c r="CX287" s="60"/>
      <c r="CY287" s="39">
        <f>SUM(CX287*$CY$6*C287*E287*F287*M287)</f>
        <v>0</v>
      </c>
      <c r="CZ287" s="39">
        <v>0</v>
      </c>
      <c r="DA287" s="39">
        <f>CZ287*C287*E287*F287*M287*$DA$6</f>
        <v>0</v>
      </c>
      <c r="DB287" s="39"/>
      <c r="DC287" s="39">
        <f>DB287*C287*E287*F287*M287*$DC$6</f>
        <v>0</v>
      </c>
      <c r="DD287" s="39">
        <v>45</v>
      </c>
      <c r="DE287" s="39">
        <f>DD287*C287*E287*F287*M287*$DE$6</f>
        <v>775960.13880000007</v>
      </c>
      <c r="DF287" s="39">
        <v>10</v>
      </c>
      <c r="DG287" s="39">
        <f>DF287*C287*E287*F287*M287*$DG$6</f>
        <v>172435.5864</v>
      </c>
      <c r="DH287" s="40">
        <v>42</v>
      </c>
      <c r="DI287" s="40">
        <f>DH287*C287*E287*F287*M287*$DI$6</f>
        <v>724229.46288000001</v>
      </c>
      <c r="DJ287" s="39">
        <v>252</v>
      </c>
      <c r="DK287" s="39">
        <f>DJ287*C287*E287*F287*M287*$DK$6</f>
        <v>4345376.777280001</v>
      </c>
      <c r="DL287" s="39"/>
      <c r="DM287" s="39">
        <f>DL287*C287*E287*F287*M287*$DM$6</f>
        <v>0</v>
      </c>
      <c r="DN287" s="39"/>
      <c r="DO287" s="39">
        <f>DN287*C287*E287*F287*M287*$DO$6</f>
        <v>0</v>
      </c>
      <c r="DP287" s="39">
        <v>5</v>
      </c>
      <c r="DQ287" s="39">
        <f>DP287*C287*E287*F287*M287*$DQ$6</f>
        <v>86217.7932</v>
      </c>
      <c r="DR287" s="39"/>
      <c r="DS287" s="39">
        <f>DR287*C287*E287*F287*M287*$DS$6</f>
        <v>0</v>
      </c>
      <c r="DT287" s="39"/>
      <c r="DU287" s="39">
        <f>DT287*C287*E287*F287*M287*$DU$6</f>
        <v>0</v>
      </c>
      <c r="DV287" s="39"/>
      <c r="DW287" s="39">
        <f>DV287*C287*E287*F287*M287*$DW$6</f>
        <v>0</v>
      </c>
      <c r="DX287" s="39"/>
      <c r="DY287" s="39">
        <f>DX287*C287*E287*F287*N287*$DY$6</f>
        <v>0</v>
      </c>
      <c r="DZ287" s="39"/>
      <c r="EA287" s="39">
        <f>DZ287*C287*E287*F287*O287*$EA$6</f>
        <v>0</v>
      </c>
      <c r="EB287" s="41">
        <f t="shared" si="120"/>
        <v>669</v>
      </c>
      <c r="EC287" s="41">
        <f t="shared" si="121"/>
        <v>10769826.45046</v>
      </c>
      <c r="ED287" s="2"/>
      <c r="EE287" s="2"/>
      <c r="EF287" s="2"/>
      <c r="EG287" s="2"/>
      <c r="EH287" s="2"/>
      <c r="EI287" s="2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  <c r="FV287" s="1"/>
      <c r="FW287" s="1"/>
      <c r="FX287" s="1"/>
      <c r="FY287" s="1"/>
      <c r="FZ287" s="1"/>
      <c r="GA287" s="1"/>
      <c r="GB287" s="1"/>
      <c r="GC287" s="1"/>
      <c r="GD287" s="1"/>
      <c r="GE287" s="1"/>
      <c r="GF287" s="1"/>
      <c r="GG287" s="1"/>
      <c r="GH287" s="1"/>
      <c r="GI287" s="1"/>
      <c r="GJ287" s="1"/>
      <c r="GK287" s="1"/>
      <c r="GL287" s="1"/>
      <c r="GM287" s="1"/>
      <c r="GN287" s="1"/>
      <c r="GO287" s="1"/>
      <c r="GP287" s="1"/>
      <c r="GQ287" s="1"/>
      <c r="GR287" s="1"/>
      <c r="GS287" s="1"/>
      <c r="GT287" s="1"/>
      <c r="GU287" s="1"/>
      <c r="GV287" s="1"/>
      <c r="GW287" s="1"/>
      <c r="GX287" s="1"/>
      <c r="GY287" s="1"/>
      <c r="GZ287" s="1"/>
      <c r="HA287" s="1"/>
      <c r="HB287" s="1"/>
      <c r="HC287" s="1"/>
      <c r="HD287" s="1"/>
      <c r="HE287" s="1"/>
      <c r="HF287" s="1"/>
      <c r="HG287" s="1"/>
      <c r="HH287" s="1"/>
      <c r="HI287" s="1"/>
      <c r="HJ287" s="1"/>
      <c r="HK287" s="1"/>
      <c r="HL287" s="1"/>
      <c r="HM287" s="1"/>
      <c r="HN287" s="1"/>
      <c r="HO287" s="1"/>
      <c r="HP287" s="1"/>
      <c r="HQ287" s="1"/>
      <c r="HR287" s="1"/>
      <c r="HS287" s="1"/>
      <c r="HT287" s="1"/>
      <c r="HU287" s="1"/>
      <c r="HV287" s="1"/>
      <c r="HW287" s="1"/>
      <c r="HX287" s="1"/>
      <c r="HY287" s="1"/>
      <c r="HZ287" s="1"/>
      <c r="IA287" s="1"/>
      <c r="IB287" s="1"/>
      <c r="IC287" s="1"/>
      <c r="ID287" s="1"/>
      <c r="IE287" s="1"/>
      <c r="IF287" s="1"/>
      <c r="IG287" s="1"/>
      <c r="IH287" s="1"/>
      <c r="II287" s="1"/>
      <c r="IJ287" s="1"/>
      <c r="IK287" s="1"/>
      <c r="IL287" s="1"/>
      <c r="IM287" s="1"/>
      <c r="IN287" s="1"/>
      <c r="IO287" s="1"/>
      <c r="IP287" s="1"/>
      <c r="IQ287" s="1"/>
      <c r="IR287" s="1"/>
      <c r="IS287" s="1"/>
      <c r="IT287" s="1"/>
      <c r="IU287" s="1"/>
      <c r="IV287" s="1"/>
      <c r="IW287" s="1"/>
    </row>
    <row r="288" spans="1:257" s="65" customFormat="1" x14ac:dyDescent="0.25">
      <c r="A288" s="109"/>
      <c r="B288" s="62" t="s">
        <v>354</v>
      </c>
      <c r="C288" s="62"/>
      <c r="D288" s="62"/>
      <c r="E288" s="63"/>
      <c r="F288" s="63"/>
      <c r="G288" s="63"/>
      <c r="H288" s="64"/>
      <c r="I288" s="64"/>
      <c r="J288" s="64"/>
      <c r="K288" s="64"/>
      <c r="L288" s="63"/>
      <c r="M288" s="63"/>
      <c r="N288" s="63"/>
      <c r="O288" s="63"/>
      <c r="P288" s="61">
        <f t="shared" ref="P288:AW288" si="123">P7+P27+P39+P45+P49+P59+P69+P76+P91+P102+P111+P115+P125+P133+P140+P145+P156+P159+P167+P181+P205+P230+P249+P252+P259+P269+P276</f>
        <v>200</v>
      </c>
      <c r="Q288" s="61">
        <f t="shared" si="123"/>
        <v>7664761.8154800003</v>
      </c>
      <c r="R288" s="61">
        <f t="shared" si="123"/>
        <v>10494</v>
      </c>
      <c r="S288" s="61">
        <f t="shared" si="123"/>
        <v>367811518.90482998</v>
      </c>
      <c r="T288" s="61">
        <f t="shared" si="123"/>
        <v>8670</v>
      </c>
      <c r="U288" s="61">
        <f t="shared" si="123"/>
        <v>437890112.92026007</v>
      </c>
      <c r="V288" s="61">
        <f t="shared" si="123"/>
        <v>16147</v>
      </c>
      <c r="W288" s="61">
        <f t="shared" si="123"/>
        <v>824055776.76114011</v>
      </c>
      <c r="X288" s="61">
        <f t="shared" si="123"/>
        <v>5677</v>
      </c>
      <c r="Y288" s="61">
        <f t="shared" si="123"/>
        <v>481264698.69755203</v>
      </c>
      <c r="Z288" s="61">
        <f t="shared" si="123"/>
        <v>17813</v>
      </c>
      <c r="AA288" s="61">
        <f t="shared" si="123"/>
        <v>719920901.63262498</v>
      </c>
      <c r="AB288" s="61">
        <f t="shared" si="123"/>
        <v>2410</v>
      </c>
      <c r="AC288" s="61">
        <f t="shared" si="123"/>
        <v>97529620.888700008</v>
      </c>
      <c r="AD288" s="61">
        <f t="shared" si="123"/>
        <v>203</v>
      </c>
      <c r="AE288" s="61">
        <f t="shared" si="123"/>
        <v>6998622.92129</v>
      </c>
      <c r="AF288" s="61">
        <f t="shared" si="123"/>
        <v>7447</v>
      </c>
      <c r="AG288" s="61">
        <f t="shared" si="123"/>
        <v>272365329.70046395</v>
      </c>
      <c r="AH288" s="61">
        <f t="shared" si="123"/>
        <v>2759</v>
      </c>
      <c r="AI288" s="61">
        <f t="shared" si="123"/>
        <v>68401975.13401559</v>
      </c>
      <c r="AJ288" s="61">
        <f t="shared" si="123"/>
        <v>2325</v>
      </c>
      <c r="AK288" s="61">
        <f t="shared" si="123"/>
        <v>61379370.893209614</v>
      </c>
      <c r="AL288" s="61">
        <f t="shared" si="123"/>
        <v>2986</v>
      </c>
      <c r="AM288" s="61">
        <f t="shared" si="123"/>
        <v>77762283.297560409</v>
      </c>
      <c r="AN288" s="61">
        <f t="shared" si="123"/>
        <v>197</v>
      </c>
      <c r="AO288" s="61">
        <f t="shared" si="123"/>
        <v>4671809.0509244008</v>
      </c>
      <c r="AP288" s="61">
        <f t="shared" si="123"/>
        <v>2188</v>
      </c>
      <c r="AQ288" s="61">
        <f t="shared" si="123"/>
        <v>54706632.07070601</v>
      </c>
      <c r="AR288" s="61">
        <f t="shared" si="123"/>
        <v>960</v>
      </c>
      <c r="AS288" s="61">
        <f t="shared" si="123"/>
        <v>21153923.0094808</v>
      </c>
      <c r="AT288" s="61">
        <f t="shared" si="123"/>
        <v>119.66666666666666</v>
      </c>
      <c r="AU288" s="61">
        <f t="shared" si="123"/>
        <v>2338816.5935185328</v>
      </c>
      <c r="AV288" s="61">
        <f t="shared" si="123"/>
        <v>23</v>
      </c>
      <c r="AW288" s="61">
        <f t="shared" si="123"/>
        <v>618966.584929</v>
      </c>
      <c r="AX288" s="61">
        <f t="shared" ref="AX288:CC288" si="124">AX7+AX27+AX39+AX45+AX49+AX59+AX69+AX76+AX91+AX102+AX111+AX115+AX125+AX133+AX140+AX145+AX156+AX159+AX167+AX181+AX205+AX230+AX249+AX252+AX259+AX269+AX276</f>
        <v>433</v>
      </c>
      <c r="AY288" s="61">
        <f t="shared" si="124"/>
        <v>10052424.1595008</v>
      </c>
      <c r="AZ288" s="61">
        <f t="shared" si="124"/>
        <v>4754</v>
      </c>
      <c r="BA288" s="61">
        <f t="shared" si="124"/>
        <v>111604617.08565401</v>
      </c>
      <c r="BB288" s="61">
        <f t="shared" si="124"/>
        <v>435</v>
      </c>
      <c r="BC288" s="61">
        <f t="shared" si="124"/>
        <v>10442762.977416001</v>
      </c>
      <c r="BD288" s="61">
        <f t="shared" si="124"/>
        <v>4945</v>
      </c>
      <c r="BE288" s="61">
        <f t="shared" si="124"/>
        <v>124544045.11487399</v>
      </c>
      <c r="BF288" s="61">
        <f t="shared" si="124"/>
        <v>15166</v>
      </c>
      <c r="BG288" s="61">
        <f t="shared" si="124"/>
        <v>352032120.94091594</v>
      </c>
      <c r="BH288" s="61">
        <f t="shared" si="124"/>
        <v>12910</v>
      </c>
      <c r="BI288" s="61">
        <f t="shared" si="124"/>
        <v>297116516.63121122</v>
      </c>
      <c r="BJ288" s="61">
        <f t="shared" si="124"/>
        <v>3680</v>
      </c>
      <c r="BK288" s="61">
        <f t="shared" si="124"/>
        <v>82040780.613329992</v>
      </c>
      <c r="BL288" s="61">
        <f t="shared" si="124"/>
        <v>1990</v>
      </c>
      <c r="BM288" s="61">
        <f t="shared" si="124"/>
        <v>43336788.322520003</v>
      </c>
      <c r="BN288" s="61">
        <f t="shared" si="124"/>
        <v>2280</v>
      </c>
      <c r="BO288" s="61">
        <f t="shared" si="124"/>
        <v>52355419.629281998</v>
      </c>
      <c r="BP288" s="61">
        <f t="shared" si="124"/>
        <v>1770</v>
      </c>
      <c r="BQ288" s="61">
        <f t="shared" si="124"/>
        <v>44854280.025785998</v>
      </c>
      <c r="BR288" s="61">
        <f t="shared" si="124"/>
        <v>2960</v>
      </c>
      <c r="BS288" s="61">
        <f t="shared" si="124"/>
        <v>73674678.562438771</v>
      </c>
      <c r="BT288" s="61">
        <f t="shared" si="124"/>
        <v>3522</v>
      </c>
      <c r="BU288" s="61">
        <f t="shared" si="124"/>
        <v>130526913.32950503</v>
      </c>
      <c r="BV288" s="61">
        <f t="shared" si="124"/>
        <v>411</v>
      </c>
      <c r="BW288" s="61">
        <f t="shared" si="124"/>
        <v>13020510.5416386</v>
      </c>
      <c r="BX288" s="61">
        <f t="shared" si="124"/>
        <v>486</v>
      </c>
      <c r="BY288" s="61">
        <f t="shared" si="124"/>
        <v>11950084.174335999</v>
      </c>
      <c r="BZ288" s="61">
        <f t="shared" si="124"/>
        <v>810</v>
      </c>
      <c r="CA288" s="61">
        <f t="shared" si="124"/>
        <v>30232221.286806002</v>
      </c>
      <c r="CB288" s="61">
        <f t="shared" si="124"/>
        <v>379</v>
      </c>
      <c r="CC288" s="61">
        <f t="shared" si="124"/>
        <v>18670463.117459998</v>
      </c>
      <c r="CD288" s="61">
        <f t="shared" ref="CD288:DI288" si="125">CD7+CD27+CD39+CD45+CD49+CD59+CD69+CD76+CD91+CD102+CD111+CD115+CD125+CD133+CD140+CD145+CD156+CD159+CD167+CD181+CD205+CD230+CD249+CD252+CD259+CD269+CD276</f>
        <v>3105</v>
      </c>
      <c r="CE288" s="61">
        <f t="shared" si="125"/>
        <v>97436924.413770452</v>
      </c>
      <c r="CF288" s="61">
        <f t="shared" si="125"/>
        <v>5200</v>
      </c>
      <c r="CG288" s="61">
        <f t="shared" si="125"/>
        <v>142311201.219726</v>
      </c>
      <c r="CH288" s="61">
        <f t="shared" si="125"/>
        <v>217</v>
      </c>
      <c r="CI288" s="61">
        <f t="shared" si="125"/>
        <v>6199377.3789393622</v>
      </c>
      <c r="CJ288" s="61">
        <f t="shared" si="125"/>
        <v>2403</v>
      </c>
      <c r="CK288" s="61">
        <f t="shared" si="125"/>
        <v>68882742.792457432</v>
      </c>
      <c r="CL288" s="61">
        <f t="shared" si="125"/>
        <v>5258</v>
      </c>
      <c r="CM288" s="61">
        <f t="shared" si="125"/>
        <v>169081851.55433878</v>
      </c>
      <c r="CN288" s="61">
        <f t="shared" si="125"/>
        <v>1874</v>
      </c>
      <c r="CO288" s="61">
        <f t="shared" si="125"/>
        <v>61118359.190861285</v>
      </c>
      <c r="CP288" s="61">
        <f t="shared" si="125"/>
        <v>9269</v>
      </c>
      <c r="CQ288" s="61">
        <f t="shared" si="125"/>
        <v>278023934.39149559</v>
      </c>
      <c r="CR288" s="61">
        <f t="shared" si="125"/>
        <v>46</v>
      </c>
      <c r="CS288" s="61">
        <f t="shared" si="125"/>
        <v>1283111.0806113603</v>
      </c>
      <c r="CT288" s="61">
        <f t="shared" si="125"/>
        <v>3020</v>
      </c>
      <c r="CU288" s="61">
        <f t="shared" si="125"/>
        <v>91923039.162551463</v>
      </c>
      <c r="CV288" s="61">
        <f t="shared" si="125"/>
        <v>316</v>
      </c>
      <c r="CW288" s="61">
        <f t="shared" si="125"/>
        <v>8577805.0522163995</v>
      </c>
      <c r="CX288" s="61">
        <f t="shared" si="125"/>
        <v>3493</v>
      </c>
      <c r="CY288" s="61">
        <f t="shared" si="125"/>
        <v>95410990.843512967</v>
      </c>
      <c r="CZ288" s="61">
        <f t="shared" si="125"/>
        <v>75</v>
      </c>
      <c r="DA288" s="61">
        <f t="shared" si="125"/>
        <v>2087676.3672441605</v>
      </c>
      <c r="DB288" s="61">
        <f t="shared" si="125"/>
        <v>90</v>
      </c>
      <c r="DC288" s="61">
        <f t="shared" si="125"/>
        <v>2095437.2459328002</v>
      </c>
      <c r="DD288" s="61">
        <f t="shared" si="125"/>
        <v>7680</v>
      </c>
      <c r="DE288" s="61">
        <f t="shared" si="125"/>
        <v>319622464.49696636</v>
      </c>
      <c r="DF288" s="61">
        <f t="shared" si="125"/>
        <v>1720</v>
      </c>
      <c r="DG288" s="61">
        <f t="shared" si="125"/>
        <v>78397149.614414409</v>
      </c>
      <c r="DH288" s="61">
        <f t="shared" si="125"/>
        <v>4845</v>
      </c>
      <c r="DI288" s="61">
        <f t="shared" si="125"/>
        <v>162050066.92806622</v>
      </c>
      <c r="DJ288" s="61">
        <f t="shared" ref="DJ288:EC288" si="126">DJ7+DJ27+DJ39+DJ45+DJ49+DJ59+DJ69+DJ76+DJ91+DJ102+DJ111+DJ115+DJ125+DJ133+DJ140+DJ145+DJ156+DJ159+DJ167+DJ181+DJ205+DJ230+DJ249+DJ252+DJ259+DJ269+DJ276</f>
        <v>14570</v>
      </c>
      <c r="DK288" s="61">
        <f t="shared" si="126"/>
        <v>574536647.38011706</v>
      </c>
      <c r="DL288" s="61">
        <f t="shared" si="126"/>
        <v>9140</v>
      </c>
      <c r="DM288" s="61">
        <f t="shared" si="126"/>
        <v>205120023.74075523</v>
      </c>
      <c r="DN288" s="61">
        <f t="shared" si="126"/>
        <v>2186</v>
      </c>
      <c r="DO288" s="61">
        <f t="shared" si="126"/>
        <v>167478063.29099998</v>
      </c>
      <c r="DP288" s="61">
        <f t="shared" si="126"/>
        <v>3091</v>
      </c>
      <c r="DQ288" s="61">
        <f t="shared" si="126"/>
        <v>148735349.66283846</v>
      </c>
      <c r="DR288" s="61">
        <f t="shared" si="126"/>
        <v>4908</v>
      </c>
      <c r="DS288" s="61">
        <f t="shared" si="126"/>
        <v>132400147.20487629</v>
      </c>
      <c r="DT288" s="61">
        <f t="shared" si="126"/>
        <v>1270</v>
      </c>
      <c r="DU288" s="61">
        <f t="shared" si="126"/>
        <v>48964572.813525587</v>
      </c>
      <c r="DV288" s="61">
        <f t="shared" si="126"/>
        <v>1226</v>
      </c>
      <c r="DW288" s="61">
        <f t="shared" si="126"/>
        <v>42542289.229347594</v>
      </c>
      <c r="DX288" s="61">
        <f t="shared" si="126"/>
        <v>470</v>
      </c>
      <c r="DY288" s="61">
        <f t="shared" si="126"/>
        <v>29377865.110555504</v>
      </c>
      <c r="DZ288" s="61">
        <f t="shared" si="126"/>
        <v>1540</v>
      </c>
      <c r="EA288" s="61">
        <f t="shared" si="126"/>
        <v>103106513.44553176</v>
      </c>
      <c r="EB288" s="61">
        <f t="shared" si="126"/>
        <v>224561.66666666666</v>
      </c>
      <c r="EC288" s="61">
        <f t="shared" si="126"/>
        <v>7949753351.0010128</v>
      </c>
      <c r="ED288" s="2"/>
      <c r="EE288" s="2"/>
      <c r="EF288" s="2"/>
      <c r="EG288" s="2"/>
      <c r="EH288" s="2"/>
      <c r="EI288" s="2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  <c r="FV288" s="1"/>
      <c r="FW288" s="1"/>
      <c r="FX288" s="1"/>
      <c r="FY288" s="1"/>
      <c r="FZ288" s="1"/>
      <c r="GA288" s="1"/>
      <c r="GB288" s="1"/>
      <c r="GC288" s="1"/>
      <c r="GD288" s="1"/>
      <c r="GE288" s="1"/>
      <c r="GF288" s="1"/>
      <c r="GG288" s="1"/>
      <c r="GH288" s="1"/>
      <c r="GI288" s="1"/>
      <c r="GJ288" s="1"/>
      <c r="GK288" s="1"/>
      <c r="GL288" s="1"/>
      <c r="GM288" s="1"/>
      <c r="GN288" s="1"/>
      <c r="GO288" s="1"/>
      <c r="GP288" s="1"/>
      <c r="GQ288" s="1"/>
      <c r="GR288" s="1"/>
      <c r="GS288" s="1"/>
      <c r="GT288" s="1"/>
      <c r="GU288" s="1"/>
      <c r="GV288" s="1"/>
      <c r="GW288" s="1"/>
      <c r="GX288" s="1"/>
      <c r="GY288" s="1"/>
      <c r="GZ288" s="1"/>
      <c r="HA288" s="1"/>
      <c r="HB288" s="1"/>
      <c r="HC288" s="1"/>
      <c r="HD288" s="1"/>
      <c r="HE288" s="1"/>
      <c r="HF288" s="1"/>
      <c r="HG288" s="1"/>
      <c r="HH288" s="1"/>
      <c r="HI288" s="1"/>
      <c r="HJ288" s="1"/>
      <c r="HK288" s="1"/>
      <c r="HL288" s="1"/>
      <c r="HM288" s="1"/>
      <c r="HN288" s="1"/>
      <c r="HO288" s="1"/>
      <c r="HP288" s="1"/>
      <c r="HQ288" s="1"/>
      <c r="HR288" s="1"/>
      <c r="HS288" s="1"/>
      <c r="HT288" s="1"/>
      <c r="HU288" s="1"/>
      <c r="HV288" s="1"/>
      <c r="HW288" s="1"/>
      <c r="HX288" s="1"/>
      <c r="HY288" s="1"/>
      <c r="HZ288" s="1"/>
      <c r="IA288" s="1"/>
      <c r="IB288" s="1"/>
      <c r="IC288" s="1"/>
      <c r="ID288" s="1"/>
      <c r="IE288" s="1"/>
      <c r="IF288" s="1"/>
      <c r="IG288" s="1"/>
      <c r="IH288" s="1"/>
      <c r="II288" s="1"/>
      <c r="IJ288" s="1"/>
      <c r="IK288" s="1"/>
      <c r="IL288" s="1"/>
      <c r="IM288" s="1"/>
      <c r="IN288" s="1"/>
      <c r="IO288" s="1"/>
      <c r="IP288" s="1"/>
      <c r="IQ288" s="1"/>
      <c r="IR288" s="1"/>
      <c r="IS288" s="1"/>
      <c r="IT288" s="1"/>
      <c r="IU288" s="1"/>
      <c r="IV288" s="1"/>
      <c r="IW288" s="1"/>
    </row>
    <row r="289" spans="60:102" x14ac:dyDescent="0.25">
      <c r="CV289" s="66"/>
      <c r="CW289" s="66"/>
      <c r="CX289" s="66"/>
    </row>
    <row r="292" spans="60:102" x14ac:dyDescent="0.25">
      <c r="BH292" s="77"/>
    </row>
    <row r="300" spans="60:102" x14ac:dyDescent="0.25">
      <c r="CV300" s="58"/>
      <c r="CW300" s="58"/>
      <c r="CX300" s="58"/>
    </row>
    <row r="310" spans="100:100" x14ac:dyDescent="0.25">
      <c r="CV310" s="6">
        <v>317</v>
      </c>
    </row>
  </sheetData>
  <autoFilter ref="A7:EC288"/>
  <mergeCells count="70">
    <mergeCell ref="X4:Y4"/>
    <mergeCell ref="A4:A5"/>
    <mergeCell ref="B4:B5"/>
    <mergeCell ref="C4:C5"/>
    <mergeCell ref="D4:D5"/>
    <mergeCell ref="E4:E5"/>
    <mergeCell ref="F4:F5"/>
    <mergeCell ref="G4:G5"/>
    <mergeCell ref="H4:K4"/>
    <mergeCell ref="L4:O4"/>
    <mergeCell ref="P4:Q4"/>
    <mergeCell ref="R4:S4"/>
    <mergeCell ref="T4:U4"/>
    <mergeCell ref="V4:W4"/>
    <mergeCell ref="AX4:AY4"/>
    <mergeCell ref="Z4:AA4"/>
    <mergeCell ref="AB4:AC4"/>
    <mergeCell ref="AD4:AE4"/>
    <mergeCell ref="AF4:AG4"/>
    <mergeCell ref="AH4:AI4"/>
    <mergeCell ref="AJ4:AK4"/>
    <mergeCell ref="AL4:AM4"/>
    <mergeCell ref="AP4:AQ4"/>
    <mergeCell ref="AR4:AS4"/>
    <mergeCell ref="AT4:AU4"/>
    <mergeCell ref="AV4:AW4"/>
    <mergeCell ref="AN4:AO4"/>
    <mergeCell ref="CR4:CS4"/>
    <mergeCell ref="BV4:BW4"/>
    <mergeCell ref="AZ4:BA4"/>
    <mergeCell ref="BB4:BC4"/>
    <mergeCell ref="BD4:BE4"/>
    <mergeCell ref="BF4:BG4"/>
    <mergeCell ref="BH4:BI4"/>
    <mergeCell ref="BJ4:BK4"/>
    <mergeCell ref="BL4:BM4"/>
    <mergeCell ref="BN4:BO4"/>
    <mergeCell ref="BP4:BQ4"/>
    <mergeCell ref="BR4:BS4"/>
    <mergeCell ref="BT4:BU4"/>
    <mergeCell ref="DZ4:EA4"/>
    <mergeCell ref="EB4:EC4"/>
    <mergeCell ref="DR4:DS4"/>
    <mergeCell ref="CV4:CW4"/>
    <mergeCell ref="CX4:CY4"/>
    <mergeCell ref="CZ4:DA4"/>
    <mergeCell ref="DB4:DC4"/>
    <mergeCell ref="DD4:DE4"/>
    <mergeCell ref="DF4:DG4"/>
    <mergeCell ref="DH4:DI4"/>
    <mergeCell ref="DJ4:DK4"/>
    <mergeCell ref="DL4:DM4"/>
    <mergeCell ref="DN4:DO4"/>
    <mergeCell ref="DP4:DQ4"/>
    <mergeCell ref="T1:U1"/>
    <mergeCell ref="A2:U2"/>
    <mergeCell ref="DT4:DU4"/>
    <mergeCell ref="DV4:DW4"/>
    <mergeCell ref="DX4:DY4"/>
    <mergeCell ref="CT4:CU4"/>
    <mergeCell ref="BX4:BY4"/>
    <mergeCell ref="BZ4:CA4"/>
    <mergeCell ref="CB4:CC4"/>
    <mergeCell ref="CD4:CE4"/>
    <mergeCell ref="CF4:CG4"/>
    <mergeCell ref="CH4:CI4"/>
    <mergeCell ref="CJ4:CK4"/>
    <mergeCell ref="CL4:CM4"/>
    <mergeCell ref="CN4:CO4"/>
    <mergeCell ref="CP4:CQ4"/>
  </mergeCells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2014-12-30T00:03:37Z</cp:lastPrinted>
  <dcterms:created xsi:type="dcterms:W3CDTF">2014-12-29T00:23:35Z</dcterms:created>
  <dcterms:modified xsi:type="dcterms:W3CDTF">2015-01-16T06:46:36Z</dcterms:modified>
</cp:coreProperties>
</file>