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7795" windowHeight="11895"/>
  </bookViews>
  <sheets>
    <sheet name="лист 1" sheetId="1" r:id="rId1"/>
  </sheets>
  <externalReferences>
    <externalReference r:id="rId2"/>
    <externalReference r:id="rId3"/>
  </externalReferences>
  <definedNames>
    <definedName name="_xlnm._FilterDatabase" localSheetId="0" hidden="1">'лист 1'!$A$8:$T$41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'лист 1'!$B:$B,'лист 1'!$3:$6</definedName>
    <definedName name="_xlnm.Print_Area" localSheetId="0">'лист 1'!$A$1:$W$59</definedName>
  </definedNames>
  <calcPr calcId="145621"/>
</workbook>
</file>

<file path=xl/calcChain.xml><?xml version="1.0" encoding="utf-8"?>
<calcChain xmlns="http://schemas.openxmlformats.org/spreadsheetml/2006/main">
  <c r="O41" i="1" l="1"/>
  <c r="U10" i="1"/>
  <c r="S11" i="1"/>
  <c r="O12" i="1"/>
  <c r="U14" i="1"/>
  <c r="S15" i="1"/>
  <c r="O16" i="1"/>
  <c r="U18" i="1"/>
  <c r="S19" i="1"/>
  <c r="O20" i="1"/>
  <c r="U22" i="1"/>
  <c r="S23" i="1"/>
  <c r="O24" i="1"/>
  <c r="U26" i="1"/>
  <c r="S27" i="1"/>
  <c r="O28" i="1"/>
  <c r="U30" i="1"/>
  <c r="S31" i="1"/>
  <c r="O32" i="1"/>
  <c r="U34" i="1"/>
  <c r="S35" i="1"/>
  <c r="O36" i="1"/>
  <c r="U38" i="1"/>
  <c r="S39" i="1"/>
  <c r="U40" i="1"/>
  <c r="S9" i="1"/>
  <c r="U41" i="1"/>
  <c r="U39" i="1"/>
  <c r="U37" i="1"/>
  <c r="U36" i="1"/>
  <c r="U35" i="1"/>
  <c r="U33" i="1"/>
  <c r="U32" i="1"/>
  <c r="U31" i="1"/>
  <c r="U29" i="1"/>
  <c r="U28" i="1"/>
  <c r="U27" i="1"/>
  <c r="U25" i="1"/>
  <c r="U24" i="1"/>
  <c r="U23" i="1"/>
  <c r="U21" i="1"/>
  <c r="U20" i="1"/>
  <c r="U19" i="1"/>
  <c r="U17" i="1"/>
  <c r="U16" i="1"/>
  <c r="U15" i="1"/>
  <c r="U13" i="1"/>
  <c r="U12" i="1"/>
  <c r="U11" i="1"/>
  <c r="U9" i="1"/>
  <c r="S41" i="1"/>
  <c r="S40" i="1"/>
  <c r="S38" i="1"/>
  <c r="S37" i="1"/>
  <c r="S36" i="1"/>
  <c r="S34" i="1"/>
  <c r="S33" i="1"/>
  <c r="S32" i="1"/>
  <c r="S30" i="1"/>
  <c r="S29" i="1"/>
  <c r="S28" i="1"/>
  <c r="S26" i="1"/>
  <c r="S25" i="1"/>
  <c r="S24" i="1"/>
  <c r="S22" i="1"/>
  <c r="S21" i="1"/>
  <c r="S20" i="1"/>
  <c r="S18" i="1"/>
  <c r="S17" i="1"/>
  <c r="S16" i="1"/>
  <c r="S14" i="1"/>
  <c r="S13" i="1"/>
  <c r="S12" i="1"/>
  <c r="S10" i="1"/>
  <c r="Q41" i="1"/>
  <c r="Q40" i="1"/>
  <c r="Q38" i="1"/>
  <c r="Q37" i="1"/>
  <c r="Q36" i="1"/>
  <c r="Q34" i="1"/>
  <c r="Q33" i="1"/>
  <c r="Q32" i="1"/>
  <c r="Q30" i="1"/>
  <c r="Q29" i="1"/>
  <c r="Q28" i="1"/>
  <c r="Q26" i="1"/>
  <c r="Q25" i="1"/>
  <c r="Q24" i="1"/>
  <c r="Q22" i="1"/>
  <c r="Q21" i="1"/>
  <c r="Q20" i="1"/>
  <c r="Q18" i="1"/>
  <c r="Q17" i="1"/>
  <c r="Q16" i="1"/>
  <c r="Q14" i="1"/>
  <c r="Q13" i="1"/>
  <c r="Q12" i="1"/>
  <c r="Q10" i="1"/>
  <c r="Q9" i="1"/>
  <c r="O39" i="1"/>
  <c r="O38" i="1"/>
  <c r="O37" i="1"/>
  <c r="O35" i="1"/>
  <c r="O34" i="1"/>
  <c r="O33" i="1"/>
  <c r="O31" i="1"/>
  <c r="O30" i="1"/>
  <c r="O29" i="1"/>
  <c r="O27" i="1"/>
  <c r="O26" i="1"/>
  <c r="O25" i="1"/>
  <c r="O23" i="1"/>
  <c r="O22" i="1"/>
  <c r="O21" i="1"/>
  <c r="O19" i="1"/>
  <c r="O18" i="1"/>
  <c r="O17" i="1"/>
  <c r="O15" i="1"/>
  <c r="O14" i="1"/>
  <c r="O13" i="1"/>
  <c r="O11" i="1"/>
  <c r="O10" i="1"/>
  <c r="O9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K41" i="1"/>
  <c r="K40" i="1"/>
  <c r="K39" i="1"/>
  <c r="K37" i="1"/>
  <c r="K36" i="1"/>
  <c r="K35" i="1"/>
  <c r="K33" i="1"/>
  <c r="K32" i="1"/>
  <c r="K31" i="1"/>
  <c r="K29" i="1"/>
  <c r="K28" i="1"/>
  <c r="K27" i="1"/>
  <c r="K25" i="1"/>
  <c r="K24" i="1"/>
  <c r="K23" i="1"/>
  <c r="K21" i="1"/>
  <c r="K20" i="1"/>
  <c r="K19" i="1"/>
  <c r="K17" i="1"/>
  <c r="K16" i="1"/>
  <c r="K15" i="1"/>
  <c r="K13" i="1"/>
  <c r="K12" i="1"/>
  <c r="K11" i="1"/>
  <c r="K9" i="1"/>
  <c r="I41" i="1"/>
  <c r="I40" i="1"/>
  <c r="I38" i="1"/>
  <c r="I37" i="1"/>
  <c r="I36" i="1"/>
  <c r="I34" i="1"/>
  <c r="I33" i="1"/>
  <c r="I32" i="1"/>
  <c r="I30" i="1"/>
  <c r="I29" i="1"/>
  <c r="I28" i="1"/>
  <c r="I26" i="1"/>
  <c r="I25" i="1"/>
  <c r="I24" i="1"/>
  <c r="I22" i="1"/>
  <c r="I21" i="1"/>
  <c r="I20" i="1"/>
  <c r="I18" i="1"/>
  <c r="I17" i="1"/>
  <c r="I16" i="1"/>
  <c r="I14" i="1"/>
  <c r="I13" i="1"/>
  <c r="I12" i="1"/>
  <c r="I10" i="1"/>
  <c r="I9" i="1"/>
  <c r="G39" i="1"/>
  <c r="G38" i="1"/>
  <c r="G37" i="1"/>
  <c r="G35" i="1"/>
  <c r="G34" i="1"/>
  <c r="G33" i="1"/>
  <c r="G31" i="1"/>
  <c r="G30" i="1"/>
  <c r="G29" i="1"/>
  <c r="G27" i="1"/>
  <c r="G26" i="1"/>
  <c r="G25" i="1"/>
  <c r="G23" i="1"/>
  <c r="G22" i="1"/>
  <c r="G21" i="1"/>
  <c r="G19" i="1"/>
  <c r="G18" i="1"/>
  <c r="G17" i="1"/>
  <c r="G15" i="1"/>
  <c r="G14" i="1"/>
  <c r="G13" i="1"/>
  <c r="G11" i="1"/>
  <c r="G10" i="1"/>
  <c r="G9" i="1"/>
  <c r="E13" i="1"/>
  <c r="E14" i="1"/>
  <c r="E15" i="1"/>
  <c r="E17" i="1"/>
  <c r="E18" i="1"/>
  <c r="E19" i="1"/>
  <c r="E21" i="1"/>
  <c r="E22" i="1"/>
  <c r="E23" i="1"/>
  <c r="E25" i="1"/>
  <c r="E26" i="1"/>
  <c r="E27" i="1"/>
  <c r="E29" i="1"/>
  <c r="E30" i="1"/>
  <c r="E31" i="1"/>
  <c r="E33" i="1"/>
  <c r="E34" i="1"/>
  <c r="E35" i="1"/>
  <c r="E37" i="1"/>
  <c r="E38" i="1"/>
  <c r="E39" i="1"/>
  <c r="E41" i="1"/>
  <c r="E10" i="1"/>
  <c r="E11" i="1"/>
  <c r="E9" i="1"/>
  <c r="G41" i="1" l="1"/>
  <c r="E40" i="1"/>
  <c r="E36" i="1"/>
  <c r="E32" i="1"/>
  <c r="E28" i="1"/>
  <c r="E24" i="1"/>
  <c r="E20" i="1"/>
  <c r="E16" i="1"/>
  <c r="E12" i="1"/>
  <c r="G12" i="1"/>
  <c r="G16" i="1"/>
  <c r="G20" i="1"/>
  <c r="G24" i="1"/>
  <c r="G28" i="1"/>
  <c r="G32" i="1"/>
  <c r="G36" i="1"/>
  <c r="G40" i="1"/>
  <c r="I11" i="1"/>
  <c r="I15" i="1"/>
  <c r="I19" i="1"/>
  <c r="I23" i="1"/>
  <c r="I27" i="1"/>
  <c r="I31" i="1"/>
  <c r="I35" i="1"/>
  <c r="I39" i="1"/>
  <c r="K10" i="1"/>
  <c r="K14" i="1"/>
  <c r="K18" i="1"/>
  <c r="K22" i="1"/>
  <c r="K26" i="1"/>
  <c r="K30" i="1"/>
  <c r="K34" i="1"/>
  <c r="K38" i="1"/>
  <c r="O40" i="1"/>
  <c r="O42" i="1" s="1"/>
  <c r="Q11" i="1"/>
  <c r="Q15" i="1"/>
  <c r="Q19" i="1"/>
  <c r="Q23" i="1"/>
  <c r="Q27" i="1"/>
  <c r="Q31" i="1"/>
  <c r="Q35" i="1"/>
  <c r="Q39" i="1"/>
  <c r="U42" i="1"/>
  <c r="M42" i="1"/>
  <c r="T42" i="1"/>
  <c r="S42" i="1"/>
  <c r="R42" i="1"/>
  <c r="P42" i="1"/>
  <c r="N42" i="1"/>
  <c r="L42" i="1"/>
  <c r="J42" i="1"/>
  <c r="H42" i="1"/>
  <c r="F42" i="1"/>
  <c r="D42" i="1"/>
  <c r="Q42" i="1" l="1"/>
  <c r="G42" i="1"/>
  <c r="E42" i="1"/>
  <c r="I42" i="1"/>
  <c r="K42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W10" i="1"/>
  <c r="W12" i="1"/>
  <c r="W16" i="1"/>
  <c r="W19" i="1"/>
  <c r="W21" i="1"/>
  <c r="W23" i="1"/>
  <c r="W26" i="1"/>
  <c r="W29" i="1"/>
  <c r="W33" i="1"/>
  <c r="W35" i="1"/>
  <c r="W38" i="1"/>
  <c r="W40" i="1"/>
  <c r="W13" i="1" l="1"/>
  <c r="W27" i="1"/>
  <c r="W36" i="1"/>
  <c r="W14" i="1"/>
  <c r="W20" i="1"/>
  <c r="W37" i="1"/>
  <c r="W34" i="1"/>
  <c r="W11" i="1"/>
  <c r="W15" i="1"/>
  <c r="W41" i="1"/>
  <c r="W28" i="1"/>
  <c r="W22" i="1"/>
  <c r="W30" i="1"/>
  <c r="W39" i="1"/>
  <c r="W32" i="1"/>
  <c r="V9" i="1"/>
  <c r="V42" i="1" s="1"/>
  <c r="T56" i="1"/>
  <c r="R56" i="1"/>
  <c r="P56" i="1"/>
  <c r="N56" i="1"/>
  <c r="L56" i="1"/>
  <c r="J56" i="1"/>
  <c r="H56" i="1"/>
  <c r="F57" i="1"/>
  <c r="D56" i="1"/>
  <c r="B54" i="1"/>
  <c r="B53" i="1"/>
  <c r="B49" i="1"/>
  <c r="B48" i="1"/>
  <c r="F43" i="1"/>
  <c r="W9" i="1" l="1"/>
  <c r="N57" i="1"/>
  <c r="J46" i="1"/>
  <c r="P46" i="1"/>
  <c r="L57" i="1"/>
  <c r="F47" i="1"/>
  <c r="H57" i="1"/>
  <c r="N46" i="1"/>
  <c r="R57" i="1"/>
  <c r="R46" i="1"/>
  <c r="D57" i="1"/>
  <c r="D46" i="1"/>
  <c r="J57" i="1" l="1"/>
  <c r="H46" i="1"/>
  <c r="P57" i="1"/>
  <c r="T46" i="1"/>
  <c r="T57" i="1"/>
  <c r="L46" i="1"/>
  <c r="L47" i="1"/>
  <c r="F58" i="1"/>
  <c r="W25" i="1" l="1"/>
  <c r="W24" i="1"/>
  <c r="W18" i="1"/>
  <c r="W17" i="1"/>
  <c r="W31" i="1"/>
  <c r="W42" i="1" l="1"/>
</calcChain>
</file>

<file path=xl/sharedStrings.xml><?xml version="1.0" encoding="utf-8"?>
<sst xmlns="http://schemas.openxmlformats.org/spreadsheetml/2006/main" count="73" uniqueCount="53">
  <si>
    <t>Объемы  медицинской помощи в условиях круглосуточного стационара на 2014 год в разрезе клинико-профильных / клинико-статистических групп заболеваний с учетом ВМП</t>
  </si>
  <si>
    <t>Код КСГ 2015</t>
  </si>
  <si>
    <t>КПГ / КСГ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</si>
  <si>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</si>
  <si>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</si>
  <si>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</si>
  <si>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</si>
  <si>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</si>
  <si>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</si>
  <si>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</si>
  <si>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НУЗ "Дорожная клиническая больница на станции Хабаровск-1 ОАО "Российские железные дороги"</t>
  </si>
  <si>
    <t>количество больных</t>
  </si>
  <si>
    <t>Акушерство и гинекология</t>
  </si>
  <si>
    <t>ВМП 3</t>
  </si>
  <si>
    <t>Гематология</t>
  </si>
  <si>
    <t>ВМП 5</t>
  </si>
  <si>
    <t>Нейрохирургия</t>
  </si>
  <si>
    <t>ВМП 7</t>
  </si>
  <si>
    <t>ВМП 8</t>
  </si>
  <si>
    <t>ВМП 9</t>
  </si>
  <si>
    <t>Неонатология</t>
  </si>
  <si>
    <t>ВМП 10</t>
  </si>
  <si>
    <t>ВМП 11</t>
  </si>
  <si>
    <t>Оториноларингология</t>
  </si>
  <si>
    <t>ВМП 15</t>
  </si>
  <si>
    <t>Офтальмология</t>
  </si>
  <si>
    <t>ВМП 16</t>
  </si>
  <si>
    <t>Сердечно-сосудистая хирургия</t>
  </si>
  <si>
    <t>ВМП 21</t>
  </si>
  <si>
    <t>ВМП 22</t>
  </si>
  <si>
    <t>Торакальная хирургия</t>
  </si>
  <si>
    <t>ВМП 23</t>
  </si>
  <si>
    <t>ВМП 24</t>
  </si>
  <si>
    <t>Травматология и ортопедия</t>
  </si>
  <si>
    <t>ВМП 25</t>
  </si>
  <si>
    <t>ВМП 26</t>
  </si>
  <si>
    <t>ВМП 27</t>
  </si>
  <si>
    <t>Урология</t>
  </si>
  <si>
    <t>ВМП 28</t>
  </si>
  <si>
    <t>ВМП 1</t>
  </si>
  <si>
    <t>ВМП 2</t>
  </si>
  <si>
    <t>Челюстно-лицевая хирургия</t>
  </si>
  <si>
    <t>ВМП 29</t>
  </si>
  <si>
    <t>Онкология</t>
  </si>
  <si>
    <t>ВМП 12</t>
  </si>
  <si>
    <t>расчетная</t>
  </si>
  <si>
    <t>Итого</t>
  </si>
  <si>
    <t>стоимость с учетом факт. норматива фин. затрат</t>
  </si>
  <si>
    <t>Норматив финансовых затрат на единицу объема ВМП, руб.</t>
  </si>
  <si>
    <t>Абдоминальная хирургия</t>
  </si>
  <si>
    <t xml:space="preserve">Объемы медицинской помощи по Территориальной программе обязательного медицинского страхования на 2015 год по высокотехнологичной медицинской помощи </t>
  </si>
  <si>
    <t>Приложение № 5                               к Решению Комиссии по разработке ТП ОМС от 30.12.2014 № 12</t>
  </si>
  <si>
    <t>Хабаровский филиал ФГБУ "МНТК "Микрохирургия глаза" им.акад.С.Н.Федорова" Министерства здравоохранения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</si>
</sst>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0.0%"/>
    <numFmt numFmtId="165" formatCode="_-* #,##0.00_р_._-;\-* #,##0.00_р_._-;_-* &quot;-&quot;_р_._-;_-@_-"/>
  </numFmts>
  <fonts count="2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2"/>
      <name val="Times New Roman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1">
    <xf numFmtId="0" fontId="0" fillId="0" borderId="0"/>
    <xf numFmtId="0" fontId="3" fillId="0" borderId="0"/>
    <xf numFmtId="0" fontId="12" fillId="0" borderId="0"/>
    <xf numFmtId="0" fontId="18" fillId="0" borderId="0"/>
    <xf numFmtId="0" fontId="18" fillId="0" borderId="0"/>
    <xf numFmtId="0" fontId="18" fillId="0" borderId="0"/>
    <xf numFmtId="0" fontId="19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7" fillId="0" borderId="0"/>
  </cellStyleXfs>
  <cellXfs count="77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3" xfId="0" applyFont="1" applyFill="1" applyBorder="1" applyAlignment="1"/>
    <xf numFmtId="0" fontId="9" fillId="0" borderId="0" xfId="0" applyFont="1" applyFill="1"/>
    <xf numFmtId="1" fontId="8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13" fillId="0" borderId="0" xfId="0" applyFont="1" applyFill="1"/>
    <xf numFmtId="0" fontId="6" fillId="0" borderId="5" xfId="1" applyFont="1" applyFill="1" applyBorder="1" applyAlignment="1">
      <alignment vertical="center" wrapText="1"/>
    </xf>
    <xf numFmtId="41" fontId="7" fillId="0" borderId="5" xfId="1" applyNumberFormat="1" applyFont="1" applyFill="1" applyBorder="1" applyAlignment="1">
      <alignment vertical="center" wrapText="1"/>
    </xf>
    <xf numFmtId="41" fontId="15" fillId="0" borderId="0" xfId="1" applyNumberFormat="1" applyFont="1" applyFill="1" applyBorder="1" applyAlignment="1">
      <alignment horizontal="center"/>
    </xf>
    <xf numFmtId="0" fontId="16" fillId="0" borderId="0" xfId="1" applyFont="1" applyFill="1" applyBorder="1" applyAlignment="1">
      <alignment vertical="center" wrapText="1"/>
    </xf>
    <xf numFmtId="0" fontId="17" fillId="0" borderId="0" xfId="0" applyFont="1" applyFill="1" applyAlignment="1">
      <alignment horizontal="right" wrapText="1"/>
    </xf>
    <xf numFmtId="0" fontId="17" fillId="0" borderId="0" xfId="0" applyFont="1" applyFill="1" applyAlignment="1">
      <alignment wrapText="1"/>
    </xf>
    <xf numFmtId="4" fontId="17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vertical="center" wrapText="1"/>
    </xf>
    <xf numFmtId="41" fontId="10" fillId="0" borderId="1" xfId="1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1" fillId="0" borderId="1" xfId="0" applyFont="1" applyFill="1" applyBorder="1"/>
    <xf numFmtId="41" fontId="1" fillId="0" borderId="0" xfId="0" applyNumberFormat="1" applyFont="1" applyFill="1"/>
    <xf numFmtId="41" fontId="1" fillId="0" borderId="0" xfId="0" applyNumberFormat="1" applyFont="1" applyFill="1" applyAlignment="1">
      <alignment horizontal="center"/>
    </xf>
    <xf numFmtId="41" fontId="1" fillId="0" borderId="1" xfId="0" applyNumberFormat="1" applyFont="1" applyFill="1" applyBorder="1"/>
    <xf numFmtId="41" fontId="11" fillId="0" borderId="1" xfId="0" applyNumberFormat="1" applyFont="1" applyFill="1" applyBorder="1"/>
    <xf numFmtId="0" fontId="20" fillId="0" borderId="5" xfId="1" applyFont="1" applyFill="1" applyBorder="1" applyAlignment="1">
      <alignment horizontal="center" vertical="center"/>
    </xf>
    <xf numFmtId="41" fontId="19" fillId="0" borderId="1" xfId="0" applyNumberFormat="1" applyFont="1" applyFill="1" applyBorder="1"/>
    <xf numFmtId="0" fontId="5" fillId="0" borderId="5" xfId="1" applyFont="1" applyFill="1" applyBorder="1" applyAlignment="1">
      <alignment horizontal="center" vertical="center"/>
    </xf>
    <xf numFmtId="0" fontId="21" fillId="0" borderId="5" xfId="1" applyFont="1" applyFill="1" applyBorder="1" applyAlignment="1">
      <alignment horizontal="center" vertical="center"/>
    </xf>
    <xf numFmtId="0" fontId="22" fillId="0" borderId="5" xfId="1" applyFont="1" applyFill="1" applyBorder="1" applyAlignment="1">
      <alignment vertical="center" wrapText="1"/>
    </xf>
    <xf numFmtId="41" fontId="23" fillId="0" borderId="1" xfId="1" applyNumberFormat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vertical="center" wrapText="1"/>
    </xf>
    <xf numFmtId="41" fontId="24" fillId="0" borderId="1" xfId="1" applyNumberFormat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left" vertical="center" wrapText="1"/>
    </xf>
    <xf numFmtId="41" fontId="25" fillId="0" borderId="1" xfId="1" applyNumberFormat="1" applyFont="1" applyFill="1" applyBorder="1" applyAlignment="1">
      <alignment horizontal="center" vertical="center" wrapText="1"/>
    </xf>
    <xf numFmtId="41" fontId="4" fillId="2" borderId="1" xfId="1" applyNumberFormat="1" applyFont="1" applyFill="1" applyBorder="1" applyAlignment="1">
      <alignment horizontal="center"/>
    </xf>
    <xf numFmtId="3" fontId="19" fillId="0" borderId="5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41" fontId="1" fillId="0" borderId="0" xfId="0" applyNumberFormat="1" applyFont="1" applyFill="1" applyBorder="1"/>
    <xf numFmtId="0" fontId="1" fillId="0" borderId="0" xfId="0" applyFont="1" applyFill="1" applyBorder="1" applyAlignment="1"/>
    <xf numFmtId="41" fontId="11" fillId="0" borderId="0" xfId="0" applyNumberFormat="1" applyFont="1" applyFill="1" applyBorder="1"/>
    <xf numFmtId="165" fontId="23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vertical="center" wrapText="1"/>
    </xf>
    <xf numFmtId="0" fontId="19" fillId="0" borderId="5" xfId="1" applyFont="1" applyFill="1" applyBorder="1" applyAlignment="1">
      <alignment horizontal="center" vertical="center"/>
    </xf>
    <xf numFmtId="41" fontId="19" fillId="0" borderId="1" xfId="1" applyNumberFormat="1" applyFont="1" applyFill="1" applyBorder="1" applyAlignment="1">
      <alignment horizontal="center" vertical="center" wrapText="1"/>
    </xf>
    <xf numFmtId="165" fontId="19" fillId="0" borderId="1" xfId="1" applyNumberFormat="1" applyFont="1" applyFill="1" applyBorder="1" applyAlignment="1">
      <alignment horizontal="center" vertical="center" wrapText="1"/>
    </xf>
    <xf numFmtId="41" fontId="1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2" fillId="0" borderId="5" xfId="1" applyFont="1" applyFill="1" applyBorder="1" applyAlignment="1">
      <alignment horizontal="center" vertical="center"/>
    </xf>
    <xf numFmtId="41" fontId="22" fillId="0" borderId="1" xfId="1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19" fillId="0" borderId="1" xfId="1" applyFont="1" applyFill="1" applyBorder="1" applyAlignment="1">
      <alignment horizontal="center" vertical="center"/>
    </xf>
    <xf numFmtId="41" fontId="16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0" fontId="3" fillId="0" borderId="8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3" fillId="0" borderId="0" xfId="1" applyFont="1" applyFill="1" applyBorder="1" applyAlignment="1">
      <alignment horizontal="center" vertical="center"/>
    </xf>
    <xf numFmtId="1" fontId="8" fillId="0" borderId="1" xfId="1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8" fillId="0" borderId="0" xfId="40" applyFont="1" applyFill="1" applyBorder="1" applyAlignment="1">
      <alignment horizontal="right" wrapText="1"/>
    </xf>
    <xf numFmtId="0" fontId="16" fillId="0" borderId="2" xfId="1" applyFont="1" applyFill="1" applyBorder="1" applyAlignment="1">
      <alignment horizontal="right" vertical="center" wrapText="1"/>
    </xf>
    <xf numFmtId="0" fontId="16" fillId="0" borderId="3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8" fillId="0" borderId="7" xfId="1" applyNumberFormat="1" applyFont="1" applyFill="1" applyBorder="1" applyAlignment="1">
      <alignment horizontal="center" vertical="center" wrapText="1"/>
    </xf>
    <xf numFmtId="1" fontId="8" fillId="0" borderId="8" xfId="1" applyNumberFormat="1" applyFont="1" applyFill="1" applyBorder="1" applyAlignment="1">
      <alignment horizontal="center" vertical="center" wrapText="1"/>
    </xf>
    <xf numFmtId="1" fontId="8" fillId="0" borderId="0" xfId="1" applyNumberFormat="1" applyFont="1" applyFill="1" applyBorder="1" applyAlignment="1">
      <alignment horizontal="center" vertical="center" wrapText="1"/>
    </xf>
  </cellXfs>
  <cellStyles count="41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Лена" xfId="6"/>
    <cellStyle name="Обычный_Таблицы Мун.заказ Стационар" xfId="40"/>
    <cellStyle name="Процентный 2" xfId="7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62"/>
  <sheetViews>
    <sheetView tabSelected="1" view="pageBreakPreview" topLeftCell="A4" zoomScale="85" zoomScaleNormal="90" zoomScaleSheetLayoutView="85" workbookViewId="0">
      <selection activeCell="P20" sqref="P20"/>
    </sheetView>
  </sheetViews>
  <sheetFormatPr defaultRowHeight="15.75" x14ac:dyDescent="0.25"/>
  <cols>
    <col min="1" max="1" width="10.5703125" style="1" bestFit="1" customWidth="1"/>
    <col min="2" max="2" width="44.28515625" style="2" customWidth="1"/>
    <col min="3" max="3" width="14" style="2" customWidth="1"/>
    <col min="4" max="4" width="11.140625" style="1" customWidth="1"/>
    <col min="5" max="5" width="18.140625" style="1" customWidth="1"/>
    <col min="6" max="6" width="13.5703125" style="3" customWidth="1"/>
    <col min="7" max="7" width="15.85546875" style="3" customWidth="1"/>
    <col min="8" max="8" width="11" style="3" customWidth="1"/>
    <col min="9" max="9" width="17.140625" style="3" customWidth="1"/>
    <col min="10" max="10" width="11.85546875" style="3" customWidth="1"/>
    <col min="11" max="11" width="18.7109375" style="3" customWidth="1"/>
    <col min="12" max="12" width="11.85546875" style="3" customWidth="1"/>
    <col min="13" max="13" width="17.85546875" style="3" customWidth="1"/>
    <col min="14" max="14" width="12" style="3" customWidth="1"/>
    <col min="15" max="15" width="16.140625" style="3" customWidth="1"/>
    <col min="16" max="16" width="11.7109375" style="3" customWidth="1"/>
    <col min="17" max="17" width="17.28515625" style="3" customWidth="1"/>
    <col min="18" max="18" width="10.5703125" style="3" customWidth="1"/>
    <col min="19" max="19" width="17.42578125" style="3" customWidth="1"/>
    <col min="20" max="20" width="10.5703125" style="3" customWidth="1"/>
    <col min="21" max="21" width="16" style="3" customWidth="1"/>
    <col min="22" max="22" width="13.7109375" style="1" customWidth="1"/>
    <col min="23" max="23" width="16.7109375" style="1" customWidth="1"/>
    <col min="24" max="16384" width="9.140625" style="1"/>
  </cols>
  <sheetData>
    <row r="1" spans="1:23" ht="51" hidden="1" customHeight="1" x14ac:dyDescent="0.25">
      <c r="D1" s="70"/>
      <c r="E1" s="70"/>
      <c r="F1" s="70"/>
      <c r="G1" s="39"/>
    </row>
    <row r="2" spans="1:23" ht="51" hidden="1" customHeight="1" x14ac:dyDescent="0.25">
      <c r="D2" s="17"/>
      <c r="E2" s="39"/>
      <c r="F2" s="17"/>
      <c r="G2" s="39"/>
    </row>
    <row r="3" spans="1:23" ht="29.25" hidden="1" customHeight="1" x14ac:dyDescent="0.25">
      <c r="A3" s="58"/>
      <c r="B3" s="45" t="s">
        <v>0</v>
      </c>
      <c r="C3" s="40"/>
      <c r="D3" s="4"/>
      <c r="E3" s="4"/>
      <c r="F3" s="4"/>
      <c r="G3" s="4"/>
      <c r="H3" s="4"/>
      <c r="I3" s="4"/>
      <c r="J3" s="42"/>
      <c r="K3" s="42"/>
      <c r="L3" s="4"/>
      <c r="M3" s="4"/>
      <c r="N3" s="4"/>
      <c r="O3" s="4"/>
      <c r="P3" s="4"/>
      <c r="Q3" s="4"/>
      <c r="R3" s="4"/>
      <c r="S3" s="4"/>
      <c r="T3" s="4"/>
      <c r="U3" s="42"/>
    </row>
    <row r="4" spans="1:23" ht="63.75" customHeight="1" x14ac:dyDescent="0.25">
      <c r="A4" s="61"/>
      <c r="B4" s="59"/>
      <c r="C4" s="59"/>
      <c r="D4" s="42"/>
      <c r="E4" s="42"/>
      <c r="F4" s="42"/>
      <c r="G4" s="42"/>
      <c r="H4" s="42"/>
      <c r="I4" s="42"/>
      <c r="J4" s="67" t="s">
        <v>51</v>
      </c>
      <c r="K4" s="67"/>
      <c r="L4" s="1"/>
      <c r="M4" s="42"/>
      <c r="N4" s="42"/>
      <c r="O4" s="42"/>
      <c r="P4" s="42"/>
      <c r="Q4" s="42"/>
      <c r="R4" s="42"/>
      <c r="S4" s="42"/>
      <c r="T4" s="42"/>
      <c r="U4" s="42"/>
    </row>
    <row r="5" spans="1:23" ht="29.25" customHeight="1" x14ac:dyDescent="0.25">
      <c r="A5" s="68" t="s">
        <v>50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4"/>
      <c r="M5" s="4"/>
      <c r="N5" s="4"/>
      <c r="O5" s="4"/>
      <c r="P5" s="4"/>
      <c r="Q5" s="4"/>
      <c r="R5" s="4"/>
      <c r="S5" s="4"/>
      <c r="T5" s="4"/>
      <c r="U5" s="4"/>
      <c r="V5" s="60"/>
      <c r="W5" s="60"/>
    </row>
    <row r="6" spans="1:23" s="5" customFormat="1" ht="108" customHeight="1" x14ac:dyDescent="0.25">
      <c r="A6" s="63" t="s">
        <v>1</v>
      </c>
      <c r="B6" s="65" t="s">
        <v>2</v>
      </c>
      <c r="C6" s="71" t="s">
        <v>48</v>
      </c>
      <c r="D6" s="73" t="s">
        <v>3</v>
      </c>
      <c r="E6" s="74"/>
      <c r="F6" s="73" t="s">
        <v>4</v>
      </c>
      <c r="G6" s="74"/>
      <c r="H6" s="73" t="s">
        <v>5</v>
      </c>
      <c r="I6" s="74"/>
      <c r="J6" s="62" t="s">
        <v>6</v>
      </c>
      <c r="K6" s="62"/>
      <c r="L6" s="73" t="s">
        <v>7</v>
      </c>
      <c r="M6" s="74"/>
      <c r="N6" s="73" t="s">
        <v>8</v>
      </c>
      <c r="O6" s="74"/>
      <c r="P6" s="73" t="s">
        <v>9</v>
      </c>
      <c r="Q6" s="74"/>
      <c r="R6" s="73" t="s">
        <v>52</v>
      </c>
      <c r="S6" s="74"/>
      <c r="T6" s="73" t="s">
        <v>10</v>
      </c>
      <c r="U6" s="74"/>
      <c r="V6" s="75" t="s">
        <v>46</v>
      </c>
      <c r="W6" s="76"/>
    </row>
    <row r="7" spans="1:23" s="5" customFormat="1" ht="69.75" customHeight="1" x14ac:dyDescent="0.25">
      <c r="A7" s="64"/>
      <c r="B7" s="66"/>
      <c r="C7" s="72"/>
      <c r="D7" s="6" t="s">
        <v>11</v>
      </c>
      <c r="E7" s="38" t="s">
        <v>47</v>
      </c>
      <c r="F7" s="6" t="s">
        <v>11</v>
      </c>
      <c r="G7" s="38" t="s">
        <v>47</v>
      </c>
      <c r="H7" s="6" t="s">
        <v>11</v>
      </c>
      <c r="I7" s="38" t="s">
        <v>47</v>
      </c>
      <c r="J7" s="6" t="s">
        <v>11</v>
      </c>
      <c r="K7" s="38" t="s">
        <v>47</v>
      </c>
      <c r="L7" s="6" t="s">
        <v>11</v>
      </c>
      <c r="M7" s="38" t="s">
        <v>47</v>
      </c>
      <c r="N7" s="6" t="s">
        <v>11</v>
      </c>
      <c r="O7" s="38" t="s">
        <v>47</v>
      </c>
      <c r="P7" s="6" t="s">
        <v>11</v>
      </c>
      <c r="Q7" s="38" t="s">
        <v>47</v>
      </c>
      <c r="R7" s="6" t="s">
        <v>11</v>
      </c>
      <c r="S7" s="38" t="s">
        <v>47</v>
      </c>
      <c r="T7" s="6" t="s">
        <v>11</v>
      </c>
      <c r="U7" s="38" t="s">
        <v>47</v>
      </c>
      <c r="V7" s="6" t="s">
        <v>11</v>
      </c>
      <c r="W7" s="38" t="s">
        <v>47</v>
      </c>
    </row>
    <row r="8" spans="1:23" ht="22.5" customHeight="1" x14ac:dyDescent="0.25">
      <c r="A8" s="7"/>
      <c r="B8" s="9" t="s">
        <v>12</v>
      </c>
      <c r="C8" s="18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  <c r="W8" s="21"/>
    </row>
    <row r="9" spans="1:23" s="8" customFormat="1" x14ac:dyDescent="0.25">
      <c r="A9" s="26"/>
      <c r="B9" s="30" t="s">
        <v>13</v>
      </c>
      <c r="C9" s="37">
        <v>122252</v>
      </c>
      <c r="D9" s="31"/>
      <c r="E9" s="31">
        <f t="shared" ref="E9:E41" si="0">ROUND(D9*C9,0)</f>
        <v>0</v>
      </c>
      <c r="F9" s="31">
        <v>105</v>
      </c>
      <c r="G9" s="31">
        <f t="shared" ref="G9:G41" si="1">ROUND(F9*C9,0)</f>
        <v>12836460</v>
      </c>
      <c r="H9" s="31"/>
      <c r="I9" s="31">
        <f t="shared" ref="I9:I41" si="2">ROUND(H9*C9,0)</f>
        <v>0</v>
      </c>
      <c r="J9" s="31"/>
      <c r="K9" s="31">
        <f t="shared" ref="K9:K41" si="3">ROUND(J9*C9,0)</f>
        <v>0</v>
      </c>
      <c r="L9" s="31"/>
      <c r="M9" s="31">
        <f t="shared" ref="M9:M41" si="4">ROUND(L9*C9,0)</f>
        <v>0</v>
      </c>
      <c r="N9" s="31"/>
      <c r="O9" s="31">
        <f t="shared" ref="O9:O41" si="5">ROUND(N9*C9,0)</f>
        <v>0</v>
      </c>
      <c r="P9" s="31"/>
      <c r="Q9" s="31">
        <f t="shared" ref="Q9:Q41" si="6">ROUND(P9*C9,0)</f>
        <v>0</v>
      </c>
      <c r="R9" s="31"/>
      <c r="S9" s="31">
        <f t="shared" ref="S9:S41" si="7">ROUND(R9*C9,0)</f>
        <v>0</v>
      </c>
      <c r="T9" s="31"/>
      <c r="U9" s="31">
        <f t="shared" ref="U9:U41" si="8">ROUND(T9*C9,0)</f>
        <v>0</v>
      </c>
      <c r="V9" s="27">
        <f t="shared" ref="V9:V41" si="9">SUM(D9,F9,H9,J9,L9,N9,P9,R9,T9)</f>
        <v>105</v>
      </c>
      <c r="W9" s="27">
        <f t="shared" ref="W9:W41" si="10">SUM(E9,G9,I9,K9,M9,O9,Q9,S9,U9)</f>
        <v>12836460</v>
      </c>
    </row>
    <row r="10" spans="1:23" x14ac:dyDescent="0.25">
      <c r="A10" s="28"/>
      <c r="B10" s="32" t="s">
        <v>14</v>
      </c>
      <c r="C10" s="37"/>
      <c r="D10" s="33"/>
      <c r="E10" s="31">
        <f t="shared" si="0"/>
        <v>0</v>
      </c>
      <c r="F10" s="33"/>
      <c r="G10" s="31">
        <f t="shared" si="1"/>
        <v>0</v>
      </c>
      <c r="H10" s="33"/>
      <c r="I10" s="31">
        <f t="shared" si="2"/>
        <v>0</v>
      </c>
      <c r="J10" s="33"/>
      <c r="K10" s="31">
        <f t="shared" si="3"/>
        <v>0</v>
      </c>
      <c r="L10" s="33"/>
      <c r="M10" s="31">
        <f t="shared" si="4"/>
        <v>0</v>
      </c>
      <c r="N10" s="33"/>
      <c r="O10" s="31">
        <f t="shared" si="5"/>
        <v>0</v>
      </c>
      <c r="P10" s="33"/>
      <c r="Q10" s="31">
        <f t="shared" si="6"/>
        <v>0</v>
      </c>
      <c r="R10" s="33"/>
      <c r="S10" s="31">
        <f t="shared" si="7"/>
        <v>0</v>
      </c>
      <c r="T10" s="33"/>
      <c r="U10" s="31">
        <f t="shared" si="8"/>
        <v>0</v>
      </c>
      <c r="V10" s="27">
        <f t="shared" si="9"/>
        <v>0</v>
      </c>
      <c r="W10" s="27">
        <f t="shared" si="10"/>
        <v>0</v>
      </c>
    </row>
    <row r="11" spans="1:23" x14ac:dyDescent="0.25">
      <c r="A11" s="28"/>
      <c r="B11" s="30" t="s">
        <v>15</v>
      </c>
      <c r="C11" s="37">
        <v>142955</v>
      </c>
      <c r="D11" s="31">
        <v>8</v>
      </c>
      <c r="E11" s="44">
        <f t="shared" si="0"/>
        <v>1143640</v>
      </c>
      <c r="F11" s="33"/>
      <c r="G11" s="31">
        <f t="shared" si="1"/>
        <v>0</v>
      </c>
      <c r="H11" s="31"/>
      <c r="I11" s="31">
        <f t="shared" si="2"/>
        <v>0</v>
      </c>
      <c r="J11" s="31"/>
      <c r="K11" s="31">
        <f t="shared" si="3"/>
        <v>0</v>
      </c>
      <c r="L11" s="31">
        <v>20</v>
      </c>
      <c r="M11" s="31">
        <f t="shared" si="4"/>
        <v>2859100</v>
      </c>
      <c r="N11" s="31"/>
      <c r="O11" s="31">
        <f t="shared" si="5"/>
        <v>0</v>
      </c>
      <c r="P11" s="31"/>
      <c r="Q11" s="31">
        <f t="shared" si="6"/>
        <v>0</v>
      </c>
      <c r="R11" s="31"/>
      <c r="S11" s="31">
        <f t="shared" si="7"/>
        <v>0</v>
      </c>
      <c r="T11" s="31"/>
      <c r="U11" s="31">
        <f t="shared" si="8"/>
        <v>0</v>
      </c>
      <c r="V11" s="27">
        <f t="shared" si="9"/>
        <v>28</v>
      </c>
      <c r="W11" s="27">
        <f t="shared" si="10"/>
        <v>4002740</v>
      </c>
    </row>
    <row r="12" spans="1:23" x14ac:dyDescent="0.25">
      <c r="A12" s="28"/>
      <c r="B12" s="34" t="s">
        <v>16</v>
      </c>
      <c r="C12" s="37"/>
      <c r="D12" s="33"/>
      <c r="E12" s="44">
        <f t="shared" si="0"/>
        <v>0</v>
      </c>
      <c r="F12" s="31"/>
      <c r="G12" s="31">
        <f t="shared" si="1"/>
        <v>0</v>
      </c>
      <c r="H12" s="33"/>
      <c r="I12" s="31">
        <f t="shared" si="2"/>
        <v>0</v>
      </c>
      <c r="J12" s="33"/>
      <c r="K12" s="31">
        <f t="shared" si="3"/>
        <v>0</v>
      </c>
      <c r="L12" s="33"/>
      <c r="M12" s="31">
        <f t="shared" si="4"/>
        <v>0</v>
      </c>
      <c r="N12" s="33"/>
      <c r="O12" s="31">
        <f t="shared" si="5"/>
        <v>0</v>
      </c>
      <c r="P12" s="33"/>
      <c r="Q12" s="31">
        <f t="shared" si="6"/>
        <v>0</v>
      </c>
      <c r="R12" s="33"/>
      <c r="S12" s="31">
        <f t="shared" si="7"/>
        <v>0</v>
      </c>
      <c r="T12" s="33"/>
      <c r="U12" s="31">
        <f t="shared" si="8"/>
        <v>0</v>
      </c>
      <c r="V12" s="27">
        <f t="shared" si="9"/>
        <v>0</v>
      </c>
      <c r="W12" s="27">
        <f t="shared" si="10"/>
        <v>0</v>
      </c>
    </row>
    <row r="13" spans="1:23" x14ac:dyDescent="0.25">
      <c r="A13" s="28"/>
      <c r="B13" s="30" t="s">
        <v>17</v>
      </c>
      <c r="C13" s="37">
        <v>155987</v>
      </c>
      <c r="D13" s="31"/>
      <c r="E13" s="44">
        <f t="shared" si="0"/>
        <v>0</v>
      </c>
      <c r="F13" s="33"/>
      <c r="G13" s="31">
        <f t="shared" si="1"/>
        <v>0</v>
      </c>
      <c r="H13" s="31">
        <v>113</v>
      </c>
      <c r="I13" s="31">
        <f t="shared" si="2"/>
        <v>17626531</v>
      </c>
      <c r="J13" s="31"/>
      <c r="K13" s="31">
        <f t="shared" si="3"/>
        <v>0</v>
      </c>
      <c r="L13" s="31"/>
      <c r="M13" s="31">
        <f t="shared" si="4"/>
        <v>0</v>
      </c>
      <c r="N13" s="31"/>
      <c r="O13" s="31">
        <f t="shared" si="5"/>
        <v>0</v>
      </c>
      <c r="P13" s="31"/>
      <c r="Q13" s="31">
        <f t="shared" si="6"/>
        <v>0</v>
      </c>
      <c r="R13" s="31"/>
      <c r="S13" s="31">
        <f t="shared" si="7"/>
        <v>0</v>
      </c>
      <c r="T13" s="31"/>
      <c r="U13" s="31">
        <f t="shared" si="8"/>
        <v>0</v>
      </c>
      <c r="V13" s="27">
        <f t="shared" si="9"/>
        <v>113</v>
      </c>
      <c r="W13" s="27">
        <f t="shared" si="10"/>
        <v>17626531</v>
      </c>
    </row>
    <row r="14" spans="1:23" x14ac:dyDescent="0.25">
      <c r="A14" s="28"/>
      <c r="B14" s="30" t="s">
        <v>18</v>
      </c>
      <c r="C14" s="37">
        <v>221224</v>
      </c>
      <c r="D14" s="31"/>
      <c r="E14" s="44">
        <f t="shared" si="0"/>
        <v>0</v>
      </c>
      <c r="F14" s="31"/>
      <c r="G14" s="31">
        <f t="shared" si="1"/>
        <v>0</v>
      </c>
      <c r="H14" s="31">
        <v>10</v>
      </c>
      <c r="I14" s="31">
        <f t="shared" si="2"/>
        <v>2212240</v>
      </c>
      <c r="J14" s="31"/>
      <c r="K14" s="31">
        <f t="shared" si="3"/>
        <v>0</v>
      </c>
      <c r="L14" s="31"/>
      <c r="M14" s="31">
        <f t="shared" si="4"/>
        <v>0</v>
      </c>
      <c r="N14" s="31"/>
      <c r="O14" s="31">
        <f t="shared" si="5"/>
        <v>0</v>
      </c>
      <c r="P14" s="31"/>
      <c r="Q14" s="31">
        <f t="shared" si="6"/>
        <v>0</v>
      </c>
      <c r="R14" s="31"/>
      <c r="S14" s="31">
        <f t="shared" si="7"/>
        <v>0</v>
      </c>
      <c r="T14" s="31"/>
      <c r="U14" s="31">
        <f t="shared" si="8"/>
        <v>0</v>
      </c>
      <c r="V14" s="27">
        <f t="shared" si="9"/>
        <v>10</v>
      </c>
      <c r="W14" s="27">
        <f t="shared" si="10"/>
        <v>2212240</v>
      </c>
    </row>
    <row r="15" spans="1:23" x14ac:dyDescent="0.25">
      <c r="A15" s="28"/>
      <c r="B15" s="30" t="s">
        <v>19</v>
      </c>
      <c r="C15" s="37">
        <v>143632</v>
      </c>
      <c r="D15" s="31"/>
      <c r="E15" s="44">
        <f t="shared" si="0"/>
        <v>0</v>
      </c>
      <c r="F15" s="31"/>
      <c r="G15" s="31">
        <f t="shared" si="1"/>
        <v>0</v>
      </c>
      <c r="H15" s="31">
        <v>30</v>
      </c>
      <c r="I15" s="31">
        <f t="shared" si="2"/>
        <v>4308960</v>
      </c>
      <c r="J15" s="31"/>
      <c r="K15" s="31">
        <f t="shared" si="3"/>
        <v>0</v>
      </c>
      <c r="L15" s="31"/>
      <c r="M15" s="31">
        <f t="shared" si="4"/>
        <v>0</v>
      </c>
      <c r="N15" s="31"/>
      <c r="O15" s="31">
        <f t="shared" si="5"/>
        <v>0</v>
      </c>
      <c r="P15" s="31"/>
      <c r="Q15" s="31">
        <f t="shared" si="6"/>
        <v>0</v>
      </c>
      <c r="R15" s="31"/>
      <c r="S15" s="31">
        <f t="shared" si="7"/>
        <v>0</v>
      </c>
      <c r="T15" s="31"/>
      <c r="U15" s="31">
        <f t="shared" si="8"/>
        <v>0</v>
      </c>
      <c r="V15" s="27">
        <f t="shared" si="9"/>
        <v>30</v>
      </c>
      <c r="W15" s="27">
        <f t="shared" si="10"/>
        <v>4308960</v>
      </c>
    </row>
    <row r="16" spans="1:23" x14ac:dyDescent="0.25">
      <c r="A16" s="28"/>
      <c r="B16" s="32" t="s">
        <v>20</v>
      </c>
      <c r="C16" s="37"/>
      <c r="D16" s="33"/>
      <c r="E16" s="44">
        <f t="shared" si="0"/>
        <v>0</v>
      </c>
      <c r="F16" s="35"/>
      <c r="G16" s="31">
        <f t="shared" si="1"/>
        <v>0</v>
      </c>
      <c r="H16" s="33"/>
      <c r="I16" s="31">
        <f t="shared" si="2"/>
        <v>0</v>
      </c>
      <c r="J16" s="33"/>
      <c r="K16" s="31">
        <f t="shared" si="3"/>
        <v>0</v>
      </c>
      <c r="L16" s="33"/>
      <c r="M16" s="31">
        <f t="shared" si="4"/>
        <v>0</v>
      </c>
      <c r="N16" s="33"/>
      <c r="O16" s="31">
        <f t="shared" si="5"/>
        <v>0</v>
      </c>
      <c r="P16" s="33"/>
      <c r="Q16" s="31">
        <f t="shared" si="6"/>
        <v>0</v>
      </c>
      <c r="R16" s="33"/>
      <c r="S16" s="31">
        <f t="shared" si="7"/>
        <v>0</v>
      </c>
      <c r="T16" s="33"/>
      <c r="U16" s="31">
        <f t="shared" si="8"/>
        <v>0</v>
      </c>
      <c r="V16" s="27">
        <f t="shared" si="9"/>
        <v>0</v>
      </c>
      <c r="W16" s="27">
        <f t="shared" si="10"/>
        <v>0</v>
      </c>
    </row>
    <row r="17" spans="1:23" s="20" customFormat="1" x14ac:dyDescent="0.25">
      <c r="A17" s="29"/>
      <c r="B17" s="30" t="s">
        <v>21</v>
      </c>
      <c r="C17" s="37">
        <v>224168</v>
      </c>
      <c r="D17" s="35"/>
      <c r="E17" s="44">
        <f t="shared" si="0"/>
        <v>0</v>
      </c>
      <c r="F17" s="31">
        <v>50</v>
      </c>
      <c r="G17" s="31">
        <f t="shared" si="1"/>
        <v>11208400</v>
      </c>
      <c r="H17" s="35"/>
      <c r="I17" s="31">
        <f t="shared" si="2"/>
        <v>0</v>
      </c>
      <c r="J17" s="35"/>
      <c r="K17" s="31">
        <f t="shared" si="3"/>
        <v>0</v>
      </c>
      <c r="L17" s="35"/>
      <c r="M17" s="31">
        <f t="shared" si="4"/>
        <v>0</v>
      </c>
      <c r="N17" s="35"/>
      <c r="O17" s="31">
        <f t="shared" si="5"/>
        <v>0</v>
      </c>
      <c r="P17" s="35"/>
      <c r="Q17" s="31">
        <f t="shared" si="6"/>
        <v>0</v>
      </c>
      <c r="R17" s="35"/>
      <c r="S17" s="31">
        <f t="shared" si="7"/>
        <v>0</v>
      </c>
      <c r="T17" s="35"/>
      <c r="U17" s="31">
        <f t="shared" si="8"/>
        <v>0</v>
      </c>
      <c r="V17" s="27">
        <f t="shared" si="9"/>
        <v>50</v>
      </c>
      <c r="W17" s="27">
        <f t="shared" si="10"/>
        <v>11208400</v>
      </c>
    </row>
    <row r="18" spans="1:23" s="20" customFormat="1" x14ac:dyDescent="0.25">
      <c r="A18" s="29"/>
      <c r="B18" s="30" t="s">
        <v>22</v>
      </c>
      <c r="C18" s="37">
        <v>329202</v>
      </c>
      <c r="D18" s="35"/>
      <c r="E18" s="44">
        <f t="shared" si="0"/>
        <v>0</v>
      </c>
      <c r="F18" s="31">
        <v>30</v>
      </c>
      <c r="G18" s="31">
        <f t="shared" si="1"/>
        <v>9876060</v>
      </c>
      <c r="H18" s="35"/>
      <c r="I18" s="31">
        <f t="shared" si="2"/>
        <v>0</v>
      </c>
      <c r="J18" s="35"/>
      <c r="K18" s="31">
        <f t="shared" si="3"/>
        <v>0</v>
      </c>
      <c r="L18" s="35"/>
      <c r="M18" s="31">
        <f t="shared" si="4"/>
        <v>0</v>
      </c>
      <c r="N18" s="35"/>
      <c r="O18" s="31">
        <f t="shared" si="5"/>
        <v>0</v>
      </c>
      <c r="P18" s="35"/>
      <c r="Q18" s="31">
        <f t="shared" si="6"/>
        <v>0</v>
      </c>
      <c r="R18" s="35"/>
      <c r="S18" s="31">
        <f t="shared" si="7"/>
        <v>0</v>
      </c>
      <c r="T18" s="35"/>
      <c r="U18" s="31">
        <f t="shared" si="8"/>
        <v>0</v>
      </c>
      <c r="V18" s="27">
        <f t="shared" si="9"/>
        <v>30</v>
      </c>
      <c r="W18" s="27">
        <f t="shared" si="10"/>
        <v>9876060</v>
      </c>
    </row>
    <row r="19" spans="1:23" x14ac:dyDescent="0.25">
      <c r="A19" s="28"/>
      <c r="B19" s="32" t="s">
        <v>23</v>
      </c>
      <c r="C19" s="37"/>
      <c r="D19" s="33"/>
      <c r="E19" s="44">
        <f t="shared" si="0"/>
        <v>0</v>
      </c>
      <c r="G19" s="31">
        <f t="shared" si="1"/>
        <v>0</v>
      </c>
      <c r="H19" s="33"/>
      <c r="I19" s="31">
        <f t="shared" si="2"/>
        <v>0</v>
      </c>
      <c r="J19" s="33"/>
      <c r="K19" s="31">
        <f t="shared" si="3"/>
        <v>0</v>
      </c>
      <c r="L19" s="33"/>
      <c r="M19" s="31">
        <f t="shared" si="4"/>
        <v>0</v>
      </c>
      <c r="N19" s="33"/>
      <c r="O19" s="31">
        <f t="shared" si="5"/>
        <v>0</v>
      </c>
      <c r="P19" s="33"/>
      <c r="Q19" s="31">
        <f t="shared" si="6"/>
        <v>0</v>
      </c>
      <c r="R19" s="33"/>
      <c r="S19" s="31">
        <f t="shared" si="7"/>
        <v>0</v>
      </c>
      <c r="T19" s="33"/>
      <c r="U19" s="31">
        <f t="shared" si="8"/>
        <v>0</v>
      </c>
      <c r="V19" s="27">
        <f t="shared" si="9"/>
        <v>0</v>
      </c>
      <c r="W19" s="27">
        <f t="shared" si="10"/>
        <v>0</v>
      </c>
    </row>
    <row r="20" spans="1:23" x14ac:dyDescent="0.25">
      <c r="A20" s="28"/>
      <c r="B20" s="30" t="s">
        <v>24</v>
      </c>
      <c r="C20" s="37">
        <v>65408</v>
      </c>
      <c r="D20" s="31"/>
      <c r="E20" s="44">
        <f t="shared" si="0"/>
        <v>0</v>
      </c>
      <c r="F20" s="33"/>
      <c r="G20" s="31">
        <f t="shared" si="1"/>
        <v>0</v>
      </c>
      <c r="H20" s="31"/>
      <c r="I20" s="31">
        <f t="shared" si="2"/>
        <v>0</v>
      </c>
      <c r="J20" s="31"/>
      <c r="K20" s="31">
        <f t="shared" si="3"/>
        <v>0</v>
      </c>
      <c r="L20" s="31"/>
      <c r="M20" s="31">
        <f t="shared" si="4"/>
        <v>0</v>
      </c>
      <c r="N20" s="31"/>
      <c r="O20" s="31">
        <f t="shared" si="5"/>
        <v>0</v>
      </c>
      <c r="P20" s="35">
        <v>117</v>
      </c>
      <c r="Q20" s="31">
        <f t="shared" si="6"/>
        <v>7652736</v>
      </c>
      <c r="R20" s="31"/>
      <c r="S20" s="31">
        <f t="shared" si="7"/>
        <v>0</v>
      </c>
      <c r="T20" s="31"/>
      <c r="U20" s="31">
        <f t="shared" si="8"/>
        <v>0</v>
      </c>
      <c r="V20" s="27">
        <f t="shared" si="9"/>
        <v>117</v>
      </c>
      <c r="W20" s="27">
        <f t="shared" si="10"/>
        <v>7652736</v>
      </c>
    </row>
    <row r="21" spans="1:23" x14ac:dyDescent="0.25">
      <c r="A21" s="28"/>
      <c r="B21" s="32" t="s">
        <v>25</v>
      </c>
      <c r="C21" s="37"/>
      <c r="D21" s="33"/>
      <c r="E21" s="44">
        <f t="shared" si="0"/>
        <v>0</v>
      </c>
      <c r="F21" s="31"/>
      <c r="G21" s="31">
        <f t="shared" si="1"/>
        <v>0</v>
      </c>
      <c r="H21" s="33"/>
      <c r="I21" s="31">
        <f t="shared" si="2"/>
        <v>0</v>
      </c>
      <c r="J21" s="33"/>
      <c r="K21" s="31">
        <f t="shared" si="3"/>
        <v>0</v>
      </c>
      <c r="L21" s="33"/>
      <c r="M21" s="31">
        <f t="shared" si="4"/>
        <v>0</v>
      </c>
      <c r="N21" s="33"/>
      <c r="O21" s="31">
        <f t="shared" si="5"/>
        <v>0</v>
      </c>
      <c r="P21" s="33"/>
      <c r="Q21" s="31">
        <f t="shared" si="6"/>
        <v>0</v>
      </c>
      <c r="R21" s="33"/>
      <c r="S21" s="31">
        <f t="shared" si="7"/>
        <v>0</v>
      </c>
      <c r="T21" s="33"/>
      <c r="U21" s="31">
        <f t="shared" si="8"/>
        <v>0</v>
      </c>
      <c r="V21" s="27">
        <f t="shared" si="9"/>
        <v>0</v>
      </c>
      <c r="W21" s="27">
        <f t="shared" si="10"/>
        <v>0</v>
      </c>
    </row>
    <row r="22" spans="1:23" x14ac:dyDescent="0.25">
      <c r="A22" s="28"/>
      <c r="B22" s="30" t="s">
        <v>26</v>
      </c>
      <c r="C22" s="37">
        <v>47730</v>
      </c>
      <c r="D22" s="31"/>
      <c r="E22" s="44">
        <f t="shared" si="0"/>
        <v>0</v>
      </c>
      <c r="F22" s="33"/>
      <c r="G22" s="31">
        <f t="shared" si="1"/>
        <v>0</v>
      </c>
      <c r="H22" s="31"/>
      <c r="I22" s="31">
        <f t="shared" si="2"/>
        <v>0</v>
      </c>
      <c r="J22" s="31"/>
      <c r="K22" s="31">
        <f t="shared" si="3"/>
        <v>0</v>
      </c>
      <c r="L22" s="31"/>
      <c r="M22" s="31">
        <f t="shared" si="4"/>
        <v>0</v>
      </c>
      <c r="N22" s="31"/>
      <c r="O22" s="31">
        <f t="shared" si="5"/>
        <v>0</v>
      </c>
      <c r="P22" s="31"/>
      <c r="Q22" s="31">
        <f t="shared" si="6"/>
        <v>0</v>
      </c>
      <c r="R22" s="31">
        <v>1353</v>
      </c>
      <c r="S22" s="31">
        <f t="shared" si="7"/>
        <v>64578690</v>
      </c>
      <c r="T22" s="31"/>
      <c r="U22" s="31">
        <f t="shared" si="8"/>
        <v>0</v>
      </c>
      <c r="V22" s="27">
        <f t="shared" si="9"/>
        <v>1353</v>
      </c>
      <c r="W22" s="27">
        <f t="shared" si="10"/>
        <v>64578690</v>
      </c>
    </row>
    <row r="23" spans="1:23" x14ac:dyDescent="0.25">
      <c r="A23" s="28"/>
      <c r="B23" s="32" t="s">
        <v>27</v>
      </c>
      <c r="C23" s="37"/>
      <c r="D23" s="33"/>
      <c r="E23" s="44">
        <f t="shared" si="0"/>
        <v>0</v>
      </c>
      <c r="F23" s="31"/>
      <c r="G23" s="31">
        <f t="shared" si="1"/>
        <v>0</v>
      </c>
      <c r="H23" s="33"/>
      <c r="I23" s="31">
        <f t="shared" si="2"/>
        <v>0</v>
      </c>
      <c r="J23" s="33"/>
      <c r="K23" s="31">
        <f t="shared" si="3"/>
        <v>0</v>
      </c>
      <c r="L23" s="33"/>
      <c r="M23" s="31">
        <f t="shared" si="4"/>
        <v>0</v>
      </c>
      <c r="N23" s="33"/>
      <c r="O23" s="31">
        <f t="shared" si="5"/>
        <v>0</v>
      </c>
      <c r="P23" s="33"/>
      <c r="Q23" s="31">
        <f t="shared" si="6"/>
        <v>0</v>
      </c>
      <c r="R23" s="33"/>
      <c r="S23" s="31">
        <f t="shared" si="7"/>
        <v>0</v>
      </c>
      <c r="T23" s="33"/>
      <c r="U23" s="31">
        <f t="shared" si="8"/>
        <v>0</v>
      </c>
      <c r="V23" s="27">
        <f t="shared" si="9"/>
        <v>0</v>
      </c>
      <c r="W23" s="27">
        <f t="shared" si="10"/>
        <v>0</v>
      </c>
    </row>
    <row r="24" spans="1:23" s="51" customFormat="1" ht="21.75" customHeight="1" x14ac:dyDescent="0.25">
      <c r="A24" s="47"/>
      <c r="B24" s="30" t="s">
        <v>28</v>
      </c>
      <c r="C24" s="37">
        <v>185070</v>
      </c>
      <c r="D24" s="48"/>
      <c r="E24" s="49">
        <f t="shared" si="0"/>
        <v>0</v>
      </c>
      <c r="F24" s="50"/>
      <c r="G24" s="48">
        <f t="shared" si="1"/>
        <v>0</v>
      </c>
      <c r="H24" s="48">
        <v>960</v>
      </c>
      <c r="I24" s="48">
        <f t="shared" si="2"/>
        <v>177667200</v>
      </c>
      <c r="J24" s="48"/>
      <c r="K24" s="48">
        <f t="shared" si="3"/>
        <v>0</v>
      </c>
      <c r="L24" s="48">
        <v>50</v>
      </c>
      <c r="M24" s="48">
        <f t="shared" si="4"/>
        <v>9253500</v>
      </c>
      <c r="N24" s="48"/>
      <c r="O24" s="48">
        <f t="shared" si="5"/>
        <v>0</v>
      </c>
      <c r="P24" s="48"/>
      <c r="Q24" s="48">
        <f t="shared" si="6"/>
        <v>0</v>
      </c>
      <c r="R24" s="48"/>
      <c r="S24" s="48">
        <f t="shared" si="7"/>
        <v>0</v>
      </c>
      <c r="T24" s="48">
        <v>114</v>
      </c>
      <c r="U24" s="48">
        <f t="shared" si="8"/>
        <v>21097980</v>
      </c>
      <c r="V24" s="27">
        <f t="shared" si="9"/>
        <v>1124</v>
      </c>
      <c r="W24" s="27">
        <f t="shared" si="10"/>
        <v>208018680</v>
      </c>
    </row>
    <row r="25" spans="1:23" s="51" customFormat="1" ht="24" customHeight="1" x14ac:dyDescent="0.25">
      <c r="A25" s="47"/>
      <c r="B25" s="30" t="s">
        <v>29</v>
      </c>
      <c r="C25" s="37">
        <v>125084</v>
      </c>
      <c r="D25" s="48"/>
      <c r="E25" s="49">
        <f t="shared" si="0"/>
        <v>0</v>
      </c>
      <c r="F25" s="48"/>
      <c r="G25" s="48">
        <f t="shared" si="1"/>
        <v>0</v>
      </c>
      <c r="H25" s="48"/>
      <c r="I25" s="48">
        <f t="shared" si="2"/>
        <v>0</v>
      </c>
      <c r="J25" s="48"/>
      <c r="K25" s="48">
        <f t="shared" si="3"/>
        <v>0</v>
      </c>
      <c r="L25" s="48">
        <v>160</v>
      </c>
      <c r="M25" s="48">
        <f t="shared" si="4"/>
        <v>20013440</v>
      </c>
      <c r="N25" s="48">
        <v>90</v>
      </c>
      <c r="O25" s="48">
        <f t="shared" si="5"/>
        <v>11257560</v>
      </c>
      <c r="P25" s="48"/>
      <c r="Q25" s="48">
        <f t="shared" si="6"/>
        <v>0</v>
      </c>
      <c r="R25" s="48"/>
      <c r="S25" s="48">
        <f t="shared" si="7"/>
        <v>0</v>
      </c>
      <c r="T25" s="48">
        <v>10</v>
      </c>
      <c r="U25" s="48">
        <f t="shared" si="8"/>
        <v>1250840</v>
      </c>
      <c r="V25" s="27">
        <f t="shared" si="9"/>
        <v>260</v>
      </c>
      <c r="W25" s="27">
        <f t="shared" si="10"/>
        <v>32521840</v>
      </c>
    </row>
    <row r="26" spans="1:23" s="51" customFormat="1" x14ac:dyDescent="0.25">
      <c r="A26" s="47"/>
      <c r="B26" s="32" t="s">
        <v>30</v>
      </c>
      <c r="C26" s="37"/>
      <c r="D26" s="50"/>
      <c r="E26" s="49">
        <f t="shared" si="0"/>
        <v>0</v>
      </c>
      <c r="F26" s="48"/>
      <c r="G26" s="48">
        <f t="shared" si="1"/>
        <v>0</v>
      </c>
      <c r="H26" s="50"/>
      <c r="I26" s="48">
        <f t="shared" si="2"/>
        <v>0</v>
      </c>
      <c r="J26" s="50"/>
      <c r="K26" s="48">
        <f t="shared" si="3"/>
        <v>0</v>
      </c>
      <c r="L26" s="50"/>
      <c r="M26" s="48">
        <f t="shared" si="4"/>
        <v>0</v>
      </c>
      <c r="N26" s="50"/>
      <c r="O26" s="48">
        <f t="shared" si="5"/>
        <v>0</v>
      </c>
      <c r="P26" s="50"/>
      <c r="Q26" s="48">
        <f t="shared" si="6"/>
        <v>0</v>
      </c>
      <c r="R26" s="50"/>
      <c r="S26" s="48">
        <f t="shared" si="7"/>
        <v>0</v>
      </c>
      <c r="T26" s="50"/>
      <c r="U26" s="48">
        <f t="shared" si="8"/>
        <v>0</v>
      </c>
      <c r="V26" s="27">
        <f t="shared" si="9"/>
        <v>0</v>
      </c>
      <c r="W26" s="27">
        <f t="shared" si="10"/>
        <v>0</v>
      </c>
    </row>
    <row r="27" spans="1:23" s="54" customFormat="1" x14ac:dyDescent="0.25">
      <c r="A27" s="52"/>
      <c r="B27" s="30" t="s">
        <v>31</v>
      </c>
      <c r="C27" s="37">
        <v>130997</v>
      </c>
      <c r="D27" s="53"/>
      <c r="E27" s="49">
        <f t="shared" si="0"/>
        <v>0</v>
      </c>
      <c r="F27" s="50"/>
      <c r="G27" s="48">
        <f t="shared" si="1"/>
        <v>0</v>
      </c>
      <c r="H27" s="53"/>
      <c r="I27" s="48">
        <f t="shared" si="2"/>
        <v>0</v>
      </c>
      <c r="J27" s="53"/>
      <c r="K27" s="48">
        <f t="shared" si="3"/>
        <v>0</v>
      </c>
      <c r="L27" s="53">
        <v>5</v>
      </c>
      <c r="M27" s="48">
        <f t="shared" si="4"/>
        <v>654985</v>
      </c>
      <c r="N27" s="53"/>
      <c r="O27" s="48">
        <f t="shared" si="5"/>
        <v>0</v>
      </c>
      <c r="P27" s="53"/>
      <c r="Q27" s="48">
        <f t="shared" si="6"/>
        <v>0</v>
      </c>
      <c r="R27" s="53"/>
      <c r="S27" s="48">
        <f t="shared" si="7"/>
        <v>0</v>
      </c>
      <c r="T27" s="53"/>
      <c r="U27" s="48">
        <f t="shared" si="8"/>
        <v>0</v>
      </c>
      <c r="V27" s="27">
        <f t="shared" si="9"/>
        <v>5</v>
      </c>
      <c r="W27" s="27">
        <f t="shared" si="10"/>
        <v>654985</v>
      </c>
    </row>
    <row r="28" spans="1:23" s="54" customFormat="1" x14ac:dyDescent="0.25">
      <c r="A28" s="52"/>
      <c r="B28" s="30" t="s">
        <v>32</v>
      </c>
      <c r="C28" s="37">
        <v>228961</v>
      </c>
      <c r="D28" s="53"/>
      <c r="E28" s="49">
        <f t="shared" si="0"/>
        <v>0</v>
      </c>
      <c r="F28" s="53"/>
      <c r="G28" s="48">
        <f t="shared" si="1"/>
        <v>0</v>
      </c>
      <c r="H28" s="53"/>
      <c r="I28" s="48">
        <f t="shared" si="2"/>
        <v>0</v>
      </c>
      <c r="J28" s="53"/>
      <c r="K28" s="48">
        <f t="shared" si="3"/>
        <v>0</v>
      </c>
      <c r="L28" s="53">
        <v>5</v>
      </c>
      <c r="M28" s="48">
        <f t="shared" si="4"/>
        <v>1144805</v>
      </c>
      <c r="N28" s="53"/>
      <c r="O28" s="48">
        <f t="shared" si="5"/>
        <v>0</v>
      </c>
      <c r="P28" s="53"/>
      <c r="Q28" s="48">
        <f t="shared" si="6"/>
        <v>0</v>
      </c>
      <c r="R28" s="53"/>
      <c r="S28" s="48">
        <f t="shared" si="7"/>
        <v>0</v>
      </c>
      <c r="T28" s="53"/>
      <c r="U28" s="48">
        <f t="shared" si="8"/>
        <v>0</v>
      </c>
      <c r="V28" s="27">
        <f t="shared" si="9"/>
        <v>5</v>
      </c>
      <c r="W28" s="27">
        <f t="shared" si="10"/>
        <v>1144805</v>
      </c>
    </row>
    <row r="29" spans="1:23" s="51" customFormat="1" x14ac:dyDescent="0.25">
      <c r="A29" s="47"/>
      <c r="B29" s="32" t="s">
        <v>33</v>
      </c>
      <c r="C29" s="37"/>
      <c r="D29" s="50"/>
      <c r="E29" s="49">
        <f t="shared" si="0"/>
        <v>0</v>
      </c>
      <c r="F29" s="53"/>
      <c r="G29" s="48">
        <f t="shared" si="1"/>
        <v>0</v>
      </c>
      <c r="H29" s="50"/>
      <c r="I29" s="48">
        <f t="shared" si="2"/>
        <v>0</v>
      </c>
      <c r="J29" s="50"/>
      <c r="K29" s="48">
        <f t="shared" si="3"/>
        <v>0</v>
      </c>
      <c r="L29" s="50"/>
      <c r="M29" s="48">
        <f t="shared" si="4"/>
        <v>0</v>
      </c>
      <c r="N29" s="50"/>
      <c r="O29" s="48">
        <f t="shared" si="5"/>
        <v>0</v>
      </c>
      <c r="P29" s="50"/>
      <c r="Q29" s="48">
        <f t="shared" si="6"/>
        <v>0</v>
      </c>
      <c r="R29" s="50"/>
      <c r="S29" s="48">
        <f t="shared" si="7"/>
        <v>0</v>
      </c>
      <c r="T29" s="50"/>
      <c r="U29" s="48">
        <f t="shared" si="8"/>
        <v>0</v>
      </c>
      <c r="V29" s="27">
        <f t="shared" si="9"/>
        <v>0</v>
      </c>
      <c r="W29" s="27">
        <f t="shared" si="10"/>
        <v>0</v>
      </c>
    </row>
    <row r="30" spans="1:23" s="54" customFormat="1" x14ac:dyDescent="0.25">
      <c r="A30" s="52"/>
      <c r="B30" s="30" t="s">
        <v>34</v>
      </c>
      <c r="C30" s="37">
        <v>123384</v>
      </c>
      <c r="D30" s="53">
        <v>45</v>
      </c>
      <c r="E30" s="49">
        <f t="shared" si="0"/>
        <v>5552280</v>
      </c>
      <c r="F30" s="50"/>
      <c r="G30" s="48">
        <f t="shared" si="1"/>
        <v>0</v>
      </c>
      <c r="H30" s="53">
        <v>600</v>
      </c>
      <c r="I30" s="48">
        <f t="shared" si="2"/>
        <v>74030400</v>
      </c>
      <c r="J30" s="53"/>
      <c r="K30" s="48">
        <f t="shared" si="3"/>
        <v>0</v>
      </c>
      <c r="L30" s="53">
        <v>216</v>
      </c>
      <c r="M30" s="48">
        <f t="shared" si="4"/>
        <v>26650944</v>
      </c>
      <c r="N30" s="53"/>
      <c r="O30" s="48">
        <f t="shared" si="5"/>
        <v>0</v>
      </c>
      <c r="P30" s="53"/>
      <c r="Q30" s="48">
        <f t="shared" si="6"/>
        <v>0</v>
      </c>
      <c r="R30" s="53"/>
      <c r="S30" s="48">
        <f t="shared" si="7"/>
        <v>0</v>
      </c>
      <c r="T30" s="53">
        <v>94</v>
      </c>
      <c r="U30" s="48">
        <f t="shared" si="8"/>
        <v>11598096</v>
      </c>
      <c r="V30" s="27">
        <f t="shared" si="9"/>
        <v>955</v>
      </c>
      <c r="W30" s="27">
        <f t="shared" si="10"/>
        <v>117831720</v>
      </c>
    </row>
    <row r="31" spans="1:23" s="54" customFormat="1" x14ac:dyDescent="0.25">
      <c r="A31" s="52"/>
      <c r="B31" s="30" t="s">
        <v>35</v>
      </c>
      <c r="C31" s="37">
        <v>140434</v>
      </c>
      <c r="D31" s="53"/>
      <c r="E31" s="49">
        <f t="shared" si="0"/>
        <v>0</v>
      </c>
      <c r="F31" s="53"/>
      <c r="G31" s="48">
        <f t="shared" si="1"/>
        <v>0</v>
      </c>
      <c r="H31" s="53">
        <v>100</v>
      </c>
      <c r="I31" s="48">
        <f t="shared" si="2"/>
        <v>14043400</v>
      </c>
      <c r="J31" s="53"/>
      <c r="K31" s="48">
        <f t="shared" si="3"/>
        <v>0</v>
      </c>
      <c r="L31" s="53">
        <v>100</v>
      </c>
      <c r="M31" s="48">
        <f t="shared" si="4"/>
        <v>14043400</v>
      </c>
      <c r="N31" s="53"/>
      <c r="O31" s="48">
        <f t="shared" si="5"/>
        <v>0</v>
      </c>
      <c r="P31" s="53"/>
      <c r="Q31" s="48">
        <f t="shared" si="6"/>
        <v>0</v>
      </c>
      <c r="R31" s="53"/>
      <c r="S31" s="48">
        <f t="shared" si="7"/>
        <v>0</v>
      </c>
      <c r="T31" s="53">
        <v>50</v>
      </c>
      <c r="U31" s="48">
        <f t="shared" si="8"/>
        <v>7021700</v>
      </c>
      <c r="V31" s="27">
        <f t="shared" si="9"/>
        <v>250</v>
      </c>
      <c r="W31" s="27">
        <f t="shared" si="10"/>
        <v>35108500</v>
      </c>
    </row>
    <row r="32" spans="1:23" s="54" customFormat="1" x14ac:dyDescent="0.25">
      <c r="A32" s="52"/>
      <c r="B32" s="30" t="s">
        <v>36</v>
      </c>
      <c r="C32" s="37">
        <v>307323</v>
      </c>
      <c r="D32" s="53">
        <v>5</v>
      </c>
      <c r="E32" s="49">
        <f t="shared" si="0"/>
        <v>1536615</v>
      </c>
      <c r="F32" s="53"/>
      <c r="G32" s="48">
        <f t="shared" si="1"/>
        <v>0</v>
      </c>
      <c r="H32" s="53"/>
      <c r="I32" s="48">
        <f t="shared" si="2"/>
        <v>0</v>
      </c>
      <c r="J32" s="53"/>
      <c r="K32" s="48">
        <f t="shared" si="3"/>
        <v>0</v>
      </c>
      <c r="L32" s="53"/>
      <c r="M32" s="48">
        <f t="shared" si="4"/>
        <v>0</v>
      </c>
      <c r="N32" s="53"/>
      <c r="O32" s="48">
        <f t="shared" si="5"/>
        <v>0</v>
      </c>
      <c r="P32" s="53"/>
      <c r="Q32" s="48">
        <f t="shared" si="6"/>
        <v>0</v>
      </c>
      <c r="R32" s="53"/>
      <c r="S32" s="48">
        <f t="shared" si="7"/>
        <v>0</v>
      </c>
      <c r="T32" s="53"/>
      <c r="U32" s="48">
        <f t="shared" si="8"/>
        <v>0</v>
      </c>
      <c r="V32" s="27">
        <f t="shared" si="9"/>
        <v>5</v>
      </c>
      <c r="W32" s="27">
        <f t="shared" si="10"/>
        <v>1536615</v>
      </c>
    </row>
    <row r="33" spans="1:23" s="51" customFormat="1" x14ac:dyDescent="0.25">
      <c r="A33" s="47"/>
      <c r="B33" s="32" t="s">
        <v>37</v>
      </c>
      <c r="C33" s="37"/>
      <c r="D33" s="50"/>
      <c r="E33" s="49">
        <f t="shared" si="0"/>
        <v>0</v>
      </c>
      <c r="F33" s="53"/>
      <c r="G33" s="48">
        <f t="shared" si="1"/>
        <v>0</v>
      </c>
      <c r="H33" s="50"/>
      <c r="I33" s="48">
        <f t="shared" si="2"/>
        <v>0</v>
      </c>
      <c r="J33" s="50"/>
      <c r="K33" s="48">
        <f t="shared" si="3"/>
        <v>0</v>
      </c>
      <c r="L33" s="50"/>
      <c r="M33" s="48">
        <f t="shared" si="4"/>
        <v>0</v>
      </c>
      <c r="N33" s="50"/>
      <c r="O33" s="48">
        <f t="shared" si="5"/>
        <v>0</v>
      </c>
      <c r="P33" s="50"/>
      <c r="Q33" s="48">
        <f t="shared" si="6"/>
        <v>0</v>
      </c>
      <c r="R33" s="50"/>
      <c r="S33" s="48">
        <f t="shared" si="7"/>
        <v>0</v>
      </c>
      <c r="T33" s="50"/>
      <c r="U33" s="48">
        <f t="shared" si="8"/>
        <v>0</v>
      </c>
      <c r="V33" s="27">
        <f t="shared" si="9"/>
        <v>0</v>
      </c>
      <c r="W33" s="27">
        <f t="shared" si="10"/>
        <v>0</v>
      </c>
    </row>
    <row r="34" spans="1:23" s="54" customFormat="1" x14ac:dyDescent="0.25">
      <c r="A34" s="52"/>
      <c r="B34" s="30" t="s">
        <v>38</v>
      </c>
      <c r="C34" s="37">
        <v>81043</v>
      </c>
      <c r="D34" s="53"/>
      <c r="E34" s="49">
        <f t="shared" si="0"/>
        <v>0</v>
      </c>
      <c r="F34" s="50"/>
      <c r="G34" s="48">
        <f t="shared" si="1"/>
        <v>0</v>
      </c>
      <c r="H34" s="53"/>
      <c r="I34" s="48">
        <f t="shared" si="2"/>
        <v>0</v>
      </c>
      <c r="J34" s="53"/>
      <c r="K34" s="48">
        <f t="shared" si="3"/>
        <v>0</v>
      </c>
      <c r="L34" s="53">
        <v>40</v>
      </c>
      <c r="M34" s="48">
        <f t="shared" si="4"/>
        <v>3241720</v>
      </c>
      <c r="N34" s="53"/>
      <c r="O34" s="48">
        <f t="shared" si="5"/>
        <v>0</v>
      </c>
      <c r="P34" s="53"/>
      <c r="Q34" s="48">
        <f t="shared" si="6"/>
        <v>0</v>
      </c>
      <c r="R34" s="53"/>
      <c r="S34" s="48">
        <f t="shared" si="7"/>
        <v>0</v>
      </c>
      <c r="T34" s="53">
        <v>40</v>
      </c>
      <c r="U34" s="48">
        <f t="shared" si="8"/>
        <v>3241720</v>
      </c>
      <c r="V34" s="27">
        <f t="shared" si="9"/>
        <v>80</v>
      </c>
      <c r="W34" s="27">
        <f t="shared" si="10"/>
        <v>6483440</v>
      </c>
    </row>
    <row r="35" spans="1:23" s="51" customFormat="1" x14ac:dyDescent="0.25">
      <c r="A35" s="47"/>
      <c r="B35" s="32" t="s">
        <v>49</v>
      </c>
      <c r="C35" s="37"/>
      <c r="D35" s="50"/>
      <c r="E35" s="49">
        <f t="shared" si="0"/>
        <v>0</v>
      </c>
      <c r="F35" s="53"/>
      <c r="G35" s="48">
        <f t="shared" si="1"/>
        <v>0</v>
      </c>
      <c r="H35" s="50"/>
      <c r="I35" s="48">
        <f t="shared" si="2"/>
        <v>0</v>
      </c>
      <c r="J35" s="50"/>
      <c r="K35" s="48">
        <f t="shared" si="3"/>
        <v>0</v>
      </c>
      <c r="L35" s="50"/>
      <c r="M35" s="48">
        <f t="shared" si="4"/>
        <v>0</v>
      </c>
      <c r="N35" s="50"/>
      <c r="O35" s="48">
        <f t="shared" si="5"/>
        <v>0</v>
      </c>
      <c r="P35" s="50"/>
      <c r="Q35" s="48">
        <f t="shared" si="6"/>
        <v>0</v>
      </c>
      <c r="R35" s="50"/>
      <c r="S35" s="48">
        <f t="shared" si="7"/>
        <v>0</v>
      </c>
      <c r="T35" s="50"/>
      <c r="U35" s="48">
        <f t="shared" si="8"/>
        <v>0</v>
      </c>
      <c r="V35" s="27">
        <f t="shared" si="9"/>
        <v>0</v>
      </c>
      <c r="W35" s="27">
        <f t="shared" si="10"/>
        <v>0</v>
      </c>
    </row>
    <row r="36" spans="1:23" s="51" customFormat="1" x14ac:dyDescent="0.25">
      <c r="A36" s="47"/>
      <c r="B36" s="30" t="s">
        <v>39</v>
      </c>
      <c r="C36" s="37">
        <v>125397</v>
      </c>
      <c r="D36" s="48">
        <v>2</v>
      </c>
      <c r="E36" s="49">
        <f t="shared" si="0"/>
        <v>250794</v>
      </c>
      <c r="F36" s="50"/>
      <c r="G36" s="48">
        <f t="shared" si="1"/>
        <v>0</v>
      </c>
      <c r="H36" s="48"/>
      <c r="I36" s="48">
        <f t="shared" si="2"/>
        <v>0</v>
      </c>
      <c r="J36" s="48"/>
      <c r="K36" s="48">
        <f t="shared" si="3"/>
        <v>0</v>
      </c>
      <c r="L36" s="48"/>
      <c r="M36" s="48">
        <f t="shared" si="4"/>
        <v>0</v>
      </c>
      <c r="N36" s="48"/>
      <c r="O36" s="48">
        <f t="shared" si="5"/>
        <v>0</v>
      </c>
      <c r="P36" s="48"/>
      <c r="Q36" s="48">
        <f t="shared" si="6"/>
        <v>0</v>
      </c>
      <c r="R36" s="48"/>
      <c r="S36" s="48">
        <f t="shared" si="7"/>
        <v>0</v>
      </c>
      <c r="T36" s="48">
        <v>12</v>
      </c>
      <c r="U36" s="48">
        <f t="shared" si="8"/>
        <v>1504764</v>
      </c>
      <c r="V36" s="27">
        <f t="shared" si="9"/>
        <v>14</v>
      </c>
      <c r="W36" s="27">
        <f t="shared" si="10"/>
        <v>1755558</v>
      </c>
    </row>
    <row r="37" spans="1:23" s="51" customFormat="1" x14ac:dyDescent="0.25">
      <c r="A37" s="47"/>
      <c r="B37" s="30" t="s">
        <v>40</v>
      </c>
      <c r="C37" s="37">
        <v>154639</v>
      </c>
      <c r="D37" s="48">
        <v>2</v>
      </c>
      <c r="E37" s="49">
        <f t="shared" si="0"/>
        <v>309278</v>
      </c>
      <c r="F37" s="48"/>
      <c r="G37" s="48">
        <f t="shared" si="1"/>
        <v>0</v>
      </c>
      <c r="H37" s="48"/>
      <c r="I37" s="48">
        <f t="shared" si="2"/>
        <v>0</v>
      </c>
      <c r="J37" s="48"/>
      <c r="K37" s="48">
        <f t="shared" si="3"/>
        <v>0</v>
      </c>
      <c r="L37" s="48">
        <v>10</v>
      </c>
      <c r="M37" s="48">
        <f t="shared" si="4"/>
        <v>1546390</v>
      </c>
      <c r="N37" s="48"/>
      <c r="O37" s="48">
        <f t="shared" si="5"/>
        <v>0</v>
      </c>
      <c r="P37" s="48"/>
      <c r="Q37" s="48">
        <f t="shared" si="6"/>
        <v>0</v>
      </c>
      <c r="R37" s="48"/>
      <c r="S37" s="48">
        <f t="shared" si="7"/>
        <v>0</v>
      </c>
      <c r="T37" s="48">
        <v>3</v>
      </c>
      <c r="U37" s="48">
        <f t="shared" si="8"/>
        <v>463917</v>
      </c>
      <c r="V37" s="27">
        <f t="shared" si="9"/>
        <v>15</v>
      </c>
      <c r="W37" s="27">
        <f t="shared" si="10"/>
        <v>2319585</v>
      </c>
    </row>
    <row r="38" spans="1:23" s="51" customFormat="1" ht="18" hidden="1" customHeight="1" x14ac:dyDescent="0.25">
      <c r="A38" s="47"/>
      <c r="B38" s="32" t="s">
        <v>41</v>
      </c>
      <c r="C38" s="37"/>
      <c r="D38" s="50"/>
      <c r="E38" s="49">
        <f t="shared" si="0"/>
        <v>0</v>
      </c>
      <c r="F38" s="48"/>
      <c r="G38" s="48">
        <f t="shared" si="1"/>
        <v>0</v>
      </c>
      <c r="H38" s="50"/>
      <c r="I38" s="48">
        <f t="shared" si="2"/>
        <v>0</v>
      </c>
      <c r="J38" s="50"/>
      <c r="K38" s="48">
        <f t="shared" si="3"/>
        <v>0</v>
      </c>
      <c r="L38" s="50"/>
      <c r="M38" s="48">
        <f t="shared" si="4"/>
        <v>0</v>
      </c>
      <c r="N38" s="50"/>
      <c r="O38" s="48">
        <f t="shared" si="5"/>
        <v>0</v>
      </c>
      <c r="P38" s="50"/>
      <c r="Q38" s="48">
        <f t="shared" si="6"/>
        <v>0</v>
      </c>
      <c r="R38" s="50"/>
      <c r="S38" s="48">
        <f t="shared" si="7"/>
        <v>0</v>
      </c>
      <c r="T38" s="50"/>
      <c r="U38" s="48">
        <f t="shared" si="8"/>
        <v>0</v>
      </c>
      <c r="V38" s="27">
        <f t="shared" si="9"/>
        <v>0</v>
      </c>
      <c r="W38" s="27">
        <f t="shared" si="10"/>
        <v>0</v>
      </c>
    </row>
    <row r="39" spans="1:23" s="51" customFormat="1" hidden="1" x14ac:dyDescent="0.25">
      <c r="A39" s="47"/>
      <c r="B39" s="30" t="s">
        <v>42</v>
      </c>
      <c r="C39" s="37">
        <v>117744</v>
      </c>
      <c r="D39" s="48"/>
      <c r="E39" s="49">
        <f t="shared" si="0"/>
        <v>0</v>
      </c>
      <c r="F39" s="50"/>
      <c r="G39" s="48">
        <f t="shared" si="1"/>
        <v>0</v>
      </c>
      <c r="H39" s="48"/>
      <c r="I39" s="48">
        <f t="shared" si="2"/>
        <v>0</v>
      </c>
      <c r="J39" s="48"/>
      <c r="K39" s="48">
        <f t="shared" si="3"/>
        <v>0</v>
      </c>
      <c r="L39" s="48"/>
      <c r="M39" s="48">
        <f t="shared" si="4"/>
        <v>0</v>
      </c>
      <c r="N39" s="48"/>
      <c r="O39" s="48">
        <f t="shared" si="5"/>
        <v>0</v>
      </c>
      <c r="P39" s="48"/>
      <c r="Q39" s="48">
        <f t="shared" si="6"/>
        <v>0</v>
      </c>
      <c r="R39" s="48"/>
      <c r="S39" s="48">
        <f t="shared" si="7"/>
        <v>0</v>
      </c>
      <c r="T39" s="48"/>
      <c r="U39" s="48">
        <f t="shared" si="8"/>
        <v>0</v>
      </c>
      <c r="V39" s="27">
        <f t="shared" si="9"/>
        <v>0</v>
      </c>
      <c r="W39" s="27">
        <f t="shared" si="10"/>
        <v>0</v>
      </c>
    </row>
    <row r="40" spans="1:23" s="51" customFormat="1" x14ac:dyDescent="0.25">
      <c r="A40" s="47"/>
      <c r="B40" s="32" t="s">
        <v>43</v>
      </c>
      <c r="C40" s="37">
        <v>0</v>
      </c>
      <c r="D40" s="50"/>
      <c r="E40" s="49">
        <f t="shared" si="0"/>
        <v>0</v>
      </c>
      <c r="F40" s="48"/>
      <c r="G40" s="48">
        <f t="shared" si="1"/>
        <v>0</v>
      </c>
      <c r="H40" s="50"/>
      <c r="I40" s="48">
        <f t="shared" si="2"/>
        <v>0</v>
      </c>
      <c r="J40" s="50"/>
      <c r="K40" s="48">
        <f t="shared" si="3"/>
        <v>0</v>
      </c>
      <c r="L40" s="50"/>
      <c r="M40" s="48">
        <f t="shared" si="4"/>
        <v>0</v>
      </c>
      <c r="N40" s="50"/>
      <c r="O40" s="48">
        <f t="shared" si="5"/>
        <v>0</v>
      </c>
      <c r="P40" s="50"/>
      <c r="Q40" s="48">
        <f t="shared" si="6"/>
        <v>0</v>
      </c>
      <c r="R40" s="50"/>
      <c r="S40" s="48">
        <f t="shared" si="7"/>
        <v>0</v>
      </c>
      <c r="T40" s="50"/>
      <c r="U40" s="48">
        <f t="shared" si="8"/>
        <v>0</v>
      </c>
      <c r="V40" s="27">
        <f t="shared" si="9"/>
        <v>0</v>
      </c>
      <c r="W40" s="27">
        <f t="shared" si="10"/>
        <v>0</v>
      </c>
    </row>
    <row r="41" spans="1:23" s="51" customFormat="1" x14ac:dyDescent="0.25">
      <c r="A41" s="47"/>
      <c r="B41" s="30" t="s">
        <v>44</v>
      </c>
      <c r="C41" s="37">
        <v>122755</v>
      </c>
      <c r="D41" s="48"/>
      <c r="E41" s="49">
        <f t="shared" si="0"/>
        <v>0</v>
      </c>
      <c r="F41" s="50"/>
      <c r="G41" s="48">
        <f t="shared" si="1"/>
        <v>0</v>
      </c>
      <c r="H41" s="48"/>
      <c r="I41" s="48">
        <f t="shared" si="2"/>
        <v>0</v>
      </c>
      <c r="J41" s="48">
        <v>49</v>
      </c>
      <c r="K41" s="48">
        <f t="shared" si="3"/>
        <v>6014995</v>
      </c>
      <c r="L41" s="48">
        <v>22</v>
      </c>
      <c r="M41" s="48">
        <f t="shared" si="4"/>
        <v>2700610</v>
      </c>
      <c r="N41" s="48"/>
      <c r="O41" s="48">
        <f t="shared" si="5"/>
        <v>0</v>
      </c>
      <c r="P41" s="48"/>
      <c r="Q41" s="48">
        <f t="shared" si="6"/>
        <v>0</v>
      </c>
      <c r="R41" s="48"/>
      <c r="S41" s="48">
        <f t="shared" si="7"/>
        <v>0</v>
      </c>
      <c r="T41" s="48"/>
      <c r="U41" s="48">
        <f t="shared" si="8"/>
        <v>0</v>
      </c>
      <c r="V41" s="27">
        <f t="shared" si="9"/>
        <v>71</v>
      </c>
      <c r="W41" s="27">
        <f t="shared" si="10"/>
        <v>8715605</v>
      </c>
    </row>
    <row r="42" spans="1:23" s="57" customFormat="1" x14ac:dyDescent="0.25">
      <c r="A42" s="55"/>
      <c r="B42" s="46" t="s">
        <v>46</v>
      </c>
      <c r="C42" s="46"/>
      <c r="D42" s="56">
        <f t="shared" ref="D42" si="11">SUM(D9:D41)</f>
        <v>62</v>
      </c>
      <c r="E42" s="56">
        <f>SUM(E9:E41)</f>
        <v>8792607</v>
      </c>
      <c r="F42" s="56">
        <f t="shared" ref="F42:W42" si="12">SUM(F9:F41)</f>
        <v>185</v>
      </c>
      <c r="G42" s="56">
        <f t="shared" si="12"/>
        <v>33920920</v>
      </c>
      <c r="H42" s="56">
        <f t="shared" si="12"/>
        <v>1813</v>
      </c>
      <c r="I42" s="56">
        <f t="shared" si="12"/>
        <v>289888731</v>
      </c>
      <c r="J42" s="56">
        <f t="shared" si="12"/>
        <v>49</v>
      </c>
      <c r="K42" s="56">
        <f t="shared" si="12"/>
        <v>6014995</v>
      </c>
      <c r="L42" s="56">
        <f t="shared" si="12"/>
        <v>628</v>
      </c>
      <c r="M42" s="56">
        <f t="shared" si="12"/>
        <v>82108894</v>
      </c>
      <c r="N42" s="56">
        <f t="shared" si="12"/>
        <v>90</v>
      </c>
      <c r="O42" s="56">
        <f t="shared" si="12"/>
        <v>11257560</v>
      </c>
      <c r="P42" s="56">
        <f t="shared" si="12"/>
        <v>117</v>
      </c>
      <c r="Q42" s="56">
        <f t="shared" si="12"/>
        <v>7652736</v>
      </c>
      <c r="R42" s="56">
        <f t="shared" si="12"/>
        <v>1353</v>
      </c>
      <c r="S42" s="56">
        <f t="shared" si="12"/>
        <v>64578690</v>
      </c>
      <c r="T42" s="56">
        <f t="shared" si="12"/>
        <v>323</v>
      </c>
      <c r="U42" s="56">
        <f t="shared" si="12"/>
        <v>46179017</v>
      </c>
      <c r="V42" s="56">
        <f t="shared" si="12"/>
        <v>4620</v>
      </c>
      <c r="W42" s="56">
        <f t="shared" si="12"/>
        <v>550394150</v>
      </c>
    </row>
    <row r="43" spans="1:23" hidden="1" x14ac:dyDescent="0.25">
      <c r="B43" s="10"/>
      <c r="D43" s="11"/>
      <c r="E43" s="11"/>
      <c r="F43" s="36" t="e">
        <f>SUM(F9,F12,F14,F15,F16,F17,F18,F21,F23,F25,F26,F28,F29,F31,F32,F33,F35,F37,F38,F40,#REF!,F42)</f>
        <v>#REF!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</row>
    <row r="44" spans="1:23" hidden="1" x14ac:dyDescent="0.25">
      <c r="B44" s="12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</row>
    <row r="45" spans="1:23" hidden="1" x14ac:dyDescent="0.25">
      <c r="B45" s="13" t="s">
        <v>45</v>
      </c>
      <c r="C45" s="14"/>
      <c r="D45" s="1">
        <v>10556</v>
      </c>
      <c r="F45" s="11"/>
      <c r="H45" s="3">
        <v>17960</v>
      </c>
      <c r="J45" s="3">
        <v>5726</v>
      </c>
      <c r="L45" s="3">
        <v>18441</v>
      </c>
      <c r="N45" s="3">
        <v>2500</v>
      </c>
      <c r="P45" s="3">
        <v>320</v>
      </c>
      <c r="R45" s="3">
        <v>8800</v>
      </c>
      <c r="T45" s="3">
        <v>3845</v>
      </c>
    </row>
    <row r="46" spans="1:23" hidden="1" x14ac:dyDescent="0.25">
      <c r="A46" s="1">
        <v>2014</v>
      </c>
      <c r="B46" s="14">
        <v>7711.66</v>
      </c>
      <c r="C46" s="15"/>
      <c r="D46" s="22" t="e">
        <f>#REF!-D45</f>
        <v>#REF!</v>
      </c>
      <c r="F46" s="3">
        <v>8855</v>
      </c>
      <c r="G46" s="23"/>
      <c r="H46" s="23" t="e">
        <f>#REF!-H45</f>
        <v>#REF!</v>
      </c>
      <c r="I46" s="23"/>
      <c r="J46" s="23" t="e">
        <f>#REF!-J45</f>
        <v>#REF!</v>
      </c>
      <c r="K46" s="23"/>
      <c r="L46" s="23" t="e">
        <f>#REF!-L45</f>
        <v>#REF!</v>
      </c>
      <c r="M46" s="23"/>
      <c r="N46" s="23" t="e">
        <f>#REF!-N45</f>
        <v>#REF!</v>
      </c>
      <c r="O46" s="23"/>
      <c r="P46" s="23" t="e">
        <f>#REF!-P45</f>
        <v>#REF!</v>
      </c>
      <c r="Q46" s="23"/>
      <c r="R46" s="23" t="e">
        <f>#REF!-R45</f>
        <v>#REF!</v>
      </c>
      <c r="S46" s="23"/>
      <c r="T46" s="23" t="e">
        <f>#REF!-T45</f>
        <v>#REF!</v>
      </c>
      <c r="U46" s="23"/>
    </row>
    <row r="47" spans="1:23" ht="15.75" hidden="1" customHeight="1" x14ac:dyDescent="0.25">
      <c r="A47" s="1">
        <v>2015</v>
      </c>
      <c r="B47" s="14">
        <v>8509.2000000000007</v>
      </c>
      <c r="C47" s="14"/>
      <c r="F47" s="23" t="e">
        <f>#REF!-F46</f>
        <v>#REF!</v>
      </c>
      <c r="H47" s="23"/>
      <c r="L47" s="23" t="e">
        <f>L45-#REF!</f>
        <v>#REF!</v>
      </c>
    </row>
    <row r="48" spans="1:23" hidden="1" x14ac:dyDescent="0.25">
      <c r="B48" s="16">
        <f>B47/B46</f>
        <v>1.1034200159239387</v>
      </c>
      <c r="C48" s="16"/>
    </row>
    <row r="49" spans="1:23" hidden="1" x14ac:dyDescent="0.25">
      <c r="B49" s="2">
        <f>B46*107.5%</f>
        <v>8290.0344999999998</v>
      </c>
    </row>
    <row r="50" spans="1:23" hidden="1" x14ac:dyDescent="0.25">
      <c r="B50" s="13" t="s">
        <v>45</v>
      </c>
      <c r="C50" s="14"/>
    </row>
    <row r="51" spans="1:23" hidden="1" x14ac:dyDescent="0.25">
      <c r="A51" s="1">
        <v>2014</v>
      </c>
      <c r="B51" s="14">
        <v>1524.78</v>
      </c>
      <c r="C51" s="15"/>
    </row>
    <row r="52" spans="1:23" hidden="1" x14ac:dyDescent="0.25">
      <c r="A52" s="1">
        <v>2015</v>
      </c>
      <c r="B52" s="15">
        <v>1628.5</v>
      </c>
      <c r="C52" s="14"/>
    </row>
    <row r="53" spans="1:23" hidden="1" x14ac:dyDescent="0.25">
      <c r="B53" s="16">
        <f>B52/B51</f>
        <v>1.0680229278977951</v>
      </c>
      <c r="C53" s="16"/>
    </row>
    <row r="54" spans="1:23" hidden="1" x14ac:dyDescent="0.25">
      <c r="B54" s="2">
        <f>B51*107.5%</f>
        <v>1639.1384999999998</v>
      </c>
    </row>
    <row r="55" spans="1:23" hidden="1" x14ac:dyDescent="0.25"/>
    <row r="56" spans="1:23" ht="47.25" hidden="1" customHeight="1" x14ac:dyDescent="0.25">
      <c r="D56" s="24" t="e">
        <f>#REF!</f>
        <v>#REF!</v>
      </c>
      <c r="E56" s="41"/>
      <c r="G56" s="24"/>
      <c r="H56" s="24" t="e">
        <f>#REF!</f>
        <v>#REF!</v>
      </c>
      <c r="I56" s="24"/>
      <c r="J56" s="24" t="e">
        <f>#REF!</f>
        <v>#REF!</v>
      </c>
      <c r="K56" s="24"/>
      <c r="L56" s="24" t="e">
        <f>#REF!</f>
        <v>#REF!</v>
      </c>
      <c r="M56" s="24"/>
      <c r="N56" s="24" t="e">
        <f>#REF!</f>
        <v>#REF!</v>
      </c>
      <c r="O56" s="24"/>
      <c r="P56" s="24" t="e">
        <f>#REF!</f>
        <v>#REF!</v>
      </c>
      <c r="Q56" s="24"/>
      <c r="R56" s="24" t="e">
        <f>#REF!</f>
        <v>#REF!</v>
      </c>
      <c r="S56" s="24"/>
      <c r="T56" s="24" t="e">
        <f>#REF!</f>
        <v>#REF!</v>
      </c>
      <c r="U56" s="41"/>
    </row>
    <row r="57" spans="1:23" ht="15.75" hidden="1" customHeight="1" x14ac:dyDescent="0.25">
      <c r="D57" s="25" t="e">
        <f>#REF!-D56</f>
        <v>#REF!</v>
      </c>
      <c r="E57" s="25"/>
      <c r="F57" s="24" t="e">
        <f>#REF!</f>
        <v>#REF!</v>
      </c>
      <c r="G57" s="25"/>
      <c r="H57" s="25" t="e">
        <f>#REF!-H56</f>
        <v>#REF!</v>
      </c>
      <c r="I57" s="25"/>
      <c r="J57" s="25" t="e">
        <f>#REF!-J56</f>
        <v>#REF!</v>
      </c>
      <c r="K57" s="25"/>
      <c r="L57" s="25" t="e">
        <f>#REF!-L56</f>
        <v>#REF!</v>
      </c>
      <c r="M57" s="25"/>
      <c r="N57" s="25" t="e">
        <f>#REF!-N56</f>
        <v>#REF!</v>
      </c>
      <c r="O57" s="25"/>
      <c r="P57" s="25" t="e">
        <f>#REF!-P56</f>
        <v>#REF!</v>
      </c>
      <c r="Q57" s="25"/>
      <c r="R57" s="25" t="e">
        <f>#REF!-R56</f>
        <v>#REF!</v>
      </c>
      <c r="S57" s="25"/>
      <c r="T57" s="25" t="e">
        <f>#REF!-T56</f>
        <v>#REF!</v>
      </c>
      <c r="U57" s="43"/>
    </row>
    <row r="58" spans="1:23" hidden="1" x14ac:dyDescent="0.25">
      <c r="F58" s="25" t="e">
        <f>#REF!-F57</f>
        <v>#REF!</v>
      </c>
    </row>
    <row r="62" spans="1:23" x14ac:dyDescent="0.25">
      <c r="V62" s="22"/>
      <c r="W62" s="22"/>
    </row>
  </sheetData>
  <autoFilter ref="A8:T41"/>
  <mergeCells count="16">
    <mergeCell ref="V6:W6"/>
    <mergeCell ref="L6:M6"/>
    <mergeCell ref="N6:O6"/>
    <mergeCell ref="P6:Q6"/>
    <mergeCell ref="R6:S6"/>
    <mergeCell ref="T6:U6"/>
    <mergeCell ref="D1:F1"/>
    <mergeCell ref="C6:C7"/>
    <mergeCell ref="D6:E6"/>
    <mergeCell ref="F6:G6"/>
    <mergeCell ref="H6:I6"/>
    <mergeCell ref="J6:K6"/>
    <mergeCell ref="A6:A7"/>
    <mergeCell ref="B6:B7"/>
    <mergeCell ref="J4:K4"/>
    <mergeCell ref="A5:K5"/>
  </mergeCells>
  <pageMargins left="0" right="0" top="0" bottom="0" header="0.31496062992125984" footer="0.31496062992125984"/>
  <pageSetup paperSize="9" scale="65" orientation="landscape" r:id="rId1"/>
  <colBreaks count="1" manualBreakCount="1">
    <brk id="11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2015-01-12T05:29:58Z</cp:lastPrinted>
  <dcterms:created xsi:type="dcterms:W3CDTF">2014-12-18T04:56:31Z</dcterms:created>
  <dcterms:modified xsi:type="dcterms:W3CDTF">2015-01-16T02:09:58Z</dcterms:modified>
</cp:coreProperties>
</file>