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20" yWindow="30" windowWidth="13785" windowHeight="11115" activeTab="4"/>
  </bookViews>
  <sheets>
    <sheet name="1 уровень" sheetId="156" r:id="rId1"/>
    <sheet name="2 уровень" sheetId="157" r:id="rId2"/>
    <sheet name="Аян " sheetId="46" r:id="rId3"/>
    <sheet name="Охотск " sheetId="57" r:id="rId4"/>
    <sheet name="СВОД 1" sheetId="37" r:id="rId5"/>
  </sheets>
  <externalReferences>
    <externalReference r:id="rId6"/>
    <externalReference r:id="rId7"/>
  </externalReferences>
  <definedNames>
    <definedName name="_xlnm._FilterDatabase" localSheetId="0" hidden="1">'1 уровень'!$A$8:$P$387</definedName>
    <definedName name="_xlnm._FilterDatabase" localSheetId="1" hidden="1">'2 уровень'!$B$7:$M$338</definedName>
    <definedName name="_xlnm._FilterDatabase" localSheetId="4" hidden="1">'СВОД 1'!$A$6:$GF$244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>'[2]1D_Gorin'!#REF!</definedName>
    <definedName name="_xlnm.Print_Titles" localSheetId="0">'1 уровень'!$C:$C,'1 уровень'!$1:$7</definedName>
    <definedName name="_xlnm.Print_Titles" localSheetId="1">'2 уровень'!$B:$B,'2 уровень'!$1:$7</definedName>
    <definedName name="_xlnm.Print_Titles" localSheetId="2">'Аян '!$A:$A,'Аян '!$4:$5</definedName>
    <definedName name="_xlnm.Print_Titles" localSheetId="3">'Охотск '!$A:$A,'Охотск '!$1:$6</definedName>
    <definedName name="_xlnm.Print_Titles" localSheetId="4">'СВОД 1'!$A:$A,'СВОД 1'!$1:$6</definedName>
    <definedName name="_xlnm.Print_Area" localSheetId="0">'1 уровень'!$C$1:$N$387</definedName>
    <definedName name="_xlnm.Print_Area" localSheetId="1">'2 уровень'!$B$1:$M$360</definedName>
    <definedName name="_xlnm.Print_Area" localSheetId="2">'Аян '!$A$1:$L$32</definedName>
    <definedName name="_xlnm.Print_Area" localSheetId="3">'Охотск '!$A$1:$L$32</definedName>
    <definedName name="_xlnm.Print_Area" localSheetId="4">'СВОД 1'!$A$1:$L$243</definedName>
  </definedNames>
  <calcPr calcId="145621" iterateDelta="1E-4"/>
</workbook>
</file>

<file path=xl/calcChain.xml><?xml version="1.0" encoding="utf-8"?>
<calcChain xmlns="http://schemas.openxmlformats.org/spreadsheetml/2006/main">
  <c r="L301" i="156" l="1"/>
  <c r="M301" i="156"/>
  <c r="F301" i="156"/>
  <c r="D301" i="156"/>
  <c r="J79" i="156"/>
  <c r="J11" i="156" l="1"/>
  <c r="J12" i="156"/>
  <c r="H18" i="57" l="1"/>
  <c r="H15" i="57"/>
  <c r="H12" i="57"/>
  <c r="H11" i="57"/>
  <c r="H10" i="57"/>
  <c r="H18" i="46"/>
  <c r="H17" i="46"/>
  <c r="H16" i="46"/>
  <c r="H15" i="46"/>
  <c r="H11" i="46"/>
  <c r="H10" i="46"/>
  <c r="I325" i="157"/>
  <c r="I324" i="157"/>
  <c r="I322" i="157"/>
  <c r="I317" i="157"/>
  <c r="I300" i="157"/>
  <c r="I299" i="157"/>
  <c r="I298" i="157"/>
  <c r="I297" i="157"/>
  <c r="I293" i="157"/>
  <c r="I292" i="157"/>
  <c r="I275" i="157"/>
  <c r="I274" i="157"/>
  <c r="I273" i="157"/>
  <c r="I272" i="157"/>
  <c r="I270" i="157"/>
  <c r="I269" i="157"/>
  <c r="I268" i="157"/>
  <c r="I267" i="157"/>
  <c r="I250" i="157"/>
  <c r="I249" i="157"/>
  <c r="I248" i="157"/>
  <c r="I247" i="157"/>
  <c r="I244" i="157"/>
  <c r="I243" i="157"/>
  <c r="I242" i="157"/>
  <c r="I225" i="157"/>
  <c r="I224" i="157"/>
  <c r="I223" i="157"/>
  <c r="I222" i="157"/>
  <c r="I218" i="157"/>
  <c r="I217" i="157"/>
  <c r="I200" i="157"/>
  <c r="I199" i="157"/>
  <c r="I198" i="157"/>
  <c r="I197" i="157"/>
  <c r="I195" i="157"/>
  <c r="I194" i="157"/>
  <c r="I193" i="157"/>
  <c r="I192" i="157"/>
  <c r="I175" i="157"/>
  <c r="I174" i="157"/>
  <c r="I173" i="157"/>
  <c r="I172" i="157"/>
  <c r="I168" i="157"/>
  <c r="I167" i="157"/>
  <c r="I150" i="157"/>
  <c r="I149" i="157"/>
  <c r="I147" i="157"/>
  <c r="I146" i="157"/>
  <c r="I141" i="157"/>
  <c r="I140" i="157"/>
  <c r="I139" i="157"/>
  <c r="I138" i="157"/>
  <c r="I136" i="157"/>
  <c r="I134" i="157"/>
  <c r="I133" i="157"/>
  <c r="I116" i="157"/>
  <c r="I115" i="157"/>
  <c r="I114" i="157"/>
  <c r="I113" i="157"/>
  <c r="I111" i="157"/>
  <c r="I109" i="157"/>
  <c r="I108" i="157"/>
  <c r="I90" i="157"/>
  <c r="I89" i="157"/>
  <c r="I87" i="157"/>
  <c r="I86" i="157"/>
  <c r="I81" i="157"/>
  <c r="I80" i="157"/>
  <c r="I79" i="157"/>
  <c r="I78" i="157"/>
  <c r="I75" i="157"/>
  <c r="I74" i="157"/>
  <c r="I69" i="157"/>
  <c r="I68" i="157"/>
  <c r="I66" i="157"/>
  <c r="I65" i="157"/>
  <c r="I60" i="157"/>
  <c r="I59" i="157"/>
  <c r="I58" i="157"/>
  <c r="I56" i="157"/>
  <c r="I55" i="157"/>
  <c r="I50" i="157"/>
  <c r="I49" i="157"/>
  <c r="I47" i="157"/>
  <c r="I46" i="157"/>
  <c r="I41" i="157"/>
  <c r="I40" i="157"/>
  <c r="I38" i="157"/>
  <c r="I37" i="157"/>
  <c r="I32" i="157"/>
  <c r="I31" i="157"/>
  <c r="I30" i="157"/>
  <c r="I29" i="157"/>
  <c r="I27" i="157"/>
  <c r="I25" i="157"/>
  <c r="I24" i="157"/>
  <c r="I19" i="157"/>
  <c r="I18" i="157"/>
  <c r="I17" i="157"/>
  <c r="I16" i="157"/>
  <c r="I14" i="157"/>
  <c r="I13" i="157"/>
  <c r="I12" i="157"/>
  <c r="I11" i="157"/>
  <c r="J374" i="156"/>
  <c r="J373" i="156"/>
  <c r="J372" i="156"/>
  <c r="J371" i="156"/>
  <c r="J368" i="156"/>
  <c r="J367" i="156"/>
  <c r="J366" i="156"/>
  <c r="J362" i="156"/>
  <c r="J361" i="156"/>
  <c r="J360" i="156"/>
  <c r="J359" i="156"/>
  <c r="J357" i="156"/>
  <c r="J355" i="156"/>
  <c r="J354" i="156"/>
  <c r="J337" i="156"/>
  <c r="J336" i="156"/>
  <c r="J335" i="156"/>
  <c r="J334" i="156"/>
  <c r="J332" i="156"/>
  <c r="J331" i="156"/>
  <c r="J330" i="156"/>
  <c r="J329" i="156"/>
  <c r="J312" i="156"/>
  <c r="J311" i="156"/>
  <c r="J310" i="156"/>
  <c r="J309" i="156"/>
  <c r="J307" i="156"/>
  <c r="J306" i="156"/>
  <c r="J305" i="156"/>
  <c r="J303" i="156"/>
  <c r="J302" i="156"/>
  <c r="J285" i="156"/>
  <c r="J284" i="156"/>
  <c r="J283" i="156"/>
  <c r="J282" i="156"/>
  <c r="J278" i="156"/>
  <c r="J277" i="156"/>
  <c r="J259" i="156"/>
  <c r="J258" i="156"/>
  <c r="J257" i="156"/>
  <c r="J256" i="156"/>
  <c r="J254" i="156"/>
  <c r="J253" i="156"/>
  <c r="J252" i="156"/>
  <c r="J251" i="156"/>
  <c r="J232" i="156"/>
  <c r="J231" i="156"/>
  <c r="J229" i="156"/>
  <c r="J228" i="156"/>
  <c r="J223" i="156"/>
  <c r="J222" i="156"/>
  <c r="J220" i="156"/>
  <c r="J219" i="156"/>
  <c r="J201" i="156"/>
  <c r="J200" i="156"/>
  <c r="J198" i="156"/>
  <c r="J197" i="156"/>
  <c r="J192" i="156"/>
  <c r="J191" i="156"/>
  <c r="J190" i="156"/>
  <c r="J189" i="156"/>
  <c r="J187" i="156"/>
  <c r="J184" i="156"/>
  <c r="J185" i="156"/>
  <c r="J179" i="156"/>
  <c r="J178" i="156"/>
  <c r="J177" i="156"/>
  <c r="J169" i="156"/>
  <c r="J168" i="156"/>
  <c r="J167" i="156"/>
  <c r="J165" i="156"/>
  <c r="J164" i="156"/>
  <c r="J159" i="156"/>
  <c r="J158" i="156"/>
  <c r="J157" i="156"/>
  <c r="J155" i="156"/>
  <c r="J154" i="156"/>
  <c r="J147" i="156"/>
  <c r="J149" i="156"/>
  <c r="J148" i="156"/>
  <c r="J145" i="156"/>
  <c r="J144" i="156"/>
  <c r="J139" i="156"/>
  <c r="J138" i="156"/>
  <c r="J136" i="156"/>
  <c r="J135" i="156"/>
  <c r="J130" i="156"/>
  <c r="J129" i="156"/>
  <c r="J128" i="156"/>
  <c r="J127" i="156"/>
  <c r="J125" i="156"/>
  <c r="J124" i="156"/>
  <c r="J123" i="156"/>
  <c r="J122" i="156"/>
  <c r="J117" i="156"/>
  <c r="J116" i="156"/>
  <c r="J114" i="156"/>
  <c r="J113" i="156"/>
  <c r="J108" i="156"/>
  <c r="J107" i="156"/>
  <c r="J106" i="156"/>
  <c r="J105" i="156"/>
  <c r="J103" i="156"/>
  <c r="J102" i="156"/>
  <c r="J101" i="156"/>
  <c r="J100" i="156"/>
  <c r="J95" i="156"/>
  <c r="J94" i="156"/>
  <c r="J93" i="156"/>
  <c r="J92" i="156"/>
  <c r="J90" i="156"/>
  <c r="J89" i="156"/>
  <c r="J88" i="156"/>
  <c r="J87" i="156"/>
  <c r="J82" i="156"/>
  <c r="J81" i="156"/>
  <c r="J78" i="156"/>
  <c r="J73" i="156"/>
  <c r="J72" i="156"/>
  <c r="J70" i="156"/>
  <c r="J69" i="156"/>
  <c r="J64" i="156" l="1"/>
  <c r="J63" i="156"/>
  <c r="J61" i="156"/>
  <c r="J60" i="156"/>
  <c r="J55" i="156"/>
  <c r="J54" i="156"/>
  <c r="J53" i="156"/>
  <c r="J51" i="156"/>
  <c r="J50" i="156"/>
  <c r="J44" i="156"/>
  <c r="J45" i="156"/>
  <c r="J43" i="156"/>
  <c r="J41" i="156"/>
  <c r="J40" i="156"/>
  <c r="J34" i="156"/>
  <c r="J35" i="156"/>
  <c r="J32" i="156"/>
  <c r="J31" i="156"/>
  <c r="J14" i="156"/>
  <c r="J10" i="156" l="1"/>
  <c r="I20" i="57" l="1"/>
  <c r="I20" i="46"/>
  <c r="L180" i="156"/>
  <c r="J327" i="157" l="1"/>
  <c r="J315" i="157"/>
  <c r="J314" i="157"/>
  <c r="J302" i="157"/>
  <c r="J290" i="157"/>
  <c r="J289" i="157"/>
  <c r="J277" i="157"/>
  <c r="J265" i="157"/>
  <c r="J264" i="157"/>
  <c r="J252" i="157"/>
  <c r="J240" i="157"/>
  <c r="J239" i="157"/>
  <c r="J227" i="157"/>
  <c r="J215" i="157"/>
  <c r="J214" i="157"/>
  <c r="J202" i="157"/>
  <c r="J190" i="157"/>
  <c r="J189" i="157"/>
  <c r="J177" i="157"/>
  <c r="J165" i="157"/>
  <c r="J164" i="157"/>
  <c r="J152" i="157"/>
  <c r="J144" i="157"/>
  <c r="J143" i="157"/>
  <c r="J131" i="157"/>
  <c r="J130" i="157"/>
  <c r="J118" i="157"/>
  <c r="J106" i="157"/>
  <c r="J105" i="157"/>
  <c r="J104" i="157"/>
  <c r="J92" i="157"/>
  <c r="J84" i="157"/>
  <c r="J83" i="157"/>
  <c r="J72" i="157"/>
  <c r="J71" i="157"/>
  <c r="J63" i="157"/>
  <c r="J62" i="157"/>
  <c r="J53" i="157"/>
  <c r="J52" i="157"/>
  <c r="J44" i="157"/>
  <c r="J43" i="157"/>
  <c r="J35" i="157"/>
  <c r="J34" i="157"/>
  <c r="J22" i="157"/>
  <c r="J21" i="157"/>
  <c r="K376" i="156"/>
  <c r="K364" i="156"/>
  <c r="K352" i="156"/>
  <c r="K351" i="156"/>
  <c r="K339" i="156"/>
  <c r="K327" i="156"/>
  <c r="K314" i="156"/>
  <c r="K300" i="156"/>
  <c r="K299" i="156"/>
  <c r="K287" i="156"/>
  <c r="K275" i="156"/>
  <c r="K274" i="156"/>
  <c r="K262" i="156"/>
  <c r="K261" i="156"/>
  <c r="K249" i="156"/>
  <c r="K248" i="156"/>
  <c r="K247" i="156"/>
  <c r="K235" i="156"/>
  <c r="K234" i="156"/>
  <c r="K226" i="156"/>
  <c r="K225" i="156"/>
  <c r="K217" i="156"/>
  <c r="K216" i="156"/>
  <c r="K215" i="156"/>
  <c r="K214" i="156"/>
  <c r="K213" i="156"/>
  <c r="K212" i="156"/>
  <c r="K211" i="156"/>
  <c r="K210" i="156"/>
  <c r="K209" i="156"/>
  <c r="K208" i="156"/>
  <c r="K207" i="156"/>
  <c r="K206" i="156"/>
  <c r="K205" i="156"/>
  <c r="K204" i="156"/>
  <c r="K203" i="156"/>
  <c r="K195" i="156"/>
  <c r="K194" i="156"/>
  <c r="K182" i="156"/>
  <c r="K181" i="156"/>
  <c r="K172" i="156"/>
  <c r="K171" i="156"/>
  <c r="K162" i="156"/>
  <c r="K161" i="156"/>
  <c r="K152" i="156"/>
  <c r="K151" i="156"/>
  <c r="K142" i="156"/>
  <c r="K141" i="156"/>
  <c r="K133" i="156"/>
  <c r="K132" i="156"/>
  <c r="K120" i="156"/>
  <c r="K119" i="156"/>
  <c r="K111" i="156"/>
  <c r="K110" i="156"/>
  <c r="K98" i="156"/>
  <c r="K97" i="156"/>
  <c r="K85" i="156"/>
  <c r="K84" i="156"/>
  <c r="K76" i="156"/>
  <c r="K75" i="156"/>
  <c r="K67" i="156"/>
  <c r="K66" i="156"/>
  <c r="K58" i="156"/>
  <c r="K57" i="156"/>
  <c r="K48" i="156"/>
  <c r="K47" i="156"/>
  <c r="K38" i="156"/>
  <c r="K37" i="156"/>
  <c r="K29" i="156"/>
  <c r="K28" i="156"/>
  <c r="K27" i="156"/>
  <c r="K19" i="156"/>
  <c r="K18" i="156"/>
  <c r="K16" i="156"/>
  <c r="K206" i="37" l="1"/>
  <c r="K205" i="37"/>
  <c r="K194" i="37"/>
  <c r="K193" i="37"/>
  <c r="K139" i="37"/>
  <c r="K49" i="37"/>
  <c r="K48" i="37"/>
  <c r="J206" i="37"/>
  <c r="J205" i="37"/>
  <c r="J194" i="37"/>
  <c r="J193" i="37"/>
  <c r="J139" i="37"/>
  <c r="J49" i="37"/>
  <c r="J48" i="37"/>
  <c r="G5" i="37"/>
  <c r="H17" i="57"/>
  <c r="H16" i="57"/>
  <c r="H13" i="57"/>
  <c r="G5" i="57"/>
  <c r="K30" i="57"/>
  <c r="K187" i="37" s="1"/>
  <c r="K29" i="57"/>
  <c r="K186" i="37" s="1"/>
  <c r="K28" i="57"/>
  <c r="K185" i="37" s="1"/>
  <c r="K27" i="57"/>
  <c r="K184" i="37" s="1"/>
  <c r="K25" i="57"/>
  <c r="K182" i="37" s="1"/>
  <c r="K24" i="57"/>
  <c r="K181" i="37" s="1"/>
  <c r="K23" i="57"/>
  <c r="K180" i="37" s="1"/>
  <c r="K22" i="57"/>
  <c r="K179" i="37" s="1"/>
  <c r="K14" i="57"/>
  <c r="K26" i="57" s="1"/>
  <c r="K183" i="37" s="1"/>
  <c r="K9" i="57"/>
  <c r="K21" i="57" s="1"/>
  <c r="K178" i="37" s="1"/>
  <c r="J30" i="57"/>
  <c r="J187" i="37" s="1"/>
  <c r="J29" i="57"/>
  <c r="J186" i="37" s="1"/>
  <c r="J28" i="57"/>
  <c r="J185" i="37" s="1"/>
  <c r="J27" i="57"/>
  <c r="J184" i="37" s="1"/>
  <c r="J25" i="57"/>
  <c r="J182" i="37" s="1"/>
  <c r="J24" i="57"/>
  <c r="J181" i="37" s="1"/>
  <c r="J23" i="57"/>
  <c r="J180" i="37" s="1"/>
  <c r="J22" i="57"/>
  <c r="J179" i="37" s="1"/>
  <c r="J14" i="57"/>
  <c r="J26" i="57" s="1"/>
  <c r="J183" i="37" s="1"/>
  <c r="J9" i="57"/>
  <c r="J21" i="57" s="1"/>
  <c r="J178" i="37" s="1"/>
  <c r="H13" i="46"/>
  <c r="H12" i="46"/>
  <c r="G5" i="46"/>
  <c r="K30" i="46"/>
  <c r="K54" i="37" s="1"/>
  <c r="K29" i="46"/>
  <c r="K53" i="37" s="1"/>
  <c r="K28" i="46"/>
  <c r="K52" i="37" s="1"/>
  <c r="K27" i="46"/>
  <c r="K51" i="37" s="1"/>
  <c r="K25" i="46"/>
  <c r="K24" i="46"/>
  <c r="K23" i="46"/>
  <c r="K47" i="37" s="1"/>
  <c r="K22" i="46"/>
  <c r="K46" i="37" s="1"/>
  <c r="K14" i="46"/>
  <c r="K26" i="46" s="1"/>
  <c r="K50" i="37" s="1"/>
  <c r="K9" i="46"/>
  <c r="K21" i="46" s="1"/>
  <c r="K45" i="37" s="1"/>
  <c r="J30" i="46"/>
  <c r="J54" i="37" s="1"/>
  <c r="J29" i="46"/>
  <c r="J53" i="37" s="1"/>
  <c r="J28" i="46"/>
  <c r="J52" i="37" s="1"/>
  <c r="J27" i="46"/>
  <c r="J51" i="37" s="1"/>
  <c r="J25" i="46"/>
  <c r="J24" i="46"/>
  <c r="J23" i="46"/>
  <c r="J47" i="37" s="1"/>
  <c r="J14" i="46"/>
  <c r="J26" i="46" s="1"/>
  <c r="J50" i="37" s="1"/>
  <c r="I323" i="157"/>
  <c r="I320" i="157"/>
  <c r="I319" i="157"/>
  <c r="I318" i="157"/>
  <c r="I295" i="157"/>
  <c r="I294" i="157"/>
  <c r="I245" i="157"/>
  <c r="I220" i="157"/>
  <c r="I219" i="157"/>
  <c r="I170" i="157"/>
  <c r="I169" i="157"/>
  <c r="I135" i="157"/>
  <c r="I110" i="157"/>
  <c r="I76" i="157"/>
  <c r="I26" i="157"/>
  <c r="L337" i="157"/>
  <c r="K211" i="37" s="1"/>
  <c r="L336" i="157"/>
  <c r="K210" i="37" s="1"/>
  <c r="L335" i="157"/>
  <c r="K209" i="37" s="1"/>
  <c r="L334" i="157"/>
  <c r="K208" i="37" s="1"/>
  <c r="L332" i="157"/>
  <c r="L331" i="157"/>
  <c r="L330" i="157"/>
  <c r="K204" i="37" s="1"/>
  <c r="L329" i="157"/>
  <c r="K203" i="37" s="1"/>
  <c r="L321" i="157"/>
  <c r="L333" i="157" s="1"/>
  <c r="K207" i="37" s="1"/>
  <c r="L316" i="157"/>
  <c r="L328" i="157" s="1"/>
  <c r="K202" i="37" s="1"/>
  <c r="L312" i="157"/>
  <c r="K199" i="37" s="1"/>
  <c r="L311" i="157"/>
  <c r="K198" i="37" s="1"/>
  <c r="L310" i="157"/>
  <c r="K197" i="37" s="1"/>
  <c r="L309" i="157"/>
  <c r="K196" i="37" s="1"/>
  <c r="L307" i="157"/>
  <c r="L306" i="157"/>
  <c r="L305" i="157"/>
  <c r="K192" i="37" s="1"/>
  <c r="L304" i="157"/>
  <c r="K191" i="37" s="1"/>
  <c r="L296" i="157"/>
  <c r="L308" i="157" s="1"/>
  <c r="K195" i="37" s="1"/>
  <c r="L291" i="157"/>
  <c r="L287" i="157"/>
  <c r="K175" i="37" s="1"/>
  <c r="L286" i="157"/>
  <c r="K174" i="37" s="1"/>
  <c r="L285" i="157"/>
  <c r="K173" i="37" s="1"/>
  <c r="L284" i="157"/>
  <c r="K172" i="37" s="1"/>
  <c r="L282" i="157"/>
  <c r="K170" i="37" s="1"/>
  <c r="L281" i="157"/>
  <c r="K169" i="37" s="1"/>
  <c r="L280" i="157"/>
  <c r="K168" i="37" s="1"/>
  <c r="L279" i="157"/>
  <c r="K167" i="37" s="1"/>
  <c r="L271" i="157"/>
  <c r="L283" i="157" s="1"/>
  <c r="K171" i="37" s="1"/>
  <c r="L266" i="157"/>
  <c r="L278" i="157" s="1"/>
  <c r="K166" i="37" s="1"/>
  <c r="L262" i="157"/>
  <c r="K163" i="37" s="1"/>
  <c r="L261" i="157"/>
  <c r="K162" i="37" s="1"/>
  <c r="L260" i="157"/>
  <c r="K161" i="37" s="1"/>
  <c r="L259" i="157"/>
  <c r="K160" i="37" s="1"/>
  <c r="L257" i="157"/>
  <c r="K158" i="37" s="1"/>
  <c r="L256" i="157"/>
  <c r="K157" i="37" s="1"/>
  <c r="L255" i="157"/>
  <c r="K156" i="37" s="1"/>
  <c r="L254" i="157"/>
  <c r="K155" i="37" s="1"/>
  <c r="L246" i="157"/>
  <c r="L258" i="157" s="1"/>
  <c r="K159" i="37" s="1"/>
  <c r="L241" i="157"/>
  <c r="L253" i="157" s="1"/>
  <c r="K154" i="37" s="1"/>
  <c r="L237" i="157"/>
  <c r="K151" i="37" s="1"/>
  <c r="L236" i="157"/>
  <c r="K150" i="37" s="1"/>
  <c r="L235" i="157"/>
  <c r="K149" i="37" s="1"/>
  <c r="L234" i="157"/>
  <c r="K148" i="37" s="1"/>
  <c r="L232" i="157"/>
  <c r="K146" i="37" s="1"/>
  <c r="L231" i="157"/>
  <c r="K145" i="37" s="1"/>
  <c r="L230" i="157"/>
  <c r="K144" i="37" s="1"/>
  <c r="L229" i="157"/>
  <c r="K143" i="37" s="1"/>
  <c r="L221" i="157"/>
  <c r="L233" i="157" s="1"/>
  <c r="K147" i="37" s="1"/>
  <c r="L216" i="157"/>
  <c r="L228" i="157" s="1"/>
  <c r="K142" i="37" s="1"/>
  <c r="L212" i="157"/>
  <c r="K114" i="37" s="1"/>
  <c r="L211" i="157"/>
  <c r="K113" i="37" s="1"/>
  <c r="L210" i="157"/>
  <c r="K112" i="37" s="1"/>
  <c r="L209" i="157"/>
  <c r="K111" i="37" s="1"/>
  <c r="L207" i="157"/>
  <c r="K109" i="37" s="1"/>
  <c r="L206" i="157"/>
  <c r="K108" i="37" s="1"/>
  <c r="L205" i="157"/>
  <c r="K107" i="37" s="1"/>
  <c r="L204" i="157"/>
  <c r="K106" i="37" s="1"/>
  <c r="L196" i="157"/>
  <c r="L208" i="157" s="1"/>
  <c r="K110" i="37" s="1"/>
  <c r="L191" i="157"/>
  <c r="L203" i="157" s="1"/>
  <c r="K105" i="37" s="1"/>
  <c r="L187" i="157"/>
  <c r="K90" i="37" s="1"/>
  <c r="L186" i="157"/>
  <c r="K89" i="37" s="1"/>
  <c r="L185" i="157"/>
  <c r="K88" i="37" s="1"/>
  <c r="L184" i="157"/>
  <c r="K87" i="37" s="1"/>
  <c r="L182" i="157"/>
  <c r="K85" i="37" s="1"/>
  <c r="L181" i="157"/>
  <c r="K84" i="37" s="1"/>
  <c r="L180" i="157"/>
  <c r="K83" i="37" s="1"/>
  <c r="L179" i="157"/>
  <c r="K82" i="37" s="1"/>
  <c r="L171" i="157"/>
  <c r="L183" i="157" s="1"/>
  <c r="K86" i="37" s="1"/>
  <c r="L166" i="157"/>
  <c r="L178" i="157" s="1"/>
  <c r="K81" i="37" s="1"/>
  <c r="L162" i="157"/>
  <c r="K78" i="37" s="1"/>
  <c r="L161" i="157"/>
  <c r="K77" i="37" s="1"/>
  <c r="L160" i="157"/>
  <c r="K76" i="37" s="1"/>
  <c r="L159" i="157"/>
  <c r="K75" i="37" s="1"/>
  <c r="L157" i="157"/>
  <c r="K73" i="37" s="1"/>
  <c r="L156" i="157"/>
  <c r="K72" i="37" s="1"/>
  <c r="L155" i="157"/>
  <c r="K71" i="37" s="1"/>
  <c r="L154" i="157"/>
  <c r="K70" i="37" s="1"/>
  <c r="L148" i="157"/>
  <c r="L145" i="157"/>
  <c r="L137" i="157"/>
  <c r="L132" i="157"/>
  <c r="L128" i="157"/>
  <c r="K42" i="37" s="1"/>
  <c r="L127" i="157"/>
  <c r="K41" i="37" s="1"/>
  <c r="L126" i="157"/>
  <c r="K40" i="37" s="1"/>
  <c r="L125" i="157"/>
  <c r="K39" i="37" s="1"/>
  <c r="L123" i="157"/>
  <c r="K37" i="37" s="1"/>
  <c r="L122" i="157"/>
  <c r="K36" i="37" s="1"/>
  <c r="L121" i="157"/>
  <c r="K35" i="37" s="1"/>
  <c r="L120" i="157"/>
  <c r="K34" i="37" s="1"/>
  <c r="L112" i="157"/>
  <c r="L124" i="157" s="1"/>
  <c r="K38" i="37" s="1"/>
  <c r="L107" i="157"/>
  <c r="L102" i="157"/>
  <c r="K30" i="37" s="1"/>
  <c r="L101" i="157"/>
  <c r="K29" i="37" s="1"/>
  <c r="L100" i="157"/>
  <c r="K28" i="37" s="1"/>
  <c r="L99" i="157"/>
  <c r="K27" i="37" s="1"/>
  <c r="L97" i="157"/>
  <c r="K25" i="37" s="1"/>
  <c r="L96" i="157"/>
  <c r="K24" i="37" s="1"/>
  <c r="L95" i="157"/>
  <c r="K23" i="37" s="1"/>
  <c r="L94" i="157"/>
  <c r="K22" i="37" s="1"/>
  <c r="L88" i="157"/>
  <c r="L85" i="157"/>
  <c r="L77" i="157"/>
  <c r="L73" i="157"/>
  <c r="L67" i="157"/>
  <c r="L64" i="157"/>
  <c r="L57" i="157"/>
  <c r="L54" i="157"/>
  <c r="L48" i="157"/>
  <c r="L45" i="157"/>
  <c r="L39" i="157"/>
  <c r="L36" i="157"/>
  <c r="L28" i="157"/>
  <c r="L23" i="157"/>
  <c r="L15" i="157"/>
  <c r="L10" i="157"/>
  <c r="K337" i="157"/>
  <c r="J211" i="37" s="1"/>
  <c r="K336" i="157"/>
  <c r="J210" i="37" s="1"/>
  <c r="K335" i="157"/>
  <c r="J209" i="37" s="1"/>
  <c r="K334" i="157"/>
  <c r="J208" i="37" s="1"/>
  <c r="K332" i="157"/>
  <c r="K331" i="157"/>
  <c r="K330" i="157"/>
  <c r="J204" i="37" s="1"/>
  <c r="K329" i="157"/>
  <c r="J203" i="37" s="1"/>
  <c r="K321" i="157"/>
  <c r="K333" i="157" s="1"/>
  <c r="J207" i="37" s="1"/>
  <c r="K316" i="157"/>
  <c r="K328" i="157" s="1"/>
  <c r="J202" i="37" s="1"/>
  <c r="K312" i="157"/>
  <c r="J199" i="37" s="1"/>
  <c r="K311" i="157"/>
  <c r="J198" i="37" s="1"/>
  <c r="K310" i="157"/>
  <c r="J197" i="37" s="1"/>
  <c r="K309" i="157"/>
  <c r="J196" i="37" s="1"/>
  <c r="K307" i="157"/>
  <c r="K306" i="157"/>
  <c r="K305" i="157"/>
  <c r="J192" i="37" s="1"/>
  <c r="K304" i="157"/>
  <c r="J191" i="37" s="1"/>
  <c r="K296" i="157"/>
  <c r="K308" i="157" s="1"/>
  <c r="J195" i="37" s="1"/>
  <c r="K291" i="157"/>
  <c r="K287" i="157"/>
  <c r="J175" i="37" s="1"/>
  <c r="K286" i="157"/>
  <c r="J174" i="37" s="1"/>
  <c r="K285" i="157"/>
  <c r="J173" i="37" s="1"/>
  <c r="K284" i="157"/>
  <c r="J172" i="37" s="1"/>
  <c r="K282" i="157"/>
  <c r="J170" i="37" s="1"/>
  <c r="K281" i="157"/>
  <c r="J169" i="37" s="1"/>
  <c r="K280" i="157"/>
  <c r="J168" i="37" s="1"/>
  <c r="K279" i="157"/>
  <c r="J167" i="37" s="1"/>
  <c r="K271" i="157"/>
  <c r="K283" i="157" s="1"/>
  <c r="J171" i="37" s="1"/>
  <c r="K266" i="157"/>
  <c r="K278" i="157" s="1"/>
  <c r="J166" i="37" s="1"/>
  <c r="K262" i="157"/>
  <c r="J163" i="37" s="1"/>
  <c r="K261" i="157"/>
  <c r="J162" i="37" s="1"/>
  <c r="K260" i="157"/>
  <c r="J161" i="37" s="1"/>
  <c r="K259" i="157"/>
  <c r="J160" i="37" s="1"/>
  <c r="K257" i="157"/>
  <c r="J158" i="37" s="1"/>
  <c r="K256" i="157"/>
  <c r="J157" i="37" s="1"/>
  <c r="K255" i="157"/>
  <c r="J156" i="37" s="1"/>
  <c r="K254" i="157"/>
  <c r="J155" i="37" s="1"/>
  <c r="K246" i="157"/>
  <c r="K258" i="157" s="1"/>
  <c r="J159" i="37" s="1"/>
  <c r="K241" i="157"/>
  <c r="K253" i="157" s="1"/>
  <c r="J154" i="37" s="1"/>
  <c r="K237" i="157"/>
  <c r="J151" i="37" s="1"/>
  <c r="K236" i="157"/>
  <c r="J150" i="37" s="1"/>
  <c r="K235" i="157"/>
  <c r="J149" i="37" s="1"/>
  <c r="K234" i="157"/>
  <c r="J148" i="37" s="1"/>
  <c r="K232" i="157"/>
  <c r="J146" i="37" s="1"/>
  <c r="K231" i="157"/>
  <c r="J145" i="37" s="1"/>
  <c r="K230" i="157"/>
  <c r="J144" i="37" s="1"/>
  <c r="K229" i="157"/>
  <c r="J143" i="37" s="1"/>
  <c r="K221" i="157"/>
  <c r="K233" i="157" s="1"/>
  <c r="J147" i="37" s="1"/>
  <c r="K216" i="157"/>
  <c r="K228" i="157" s="1"/>
  <c r="J142" i="37" s="1"/>
  <c r="K212" i="157"/>
  <c r="J114" i="37" s="1"/>
  <c r="K211" i="157"/>
  <c r="J113" i="37" s="1"/>
  <c r="K210" i="157"/>
  <c r="J112" i="37" s="1"/>
  <c r="K209" i="157"/>
  <c r="J111" i="37" s="1"/>
  <c r="K207" i="157"/>
  <c r="J109" i="37" s="1"/>
  <c r="K206" i="157"/>
  <c r="J108" i="37" s="1"/>
  <c r="K205" i="157"/>
  <c r="J107" i="37" s="1"/>
  <c r="K204" i="157"/>
  <c r="J106" i="37" s="1"/>
  <c r="K196" i="157"/>
  <c r="K191" i="157"/>
  <c r="K203" i="157" s="1"/>
  <c r="J105" i="37" s="1"/>
  <c r="K187" i="157"/>
  <c r="J90" i="37" s="1"/>
  <c r="K186" i="157"/>
  <c r="J89" i="37" s="1"/>
  <c r="K185" i="157"/>
  <c r="J88" i="37" s="1"/>
  <c r="K184" i="157"/>
  <c r="J87" i="37" s="1"/>
  <c r="K182" i="157"/>
  <c r="J85" i="37" s="1"/>
  <c r="K181" i="157"/>
  <c r="J84" i="37" s="1"/>
  <c r="K180" i="157"/>
  <c r="J83" i="37" s="1"/>
  <c r="K179" i="157"/>
  <c r="J82" i="37" s="1"/>
  <c r="K171" i="157"/>
  <c r="K183" i="157" s="1"/>
  <c r="J86" i="37" s="1"/>
  <c r="K166" i="157"/>
  <c r="K178" i="157" s="1"/>
  <c r="J81" i="37" s="1"/>
  <c r="K162" i="157"/>
  <c r="J78" i="37" s="1"/>
  <c r="K161" i="157"/>
  <c r="J77" i="37" s="1"/>
  <c r="K160" i="157"/>
  <c r="J76" i="37" s="1"/>
  <c r="K159" i="157"/>
  <c r="J75" i="37" s="1"/>
  <c r="K157" i="157"/>
  <c r="J73" i="37" s="1"/>
  <c r="K156" i="157"/>
  <c r="J72" i="37" s="1"/>
  <c r="K155" i="157"/>
  <c r="J71" i="37" s="1"/>
  <c r="K154" i="157"/>
  <c r="J70" i="37" s="1"/>
  <c r="K148" i="157"/>
  <c r="K158" i="157" s="1"/>
  <c r="J74" i="37" s="1"/>
  <c r="K145" i="157"/>
  <c r="K137" i="157"/>
  <c r="K132" i="157"/>
  <c r="K128" i="157"/>
  <c r="J42" i="37" s="1"/>
  <c r="K127" i="157"/>
  <c r="J41" i="37" s="1"/>
  <c r="K126" i="157"/>
  <c r="J40" i="37" s="1"/>
  <c r="K125" i="157"/>
  <c r="J39" i="37" s="1"/>
  <c r="K123" i="157"/>
  <c r="J37" i="37" s="1"/>
  <c r="K122" i="157"/>
  <c r="J36" i="37" s="1"/>
  <c r="K121" i="157"/>
  <c r="J35" i="37" s="1"/>
  <c r="K120" i="157"/>
  <c r="J34" i="37" s="1"/>
  <c r="K112" i="157"/>
  <c r="K124" i="157" s="1"/>
  <c r="J38" i="37" s="1"/>
  <c r="K107" i="157"/>
  <c r="K102" i="157"/>
  <c r="J30" i="37" s="1"/>
  <c r="K101" i="157"/>
  <c r="J29" i="37" s="1"/>
  <c r="K100" i="157"/>
  <c r="J28" i="37" s="1"/>
  <c r="K99" i="157"/>
  <c r="J27" i="37" s="1"/>
  <c r="K97" i="157"/>
  <c r="J25" i="37" s="1"/>
  <c r="K96" i="157"/>
  <c r="J24" i="37" s="1"/>
  <c r="K95" i="157"/>
  <c r="J23" i="37" s="1"/>
  <c r="K94" i="157"/>
  <c r="J22" i="37" s="1"/>
  <c r="K88" i="157"/>
  <c r="K85" i="157"/>
  <c r="K77" i="157"/>
  <c r="K73" i="157"/>
  <c r="K67" i="157"/>
  <c r="K64" i="157"/>
  <c r="K57" i="157"/>
  <c r="K54" i="157"/>
  <c r="K48" i="157"/>
  <c r="K45" i="157"/>
  <c r="K39" i="157"/>
  <c r="K36" i="157"/>
  <c r="K28" i="157"/>
  <c r="K23" i="157"/>
  <c r="K15" i="157"/>
  <c r="K10" i="157"/>
  <c r="H6" i="157"/>
  <c r="J369" i="156"/>
  <c r="J356" i="156"/>
  <c r="J280" i="156"/>
  <c r="J279" i="156"/>
  <c r="J186" i="156"/>
  <c r="J175" i="156"/>
  <c r="J174" i="156"/>
  <c r="J15" i="156"/>
  <c r="M386" i="156"/>
  <c r="K223" i="37" s="1"/>
  <c r="M385" i="156"/>
  <c r="K222" i="37" s="1"/>
  <c r="M384" i="156"/>
  <c r="K221" i="37" s="1"/>
  <c r="M383" i="156"/>
  <c r="K220" i="37" s="1"/>
  <c r="M381" i="156"/>
  <c r="K218" i="37" s="1"/>
  <c r="M380" i="156"/>
  <c r="K217" i="37" s="1"/>
  <c r="M379" i="156"/>
  <c r="K216" i="37" s="1"/>
  <c r="M378" i="156"/>
  <c r="K215" i="37" s="1"/>
  <c r="M370" i="156"/>
  <c r="M365" i="156"/>
  <c r="M358" i="156"/>
  <c r="M353" i="156"/>
  <c r="M349" i="156"/>
  <c r="M348" i="156"/>
  <c r="K138" i="37" s="1"/>
  <c r="M347" i="156"/>
  <c r="K137" i="37" s="1"/>
  <c r="M346" i="156"/>
  <c r="K136" i="37" s="1"/>
  <c r="M344" i="156"/>
  <c r="K134" i="37" s="1"/>
  <c r="M343" i="156"/>
  <c r="K133" i="37" s="1"/>
  <c r="M342" i="156"/>
  <c r="K132" i="37" s="1"/>
  <c r="M341" i="156"/>
  <c r="K131" i="37" s="1"/>
  <c r="M333" i="156"/>
  <c r="M328" i="156"/>
  <c r="M340" i="156" s="1"/>
  <c r="K130" i="37" s="1"/>
  <c r="M325" i="156"/>
  <c r="K127" i="37" s="1"/>
  <c r="M324" i="156"/>
  <c r="K126" i="37" s="1"/>
  <c r="M323" i="156"/>
  <c r="K125" i="37" s="1"/>
  <c r="M322" i="156"/>
  <c r="K124" i="37" s="1"/>
  <c r="M320" i="156"/>
  <c r="K122" i="37" s="1"/>
  <c r="M319" i="156"/>
  <c r="K121" i="37" s="1"/>
  <c r="M318" i="156"/>
  <c r="K120" i="37" s="1"/>
  <c r="M317" i="156"/>
  <c r="K119" i="37" s="1"/>
  <c r="K236" i="37" s="1"/>
  <c r="M316" i="156"/>
  <c r="K118" i="37" s="1"/>
  <c r="M308" i="156"/>
  <c r="M315" i="156"/>
  <c r="K117" i="37" s="1"/>
  <c r="M297" i="156"/>
  <c r="K102" i="37" s="1"/>
  <c r="M296" i="156"/>
  <c r="K101" i="37" s="1"/>
  <c r="M295" i="156"/>
  <c r="K100" i="37" s="1"/>
  <c r="M294" i="156"/>
  <c r="K99" i="37" s="1"/>
  <c r="M292" i="156"/>
  <c r="K97" i="37" s="1"/>
  <c r="M291" i="156"/>
  <c r="K96" i="37" s="1"/>
  <c r="M290" i="156"/>
  <c r="K95" i="37" s="1"/>
  <c r="M289" i="156"/>
  <c r="K94" i="37" s="1"/>
  <c r="M281" i="156"/>
  <c r="M293" i="156" s="1"/>
  <c r="K98" i="37" s="1"/>
  <c r="M276" i="156"/>
  <c r="M288" i="156" s="1"/>
  <c r="K93" i="37" s="1"/>
  <c r="M272" i="156"/>
  <c r="K66" i="37" s="1"/>
  <c r="M271" i="156"/>
  <c r="K65" i="37" s="1"/>
  <c r="M270" i="156"/>
  <c r="K64" i="37" s="1"/>
  <c r="M269" i="156"/>
  <c r="K63" i="37" s="1"/>
  <c r="M267" i="156"/>
  <c r="K61" i="37" s="1"/>
  <c r="M266" i="156"/>
  <c r="K60" i="37" s="1"/>
  <c r="M265" i="156"/>
  <c r="K59" i="37" s="1"/>
  <c r="M264" i="156"/>
  <c r="K58" i="37" s="1"/>
  <c r="M255" i="156"/>
  <c r="M250" i="156"/>
  <c r="M263" i="156" s="1"/>
  <c r="K57" i="37" s="1"/>
  <c r="M245" i="156"/>
  <c r="M244" i="156"/>
  <c r="M243" i="156"/>
  <c r="K15" i="37" s="1"/>
  <c r="M242" i="156"/>
  <c r="M240" i="156"/>
  <c r="M239" i="156"/>
  <c r="M238" i="156"/>
  <c r="M237" i="156"/>
  <c r="M230" i="156"/>
  <c r="M227" i="156"/>
  <c r="M221" i="156"/>
  <c r="M218" i="156"/>
  <c r="M199" i="156"/>
  <c r="M196" i="156"/>
  <c r="M188" i="156"/>
  <c r="M183" i="156"/>
  <c r="M176" i="156"/>
  <c r="M173" i="156"/>
  <c r="M166" i="156"/>
  <c r="M163" i="156"/>
  <c r="M156" i="156"/>
  <c r="M153" i="156"/>
  <c r="M146" i="156"/>
  <c r="M143" i="156"/>
  <c r="M137" i="156"/>
  <c r="M134" i="156"/>
  <c r="M126" i="156"/>
  <c r="M121" i="156"/>
  <c r="M115" i="156"/>
  <c r="M112" i="156"/>
  <c r="M104" i="156"/>
  <c r="M99" i="156"/>
  <c r="M91" i="156"/>
  <c r="M86" i="156"/>
  <c r="M80" i="156"/>
  <c r="M77" i="156"/>
  <c r="M71" i="156"/>
  <c r="M68" i="156"/>
  <c r="M62" i="156"/>
  <c r="M59" i="156"/>
  <c r="M52" i="156"/>
  <c r="M49" i="156"/>
  <c r="M42" i="156"/>
  <c r="M39" i="156"/>
  <c r="M33" i="156"/>
  <c r="M30" i="156"/>
  <c r="M25" i="156"/>
  <c r="K231" i="37" s="1"/>
  <c r="M24" i="156"/>
  <c r="K230" i="37" s="1"/>
  <c r="M22" i="156"/>
  <c r="K228" i="37" s="1"/>
  <c r="M21" i="156"/>
  <c r="K227" i="37" s="1"/>
  <c r="M13" i="156"/>
  <c r="M23" i="156" s="1"/>
  <c r="K229" i="37" s="1"/>
  <c r="M10" i="156"/>
  <c r="M20" i="156" s="1"/>
  <c r="K226" i="37" s="1"/>
  <c r="L386" i="156"/>
  <c r="J223" i="37" s="1"/>
  <c r="L385" i="156"/>
  <c r="J222" i="37" s="1"/>
  <c r="L384" i="156"/>
  <c r="J221" i="37" s="1"/>
  <c r="L383" i="156"/>
  <c r="J220" i="37" s="1"/>
  <c r="L381" i="156"/>
  <c r="J218" i="37" s="1"/>
  <c r="L380" i="156"/>
  <c r="J217" i="37" s="1"/>
  <c r="L379" i="156"/>
  <c r="J216" i="37" s="1"/>
  <c r="L378" i="156"/>
  <c r="J215" i="37" s="1"/>
  <c r="L370" i="156"/>
  <c r="L365" i="156"/>
  <c r="L358" i="156"/>
  <c r="L353" i="156"/>
  <c r="L349" i="156"/>
  <c r="L348" i="156"/>
  <c r="J138" i="37" s="1"/>
  <c r="L347" i="156"/>
  <c r="J137" i="37" s="1"/>
  <c r="L346" i="156"/>
  <c r="J136" i="37" s="1"/>
  <c r="L344" i="156"/>
  <c r="J134" i="37" s="1"/>
  <c r="L343" i="156"/>
  <c r="J133" i="37" s="1"/>
  <c r="L342" i="156"/>
  <c r="J132" i="37" s="1"/>
  <c r="L341" i="156"/>
  <c r="J131" i="37" s="1"/>
  <c r="L333" i="156"/>
  <c r="L328" i="156"/>
  <c r="L340" i="156" s="1"/>
  <c r="J130" i="37" s="1"/>
  <c r="L325" i="156"/>
  <c r="J127" i="37" s="1"/>
  <c r="L324" i="156"/>
  <c r="J126" i="37" s="1"/>
  <c r="L323" i="156"/>
  <c r="J125" i="37" s="1"/>
  <c r="L322" i="156"/>
  <c r="J124" i="37" s="1"/>
  <c r="L320" i="156"/>
  <c r="J122" i="37" s="1"/>
  <c r="L319" i="156"/>
  <c r="J121" i="37" s="1"/>
  <c r="L318" i="156"/>
  <c r="J120" i="37" s="1"/>
  <c r="L317" i="156"/>
  <c r="J119" i="37" s="1"/>
  <c r="J236" i="37" s="1"/>
  <c r="L316" i="156"/>
  <c r="J118" i="37" s="1"/>
  <c r="L308" i="156"/>
  <c r="L321" i="156" s="1"/>
  <c r="J123" i="37" s="1"/>
  <c r="L315" i="156"/>
  <c r="J117" i="37" s="1"/>
  <c r="L297" i="156"/>
  <c r="J102" i="37" s="1"/>
  <c r="L296" i="156"/>
  <c r="J101" i="37" s="1"/>
  <c r="L295" i="156"/>
  <c r="J100" i="37" s="1"/>
  <c r="L294" i="156"/>
  <c r="J99" i="37" s="1"/>
  <c r="L292" i="156"/>
  <c r="J97" i="37" s="1"/>
  <c r="L291" i="156"/>
  <c r="J96" i="37" s="1"/>
  <c r="L290" i="156"/>
  <c r="J95" i="37" s="1"/>
  <c r="L289" i="156"/>
  <c r="J94" i="37" s="1"/>
  <c r="L281" i="156"/>
  <c r="L276" i="156"/>
  <c r="L288" i="156" s="1"/>
  <c r="J93" i="37" s="1"/>
  <c r="L272" i="156"/>
  <c r="J66" i="37" s="1"/>
  <c r="L271" i="156"/>
  <c r="J65" i="37" s="1"/>
  <c r="L270" i="156"/>
  <c r="J64" i="37" s="1"/>
  <c r="L269" i="156"/>
  <c r="J63" i="37" s="1"/>
  <c r="L267" i="156"/>
  <c r="J61" i="37" s="1"/>
  <c r="L266" i="156"/>
  <c r="J60" i="37" s="1"/>
  <c r="L265" i="156"/>
  <c r="J59" i="37" s="1"/>
  <c r="L264" i="156"/>
  <c r="J58" i="37" s="1"/>
  <c r="L255" i="156"/>
  <c r="L268" i="156" s="1"/>
  <c r="J62" i="37" s="1"/>
  <c r="L250" i="156"/>
  <c r="L263" i="156" s="1"/>
  <c r="J57" i="37" s="1"/>
  <c r="L245" i="156"/>
  <c r="J17" i="37" s="1"/>
  <c r="L244" i="156"/>
  <c r="J16" i="37" s="1"/>
  <c r="L243" i="156"/>
  <c r="J15" i="37" s="1"/>
  <c r="L242" i="156"/>
  <c r="J14" i="37" s="1"/>
  <c r="L240" i="156"/>
  <c r="J12" i="37" s="1"/>
  <c r="L239" i="156"/>
  <c r="J11" i="37" s="1"/>
  <c r="L238" i="156"/>
  <c r="J10" i="37" s="1"/>
  <c r="L237" i="156"/>
  <c r="J9" i="37" s="1"/>
  <c r="L230" i="156"/>
  <c r="L227" i="156"/>
  <c r="L221" i="156"/>
  <c r="L218" i="156"/>
  <c r="L199" i="156"/>
  <c r="L196" i="156"/>
  <c r="L202" i="156" s="1"/>
  <c r="L188" i="156"/>
  <c r="L183" i="156"/>
  <c r="L176" i="156"/>
  <c r="L173" i="156"/>
  <c r="L166" i="156"/>
  <c r="L163" i="156"/>
  <c r="L156" i="156"/>
  <c r="L153" i="156"/>
  <c r="L146" i="156"/>
  <c r="L143" i="156"/>
  <c r="L137" i="156"/>
  <c r="L134" i="156"/>
  <c r="L126" i="156"/>
  <c r="L121" i="156"/>
  <c r="L115" i="156"/>
  <c r="L112" i="156"/>
  <c r="L104" i="156"/>
  <c r="L99" i="156"/>
  <c r="L91" i="156"/>
  <c r="L86" i="156"/>
  <c r="L80" i="156"/>
  <c r="L77" i="156"/>
  <c r="L71" i="156"/>
  <c r="L68" i="156"/>
  <c r="L62" i="156"/>
  <c r="L59" i="156"/>
  <c r="L52" i="156"/>
  <c r="L49" i="156"/>
  <c r="L42" i="156"/>
  <c r="L39" i="156"/>
  <c r="L33" i="156"/>
  <c r="L30" i="156"/>
  <c r="L25" i="156"/>
  <c r="J231" i="37" s="1"/>
  <c r="L24" i="156"/>
  <c r="J230" i="37" s="1"/>
  <c r="L22" i="156"/>
  <c r="J228" i="37" s="1"/>
  <c r="L21" i="156"/>
  <c r="J227" i="37" s="1"/>
  <c r="L13" i="156"/>
  <c r="L23" i="156" s="1"/>
  <c r="J229" i="37" s="1"/>
  <c r="L10" i="156"/>
  <c r="L20" i="156" s="1"/>
  <c r="J226" i="37" s="1"/>
  <c r="M180" i="156" l="1"/>
  <c r="K201" i="157"/>
  <c r="K213" i="157" s="1"/>
  <c r="J115" i="37" s="1"/>
  <c r="K14" i="37"/>
  <c r="K241" i="37" s="1"/>
  <c r="K11" i="37"/>
  <c r="K16" i="37"/>
  <c r="K243" i="37" s="1"/>
  <c r="K12" i="37"/>
  <c r="K239" i="37" s="1"/>
  <c r="K17" i="37"/>
  <c r="K244" i="37" s="1"/>
  <c r="K10" i="37"/>
  <c r="K9" i="37"/>
  <c r="K235" i="37" s="1"/>
  <c r="K19" i="57"/>
  <c r="K31" i="57" s="1"/>
  <c r="K188" i="37" s="1"/>
  <c r="L153" i="157"/>
  <c r="K69" i="37" s="1"/>
  <c r="L82" i="157"/>
  <c r="K82" i="157"/>
  <c r="L51" i="157"/>
  <c r="K51" i="157"/>
  <c r="L20" i="157"/>
  <c r="M382" i="156"/>
  <c r="K219" i="37" s="1"/>
  <c r="M160" i="156"/>
  <c r="L233" i="156"/>
  <c r="M65" i="156"/>
  <c r="L377" i="156"/>
  <c r="J214" i="37" s="1"/>
  <c r="M233" i="156"/>
  <c r="K326" i="157"/>
  <c r="K338" i="157" s="1"/>
  <c r="J212" i="37" s="1"/>
  <c r="L301" i="157"/>
  <c r="L313" i="157" s="1"/>
  <c r="K200" i="37" s="1"/>
  <c r="K301" i="157"/>
  <c r="K313" i="157" s="1"/>
  <c r="J200" i="37" s="1"/>
  <c r="K303" i="157"/>
  <c r="J190" i="37" s="1"/>
  <c r="L303" i="157"/>
  <c r="K190" i="37" s="1"/>
  <c r="K276" i="157"/>
  <c r="K288" i="157" s="1"/>
  <c r="J176" i="37" s="1"/>
  <c r="L251" i="157"/>
  <c r="L263" i="157" s="1"/>
  <c r="K164" i="37" s="1"/>
  <c r="K251" i="157"/>
  <c r="K263" i="157" s="1"/>
  <c r="J164" i="37" s="1"/>
  <c r="K226" i="157"/>
  <c r="K238" i="157" s="1"/>
  <c r="J152" i="37" s="1"/>
  <c r="L226" i="157"/>
  <c r="L238" i="157" s="1"/>
  <c r="K152" i="37" s="1"/>
  <c r="L201" i="157"/>
  <c r="L213" i="157" s="1"/>
  <c r="K115" i="37" s="1"/>
  <c r="K176" i="157"/>
  <c r="K188" i="157" s="1"/>
  <c r="J91" i="37" s="1"/>
  <c r="L176" i="157"/>
  <c r="L188" i="157" s="1"/>
  <c r="K91" i="37" s="1"/>
  <c r="K153" i="157"/>
  <c r="J69" i="37" s="1"/>
  <c r="L151" i="157"/>
  <c r="L142" i="157"/>
  <c r="K142" i="157"/>
  <c r="L117" i="157"/>
  <c r="L129" i="157" s="1"/>
  <c r="K43" i="37" s="1"/>
  <c r="K117" i="157"/>
  <c r="K129" i="157" s="1"/>
  <c r="J43" i="37" s="1"/>
  <c r="K119" i="157"/>
  <c r="J33" i="37" s="1"/>
  <c r="L119" i="157"/>
  <c r="K33" i="37" s="1"/>
  <c r="K91" i="157"/>
  <c r="L91" i="157"/>
  <c r="K70" i="157"/>
  <c r="L70" i="157"/>
  <c r="L61" i="157"/>
  <c r="L42" i="157"/>
  <c r="K42" i="157"/>
  <c r="L33" i="157"/>
  <c r="K33" i="157"/>
  <c r="K93" i="157"/>
  <c r="J21" i="37" s="1"/>
  <c r="L93" i="157"/>
  <c r="K21" i="37" s="1"/>
  <c r="K20" i="157"/>
  <c r="K98" i="157"/>
  <c r="J26" i="37" s="1"/>
  <c r="L98" i="157"/>
  <c r="K26" i="37" s="1"/>
  <c r="M363" i="156"/>
  <c r="M313" i="156"/>
  <c r="L224" i="156"/>
  <c r="L193" i="156"/>
  <c r="J238" i="37"/>
  <c r="J239" i="37"/>
  <c r="K238" i="37"/>
  <c r="L150" i="156"/>
  <c r="M140" i="156"/>
  <c r="M96" i="156"/>
  <c r="L96" i="156"/>
  <c r="M74" i="156"/>
  <c r="L74" i="156"/>
  <c r="K242" i="37"/>
  <c r="J242" i="37"/>
  <c r="J243" i="37"/>
  <c r="J241" i="37"/>
  <c r="J237" i="37"/>
  <c r="K237" i="37"/>
  <c r="J244" i="37"/>
  <c r="J19" i="57"/>
  <c r="J31" i="57" s="1"/>
  <c r="J188" i="37" s="1"/>
  <c r="K19" i="46"/>
  <c r="K31" i="46" s="1"/>
  <c r="K55" i="37" s="1"/>
  <c r="L158" i="157"/>
  <c r="K74" i="37" s="1"/>
  <c r="L276" i="157"/>
  <c r="L288" i="157" s="1"/>
  <c r="K176" i="37" s="1"/>
  <c r="L326" i="157"/>
  <c r="L338" i="157" s="1"/>
  <c r="K212" i="37" s="1"/>
  <c r="K61" i="157"/>
  <c r="K151" i="157"/>
  <c r="K208" i="157"/>
  <c r="J110" i="37" s="1"/>
  <c r="L338" i="156"/>
  <c r="L350" i="156" s="1"/>
  <c r="J140" i="37" s="1"/>
  <c r="L375" i="156"/>
  <c r="M36" i="156"/>
  <c r="M56" i="156"/>
  <c r="M118" i="156"/>
  <c r="M150" i="156"/>
  <c r="M170" i="156"/>
  <c r="M193" i="156"/>
  <c r="M260" i="156"/>
  <c r="M273" i="156" s="1"/>
  <c r="K67" i="37" s="1"/>
  <c r="M338" i="156"/>
  <c r="M350" i="156" s="1"/>
  <c r="K140" i="37" s="1"/>
  <c r="M377" i="156"/>
  <c r="K214" i="37" s="1"/>
  <c r="L140" i="156"/>
  <c r="L363" i="156"/>
  <c r="L46" i="156"/>
  <c r="L286" i="156"/>
  <c r="L298" i="156" s="1"/>
  <c r="J103" i="37" s="1"/>
  <c r="L36" i="156"/>
  <c r="L56" i="156"/>
  <c r="M83" i="156"/>
  <c r="M286" i="156"/>
  <c r="M298" i="156" s="1"/>
  <c r="K103" i="37" s="1"/>
  <c r="L118" i="156"/>
  <c r="L170" i="156"/>
  <c r="L293" i="156"/>
  <c r="J98" i="37" s="1"/>
  <c r="L345" i="156"/>
  <c r="J135" i="37" s="1"/>
  <c r="M46" i="156"/>
  <c r="M241" i="156"/>
  <c r="M236" i="156"/>
  <c r="L65" i="156"/>
  <c r="L83" i="156"/>
  <c r="L160" i="156"/>
  <c r="L236" i="156"/>
  <c r="J8" i="37" s="1"/>
  <c r="L260" i="156"/>
  <c r="L273" i="156" s="1"/>
  <c r="J67" i="37" s="1"/>
  <c r="M17" i="156"/>
  <c r="M26" i="156" s="1"/>
  <c r="K232" i="37" s="1"/>
  <c r="M109" i="156"/>
  <c r="M131" i="156"/>
  <c r="M202" i="156"/>
  <c r="M268" i="156"/>
  <c r="K62" i="37" s="1"/>
  <c r="M345" i="156"/>
  <c r="K135" i="37" s="1"/>
  <c r="L17" i="156"/>
  <c r="L26" i="156" s="1"/>
  <c r="J232" i="37" s="1"/>
  <c r="L109" i="156"/>
  <c r="L131" i="156"/>
  <c r="L326" i="156"/>
  <c r="J128" i="37" s="1"/>
  <c r="L382" i="156"/>
  <c r="J219" i="37" s="1"/>
  <c r="M321" i="156"/>
  <c r="M375" i="156"/>
  <c r="M224" i="156"/>
  <c r="L241" i="156"/>
  <c r="J13" i="37" s="1"/>
  <c r="L313" i="156"/>
  <c r="K13" i="37" l="1"/>
  <c r="K8" i="37"/>
  <c r="K234" i="37" s="1"/>
  <c r="L163" i="157"/>
  <c r="K79" i="37" s="1"/>
  <c r="M387" i="156"/>
  <c r="K224" i="37" s="1"/>
  <c r="K163" i="157"/>
  <c r="J79" i="37" s="1"/>
  <c r="L103" i="157"/>
  <c r="K31" i="37" s="1"/>
  <c r="K103" i="157"/>
  <c r="J31" i="37" s="1"/>
  <c r="L387" i="156"/>
  <c r="J224" i="37" s="1"/>
  <c r="J240" i="37"/>
  <c r="M326" i="156"/>
  <c r="K128" i="37" s="1"/>
  <c r="K123" i="37"/>
  <c r="L246" i="156"/>
  <c r="J18" i="37" s="1"/>
  <c r="M246" i="156"/>
  <c r="K240" i="37" l="1"/>
  <c r="K18" i="37"/>
  <c r="K233" i="37" s="1"/>
  <c r="B128" i="37"/>
  <c r="C128" i="37"/>
  <c r="D128" i="37"/>
  <c r="E128" i="37"/>
  <c r="J317" i="156"/>
  <c r="H119" i="37" s="1"/>
  <c r="H236" i="37" s="1"/>
  <c r="H317" i="156"/>
  <c r="F119" i="37" s="1"/>
  <c r="F236" i="37" s="1"/>
  <c r="F317" i="156"/>
  <c r="D119" i="37" s="1"/>
  <c r="D236" i="37" s="1"/>
  <c r="D317" i="156"/>
  <c r="B119" i="37" s="1"/>
  <c r="B236" i="37" s="1"/>
  <c r="I303" i="156"/>
  <c r="E303" i="156"/>
  <c r="E317" i="156" l="1"/>
  <c r="C119" i="37" s="1"/>
  <c r="C236" i="37" s="1"/>
  <c r="E236" i="37" s="1"/>
  <c r="G303" i="156"/>
  <c r="G317" i="156" s="1"/>
  <c r="E119" i="37" s="1"/>
  <c r="I317" i="156"/>
  <c r="G119" i="37" s="1"/>
  <c r="G236" i="37" s="1"/>
  <c r="L236" i="37" s="1"/>
  <c r="K303" i="156"/>
  <c r="K317" i="156" s="1"/>
  <c r="I119" i="37" s="1"/>
  <c r="I236" i="37" s="1"/>
  <c r="N303" i="156"/>
  <c r="N317" i="156" s="1"/>
  <c r="L119" i="37" s="1"/>
  <c r="C5" i="37"/>
  <c r="D6" i="157"/>
  <c r="C5" i="57" s="1"/>
  <c r="C5" i="46" l="1"/>
  <c r="I145" i="157"/>
  <c r="H69" i="157"/>
  <c r="J69" i="157" s="1"/>
  <c r="J243" i="156" l="1"/>
  <c r="I164" i="156" l="1"/>
  <c r="I165" i="156"/>
  <c r="N165" i="156" l="1"/>
  <c r="K165" i="156"/>
  <c r="N164" i="156"/>
  <c r="K164" i="156"/>
  <c r="E11" i="156"/>
  <c r="K163" i="156" l="1"/>
  <c r="J183" i="156"/>
  <c r="H183" i="156"/>
  <c r="F183" i="156"/>
  <c r="D183" i="156"/>
  <c r="G18" i="57"/>
  <c r="I18" i="57" s="1"/>
  <c r="I30" i="57" s="1"/>
  <c r="I187" i="37" s="1"/>
  <c r="G17" i="57"/>
  <c r="I17" i="57" s="1"/>
  <c r="I29" i="57" s="1"/>
  <c r="I186" i="37" s="1"/>
  <c r="G16" i="57"/>
  <c r="I16" i="57" s="1"/>
  <c r="I28" i="57" s="1"/>
  <c r="I185" i="37" s="1"/>
  <c r="G15" i="57"/>
  <c r="I15" i="57" s="1"/>
  <c r="G13" i="57"/>
  <c r="I13" i="57" s="1"/>
  <c r="I25" i="57" s="1"/>
  <c r="I182" i="37" s="1"/>
  <c r="G12" i="57"/>
  <c r="I12" i="57" s="1"/>
  <c r="I24" i="57" s="1"/>
  <c r="I181" i="37" s="1"/>
  <c r="G11" i="57"/>
  <c r="I11" i="57" s="1"/>
  <c r="I23" i="57" s="1"/>
  <c r="I180" i="37" s="1"/>
  <c r="G10" i="57"/>
  <c r="I10" i="57" s="1"/>
  <c r="G18" i="46"/>
  <c r="G17" i="46"/>
  <c r="I17" i="46" s="1"/>
  <c r="I29" i="46" s="1"/>
  <c r="I53" i="37" s="1"/>
  <c r="G16" i="46"/>
  <c r="I16" i="46" s="1"/>
  <c r="I28" i="46" s="1"/>
  <c r="I52" i="37" s="1"/>
  <c r="G15" i="46"/>
  <c r="I15" i="46" s="1"/>
  <c r="G13" i="46"/>
  <c r="I13" i="46" s="1"/>
  <c r="I25" i="46" s="1"/>
  <c r="I49" i="37" s="1"/>
  <c r="G12" i="46"/>
  <c r="I12" i="46" s="1"/>
  <c r="I24" i="46" s="1"/>
  <c r="I48" i="37" s="1"/>
  <c r="G11" i="46"/>
  <c r="I11" i="46" s="1"/>
  <c r="I23" i="46" s="1"/>
  <c r="I47" i="37" s="1"/>
  <c r="G10" i="46"/>
  <c r="I10" i="46" s="1"/>
  <c r="H325" i="157"/>
  <c r="J325" i="157" s="1"/>
  <c r="J337" i="157" s="1"/>
  <c r="I211" i="37" s="1"/>
  <c r="H320" i="157"/>
  <c r="J320" i="157" s="1"/>
  <c r="J332" i="157" s="1"/>
  <c r="I206" i="37" s="1"/>
  <c r="H319" i="157"/>
  <c r="J319" i="157" s="1"/>
  <c r="J331" i="157" s="1"/>
  <c r="I205" i="37" s="1"/>
  <c r="H318" i="157"/>
  <c r="J318" i="157" s="1"/>
  <c r="J330" i="157" s="1"/>
  <c r="I204" i="37" s="1"/>
  <c r="H317" i="157"/>
  <c r="J317" i="157" s="1"/>
  <c r="H300" i="157"/>
  <c r="J300" i="157" s="1"/>
  <c r="J312" i="157" s="1"/>
  <c r="I199" i="37" s="1"/>
  <c r="H295" i="157"/>
  <c r="J295" i="157" s="1"/>
  <c r="J307" i="157" s="1"/>
  <c r="I194" i="37" s="1"/>
  <c r="H294" i="157"/>
  <c r="J294" i="157" s="1"/>
  <c r="J306" i="157" s="1"/>
  <c r="I193" i="37" s="1"/>
  <c r="H293" i="157"/>
  <c r="J293" i="157" s="1"/>
  <c r="J305" i="157" s="1"/>
  <c r="I192" i="37" s="1"/>
  <c r="H292" i="157"/>
  <c r="J292" i="157" s="1"/>
  <c r="H275" i="157"/>
  <c r="J275" i="157" s="1"/>
  <c r="J287" i="157" s="1"/>
  <c r="I175" i="37" s="1"/>
  <c r="H270" i="157"/>
  <c r="J270" i="157" s="1"/>
  <c r="J282" i="157" s="1"/>
  <c r="I170" i="37" s="1"/>
  <c r="H269" i="157"/>
  <c r="J269" i="157" s="1"/>
  <c r="J281" i="157" s="1"/>
  <c r="I169" i="37" s="1"/>
  <c r="H268" i="157"/>
  <c r="J268" i="157" s="1"/>
  <c r="J280" i="157" s="1"/>
  <c r="I168" i="37" s="1"/>
  <c r="H267" i="157"/>
  <c r="J267" i="157" s="1"/>
  <c r="H250" i="157"/>
  <c r="J250" i="157" s="1"/>
  <c r="J262" i="157" s="1"/>
  <c r="I163" i="37" s="1"/>
  <c r="H245" i="157"/>
  <c r="J245" i="157" s="1"/>
  <c r="J257" i="157" s="1"/>
  <c r="I158" i="37" s="1"/>
  <c r="H244" i="157"/>
  <c r="J244" i="157" s="1"/>
  <c r="J256" i="157" s="1"/>
  <c r="I157" i="37" s="1"/>
  <c r="H243" i="157"/>
  <c r="J243" i="157" s="1"/>
  <c r="J255" i="157" s="1"/>
  <c r="I156" i="37" s="1"/>
  <c r="H242" i="157"/>
  <c r="J242" i="157" s="1"/>
  <c r="H225" i="157"/>
  <c r="J225" i="157" s="1"/>
  <c r="J237" i="157" s="1"/>
  <c r="I151" i="37" s="1"/>
  <c r="H220" i="157"/>
  <c r="J220" i="157" s="1"/>
  <c r="J232" i="157" s="1"/>
  <c r="I146" i="37" s="1"/>
  <c r="H219" i="157"/>
  <c r="J219" i="157" s="1"/>
  <c r="J231" i="157" s="1"/>
  <c r="I145" i="37" s="1"/>
  <c r="H218" i="157"/>
  <c r="J218" i="157" s="1"/>
  <c r="J230" i="157" s="1"/>
  <c r="I144" i="37" s="1"/>
  <c r="H217" i="157"/>
  <c r="J217" i="157" s="1"/>
  <c r="H200" i="157"/>
  <c r="J200" i="157" s="1"/>
  <c r="J212" i="157" s="1"/>
  <c r="I114" i="37" s="1"/>
  <c r="H195" i="157"/>
  <c r="J195" i="157" s="1"/>
  <c r="J207" i="157" s="1"/>
  <c r="I109" i="37" s="1"/>
  <c r="H194" i="157"/>
  <c r="J194" i="157" s="1"/>
  <c r="J206" i="157" s="1"/>
  <c r="I108" i="37" s="1"/>
  <c r="H193" i="157"/>
  <c r="J193" i="157" s="1"/>
  <c r="J205" i="157" s="1"/>
  <c r="I107" i="37" s="1"/>
  <c r="H192" i="157"/>
  <c r="J192" i="157" s="1"/>
  <c r="H175" i="157"/>
  <c r="J175" i="157" s="1"/>
  <c r="J187" i="157" s="1"/>
  <c r="I90" i="37" s="1"/>
  <c r="H170" i="157"/>
  <c r="H169" i="157"/>
  <c r="J169" i="157" s="1"/>
  <c r="J181" i="157" s="1"/>
  <c r="I84" i="37" s="1"/>
  <c r="H168" i="157"/>
  <c r="J168" i="157" s="1"/>
  <c r="J180" i="157" s="1"/>
  <c r="I83" i="37" s="1"/>
  <c r="H167" i="157"/>
  <c r="J167" i="157" s="1"/>
  <c r="H150" i="157"/>
  <c r="J150" i="157" s="1"/>
  <c r="H147" i="157"/>
  <c r="J147" i="157" s="1"/>
  <c r="H146" i="157"/>
  <c r="J146" i="157" s="1"/>
  <c r="H141" i="157"/>
  <c r="J141" i="157" s="1"/>
  <c r="J162" i="157" s="1"/>
  <c r="I78" i="37" s="1"/>
  <c r="H136" i="157"/>
  <c r="J136" i="157" s="1"/>
  <c r="J157" i="157" s="1"/>
  <c r="I73" i="37" s="1"/>
  <c r="H135" i="157"/>
  <c r="J135" i="157" s="1"/>
  <c r="J156" i="157" s="1"/>
  <c r="I72" i="37" s="1"/>
  <c r="H134" i="157"/>
  <c r="J134" i="157" s="1"/>
  <c r="J155" i="157" s="1"/>
  <c r="I71" i="37" s="1"/>
  <c r="H133" i="157"/>
  <c r="J133" i="157" s="1"/>
  <c r="H116" i="157"/>
  <c r="J116" i="157" s="1"/>
  <c r="J128" i="157" s="1"/>
  <c r="I42" i="37" s="1"/>
  <c r="H111" i="157"/>
  <c r="J111" i="157" s="1"/>
  <c r="J123" i="157" s="1"/>
  <c r="I37" i="37" s="1"/>
  <c r="H110" i="157"/>
  <c r="J110" i="157" s="1"/>
  <c r="J122" i="157" s="1"/>
  <c r="I36" i="37" s="1"/>
  <c r="H109" i="157"/>
  <c r="J109" i="157" s="1"/>
  <c r="J121" i="157" s="1"/>
  <c r="I35" i="37" s="1"/>
  <c r="H108" i="157"/>
  <c r="J108" i="157" s="1"/>
  <c r="H90" i="157"/>
  <c r="J90" i="157" s="1"/>
  <c r="H87" i="157"/>
  <c r="J87" i="157" s="1"/>
  <c r="H86" i="157"/>
  <c r="J86" i="157" s="1"/>
  <c r="H81" i="157"/>
  <c r="J81" i="157" s="1"/>
  <c r="H76" i="157"/>
  <c r="J76" i="157" s="1"/>
  <c r="H75" i="157"/>
  <c r="J75" i="157" s="1"/>
  <c r="H74" i="157"/>
  <c r="J74" i="157" s="1"/>
  <c r="H66" i="157"/>
  <c r="J66" i="157" s="1"/>
  <c r="H65" i="157"/>
  <c r="J65" i="157" s="1"/>
  <c r="H60" i="157"/>
  <c r="J60" i="157" s="1"/>
  <c r="H56" i="157"/>
  <c r="J56" i="157" s="1"/>
  <c r="H55" i="157"/>
  <c r="J55" i="157" s="1"/>
  <c r="H50" i="157"/>
  <c r="J50" i="157" s="1"/>
  <c r="H47" i="157"/>
  <c r="J47" i="157" s="1"/>
  <c r="H46" i="157"/>
  <c r="J46" i="157" s="1"/>
  <c r="H41" i="157"/>
  <c r="J41" i="157" s="1"/>
  <c r="H38" i="157"/>
  <c r="J38" i="157" s="1"/>
  <c r="H37" i="157"/>
  <c r="J37" i="157" s="1"/>
  <c r="J36" i="157" s="1"/>
  <c r="H32" i="157"/>
  <c r="J32" i="157" s="1"/>
  <c r="H27" i="157"/>
  <c r="J27" i="157" s="1"/>
  <c r="H26" i="157"/>
  <c r="J26" i="157" s="1"/>
  <c r="H25" i="157"/>
  <c r="J25" i="157" s="1"/>
  <c r="H24" i="157"/>
  <c r="J24" i="157" s="1"/>
  <c r="H19" i="157"/>
  <c r="J19" i="157" s="1"/>
  <c r="H14" i="157"/>
  <c r="J14" i="157" s="1"/>
  <c r="H13" i="157"/>
  <c r="J13" i="157" s="1"/>
  <c r="J96" i="157" s="1"/>
  <c r="I24" i="37" s="1"/>
  <c r="H12" i="157"/>
  <c r="J12" i="157" s="1"/>
  <c r="H11" i="157"/>
  <c r="J11" i="157" s="1"/>
  <c r="I374" i="156"/>
  <c r="K374" i="156" s="1"/>
  <c r="I373" i="156"/>
  <c r="K373" i="156" s="1"/>
  <c r="I372" i="156"/>
  <c r="K372" i="156" s="1"/>
  <c r="I371" i="156"/>
  <c r="K371" i="156" s="1"/>
  <c r="I369" i="156"/>
  <c r="K369" i="156" s="1"/>
  <c r="I368" i="156"/>
  <c r="K368" i="156" s="1"/>
  <c r="I367" i="156"/>
  <c r="K367" i="156" s="1"/>
  <c r="I366" i="156"/>
  <c r="K366" i="156" s="1"/>
  <c r="I362" i="156"/>
  <c r="K362" i="156" s="1"/>
  <c r="K386" i="156" s="1"/>
  <c r="I223" i="37" s="1"/>
  <c r="I361" i="156"/>
  <c r="K361" i="156" s="1"/>
  <c r="K385" i="156" s="1"/>
  <c r="I222" i="37" s="1"/>
  <c r="I360" i="156"/>
  <c r="K360" i="156" s="1"/>
  <c r="K384" i="156" s="1"/>
  <c r="I221" i="37" s="1"/>
  <c r="I359" i="156"/>
  <c r="K359" i="156" s="1"/>
  <c r="I357" i="156"/>
  <c r="K357" i="156" s="1"/>
  <c r="K381" i="156" s="1"/>
  <c r="I218" i="37" s="1"/>
  <c r="I356" i="156"/>
  <c r="K356" i="156" s="1"/>
  <c r="I355" i="156"/>
  <c r="K355" i="156" s="1"/>
  <c r="K379" i="156" s="1"/>
  <c r="I216" i="37" s="1"/>
  <c r="I354" i="156"/>
  <c r="K354" i="156" s="1"/>
  <c r="I337" i="156"/>
  <c r="K337" i="156" s="1"/>
  <c r="I336" i="156"/>
  <c r="K336" i="156" s="1"/>
  <c r="K348" i="156" s="1"/>
  <c r="I138" i="37" s="1"/>
  <c r="I335" i="156"/>
  <c r="K335" i="156" s="1"/>
  <c r="K347" i="156" s="1"/>
  <c r="I137" i="37" s="1"/>
  <c r="I334" i="156"/>
  <c r="K334" i="156" s="1"/>
  <c r="I332" i="156"/>
  <c r="K332" i="156" s="1"/>
  <c r="K344" i="156" s="1"/>
  <c r="I134" i="37" s="1"/>
  <c r="I331" i="156"/>
  <c r="K331" i="156" s="1"/>
  <c r="K343" i="156" s="1"/>
  <c r="I133" i="37" s="1"/>
  <c r="I330" i="156"/>
  <c r="K330" i="156" s="1"/>
  <c r="K342" i="156" s="1"/>
  <c r="I132" i="37" s="1"/>
  <c r="I329" i="156"/>
  <c r="K329" i="156" s="1"/>
  <c r="I312" i="156"/>
  <c r="K312" i="156" s="1"/>
  <c r="K325" i="156" s="1"/>
  <c r="I127" i="37" s="1"/>
  <c r="I311" i="156"/>
  <c r="K311" i="156" s="1"/>
  <c r="K324" i="156" s="1"/>
  <c r="I126" i="37" s="1"/>
  <c r="I310" i="156"/>
  <c r="K310" i="156" s="1"/>
  <c r="K323" i="156" s="1"/>
  <c r="I125" i="37" s="1"/>
  <c r="I309" i="156"/>
  <c r="K309" i="156" s="1"/>
  <c r="I307" i="156"/>
  <c r="K307" i="156" s="1"/>
  <c r="K320" i="156" s="1"/>
  <c r="I122" i="37" s="1"/>
  <c r="I306" i="156"/>
  <c r="K306" i="156" s="1"/>
  <c r="K319" i="156" s="1"/>
  <c r="I121" i="37" s="1"/>
  <c r="I305" i="156"/>
  <c r="K305" i="156" s="1"/>
  <c r="K318" i="156" s="1"/>
  <c r="I120" i="37" s="1"/>
  <c r="I302" i="156"/>
  <c r="K302" i="156" s="1"/>
  <c r="I285" i="156"/>
  <c r="K285" i="156" s="1"/>
  <c r="K297" i="156" s="1"/>
  <c r="I102" i="37" s="1"/>
  <c r="I284" i="156"/>
  <c r="K284" i="156" s="1"/>
  <c r="K296" i="156" s="1"/>
  <c r="I101" i="37" s="1"/>
  <c r="I283" i="156"/>
  <c r="K283" i="156" s="1"/>
  <c r="K295" i="156" s="1"/>
  <c r="I100" i="37" s="1"/>
  <c r="I282" i="156"/>
  <c r="K282" i="156" s="1"/>
  <c r="I280" i="156"/>
  <c r="K280" i="156" s="1"/>
  <c r="K292" i="156" s="1"/>
  <c r="I97" i="37" s="1"/>
  <c r="I279" i="156"/>
  <c r="K279" i="156" s="1"/>
  <c r="K291" i="156" s="1"/>
  <c r="I96" i="37" s="1"/>
  <c r="I278" i="156"/>
  <c r="K278" i="156" s="1"/>
  <c r="K290" i="156" s="1"/>
  <c r="I95" i="37" s="1"/>
  <c r="I277" i="156"/>
  <c r="K277" i="156" s="1"/>
  <c r="I259" i="156"/>
  <c r="K259" i="156" s="1"/>
  <c r="K272" i="156" s="1"/>
  <c r="I66" i="37" s="1"/>
  <c r="I258" i="156"/>
  <c r="K258" i="156" s="1"/>
  <c r="K271" i="156" s="1"/>
  <c r="I65" i="37" s="1"/>
  <c r="I257" i="156"/>
  <c r="K257" i="156" s="1"/>
  <c r="K270" i="156" s="1"/>
  <c r="I64" i="37" s="1"/>
  <c r="I256" i="156"/>
  <c r="K256" i="156" s="1"/>
  <c r="I254" i="156"/>
  <c r="K254" i="156" s="1"/>
  <c r="K267" i="156" s="1"/>
  <c r="I61" i="37" s="1"/>
  <c r="I253" i="156"/>
  <c r="K253" i="156" s="1"/>
  <c r="K266" i="156" s="1"/>
  <c r="I60" i="37" s="1"/>
  <c r="I252" i="156"/>
  <c r="K252" i="156" s="1"/>
  <c r="K265" i="156" s="1"/>
  <c r="I59" i="37" s="1"/>
  <c r="I251" i="156"/>
  <c r="K251" i="156" s="1"/>
  <c r="I232" i="156"/>
  <c r="K232" i="156" s="1"/>
  <c r="I231" i="156"/>
  <c r="K231" i="156" s="1"/>
  <c r="I229" i="156"/>
  <c r="K229" i="156" s="1"/>
  <c r="I228" i="156"/>
  <c r="K228" i="156" s="1"/>
  <c r="I223" i="156"/>
  <c r="K223" i="156" s="1"/>
  <c r="I222" i="156"/>
  <c r="K222" i="156" s="1"/>
  <c r="K221" i="156" s="1"/>
  <c r="I220" i="156"/>
  <c r="K220" i="156" s="1"/>
  <c r="I219" i="156"/>
  <c r="K219" i="156" s="1"/>
  <c r="I201" i="156"/>
  <c r="K201" i="156" s="1"/>
  <c r="I200" i="156"/>
  <c r="K200" i="156" s="1"/>
  <c r="K199" i="156" s="1"/>
  <c r="I198" i="156"/>
  <c r="K198" i="156" s="1"/>
  <c r="I197" i="156"/>
  <c r="K197" i="156" s="1"/>
  <c r="I192" i="156"/>
  <c r="K192" i="156" s="1"/>
  <c r="I191" i="156"/>
  <c r="K191" i="156" s="1"/>
  <c r="I190" i="156"/>
  <c r="K190" i="156" s="1"/>
  <c r="I187" i="156"/>
  <c r="K187" i="156" s="1"/>
  <c r="I186" i="156"/>
  <c r="K186" i="156" s="1"/>
  <c r="I185" i="156"/>
  <c r="K185" i="156" s="1"/>
  <c r="I184" i="156"/>
  <c r="K184" i="156" s="1"/>
  <c r="I179" i="156"/>
  <c r="K179" i="156" s="1"/>
  <c r="I178" i="156"/>
  <c r="K178" i="156" s="1"/>
  <c r="I177" i="156"/>
  <c r="K177" i="156" s="1"/>
  <c r="I175" i="156"/>
  <c r="K175" i="156" s="1"/>
  <c r="I174" i="156"/>
  <c r="K174" i="156" s="1"/>
  <c r="I169" i="156"/>
  <c r="K169" i="156" s="1"/>
  <c r="I168" i="156"/>
  <c r="K168" i="156" s="1"/>
  <c r="I167" i="156"/>
  <c r="K167" i="156" s="1"/>
  <c r="I159" i="156"/>
  <c r="K159" i="156" s="1"/>
  <c r="I158" i="156"/>
  <c r="K158" i="156" s="1"/>
  <c r="I157" i="156"/>
  <c r="K157" i="156" s="1"/>
  <c r="K156" i="156" s="1"/>
  <c r="I155" i="156"/>
  <c r="K155" i="156" s="1"/>
  <c r="I154" i="156"/>
  <c r="K154" i="156" s="1"/>
  <c r="I149" i="156"/>
  <c r="K149" i="156" s="1"/>
  <c r="I148" i="156"/>
  <c r="K148" i="156" s="1"/>
  <c r="I147" i="156"/>
  <c r="K147" i="156" s="1"/>
  <c r="I145" i="156"/>
  <c r="K145" i="156" s="1"/>
  <c r="I144" i="156"/>
  <c r="K144" i="156" s="1"/>
  <c r="K143" i="156" s="1"/>
  <c r="I139" i="156"/>
  <c r="K139" i="156" s="1"/>
  <c r="I138" i="156"/>
  <c r="K138" i="156" s="1"/>
  <c r="K137" i="156" s="1"/>
  <c r="I136" i="156"/>
  <c r="K136" i="156" s="1"/>
  <c r="I135" i="156"/>
  <c r="K135" i="156" s="1"/>
  <c r="K134" i="156" s="1"/>
  <c r="I130" i="156"/>
  <c r="K130" i="156" s="1"/>
  <c r="I129" i="156"/>
  <c r="K129" i="156" s="1"/>
  <c r="I128" i="156"/>
  <c r="K128" i="156" s="1"/>
  <c r="I127" i="156"/>
  <c r="K127" i="156" s="1"/>
  <c r="I125" i="156"/>
  <c r="K125" i="156" s="1"/>
  <c r="I124" i="156"/>
  <c r="K124" i="156" s="1"/>
  <c r="I123" i="156"/>
  <c r="K123" i="156" s="1"/>
  <c r="I122" i="156"/>
  <c r="K122" i="156" s="1"/>
  <c r="I117" i="156"/>
  <c r="K117" i="156" s="1"/>
  <c r="I116" i="156"/>
  <c r="K116" i="156" s="1"/>
  <c r="I114" i="156"/>
  <c r="K114" i="156" s="1"/>
  <c r="I113" i="156"/>
  <c r="K113" i="156" s="1"/>
  <c r="I108" i="156"/>
  <c r="K108" i="156" s="1"/>
  <c r="I107" i="156"/>
  <c r="K107" i="156" s="1"/>
  <c r="I106" i="156"/>
  <c r="K106" i="156" s="1"/>
  <c r="I105" i="156"/>
  <c r="K105" i="156" s="1"/>
  <c r="I103" i="156"/>
  <c r="K103" i="156" s="1"/>
  <c r="I102" i="156"/>
  <c r="K102" i="156" s="1"/>
  <c r="I101" i="156"/>
  <c r="K101" i="156" s="1"/>
  <c r="I100" i="156"/>
  <c r="K100" i="156" s="1"/>
  <c r="I95" i="156"/>
  <c r="K95" i="156" s="1"/>
  <c r="I94" i="156"/>
  <c r="K94" i="156" s="1"/>
  <c r="I93" i="156"/>
  <c r="K93" i="156" s="1"/>
  <c r="I92" i="156"/>
  <c r="K92" i="156" s="1"/>
  <c r="I90" i="156"/>
  <c r="K90" i="156" s="1"/>
  <c r="I89" i="156"/>
  <c r="K89" i="156" s="1"/>
  <c r="I88" i="156"/>
  <c r="K88" i="156" s="1"/>
  <c r="I87" i="156"/>
  <c r="K87" i="156" s="1"/>
  <c r="I82" i="156"/>
  <c r="K82" i="156" s="1"/>
  <c r="I81" i="156"/>
  <c r="K81" i="156" s="1"/>
  <c r="K80" i="156" s="1"/>
  <c r="I79" i="156"/>
  <c r="K79" i="156" s="1"/>
  <c r="I78" i="156"/>
  <c r="K78" i="156" s="1"/>
  <c r="I73" i="156"/>
  <c r="K73" i="156" s="1"/>
  <c r="I72" i="156"/>
  <c r="K72" i="156" s="1"/>
  <c r="K71" i="156" s="1"/>
  <c r="I70" i="156"/>
  <c r="K70" i="156" s="1"/>
  <c r="I69" i="156"/>
  <c r="K69" i="156" s="1"/>
  <c r="I64" i="156"/>
  <c r="K64" i="156" s="1"/>
  <c r="I63" i="156"/>
  <c r="K63" i="156" s="1"/>
  <c r="K62" i="156" s="1"/>
  <c r="I61" i="156"/>
  <c r="K61" i="156" s="1"/>
  <c r="I60" i="156"/>
  <c r="K60" i="156" s="1"/>
  <c r="K59" i="156" s="1"/>
  <c r="I55" i="156"/>
  <c r="K55" i="156" s="1"/>
  <c r="I54" i="156"/>
  <c r="K54" i="156" s="1"/>
  <c r="I53" i="156"/>
  <c r="K53" i="156" s="1"/>
  <c r="I51" i="156"/>
  <c r="K51" i="156" s="1"/>
  <c r="I50" i="156"/>
  <c r="K50" i="156" s="1"/>
  <c r="I45" i="156"/>
  <c r="K45" i="156" s="1"/>
  <c r="I44" i="156"/>
  <c r="K44" i="156" s="1"/>
  <c r="I43" i="156"/>
  <c r="K43" i="156" s="1"/>
  <c r="I41" i="156"/>
  <c r="K41" i="156" s="1"/>
  <c r="I40" i="156"/>
  <c r="K40" i="156" s="1"/>
  <c r="I35" i="156"/>
  <c r="K35" i="156" s="1"/>
  <c r="I34" i="156"/>
  <c r="K34" i="156" s="1"/>
  <c r="K33" i="156" s="1"/>
  <c r="I32" i="156"/>
  <c r="K32" i="156" s="1"/>
  <c r="I31" i="156"/>
  <c r="K31" i="156" s="1"/>
  <c r="I14" i="156"/>
  <c r="I15" i="156"/>
  <c r="K15" i="156" s="1"/>
  <c r="K25" i="156" s="1"/>
  <c r="I231" i="37" s="1"/>
  <c r="I12" i="156"/>
  <c r="K12" i="156" s="1"/>
  <c r="K22" i="156" s="1"/>
  <c r="I228" i="37" s="1"/>
  <c r="I11" i="156"/>
  <c r="K11" i="156" s="1"/>
  <c r="E192" i="156"/>
  <c r="E191" i="156"/>
  <c r="E190" i="156"/>
  <c r="E189" i="156"/>
  <c r="E187" i="156"/>
  <c r="G187" i="156" s="1"/>
  <c r="E185" i="156"/>
  <c r="E184" i="156"/>
  <c r="B1" i="157"/>
  <c r="K39" i="156" l="1"/>
  <c r="I18" i="46"/>
  <c r="I30" i="46" s="1"/>
  <c r="I54" i="37" s="1"/>
  <c r="L18" i="46"/>
  <c r="K91" i="156"/>
  <c r="K166" i="156"/>
  <c r="K170" i="156" s="1"/>
  <c r="K104" i="156"/>
  <c r="K99" i="156"/>
  <c r="K86" i="156"/>
  <c r="K77" i="156"/>
  <c r="K68" i="156"/>
  <c r="K42" i="156"/>
  <c r="K46" i="156" s="1"/>
  <c r="K183" i="156"/>
  <c r="I22" i="57"/>
  <c r="I179" i="37" s="1"/>
  <c r="I9" i="57"/>
  <c r="I21" i="57" s="1"/>
  <c r="I178" i="37" s="1"/>
  <c r="I14" i="57"/>
  <c r="I27" i="57"/>
  <c r="I184" i="37" s="1"/>
  <c r="I22" i="46"/>
  <c r="I46" i="37" s="1"/>
  <c r="I9" i="46"/>
  <c r="I21" i="46" s="1"/>
  <c r="I45" i="37" s="1"/>
  <c r="I27" i="46"/>
  <c r="I51" i="37" s="1"/>
  <c r="I14" i="46"/>
  <c r="J145" i="157"/>
  <c r="J154" i="157"/>
  <c r="I70" i="37" s="1"/>
  <c r="J204" i="157"/>
  <c r="I106" i="37" s="1"/>
  <c r="J191" i="157"/>
  <c r="J203" i="157" s="1"/>
  <c r="I105" i="37" s="1"/>
  <c r="J10" i="157"/>
  <c r="J102" i="157"/>
  <c r="I30" i="37" s="1"/>
  <c r="J54" i="157"/>
  <c r="J107" i="157"/>
  <c r="J119" i="157" s="1"/>
  <c r="I33" i="37" s="1"/>
  <c r="J120" i="157"/>
  <c r="I34" i="37" s="1"/>
  <c r="M170" i="157"/>
  <c r="J170" i="157"/>
  <c r="J182" i="157" s="1"/>
  <c r="I85" i="37" s="1"/>
  <c r="J254" i="157"/>
  <c r="I155" i="37" s="1"/>
  <c r="J241" i="157"/>
  <c r="J253" i="157" s="1"/>
  <c r="I154" i="37" s="1"/>
  <c r="J304" i="157"/>
  <c r="I191" i="37" s="1"/>
  <c r="J291" i="157"/>
  <c r="J303" i="157" s="1"/>
  <c r="I190" i="37" s="1"/>
  <c r="J95" i="157"/>
  <c r="I23" i="37" s="1"/>
  <c r="J23" i="157"/>
  <c r="J45" i="157"/>
  <c r="J73" i="157"/>
  <c r="J85" i="157"/>
  <c r="J94" i="157"/>
  <c r="I22" i="37" s="1"/>
  <c r="J132" i="157"/>
  <c r="J179" i="157"/>
  <c r="I82" i="37" s="1"/>
  <c r="J279" i="157"/>
  <c r="I167" i="37" s="1"/>
  <c r="J266" i="157"/>
  <c r="J278" i="157" s="1"/>
  <c r="I166" i="37" s="1"/>
  <c r="J97" i="157"/>
  <c r="I25" i="37" s="1"/>
  <c r="J64" i="157"/>
  <c r="J229" i="157"/>
  <c r="I143" i="37" s="1"/>
  <c r="J216" i="157"/>
  <c r="J228" i="157" s="1"/>
  <c r="I142" i="37" s="1"/>
  <c r="J329" i="157"/>
  <c r="I203" i="37" s="1"/>
  <c r="J316" i="157"/>
  <c r="J328" i="157" s="1"/>
  <c r="I202" i="37" s="1"/>
  <c r="K121" i="156"/>
  <c r="K131" i="156" s="1"/>
  <c r="K126" i="156"/>
  <c r="N14" i="156"/>
  <c r="K14" i="156"/>
  <c r="K52" i="156"/>
  <c r="K112" i="156"/>
  <c r="K153" i="156"/>
  <c r="K160" i="156" s="1"/>
  <c r="K173" i="156"/>
  <c r="K239" i="156"/>
  <c r="I11" i="37" s="1"/>
  <c r="K196" i="156"/>
  <c r="K202" i="156" s="1"/>
  <c r="K218" i="156"/>
  <c r="K224" i="156" s="1"/>
  <c r="K227" i="156"/>
  <c r="K264" i="156"/>
  <c r="I58" i="37" s="1"/>
  <c r="K250" i="156"/>
  <c r="K263" i="156" s="1"/>
  <c r="I57" i="37" s="1"/>
  <c r="K269" i="156"/>
  <c r="I63" i="37" s="1"/>
  <c r="K255" i="156"/>
  <c r="K276" i="156"/>
  <c r="K288" i="156" s="1"/>
  <c r="I93" i="37" s="1"/>
  <c r="K289" i="156"/>
  <c r="I94" i="37" s="1"/>
  <c r="K294" i="156"/>
  <c r="I99" i="37" s="1"/>
  <c r="K281" i="156"/>
  <c r="K316" i="156"/>
  <c r="I118" i="37" s="1"/>
  <c r="K301" i="156"/>
  <c r="K315" i="156" s="1"/>
  <c r="I117" i="37" s="1"/>
  <c r="K322" i="156"/>
  <c r="I124" i="37" s="1"/>
  <c r="K308" i="156"/>
  <c r="K341" i="156"/>
  <c r="I131" i="37" s="1"/>
  <c r="K328" i="156"/>
  <c r="K340" i="156" s="1"/>
  <c r="I130" i="37" s="1"/>
  <c r="K333" i="156"/>
  <c r="K346" i="156"/>
  <c r="I136" i="37" s="1"/>
  <c r="K353" i="156"/>
  <c r="K358" i="156"/>
  <c r="K365" i="156"/>
  <c r="K378" i="156"/>
  <c r="I215" i="37" s="1"/>
  <c r="K383" i="156"/>
  <c r="I220" i="37" s="1"/>
  <c r="K370" i="156"/>
  <c r="K21" i="156"/>
  <c r="I227" i="37" s="1"/>
  <c r="K10" i="156"/>
  <c r="K20" i="156" s="1"/>
  <c r="I226" i="37" s="1"/>
  <c r="K237" i="156"/>
  <c r="I9" i="37" s="1"/>
  <c r="K30" i="156"/>
  <c r="K36" i="156" s="1"/>
  <c r="K65" i="156"/>
  <c r="K74" i="156"/>
  <c r="K83" i="156"/>
  <c r="K146" i="156"/>
  <c r="K150" i="156" s="1"/>
  <c r="K238" i="156"/>
  <c r="I10" i="37" s="1"/>
  <c r="K49" i="156"/>
  <c r="K240" i="156"/>
  <c r="I12" i="37" s="1"/>
  <c r="K176" i="156"/>
  <c r="K180" i="156" s="1"/>
  <c r="K243" i="156"/>
  <c r="I15" i="37" s="1"/>
  <c r="K230" i="156"/>
  <c r="K380" i="156"/>
  <c r="I217" i="37" s="1"/>
  <c r="K109" i="156"/>
  <c r="K140" i="156"/>
  <c r="K244" i="156"/>
  <c r="I16" i="37" s="1"/>
  <c r="K245" i="156"/>
  <c r="I17" i="37" s="1"/>
  <c r="K349" i="156"/>
  <c r="I139" i="37"/>
  <c r="E183" i="156"/>
  <c r="I183" i="156"/>
  <c r="H299" i="157"/>
  <c r="J299" i="157" s="1"/>
  <c r="J311" i="157" s="1"/>
  <c r="I198" i="37" s="1"/>
  <c r="H298" i="157"/>
  <c r="J298" i="157" s="1"/>
  <c r="J310" i="157" s="1"/>
  <c r="I197" i="37" s="1"/>
  <c r="H297" i="157"/>
  <c r="J297" i="157" s="1"/>
  <c r="H274" i="157"/>
  <c r="J274" i="157" s="1"/>
  <c r="J286" i="157" s="1"/>
  <c r="I174" i="37" s="1"/>
  <c r="H273" i="157"/>
  <c r="J273" i="157" s="1"/>
  <c r="J285" i="157" s="1"/>
  <c r="I173" i="37" s="1"/>
  <c r="H272" i="157"/>
  <c r="J272" i="157" s="1"/>
  <c r="H324" i="157"/>
  <c r="J324" i="157" s="1"/>
  <c r="J336" i="157" s="1"/>
  <c r="I210" i="37" s="1"/>
  <c r="H323" i="157"/>
  <c r="J323" i="157" s="1"/>
  <c r="J335" i="157" s="1"/>
  <c r="I209" i="37" s="1"/>
  <c r="H322" i="157"/>
  <c r="J322" i="157" s="1"/>
  <c r="H224" i="157"/>
  <c r="J224" i="157" s="1"/>
  <c r="J236" i="157" s="1"/>
  <c r="I150" i="37" s="1"/>
  <c r="H223" i="157"/>
  <c r="J223" i="157" s="1"/>
  <c r="J235" i="157" s="1"/>
  <c r="I149" i="37" s="1"/>
  <c r="H222" i="157"/>
  <c r="J222" i="157" s="1"/>
  <c r="H174" i="157"/>
  <c r="J174" i="157" s="1"/>
  <c r="J186" i="157" s="1"/>
  <c r="I89" i="37" s="1"/>
  <c r="H173" i="157"/>
  <c r="J173" i="157" s="1"/>
  <c r="J185" i="157" s="1"/>
  <c r="I88" i="37" s="1"/>
  <c r="H172" i="157"/>
  <c r="J172" i="157" s="1"/>
  <c r="H249" i="157"/>
  <c r="J249" i="157" s="1"/>
  <c r="J261" i="157" s="1"/>
  <c r="I162" i="37" s="1"/>
  <c r="H248" i="157"/>
  <c r="J248" i="157" s="1"/>
  <c r="J260" i="157" s="1"/>
  <c r="I161" i="37" s="1"/>
  <c r="H247" i="157"/>
  <c r="J247" i="157" s="1"/>
  <c r="H149" i="157"/>
  <c r="J149" i="157" s="1"/>
  <c r="H140" i="157"/>
  <c r="J140" i="157" s="1"/>
  <c r="J161" i="157" s="1"/>
  <c r="I77" i="37" s="1"/>
  <c r="H139" i="157"/>
  <c r="J139" i="157" s="1"/>
  <c r="J160" i="157" s="1"/>
  <c r="I76" i="37" s="1"/>
  <c r="H138" i="157"/>
  <c r="J138" i="157" s="1"/>
  <c r="H115" i="157"/>
  <c r="J115" i="157" s="1"/>
  <c r="J127" i="157" s="1"/>
  <c r="I41" i="37" s="1"/>
  <c r="H114" i="157"/>
  <c r="J114" i="157" s="1"/>
  <c r="J126" i="157" s="1"/>
  <c r="I40" i="37" s="1"/>
  <c r="H113" i="157"/>
  <c r="J113" i="157" s="1"/>
  <c r="H89" i="157"/>
  <c r="J89" i="157" s="1"/>
  <c r="H80" i="157"/>
  <c r="J80" i="157" s="1"/>
  <c r="H79" i="157"/>
  <c r="J79" i="157" s="1"/>
  <c r="H78" i="157"/>
  <c r="J78" i="157" s="1"/>
  <c r="H68" i="157"/>
  <c r="J68" i="157" s="1"/>
  <c r="J67" i="157" s="1"/>
  <c r="H59" i="157"/>
  <c r="J59" i="157" s="1"/>
  <c r="H58" i="157"/>
  <c r="J58" i="157" s="1"/>
  <c r="H49" i="157"/>
  <c r="J49" i="157" s="1"/>
  <c r="J48" i="157" s="1"/>
  <c r="H40" i="157"/>
  <c r="J40" i="157" s="1"/>
  <c r="J39" i="157" s="1"/>
  <c r="J42" i="157" s="1"/>
  <c r="H31" i="157"/>
  <c r="J31" i="157" s="1"/>
  <c r="H30" i="157"/>
  <c r="J30" i="157" s="1"/>
  <c r="H29" i="157"/>
  <c r="J29" i="157" s="1"/>
  <c r="H18" i="157"/>
  <c r="J18" i="157" s="1"/>
  <c r="H17" i="157"/>
  <c r="J17" i="157" s="1"/>
  <c r="H16" i="157"/>
  <c r="J16" i="157" s="1"/>
  <c r="H199" i="157"/>
  <c r="J199" i="157" s="1"/>
  <c r="J211" i="157" s="1"/>
  <c r="I113" i="37" s="1"/>
  <c r="H198" i="157"/>
  <c r="J198" i="157" s="1"/>
  <c r="J210" i="157" s="1"/>
  <c r="I112" i="37" s="1"/>
  <c r="H197" i="157"/>
  <c r="J197" i="157" s="1"/>
  <c r="K96" i="156" l="1"/>
  <c r="I237" i="37"/>
  <c r="I238" i="37"/>
  <c r="I239" i="37"/>
  <c r="I26" i="57"/>
  <c r="I183" i="37" s="1"/>
  <c r="I19" i="57"/>
  <c r="I31" i="57" s="1"/>
  <c r="I188" i="37" s="1"/>
  <c r="I26" i="46"/>
  <c r="I50" i="37" s="1"/>
  <c r="I19" i="46"/>
  <c r="I31" i="46" s="1"/>
  <c r="I55" i="37" s="1"/>
  <c r="J28" i="157"/>
  <c r="J77" i="157"/>
  <c r="J100" i="157"/>
  <c r="I28" i="37" s="1"/>
  <c r="I242" i="37" s="1"/>
  <c r="J101" i="157"/>
  <c r="I29" i="37" s="1"/>
  <c r="J88" i="157"/>
  <c r="J91" i="157" s="1"/>
  <c r="J99" i="157"/>
  <c r="I27" i="37" s="1"/>
  <c r="J137" i="157"/>
  <c r="J246" i="157"/>
  <c r="J259" i="157"/>
  <c r="I160" i="37" s="1"/>
  <c r="J271" i="157"/>
  <c r="J284" i="157"/>
  <c r="I172" i="37" s="1"/>
  <c r="I243" i="37"/>
  <c r="J166" i="157"/>
  <c r="J178" i="157" s="1"/>
  <c r="I81" i="37" s="1"/>
  <c r="J112" i="157"/>
  <c r="J125" i="157"/>
  <c r="I39" i="37" s="1"/>
  <c r="J334" i="157"/>
  <c r="I208" i="37" s="1"/>
  <c r="J321" i="157"/>
  <c r="J82" i="157"/>
  <c r="J15" i="157"/>
  <c r="J20" i="157" s="1"/>
  <c r="J57" i="157"/>
  <c r="J61" i="157" s="1"/>
  <c r="J234" i="157"/>
  <c r="I148" i="37" s="1"/>
  <c r="J221" i="157"/>
  <c r="J51" i="157"/>
  <c r="J209" i="157"/>
  <c r="I111" i="37" s="1"/>
  <c r="J196" i="157"/>
  <c r="J148" i="157"/>
  <c r="J151" i="157" s="1"/>
  <c r="J159" i="157"/>
  <c r="I75" i="37" s="1"/>
  <c r="J171" i="157"/>
  <c r="J184" i="157"/>
  <c r="I87" i="37" s="1"/>
  <c r="J309" i="157"/>
  <c r="I196" i="37" s="1"/>
  <c r="J296" i="157"/>
  <c r="J70" i="157"/>
  <c r="J33" i="157"/>
  <c r="J93" i="157"/>
  <c r="I21" i="37" s="1"/>
  <c r="J153" i="157"/>
  <c r="I69" i="37" s="1"/>
  <c r="I244" i="37"/>
  <c r="K56" i="156"/>
  <c r="K382" i="156"/>
  <c r="I219" i="37" s="1"/>
  <c r="K363" i="156"/>
  <c r="K321" i="156"/>
  <c r="K313" i="156"/>
  <c r="K293" i="156"/>
  <c r="I98" i="37" s="1"/>
  <c r="K286" i="156"/>
  <c r="K298" i="156" s="1"/>
  <c r="I103" i="37" s="1"/>
  <c r="K268" i="156"/>
  <c r="I62" i="37" s="1"/>
  <c r="K260" i="156"/>
  <c r="K273" i="156" s="1"/>
  <c r="I67" i="37" s="1"/>
  <c r="K233" i="156"/>
  <c r="K236" i="156"/>
  <c r="I8" i="37" s="1"/>
  <c r="K24" i="156"/>
  <c r="I230" i="37" s="1"/>
  <c r="K13" i="156"/>
  <c r="I235" i="37"/>
  <c r="K375" i="156"/>
  <c r="K377" i="156"/>
  <c r="I214" i="37" s="1"/>
  <c r="K345" i="156"/>
  <c r="I135" i="37" s="1"/>
  <c r="K338" i="156"/>
  <c r="K350" i="156" s="1"/>
  <c r="I140" i="37" s="1"/>
  <c r="N187" i="156"/>
  <c r="J240" i="156"/>
  <c r="H240" i="156"/>
  <c r="F240" i="156"/>
  <c r="D240" i="156"/>
  <c r="J98" i="157" l="1"/>
  <c r="I26" i="37" s="1"/>
  <c r="J103" i="157"/>
  <c r="I31" i="37" s="1"/>
  <c r="J308" i="157"/>
  <c r="I195" i="37" s="1"/>
  <c r="J301" i="157"/>
  <c r="J313" i="157" s="1"/>
  <c r="I200" i="37" s="1"/>
  <c r="J258" i="157"/>
  <c r="I159" i="37" s="1"/>
  <c r="J251" i="157"/>
  <c r="J263" i="157" s="1"/>
  <c r="I164" i="37" s="1"/>
  <c r="J233" i="157"/>
  <c r="I147" i="37" s="1"/>
  <c r="J226" i="157"/>
  <c r="J238" i="157" s="1"/>
  <c r="I152" i="37" s="1"/>
  <c r="J208" i="157"/>
  <c r="I110" i="37" s="1"/>
  <c r="J201" i="157"/>
  <c r="J213" i="157" s="1"/>
  <c r="I115" i="37" s="1"/>
  <c r="J333" i="157"/>
  <c r="I207" i="37" s="1"/>
  <c r="J326" i="157"/>
  <c r="J338" i="157" s="1"/>
  <c r="I212" i="37" s="1"/>
  <c r="J283" i="157"/>
  <c r="I171" i="37" s="1"/>
  <c r="J276" i="157"/>
  <c r="J288" i="157" s="1"/>
  <c r="I176" i="37" s="1"/>
  <c r="J124" i="157"/>
  <c r="I38" i="37" s="1"/>
  <c r="J117" i="157"/>
  <c r="J129" i="157" s="1"/>
  <c r="I43" i="37" s="1"/>
  <c r="J158" i="157"/>
  <c r="I74" i="37" s="1"/>
  <c r="J142" i="157"/>
  <c r="J163" i="157" s="1"/>
  <c r="I79" i="37" s="1"/>
  <c r="J183" i="157"/>
  <c r="I86" i="37" s="1"/>
  <c r="J176" i="157"/>
  <c r="J188" i="157" s="1"/>
  <c r="I91" i="37" s="1"/>
  <c r="I234" i="37"/>
  <c r="K387" i="156"/>
  <c r="I224" i="37" s="1"/>
  <c r="K23" i="156"/>
  <c r="I229" i="37" s="1"/>
  <c r="K17" i="156"/>
  <c r="K26" i="156" s="1"/>
  <c r="I232" i="37" s="1"/>
  <c r="I123" i="37"/>
  <c r="K326" i="156"/>
  <c r="I128" i="37" s="1"/>
  <c r="J42" i="156"/>
  <c r="J244" i="156" l="1"/>
  <c r="H244" i="156"/>
  <c r="H243" i="156"/>
  <c r="F244" i="156"/>
  <c r="F243" i="156"/>
  <c r="D244" i="156"/>
  <c r="D243" i="156"/>
  <c r="N190" i="156" l="1"/>
  <c r="N191" i="156"/>
  <c r="J188" i="156"/>
  <c r="F188" i="156"/>
  <c r="D188" i="156"/>
  <c r="E188" i="156"/>
  <c r="G191" i="156"/>
  <c r="G190" i="156"/>
  <c r="B67" i="37" l="1"/>
  <c r="C67" i="37"/>
  <c r="D67" i="37"/>
  <c r="C15" i="57"/>
  <c r="C16" i="57"/>
  <c r="C17" i="57"/>
  <c r="D12" i="157" l="1"/>
  <c r="E312" i="156" l="1"/>
  <c r="E325" i="156" s="1"/>
  <c r="C127" i="37" s="1"/>
  <c r="J238" i="156"/>
  <c r="H238" i="156"/>
  <c r="F238" i="156"/>
  <c r="E12" i="156"/>
  <c r="E22" i="156" s="1"/>
  <c r="E14" i="156"/>
  <c r="E15" i="156"/>
  <c r="E25" i="156" s="1"/>
  <c r="E26" i="156"/>
  <c r="E31" i="156"/>
  <c r="E32" i="156"/>
  <c r="E34" i="156"/>
  <c r="E33" i="156" s="1"/>
  <c r="E35" i="156"/>
  <c r="E40" i="156"/>
  <c r="E41" i="156"/>
  <c r="E43" i="156"/>
  <c r="E44" i="156"/>
  <c r="E45" i="156"/>
  <c r="E50" i="156"/>
  <c r="E51" i="156"/>
  <c r="E53" i="156"/>
  <c r="E54" i="156"/>
  <c r="E55" i="156"/>
  <c r="E60" i="156"/>
  <c r="E61" i="156"/>
  <c r="E63" i="156"/>
  <c r="E62" i="156" s="1"/>
  <c r="E64" i="156"/>
  <c r="E69" i="156"/>
  <c r="E70" i="156"/>
  <c r="E72" i="156"/>
  <c r="E71" i="156" s="1"/>
  <c r="E73" i="156"/>
  <c r="E78" i="156"/>
  <c r="E79" i="156"/>
  <c r="E81" i="156"/>
  <c r="E80" i="156" s="1"/>
  <c r="E82" i="156"/>
  <c r="E87" i="156"/>
  <c r="E88" i="156"/>
  <c r="E89" i="156"/>
  <c r="E90" i="156"/>
  <c r="E92" i="156"/>
  <c r="E93" i="156"/>
  <c r="E94" i="156"/>
  <c r="E95" i="156"/>
  <c r="E100" i="156"/>
  <c r="E101" i="156"/>
  <c r="E102" i="156"/>
  <c r="E103" i="156"/>
  <c r="E105" i="156"/>
  <c r="E106" i="156"/>
  <c r="E107" i="156"/>
  <c r="E108" i="156"/>
  <c r="E113" i="156"/>
  <c r="E114" i="156"/>
  <c r="E116" i="156"/>
  <c r="E115" i="156" s="1"/>
  <c r="E117" i="156"/>
  <c r="E122" i="156"/>
  <c r="E123" i="156"/>
  <c r="E124" i="156"/>
  <c r="E125" i="156"/>
  <c r="E127" i="156"/>
  <c r="E128" i="156"/>
  <c r="E129" i="156"/>
  <c r="E130" i="156"/>
  <c r="E135" i="156"/>
  <c r="E136" i="156"/>
  <c r="E138" i="156"/>
  <c r="E137" i="156" s="1"/>
  <c r="E139" i="156"/>
  <c r="E144" i="156"/>
  <c r="E145" i="156"/>
  <c r="E147" i="156"/>
  <c r="E148" i="156"/>
  <c r="E149" i="156"/>
  <c r="E154" i="156"/>
  <c r="E155" i="156"/>
  <c r="E157" i="156"/>
  <c r="E158" i="156"/>
  <c r="E159" i="156"/>
  <c r="E164" i="156"/>
  <c r="G164" i="156" s="1"/>
  <c r="E165" i="156"/>
  <c r="G165" i="156" s="1"/>
  <c r="E167" i="156"/>
  <c r="E168" i="156"/>
  <c r="E169" i="156"/>
  <c r="E174" i="156"/>
  <c r="E175" i="156"/>
  <c r="E177" i="156"/>
  <c r="E178" i="156"/>
  <c r="E179" i="156"/>
  <c r="E197" i="156"/>
  <c r="E198" i="156"/>
  <c r="E200" i="156"/>
  <c r="E199" i="156" s="1"/>
  <c r="E201" i="156"/>
  <c r="E219" i="156"/>
  <c r="E220" i="156"/>
  <c r="E222" i="156"/>
  <c r="E221" i="156" s="1"/>
  <c r="E223" i="156"/>
  <c r="E228" i="156"/>
  <c r="E229" i="156"/>
  <c r="E231" i="156"/>
  <c r="E230" i="156" s="1"/>
  <c r="E232" i="156"/>
  <c r="E246" i="156"/>
  <c r="E251" i="156"/>
  <c r="E264" i="156" s="1"/>
  <c r="E252" i="156"/>
  <c r="E265" i="156" s="1"/>
  <c r="E253" i="156"/>
  <c r="E266" i="156" s="1"/>
  <c r="E254" i="156"/>
  <c r="E267" i="156" s="1"/>
  <c r="E256" i="156"/>
  <c r="E269" i="156" s="1"/>
  <c r="E257" i="156"/>
  <c r="E270" i="156" s="1"/>
  <c r="E258" i="156"/>
  <c r="E271" i="156" s="1"/>
  <c r="E259" i="156"/>
  <c r="E272" i="156" s="1"/>
  <c r="E277" i="156"/>
  <c r="E278" i="156"/>
  <c r="E290" i="156" s="1"/>
  <c r="E279" i="156"/>
  <c r="E291" i="156" s="1"/>
  <c r="E280" i="156"/>
  <c r="E292" i="156" s="1"/>
  <c r="E282" i="156"/>
  <c r="E294" i="156" s="1"/>
  <c r="E283" i="156"/>
  <c r="E295" i="156" s="1"/>
  <c r="E284" i="156"/>
  <c r="E296" i="156" s="1"/>
  <c r="E285" i="156"/>
  <c r="E297" i="156" s="1"/>
  <c r="E298" i="156"/>
  <c r="E302" i="156"/>
  <c r="E305" i="156"/>
  <c r="E318" i="156" s="1"/>
  <c r="C120" i="37" s="1"/>
  <c r="E306" i="156"/>
  <c r="E319" i="156" s="1"/>
  <c r="C121" i="37" s="1"/>
  <c r="E307" i="156"/>
  <c r="E320" i="156" s="1"/>
  <c r="C122" i="37" s="1"/>
  <c r="E309" i="156"/>
  <c r="E310" i="156"/>
  <c r="E323" i="156" s="1"/>
  <c r="C125" i="37" s="1"/>
  <c r="E311" i="156"/>
  <c r="E324" i="156" s="1"/>
  <c r="C126" i="37" s="1"/>
  <c r="E329" i="156"/>
  <c r="E341" i="156" s="1"/>
  <c r="E330" i="156"/>
  <c r="E342" i="156" s="1"/>
  <c r="E331" i="156"/>
  <c r="E343" i="156" s="1"/>
  <c r="E332" i="156"/>
  <c r="E334" i="156"/>
  <c r="E335" i="156"/>
  <c r="E347" i="156" s="1"/>
  <c r="E336" i="156"/>
  <c r="E348" i="156" s="1"/>
  <c r="E337" i="156"/>
  <c r="E349" i="156" s="1"/>
  <c r="E350" i="156"/>
  <c r="E354" i="156"/>
  <c r="E355" i="156"/>
  <c r="E356" i="156"/>
  <c r="E357" i="156"/>
  <c r="E359" i="156"/>
  <c r="E360" i="156"/>
  <c r="E361" i="156"/>
  <c r="E362" i="156"/>
  <c r="E366" i="156"/>
  <c r="E367" i="156"/>
  <c r="E368" i="156"/>
  <c r="E380" i="156" s="1"/>
  <c r="E369" i="156"/>
  <c r="E371" i="156"/>
  <c r="E372" i="156"/>
  <c r="E373" i="156"/>
  <c r="E374" i="156"/>
  <c r="E387" i="156"/>
  <c r="E383" i="156" l="1"/>
  <c r="E379" i="156"/>
  <c r="E378" i="156"/>
  <c r="E13" i="156"/>
  <c r="G14" i="156"/>
  <c r="E240" i="156"/>
  <c r="E386" i="156"/>
  <c r="E384" i="156"/>
  <c r="E381" i="156"/>
  <c r="E244" i="156"/>
  <c r="E243" i="156"/>
  <c r="E42" i="156"/>
  <c r="E30" i="156"/>
  <c r="E238" i="156"/>
  <c r="E126" i="156"/>
  <c r="E24" i="156"/>
  <c r="E166" i="156"/>
  <c r="E39" i="156"/>
  <c r="E10" i="156"/>
  <c r="E20" i="156" s="1"/>
  <c r="E333" i="156"/>
  <c r="E345" i="156" s="1"/>
  <c r="E173" i="156"/>
  <c r="E112" i="156"/>
  <c r="E163" i="156"/>
  <c r="E146" i="156"/>
  <c r="E104" i="156"/>
  <c r="E99" i="156"/>
  <c r="E91" i="156"/>
  <c r="E77" i="156"/>
  <c r="E68" i="156"/>
  <c r="E370" i="156"/>
  <c r="E328" i="156"/>
  <c r="E340" i="156" s="1"/>
  <c r="E143" i="156"/>
  <c r="E281" i="156"/>
  <c r="E293" i="156" s="1"/>
  <c r="E227" i="156"/>
  <c r="E346" i="156"/>
  <c r="E308" i="156"/>
  <c r="E321" i="156" s="1"/>
  <c r="C123" i="37" s="1"/>
  <c r="E301" i="156"/>
  <c r="E315" i="156" s="1"/>
  <c r="C117" i="37" s="1"/>
  <c r="E218" i="156"/>
  <c r="E196" i="156"/>
  <c r="E176" i="156"/>
  <c r="E156" i="156"/>
  <c r="E134" i="156"/>
  <c r="E86" i="156"/>
  <c r="E59" i="156"/>
  <c r="E52" i="156"/>
  <c r="E358" i="156"/>
  <c r="E353" i="156"/>
  <c r="E276" i="156"/>
  <c r="E288" i="156" s="1"/>
  <c r="E121" i="156"/>
  <c r="E385" i="156"/>
  <c r="E255" i="156"/>
  <c r="E268" i="156" s="1"/>
  <c r="E242" i="156"/>
  <c r="E239" i="156"/>
  <c r="E245" i="156"/>
  <c r="E153" i="156"/>
  <c r="E49" i="156"/>
  <c r="E365" i="156"/>
  <c r="E344" i="156"/>
  <c r="E322" i="156"/>
  <c r="C124" i="37" s="1"/>
  <c r="E316" i="156"/>
  <c r="C118" i="37" s="1"/>
  <c r="E21" i="156"/>
  <c r="E289" i="156"/>
  <c r="E250" i="156"/>
  <c r="E263" i="156" s="1"/>
  <c r="E237" i="156"/>
  <c r="E23" i="156" l="1"/>
  <c r="E382" i="156"/>
  <c r="E241" i="156"/>
  <c r="E236" i="156"/>
  <c r="E377" i="156"/>
  <c r="J112" i="156" l="1"/>
  <c r="J137" i="156" l="1"/>
  <c r="F30" i="156"/>
  <c r="J33" i="156"/>
  <c r="F33" i="156"/>
  <c r="J30" i="156"/>
  <c r="A1" i="57" l="1"/>
  <c r="A1" i="46"/>
  <c r="J59" i="156" l="1"/>
  <c r="D62" i="156" l="1"/>
  <c r="D68" i="156"/>
  <c r="D71" i="156"/>
  <c r="H52" i="156" l="1"/>
  <c r="F163" i="156" l="1"/>
  <c r="F166" i="156"/>
  <c r="F245" i="156" l="1"/>
  <c r="J325" i="156" l="1"/>
  <c r="H127" i="37" s="1"/>
  <c r="E102" i="157"/>
  <c r="H30" i="46"/>
  <c r="D30" i="46"/>
  <c r="L12" i="46"/>
  <c r="C18" i="46"/>
  <c r="C17" i="46"/>
  <c r="C16" i="46"/>
  <c r="C15" i="46"/>
  <c r="C13" i="46"/>
  <c r="C12" i="46"/>
  <c r="E12" i="46" s="1"/>
  <c r="C11" i="46"/>
  <c r="C10" i="46"/>
  <c r="C101" i="157" l="1"/>
  <c r="J156" i="156" l="1"/>
  <c r="J218" i="156" l="1"/>
  <c r="I148" i="157" l="1"/>
  <c r="B139" i="37" l="1"/>
  <c r="D139" i="37"/>
  <c r="F139" i="37"/>
  <c r="H139" i="37"/>
  <c r="N82" i="156"/>
  <c r="N73" i="156"/>
  <c r="N64" i="156"/>
  <c r="N55" i="156"/>
  <c r="N45" i="156"/>
  <c r="N35" i="156" l="1"/>
  <c r="N15" i="156"/>
  <c r="H30" i="57" l="1"/>
  <c r="H187" i="37" s="1"/>
  <c r="F30" i="57"/>
  <c r="F187" i="37" s="1"/>
  <c r="D30" i="57"/>
  <c r="D187" i="37" s="1"/>
  <c r="B30" i="57"/>
  <c r="B187" i="37" s="1"/>
  <c r="L18" i="57"/>
  <c r="L30" i="57" s="1"/>
  <c r="L187" i="37" s="1"/>
  <c r="C18" i="57"/>
  <c r="E18" i="57" s="1"/>
  <c r="E30" i="57" s="1"/>
  <c r="E187" i="37" s="1"/>
  <c r="H54" i="37"/>
  <c r="F30" i="46"/>
  <c r="F54" i="37" s="1"/>
  <c r="D54" i="37"/>
  <c r="B30" i="46"/>
  <c r="B54" i="37" s="1"/>
  <c r="L30" i="46"/>
  <c r="L54" i="37" s="1"/>
  <c r="E18" i="46"/>
  <c r="E30" i="46" s="1"/>
  <c r="E54" i="37" s="1"/>
  <c r="C30" i="57" l="1"/>
  <c r="C187" i="37" s="1"/>
  <c r="C30" i="46"/>
  <c r="C54" i="37" s="1"/>
  <c r="G30" i="57"/>
  <c r="G187" i="37" s="1"/>
  <c r="G30" i="46"/>
  <c r="G54" i="37" s="1"/>
  <c r="I337" i="157"/>
  <c r="H211" i="37" s="1"/>
  <c r="G337" i="157"/>
  <c r="F211" i="37" s="1"/>
  <c r="E337" i="157"/>
  <c r="D211" i="37" s="1"/>
  <c r="C337" i="157"/>
  <c r="B211" i="37" s="1"/>
  <c r="M325" i="157"/>
  <c r="D325" i="157"/>
  <c r="F325" i="157" s="1"/>
  <c r="F337" i="157" s="1"/>
  <c r="E211" i="37" s="1"/>
  <c r="I312" i="157"/>
  <c r="H199" i="37" s="1"/>
  <c r="G312" i="157"/>
  <c r="F199" i="37" s="1"/>
  <c r="E312" i="157"/>
  <c r="D199" i="37" s="1"/>
  <c r="C312" i="157"/>
  <c r="B199" i="37" s="1"/>
  <c r="M300" i="157"/>
  <c r="M312" i="157" s="1"/>
  <c r="L199" i="37" s="1"/>
  <c r="D300" i="157"/>
  <c r="D312" i="157" s="1"/>
  <c r="C199" i="37" s="1"/>
  <c r="I287" i="157"/>
  <c r="H175" i="37" s="1"/>
  <c r="G287" i="157"/>
  <c r="F175" i="37" s="1"/>
  <c r="E287" i="157"/>
  <c r="D175" i="37" s="1"/>
  <c r="C287" i="157"/>
  <c r="B175" i="37" s="1"/>
  <c r="M275" i="157"/>
  <c r="M287" i="157" s="1"/>
  <c r="L175" i="37" s="1"/>
  <c r="D275" i="157"/>
  <c r="F275" i="157" s="1"/>
  <c r="F287" i="157" s="1"/>
  <c r="E175" i="37" s="1"/>
  <c r="I262" i="157"/>
  <c r="H163" i="37" s="1"/>
  <c r="G262" i="157"/>
  <c r="F163" i="37" s="1"/>
  <c r="E262" i="157"/>
  <c r="D163" i="37" s="1"/>
  <c r="C262" i="157"/>
  <c r="B163" i="37" s="1"/>
  <c r="M250" i="157"/>
  <c r="M262" i="157" s="1"/>
  <c r="L163" i="37" s="1"/>
  <c r="D250" i="157"/>
  <c r="F250" i="157" s="1"/>
  <c r="F262" i="157" s="1"/>
  <c r="E163" i="37" s="1"/>
  <c r="I237" i="157"/>
  <c r="H151" i="37" s="1"/>
  <c r="G237" i="157"/>
  <c r="F151" i="37" s="1"/>
  <c r="E237" i="157"/>
  <c r="D151" i="37" s="1"/>
  <c r="C237" i="157"/>
  <c r="B151" i="37" s="1"/>
  <c r="M225" i="157"/>
  <c r="M237" i="157" s="1"/>
  <c r="L151" i="37" s="1"/>
  <c r="D225" i="157"/>
  <c r="F225" i="157" s="1"/>
  <c r="F237" i="157" s="1"/>
  <c r="E151" i="37" s="1"/>
  <c r="D337" i="157" l="1"/>
  <c r="C211" i="37" s="1"/>
  <c r="F300" i="157"/>
  <c r="F312" i="157" s="1"/>
  <c r="E199" i="37" s="1"/>
  <c r="D287" i="157"/>
  <c r="C175" i="37" s="1"/>
  <c r="H337" i="157"/>
  <c r="H312" i="157"/>
  <c r="H287" i="157"/>
  <c r="H262" i="157"/>
  <c r="D262" i="157"/>
  <c r="C163" i="37" s="1"/>
  <c r="D237" i="157"/>
  <c r="C151" i="37" s="1"/>
  <c r="H237" i="157"/>
  <c r="G211" i="37" l="1"/>
  <c r="G199" i="37"/>
  <c r="G175" i="37"/>
  <c r="G163" i="37"/>
  <c r="G151" i="37"/>
  <c r="M337" i="157"/>
  <c r="L211" i="37" s="1"/>
  <c r="I212" i="157"/>
  <c r="H114" i="37" s="1"/>
  <c r="G212" i="157"/>
  <c r="F114" i="37" s="1"/>
  <c r="E212" i="157"/>
  <c r="D114" i="37" s="1"/>
  <c r="C212" i="157"/>
  <c r="B114" i="37" s="1"/>
  <c r="M200" i="157"/>
  <c r="M212" i="157" s="1"/>
  <c r="L114" i="37" s="1"/>
  <c r="D200" i="157"/>
  <c r="F200" i="157" s="1"/>
  <c r="F212" i="157" s="1"/>
  <c r="E114" i="37" s="1"/>
  <c r="I187" i="157"/>
  <c r="H90" i="37" s="1"/>
  <c r="G187" i="157"/>
  <c r="F90" i="37" s="1"/>
  <c r="E187" i="157"/>
  <c r="D90" i="37" s="1"/>
  <c r="C187" i="157"/>
  <c r="B90" i="37" s="1"/>
  <c r="M175" i="157"/>
  <c r="M187" i="157" s="1"/>
  <c r="L90" i="37" s="1"/>
  <c r="D175" i="157"/>
  <c r="D187" i="157" s="1"/>
  <c r="C90" i="37" s="1"/>
  <c r="I162" i="157"/>
  <c r="H78" i="37" s="1"/>
  <c r="G162" i="157"/>
  <c r="F78" i="37" s="1"/>
  <c r="E162" i="157"/>
  <c r="D78" i="37" s="1"/>
  <c r="C162" i="157"/>
  <c r="B78" i="37" s="1"/>
  <c r="M150" i="157"/>
  <c r="D150" i="157"/>
  <c r="F150" i="157" s="1"/>
  <c r="M141" i="157"/>
  <c r="D141" i="157"/>
  <c r="F141" i="157" s="1"/>
  <c r="F162" i="157" s="1"/>
  <c r="E78" i="37" s="1"/>
  <c r="I102" i="157"/>
  <c r="H30" i="37" s="1"/>
  <c r="G102" i="157"/>
  <c r="F30" i="37" s="1"/>
  <c r="D30" i="37"/>
  <c r="I128" i="157"/>
  <c r="H42" i="37" s="1"/>
  <c r="G128" i="157"/>
  <c r="F42" i="37" s="1"/>
  <c r="E128" i="157"/>
  <c r="D42" i="37" s="1"/>
  <c r="C128" i="157"/>
  <c r="B42" i="37" s="1"/>
  <c r="M116" i="157"/>
  <c r="M128" i="157" s="1"/>
  <c r="L42" i="37" s="1"/>
  <c r="D116" i="157"/>
  <c r="F116" i="157" s="1"/>
  <c r="F128" i="157" s="1"/>
  <c r="E42" i="37" s="1"/>
  <c r="C102" i="157"/>
  <c r="B30" i="37" s="1"/>
  <c r="M90" i="157"/>
  <c r="D90" i="157"/>
  <c r="F90" i="157" s="1"/>
  <c r="M81" i="157"/>
  <c r="D81" i="157"/>
  <c r="F81" i="157" s="1"/>
  <c r="M60" i="157"/>
  <c r="D60" i="157"/>
  <c r="F60" i="157" s="1"/>
  <c r="M69" i="157"/>
  <c r="D69" i="157"/>
  <c r="F69" i="157" s="1"/>
  <c r="M50" i="157"/>
  <c r="D50" i="157"/>
  <c r="F50" i="157" s="1"/>
  <c r="M41" i="157"/>
  <c r="D41" i="157"/>
  <c r="F41" i="157" s="1"/>
  <c r="M32" i="157"/>
  <c r="D32" i="157"/>
  <c r="F32" i="157" s="1"/>
  <c r="M19" i="157"/>
  <c r="D19" i="157"/>
  <c r="F19" i="157" s="1"/>
  <c r="J386" i="156"/>
  <c r="H223" i="37" s="1"/>
  <c r="H386" i="156"/>
  <c r="F223" i="37" s="1"/>
  <c r="F386" i="156"/>
  <c r="D223" i="37" s="1"/>
  <c r="D386" i="156"/>
  <c r="B223" i="37" s="1"/>
  <c r="N374" i="156"/>
  <c r="G374" i="156"/>
  <c r="N362" i="156"/>
  <c r="G362" i="156"/>
  <c r="D212" i="157" l="1"/>
  <c r="C114" i="37" s="1"/>
  <c r="H212" i="157"/>
  <c r="I386" i="156"/>
  <c r="F175" i="157"/>
  <c r="F187" i="157" s="1"/>
  <c r="E90" i="37" s="1"/>
  <c r="H187" i="157"/>
  <c r="H162" i="157"/>
  <c r="D162" i="157"/>
  <c r="C78" i="37" s="1"/>
  <c r="H128" i="157"/>
  <c r="D128" i="157"/>
  <c r="C42" i="37" s="1"/>
  <c r="H102" i="157"/>
  <c r="D102" i="157"/>
  <c r="C30" i="37" s="1"/>
  <c r="N386" i="156" l="1"/>
  <c r="L223" i="37" s="1"/>
  <c r="G114" i="37"/>
  <c r="G90" i="37"/>
  <c r="G78" i="37"/>
  <c r="G42" i="37"/>
  <c r="G30" i="37"/>
  <c r="G223" i="37"/>
  <c r="G386" i="156"/>
  <c r="E223" i="37" s="1"/>
  <c r="C223" i="37"/>
  <c r="M162" i="157"/>
  <c r="L78" i="37" s="1"/>
  <c r="M102" i="157"/>
  <c r="L30" i="37" s="1"/>
  <c r="F102" i="157"/>
  <c r="E30" i="37" s="1"/>
  <c r="J349" i="156" l="1"/>
  <c r="H349" i="156"/>
  <c r="F349" i="156"/>
  <c r="D349" i="156"/>
  <c r="H325" i="156"/>
  <c r="F127" i="37" s="1"/>
  <c r="F325" i="156"/>
  <c r="D127" i="37" s="1"/>
  <c r="D325" i="156"/>
  <c r="B127" i="37" s="1"/>
  <c r="N312" i="156"/>
  <c r="N325" i="156" s="1"/>
  <c r="L127" i="37" s="1"/>
  <c r="G312" i="156"/>
  <c r="G325" i="156" s="1"/>
  <c r="E127" i="37" s="1"/>
  <c r="J297" i="156"/>
  <c r="H102" i="37" s="1"/>
  <c r="H297" i="156"/>
  <c r="F102" i="37" s="1"/>
  <c r="F297" i="156"/>
  <c r="D102" i="37" s="1"/>
  <c r="D297" i="156"/>
  <c r="B102" i="37" s="1"/>
  <c r="N285" i="156"/>
  <c r="N297" i="156" s="1"/>
  <c r="L102" i="37" s="1"/>
  <c r="G285" i="156"/>
  <c r="G297" i="156" s="1"/>
  <c r="E102" i="37" s="1"/>
  <c r="J272" i="156"/>
  <c r="H66" i="37" s="1"/>
  <c r="H272" i="156"/>
  <c r="F66" i="37" s="1"/>
  <c r="F272" i="156"/>
  <c r="D66" i="37" s="1"/>
  <c r="D272" i="156"/>
  <c r="B66" i="37" s="1"/>
  <c r="N259" i="156"/>
  <c r="N272" i="156" s="1"/>
  <c r="L66" i="37" s="1"/>
  <c r="G259" i="156"/>
  <c r="G272" i="156" s="1"/>
  <c r="E66" i="37" s="1"/>
  <c r="J245" i="156"/>
  <c r="H17" i="37" s="1"/>
  <c r="H245" i="156"/>
  <c r="F17" i="37" s="1"/>
  <c r="D17" i="37"/>
  <c r="D245" i="156"/>
  <c r="B17" i="37" s="1"/>
  <c r="N232" i="156"/>
  <c r="G232" i="156"/>
  <c r="N223" i="156"/>
  <c r="G223" i="156"/>
  <c r="N201" i="156"/>
  <c r="G201" i="156"/>
  <c r="N192" i="156"/>
  <c r="G192" i="156"/>
  <c r="N179" i="156"/>
  <c r="G179" i="156"/>
  <c r="N169" i="156"/>
  <c r="G169" i="156"/>
  <c r="N159" i="156"/>
  <c r="G159" i="156"/>
  <c r="N149" i="156"/>
  <c r="G149" i="156"/>
  <c r="N139" i="156"/>
  <c r="G139" i="156"/>
  <c r="N130" i="156"/>
  <c r="G130" i="156"/>
  <c r="N108" i="156"/>
  <c r="G108" i="156"/>
  <c r="N117" i="156"/>
  <c r="G117" i="156"/>
  <c r="N95" i="156"/>
  <c r="G95" i="156"/>
  <c r="G82" i="156"/>
  <c r="G73" i="156"/>
  <c r="G64" i="156"/>
  <c r="G55" i="156"/>
  <c r="G45" i="156"/>
  <c r="N25" i="156"/>
  <c r="L231" i="37" s="1"/>
  <c r="J25" i="156"/>
  <c r="H231" i="37" s="1"/>
  <c r="I25" i="156"/>
  <c r="G231" i="37" s="1"/>
  <c r="H25" i="156"/>
  <c r="F231" i="37" s="1"/>
  <c r="F25" i="156"/>
  <c r="D231" i="37" s="1"/>
  <c r="D25" i="156"/>
  <c r="B231" i="37" s="1"/>
  <c r="G35" i="156"/>
  <c r="G15" i="156"/>
  <c r="G25" i="156" s="1"/>
  <c r="E231" i="37" s="1"/>
  <c r="F244" i="37" l="1"/>
  <c r="D244" i="37"/>
  <c r="B244" i="37"/>
  <c r="H244" i="37"/>
  <c r="N337" i="156"/>
  <c r="L139" i="37" s="1"/>
  <c r="G139" i="37"/>
  <c r="G337" i="156"/>
  <c r="G349" i="156" s="1"/>
  <c r="C139" i="37"/>
  <c r="I325" i="156"/>
  <c r="G127" i="37" s="1"/>
  <c r="C102" i="37"/>
  <c r="I297" i="156"/>
  <c r="I349" i="156"/>
  <c r="I272" i="156"/>
  <c r="C66" i="37"/>
  <c r="I245" i="156"/>
  <c r="C231" i="37"/>
  <c r="G102" i="37" l="1"/>
  <c r="G66" i="37"/>
  <c r="N349" i="156"/>
  <c r="E139" i="37"/>
  <c r="G245" i="156"/>
  <c r="E17" i="37" s="1"/>
  <c r="C17" i="37"/>
  <c r="N245" i="156"/>
  <c r="L17" i="37" s="1"/>
  <c r="G17" i="37"/>
  <c r="G244" i="37" l="1"/>
  <c r="C244" i="37"/>
  <c r="E244" i="37" l="1"/>
  <c r="L244" i="37"/>
  <c r="M80" i="157"/>
  <c r="E73" i="157" l="1"/>
  <c r="G73" i="157"/>
  <c r="C73" i="157"/>
  <c r="D80" i="157"/>
  <c r="F80" i="157" l="1"/>
  <c r="G101" i="157"/>
  <c r="I101" i="157"/>
  <c r="E101" i="157"/>
  <c r="E196" i="157"/>
  <c r="E57" i="157"/>
  <c r="J13" i="156" l="1"/>
  <c r="F10" i="156" l="1"/>
  <c r="J383" i="156"/>
  <c r="J385" i="156"/>
  <c r="J62" i="156"/>
  <c r="J242" i="156"/>
  <c r="H115" i="156" l="1"/>
  <c r="F176" i="156" l="1"/>
  <c r="F134" i="156"/>
  <c r="F112" i="156" l="1"/>
  <c r="J80" i="156"/>
  <c r="F77" i="156"/>
  <c r="F68" i="156" l="1"/>
  <c r="F59" i="156"/>
  <c r="D383" i="156" l="1"/>
  <c r="F383" i="156"/>
  <c r="D384" i="156"/>
  <c r="F384" i="156"/>
  <c r="D385" i="156"/>
  <c r="F385" i="156"/>
  <c r="C296" i="157" l="1"/>
  <c r="C271" i="157"/>
  <c r="C246" i="157"/>
  <c r="C221" i="157"/>
  <c r="C196" i="157"/>
  <c r="C171" i="157"/>
  <c r="C137" i="157"/>
  <c r="C112" i="157"/>
  <c r="C99" i="157"/>
  <c r="C88" i="157"/>
  <c r="C77" i="157"/>
  <c r="C67" i="157"/>
  <c r="C57" i="157"/>
  <c r="C48" i="157"/>
  <c r="C39" i="157"/>
  <c r="C28" i="157"/>
  <c r="C15" i="157"/>
  <c r="B14" i="46"/>
  <c r="B14" i="57"/>
  <c r="C36" i="157" l="1"/>
  <c r="H385" i="156" l="1"/>
  <c r="F222" i="37" s="1"/>
  <c r="H384" i="156"/>
  <c r="F221" i="37" s="1"/>
  <c r="H383" i="156"/>
  <c r="F220" i="37" s="1"/>
  <c r="H370" i="156"/>
  <c r="H358" i="156"/>
  <c r="H333" i="156"/>
  <c r="H308" i="156"/>
  <c r="D281" i="156"/>
  <c r="D255" i="156"/>
  <c r="H230" i="156"/>
  <c r="H221" i="156"/>
  <c r="D199" i="156"/>
  <c r="H176" i="156"/>
  <c r="H166" i="156"/>
  <c r="H156" i="156"/>
  <c r="H146" i="156"/>
  <c r="D146" i="156"/>
  <c r="D137" i="156"/>
  <c r="D126" i="156"/>
  <c r="D115" i="156"/>
  <c r="H104" i="156"/>
  <c r="D91" i="156"/>
  <c r="D80" i="156"/>
  <c r="F52" i="156"/>
  <c r="D52" i="156"/>
  <c r="D42" i="156"/>
  <c r="H24" i="156"/>
  <c r="F230" i="37" s="1"/>
  <c r="D220" i="37"/>
  <c r="D221" i="37"/>
  <c r="D222" i="37"/>
  <c r="E37" i="37"/>
  <c r="B22" i="57"/>
  <c r="B179" i="37" s="1"/>
  <c r="D22" i="57"/>
  <c r="D179" i="37" s="1"/>
  <c r="B23" i="57"/>
  <c r="B180" i="37" s="1"/>
  <c r="D23" i="57"/>
  <c r="D180" i="37" s="1"/>
  <c r="B24" i="57"/>
  <c r="B181" i="37" s="1"/>
  <c r="D24" i="57"/>
  <c r="D181" i="37" s="1"/>
  <c r="B25" i="57"/>
  <c r="B182" i="37" s="1"/>
  <c r="D25" i="57"/>
  <c r="D182" i="37" s="1"/>
  <c r="B27" i="57"/>
  <c r="B184" i="37" s="1"/>
  <c r="D27" i="57"/>
  <c r="D184" i="37" s="1"/>
  <c r="B28" i="57"/>
  <c r="B185" i="37" s="1"/>
  <c r="D28" i="57"/>
  <c r="D185" i="37" s="1"/>
  <c r="B29" i="57"/>
  <c r="B186" i="37" s="1"/>
  <c r="D29" i="57"/>
  <c r="D186" i="37" s="1"/>
  <c r="H22" i="57"/>
  <c r="H179" i="37" s="1"/>
  <c r="H23" i="57"/>
  <c r="H180" i="37" s="1"/>
  <c r="H24" i="57"/>
  <c r="H181" i="37" s="1"/>
  <c r="H25" i="57"/>
  <c r="H182" i="37" s="1"/>
  <c r="H27" i="57"/>
  <c r="H184" i="37" s="1"/>
  <c r="H28" i="57"/>
  <c r="H185" i="37" s="1"/>
  <c r="H29" i="57"/>
  <c r="H186" i="37" s="1"/>
  <c r="F27" i="57"/>
  <c r="F184" i="37" s="1"/>
  <c r="F28" i="57"/>
  <c r="F185" i="37" s="1"/>
  <c r="F29" i="57"/>
  <c r="F186" i="37" s="1"/>
  <c r="D14" i="57"/>
  <c r="D26" i="57" s="1"/>
  <c r="D183" i="37" s="1"/>
  <c r="F14" i="57"/>
  <c r="H14" i="57"/>
  <c r="G25" i="57"/>
  <c r="G182" i="37" s="1"/>
  <c r="L15" i="57"/>
  <c r="L27" i="57" s="1"/>
  <c r="L184" i="37" s="1"/>
  <c r="L16" i="57"/>
  <c r="L28" i="57" s="1"/>
  <c r="L185" i="37" s="1"/>
  <c r="G29" i="57"/>
  <c r="G186" i="37" s="1"/>
  <c r="C13" i="57"/>
  <c r="C25" i="57" s="1"/>
  <c r="C182" i="37" s="1"/>
  <c r="C27" i="57"/>
  <c r="C184" i="37" s="1"/>
  <c r="E16" i="57"/>
  <c r="E28" i="57" s="1"/>
  <c r="E185" i="37" s="1"/>
  <c r="C29" i="57"/>
  <c r="C186" i="37" s="1"/>
  <c r="B26" i="57"/>
  <c r="B183" i="37" s="1"/>
  <c r="B22" i="46"/>
  <c r="B46" i="37" s="1"/>
  <c r="D22" i="46"/>
  <c r="D46" i="37" s="1"/>
  <c r="B23" i="46"/>
  <c r="B47" i="37" s="1"/>
  <c r="D23" i="46"/>
  <c r="D47" i="37" s="1"/>
  <c r="B24" i="46"/>
  <c r="B48" i="37" s="1"/>
  <c r="D24" i="46"/>
  <c r="D48" i="37" s="1"/>
  <c r="B25" i="46"/>
  <c r="B49" i="37" s="1"/>
  <c r="D25" i="46"/>
  <c r="D49" i="37" s="1"/>
  <c r="B27" i="46"/>
  <c r="B51" i="37" s="1"/>
  <c r="D27" i="46"/>
  <c r="D51" i="37" s="1"/>
  <c r="B28" i="46"/>
  <c r="B52" i="37" s="1"/>
  <c r="D28" i="46"/>
  <c r="D52" i="37" s="1"/>
  <c r="B29" i="46"/>
  <c r="B53" i="37" s="1"/>
  <c r="D29" i="46"/>
  <c r="D53" i="37" s="1"/>
  <c r="H23" i="46"/>
  <c r="H47" i="37" s="1"/>
  <c r="H24" i="46"/>
  <c r="H48" i="37" s="1"/>
  <c r="H25" i="46"/>
  <c r="H49" i="37" s="1"/>
  <c r="H27" i="46"/>
  <c r="H51" i="37" s="1"/>
  <c r="H28" i="46"/>
  <c r="H52" i="37" s="1"/>
  <c r="H29" i="46"/>
  <c r="H53" i="37" s="1"/>
  <c r="F27" i="46"/>
  <c r="F51" i="37" s="1"/>
  <c r="F28" i="46"/>
  <c r="F52" i="37" s="1"/>
  <c r="F29" i="46"/>
  <c r="F53" i="37" s="1"/>
  <c r="D14" i="46"/>
  <c r="D26" i="46" s="1"/>
  <c r="D50" i="37" s="1"/>
  <c r="F14" i="46"/>
  <c r="H14" i="46"/>
  <c r="H26" i="46" s="1"/>
  <c r="H50" i="37" s="1"/>
  <c r="B26" i="46"/>
  <c r="B50" i="37" s="1"/>
  <c r="G25" i="46"/>
  <c r="G49" i="37" s="1"/>
  <c r="L15" i="46"/>
  <c r="L27" i="46" s="1"/>
  <c r="L51" i="37" s="1"/>
  <c r="L16" i="46"/>
  <c r="L28" i="46" s="1"/>
  <c r="L52" i="37" s="1"/>
  <c r="L17" i="46"/>
  <c r="L29" i="46" s="1"/>
  <c r="L53" i="37" s="1"/>
  <c r="C25" i="46"/>
  <c r="C49" i="37" s="1"/>
  <c r="E15" i="46"/>
  <c r="E27" i="46" s="1"/>
  <c r="E51" i="37" s="1"/>
  <c r="C28" i="46"/>
  <c r="C52" i="37" s="1"/>
  <c r="C29" i="46"/>
  <c r="C53" i="37" s="1"/>
  <c r="C329" i="157"/>
  <c r="B203" i="37" s="1"/>
  <c r="E329" i="157"/>
  <c r="D203" i="37" s="1"/>
  <c r="C330" i="157"/>
  <c r="B204" i="37" s="1"/>
  <c r="E330" i="157"/>
  <c r="D204" i="37" s="1"/>
  <c r="C331" i="157"/>
  <c r="B205" i="37" s="1"/>
  <c r="E331" i="157"/>
  <c r="D205" i="37" s="1"/>
  <c r="C332" i="157"/>
  <c r="B206" i="37" s="1"/>
  <c r="E332" i="157"/>
  <c r="D206" i="37" s="1"/>
  <c r="C334" i="157"/>
  <c r="B208" i="37" s="1"/>
  <c r="E334" i="157"/>
  <c r="D208" i="37" s="1"/>
  <c r="C335" i="157"/>
  <c r="B209" i="37" s="1"/>
  <c r="E335" i="157"/>
  <c r="D209" i="37" s="1"/>
  <c r="C336" i="157"/>
  <c r="B210" i="37" s="1"/>
  <c r="E336" i="157"/>
  <c r="D210" i="37" s="1"/>
  <c r="I329" i="157"/>
  <c r="I330" i="157"/>
  <c r="I331" i="157"/>
  <c r="H205" i="37" s="1"/>
  <c r="L205" i="37"/>
  <c r="I332" i="157"/>
  <c r="H206" i="37" s="1"/>
  <c r="L206" i="37"/>
  <c r="I334" i="157"/>
  <c r="I335" i="157"/>
  <c r="I336" i="157"/>
  <c r="G334" i="157"/>
  <c r="F208" i="37" s="1"/>
  <c r="G335" i="157"/>
  <c r="F209" i="37" s="1"/>
  <c r="G336" i="157"/>
  <c r="F210" i="37" s="1"/>
  <c r="G321" i="157"/>
  <c r="E321" i="157"/>
  <c r="I321" i="157"/>
  <c r="M320" i="157"/>
  <c r="D319" i="157"/>
  <c r="F331" i="157" s="1"/>
  <c r="E205" i="37" s="1"/>
  <c r="D320" i="157"/>
  <c r="D322" i="157"/>
  <c r="D334" i="157" s="1"/>
  <c r="C208" i="37" s="1"/>
  <c r="D323" i="157"/>
  <c r="F323" i="157" s="1"/>
  <c r="F335" i="157" s="1"/>
  <c r="E209" i="37" s="1"/>
  <c r="D324" i="157"/>
  <c r="F324" i="157" s="1"/>
  <c r="F336" i="157" s="1"/>
  <c r="E210" i="37" s="1"/>
  <c r="C321" i="157"/>
  <c r="C333" i="157" s="1"/>
  <c r="B207" i="37" s="1"/>
  <c r="C304" i="157"/>
  <c r="B191" i="37" s="1"/>
  <c r="E304" i="157"/>
  <c r="D191" i="37" s="1"/>
  <c r="C305" i="157"/>
  <c r="B192" i="37" s="1"/>
  <c r="E305" i="157"/>
  <c r="D192" i="37" s="1"/>
  <c r="C306" i="157"/>
  <c r="B193" i="37" s="1"/>
  <c r="E306" i="157"/>
  <c r="D193" i="37" s="1"/>
  <c r="C307" i="157"/>
  <c r="B194" i="37" s="1"/>
  <c r="E307" i="157"/>
  <c r="D194" i="37" s="1"/>
  <c r="C309" i="157"/>
  <c r="B196" i="37" s="1"/>
  <c r="E309" i="157"/>
  <c r="D196" i="37" s="1"/>
  <c r="C310" i="157"/>
  <c r="B197" i="37" s="1"/>
  <c r="E310" i="157"/>
  <c r="D197" i="37" s="1"/>
  <c r="C311" i="157"/>
  <c r="B198" i="37" s="1"/>
  <c r="E311" i="157"/>
  <c r="D198" i="37" s="1"/>
  <c r="I304" i="157"/>
  <c r="H191" i="37" s="1"/>
  <c r="I305" i="157"/>
  <c r="H192" i="37" s="1"/>
  <c r="I306" i="157"/>
  <c r="H193" i="37" s="1"/>
  <c r="I307" i="157"/>
  <c r="H194" i="37" s="1"/>
  <c r="I309" i="157"/>
  <c r="H196" i="37" s="1"/>
  <c r="I310" i="157"/>
  <c r="H197" i="37" s="1"/>
  <c r="I311" i="157"/>
  <c r="H198" i="37" s="1"/>
  <c r="G309" i="157"/>
  <c r="F196" i="37" s="1"/>
  <c r="G310" i="157"/>
  <c r="F197" i="37" s="1"/>
  <c r="G311" i="157"/>
  <c r="F198" i="37" s="1"/>
  <c r="E296" i="157"/>
  <c r="E308" i="157" s="1"/>
  <c r="D195" i="37" s="1"/>
  <c r="G296" i="157"/>
  <c r="I296" i="157"/>
  <c r="D297" i="157"/>
  <c r="D309" i="157" s="1"/>
  <c r="C196" i="37" s="1"/>
  <c r="D298" i="157"/>
  <c r="F298" i="157" s="1"/>
  <c r="F310" i="157" s="1"/>
  <c r="E197" i="37" s="1"/>
  <c r="D299" i="157"/>
  <c r="D311" i="157" s="1"/>
  <c r="C198" i="37" s="1"/>
  <c r="C308" i="157"/>
  <c r="B195" i="37" s="1"/>
  <c r="C279" i="157"/>
  <c r="B167" i="37" s="1"/>
  <c r="E279" i="157"/>
  <c r="D167" i="37" s="1"/>
  <c r="C280" i="157"/>
  <c r="B168" i="37" s="1"/>
  <c r="E280" i="157"/>
  <c r="D168" i="37" s="1"/>
  <c r="C281" i="157"/>
  <c r="B169" i="37" s="1"/>
  <c r="E281" i="157"/>
  <c r="D169" i="37" s="1"/>
  <c r="C282" i="157"/>
  <c r="B170" i="37" s="1"/>
  <c r="E282" i="157"/>
  <c r="D170" i="37" s="1"/>
  <c r="C284" i="157"/>
  <c r="B172" i="37" s="1"/>
  <c r="E284" i="157"/>
  <c r="D172" i="37" s="1"/>
  <c r="C285" i="157"/>
  <c r="B173" i="37" s="1"/>
  <c r="E285" i="157"/>
  <c r="D173" i="37" s="1"/>
  <c r="C286" i="157"/>
  <c r="B174" i="37" s="1"/>
  <c r="E286" i="157"/>
  <c r="D174" i="37" s="1"/>
  <c r="I279" i="157"/>
  <c r="H167" i="37" s="1"/>
  <c r="I280" i="157"/>
  <c r="H168" i="37" s="1"/>
  <c r="I281" i="157"/>
  <c r="H169" i="37" s="1"/>
  <c r="I282" i="157"/>
  <c r="H170" i="37" s="1"/>
  <c r="I284" i="157"/>
  <c r="H172" i="37" s="1"/>
  <c r="I285" i="157"/>
  <c r="H173" i="37" s="1"/>
  <c r="I286" i="157"/>
  <c r="H174" i="37" s="1"/>
  <c r="G284" i="157"/>
  <c r="F172" i="37" s="1"/>
  <c r="G285" i="157"/>
  <c r="F173" i="37" s="1"/>
  <c r="G286" i="157"/>
  <c r="F174" i="37" s="1"/>
  <c r="G271" i="157"/>
  <c r="E271" i="157"/>
  <c r="E283" i="157" s="1"/>
  <c r="D171" i="37" s="1"/>
  <c r="I271" i="157"/>
  <c r="C283" i="157"/>
  <c r="B171" i="37" s="1"/>
  <c r="D272" i="157"/>
  <c r="D284" i="157" s="1"/>
  <c r="C172" i="37" s="1"/>
  <c r="D273" i="157"/>
  <c r="D285" i="157" s="1"/>
  <c r="C173" i="37" s="1"/>
  <c r="D274" i="157"/>
  <c r="D286" i="157" s="1"/>
  <c r="C174" i="37" s="1"/>
  <c r="C254" i="157"/>
  <c r="B155" i="37" s="1"/>
  <c r="E254" i="157"/>
  <c r="D155" i="37" s="1"/>
  <c r="C255" i="157"/>
  <c r="B156" i="37" s="1"/>
  <c r="E255" i="157"/>
  <c r="D156" i="37" s="1"/>
  <c r="C256" i="157"/>
  <c r="B157" i="37" s="1"/>
  <c r="E256" i="157"/>
  <c r="D157" i="37" s="1"/>
  <c r="C257" i="157"/>
  <c r="B158" i="37" s="1"/>
  <c r="E257" i="157"/>
  <c r="D158" i="37" s="1"/>
  <c r="C259" i="157"/>
  <c r="B160" i="37" s="1"/>
  <c r="E259" i="157"/>
  <c r="D160" i="37" s="1"/>
  <c r="C260" i="157"/>
  <c r="B161" i="37" s="1"/>
  <c r="E260" i="157"/>
  <c r="D161" i="37" s="1"/>
  <c r="C261" i="157"/>
  <c r="B162" i="37" s="1"/>
  <c r="E261" i="157"/>
  <c r="D162" i="37" s="1"/>
  <c r="I254" i="157"/>
  <c r="H155" i="37" s="1"/>
  <c r="I255" i="157"/>
  <c r="H156" i="37" s="1"/>
  <c r="I256" i="157"/>
  <c r="H157" i="37" s="1"/>
  <c r="I257" i="157"/>
  <c r="H158" i="37" s="1"/>
  <c r="I259" i="157"/>
  <c r="H160" i="37" s="1"/>
  <c r="I260" i="157"/>
  <c r="H161" i="37" s="1"/>
  <c r="I261" i="157"/>
  <c r="H162" i="37" s="1"/>
  <c r="G259" i="157"/>
  <c r="F160" i="37" s="1"/>
  <c r="G260" i="157"/>
  <c r="F161" i="37" s="1"/>
  <c r="G261" i="157"/>
  <c r="F162" i="37" s="1"/>
  <c r="E246" i="157"/>
  <c r="E258" i="157" s="1"/>
  <c r="D159" i="37" s="1"/>
  <c r="G246" i="157"/>
  <c r="I246" i="157"/>
  <c r="D247" i="157"/>
  <c r="F247" i="157" s="1"/>
  <c r="F259" i="157" s="1"/>
  <c r="E160" i="37" s="1"/>
  <c r="D248" i="157"/>
  <c r="F248" i="157" s="1"/>
  <c r="F260" i="157" s="1"/>
  <c r="E161" i="37" s="1"/>
  <c r="D249" i="157"/>
  <c r="F249" i="157" s="1"/>
  <c r="F261" i="157" s="1"/>
  <c r="E162" i="37" s="1"/>
  <c r="C258" i="157"/>
  <c r="B159" i="37" s="1"/>
  <c r="C229" i="157"/>
  <c r="B143" i="37" s="1"/>
  <c r="E229" i="157"/>
  <c r="D143" i="37" s="1"/>
  <c r="C230" i="157"/>
  <c r="B144" i="37" s="1"/>
  <c r="E230" i="157"/>
  <c r="D144" i="37" s="1"/>
  <c r="C231" i="157"/>
  <c r="B145" i="37" s="1"/>
  <c r="E231" i="157"/>
  <c r="D145" i="37" s="1"/>
  <c r="C232" i="157"/>
  <c r="B146" i="37" s="1"/>
  <c r="E232" i="157"/>
  <c r="D146" i="37" s="1"/>
  <c r="C234" i="157"/>
  <c r="B148" i="37" s="1"/>
  <c r="E234" i="157"/>
  <c r="D148" i="37" s="1"/>
  <c r="C235" i="157"/>
  <c r="B149" i="37" s="1"/>
  <c r="E235" i="157"/>
  <c r="D149" i="37" s="1"/>
  <c r="C236" i="157"/>
  <c r="B150" i="37" s="1"/>
  <c r="E236" i="157"/>
  <c r="D150" i="37" s="1"/>
  <c r="I229" i="157"/>
  <c r="H143" i="37" s="1"/>
  <c r="I230" i="157"/>
  <c r="H144" i="37" s="1"/>
  <c r="I231" i="157"/>
  <c r="H145" i="37" s="1"/>
  <c r="I232" i="157"/>
  <c r="H146" i="37" s="1"/>
  <c r="I234" i="157"/>
  <c r="H148" i="37" s="1"/>
  <c r="I235" i="157"/>
  <c r="H149" i="37" s="1"/>
  <c r="I236" i="157"/>
  <c r="H150" i="37" s="1"/>
  <c r="G234" i="157"/>
  <c r="F148" i="37" s="1"/>
  <c r="G235" i="157"/>
  <c r="F149" i="37" s="1"/>
  <c r="G236" i="157"/>
  <c r="F150" i="37" s="1"/>
  <c r="E221" i="157"/>
  <c r="E233" i="157" s="1"/>
  <c r="D147" i="37" s="1"/>
  <c r="G221" i="157"/>
  <c r="I221" i="157"/>
  <c r="D222" i="157"/>
  <c r="D234" i="157" s="1"/>
  <c r="C148" i="37" s="1"/>
  <c r="D223" i="157"/>
  <c r="F223" i="157" s="1"/>
  <c r="F235" i="157" s="1"/>
  <c r="E149" i="37" s="1"/>
  <c r="D224" i="157"/>
  <c r="F224" i="157" s="1"/>
  <c r="F236" i="157" s="1"/>
  <c r="E150" i="37" s="1"/>
  <c r="C233" i="157"/>
  <c r="B147" i="37" s="1"/>
  <c r="C204" i="157"/>
  <c r="B106" i="37" s="1"/>
  <c r="E204" i="157"/>
  <c r="D106" i="37" s="1"/>
  <c r="C205" i="157"/>
  <c r="B107" i="37" s="1"/>
  <c r="E205" i="157"/>
  <c r="D107" i="37" s="1"/>
  <c r="C206" i="157"/>
  <c r="B108" i="37" s="1"/>
  <c r="E206" i="157"/>
  <c r="D108" i="37" s="1"/>
  <c r="C207" i="157"/>
  <c r="B109" i="37" s="1"/>
  <c r="E207" i="157"/>
  <c r="D109" i="37" s="1"/>
  <c r="C209" i="157"/>
  <c r="B111" i="37" s="1"/>
  <c r="E209" i="157"/>
  <c r="D111" i="37" s="1"/>
  <c r="C210" i="157"/>
  <c r="B112" i="37" s="1"/>
  <c r="E210" i="157"/>
  <c r="D112" i="37" s="1"/>
  <c r="C211" i="157"/>
  <c r="B113" i="37" s="1"/>
  <c r="E211" i="157"/>
  <c r="D113" i="37" s="1"/>
  <c r="I204" i="157"/>
  <c r="H106" i="37" s="1"/>
  <c r="I205" i="157"/>
  <c r="H107" i="37" s="1"/>
  <c r="I206" i="157"/>
  <c r="H108" i="37" s="1"/>
  <c r="I207" i="157"/>
  <c r="H109" i="37" s="1"/>
  <c r="I209" i="157"/>
  <c r="H111" i="37" s="1"/>
  <c r="I210" i="157"/>
  <c r="H112" i="37" s="1"/>
  <c r="I211" i="157"/>
  <c r="H113" i="37" s="1"/>
  <c r="G209" i="157"/>
  <c r="F111" i="37" s="1"/>
  <c r="G210" i="157"/>
  <c r="F112" i="37" s="1"/>
  <c r="G211" i="157"/>
  <c r="F113" i="37" s="1"/>
  <c r="E208" i="157"/>
  <c r="D110" i="37" s="1"/>
  <c r="G196" i="157"/>
  <c r="I196" i="157"/>
  <c r="D197" i="157"/>
  <c r="F197" i="157" s="1"/>
  <c r="F209" i="157" s="1"/>
  <c r="E111" i="37" s="1"/>
  <c r="D198" i="157"/>
  <c r="F198" i="157" s="1"/>
  <c r="F210" i="157" s="1"/>
  <c r="E112" i="37" s="1"/>
  <c r="D199" i="157"/>
  <c r="F199" i="157" s="1"/>
  <c r="F211" i="157" s="1"/>
  <c r="E113" i="37" s="1"/>
  <c r="C208" i="157"/>
  <c r="B110" i="37" s="1"/>
  <c r="C179" i="157"/>
  <c r="B82" i="37" s="1"/>
  <c r="E179" i="157"/>
  <c r="D82" i="37" s="1"/>
  <c r="C180" i="157"/>
  <c r="B83" i="37" s="1"/>
  <c r="E180" i="157"/>
  <c r="D83" i="37" s="1"/>
  <c r="C181" i="157"/>
  <c r="B84" i="37" s="1"/>
  <c r="E181" i="157"/>
  <c r="D84" i="37" s="1"/>
  <c r="C182" i="157"/>
  <c r="B85" i="37" s="1"/>
  <c r="E182" i="157"/>
  <c r="D85" i="37" s="1"/>
  <c r="C184" i="157"/>
  <c r="B87" i="37" s="1"/>
  <c r="E184" i="157"/>
  <c r="D87" i="37" s="1"/>
  <c r="C185" i="157"/>
  <c r="B88" i="37" s="1"/>
  <c r="E185" i="157"/>
  <c r="D88" i="37" s="1"/>
  <c r="C186" i="157"/>
  <c r="B89" i="37" s="1"/>
  <c r="E186" i="157"/>
  <c r="D89" i="37" s="1"/>
  <c r="I179" i="157"/>
  <c r="H82" i="37" s="1"/>
  <c r="I180" i="157"/>
  <c r="H83" i="37" s="1"/>
  <c r="I181" i="157"/>
  <c r="H84" i="37" s="1"/>
  <c r="I182" i="157"/>
  <c r="H85" i="37" s="1"/>
  <c r="M182" i="157"/>
  <c r="L85" i="37" s="1"/>
  <c r="I184" i="157"/>
  <c r="H87" i="37" s="1"/>
  <c r="I185" i="157"/>
  <c r="H88" i="37" s="1"/>
  <c r="I186" i="157"/>
  <c r="H89" i="37" s="1"/>
  <c r="G184" i="157"/>
  <c r="F87" i="37" s="1"/>
  <c r="G185" i="157"/>
  <c r="F88" i="37" s="1"/>
  <c r="G186" i="157"/>
  <c r="F89" i="37" s="1"/>
  <c r="E171" i="157"/>
  <c r="E183" i="157" s="1"/>
  <c r="D86" i="37" s="1"/>
  <c r="G171" i="157"/>
  <c r="I171" i="157"/>
  <c r="H182" i="157"/>
  <c r="D170" i="157"/>
  <c r="D172" i="157"/>
  <c r="F172" i="157" s="1"/>
  <c r="F184" i="157" s="1"/>
  <c r="E87" i="37" s="1"/>
  <c r="D173" i="157"/>
  <c r="F173" i="157" s="1"/>
  <c r="F185" i="157" s="1"/>
  <c r="E88" i="37" s="1"/>
  <c r="D174" i="157"/>
  <c r="F174" i="157" s="1"/>
  <c r="F186" i="157" s="1"/>
  <c r="E89" i="37" s="1"/>
  <c r="C183" i="157"/>
  <c r="B86" i="37" s="1"/>
  <c r="C160" i="157"/>
  <c r="B76" i="37" s="1"/>
  <c r="E160" i="157"/>
  <c r="D76" i="37" s="1"/>
  <c r="C161" i="157"/>
  <c r="B77" i="37" s="1"/>
  <c r="E161" i="157"/>
  <c r="D77" i="37" s="1"/>
  <c r="I160" i="157"/>
  <c r="I161" i="157"/>
  <c r="G161" i="157"/>
  <c r="F77" i="37" s="1"/>
  <c r="G160" i="157"/>
  <c r="F76" i="37" s="1"/>
  <c r="C159" i="157"/>
  <c r="B75" i="37" s="1"/>
  <c r="E159" i="157"/>
  <c r="D75" i="37" s="1"/>
  <c r="I159" i="157"/>
  <c r="G159" i="157"/>
  <c r="F75" i="37" s="1"/>
  <c r="E148" i="157"/>
  <c r="G148" i="157"/>
  <c r="D149" i="157"/>
  <c r="F149" i="157" s="1"/>
  <c r="C148" i="157"/>
  <c r="M138" i="157"/>
  <c r="D139" i="157"/>
  <c r="D160" i="157" s="1"/>
  <c r="C76" i="37" s="1"/>
  <c r="D140" i="157"/>
  <c r="F140" i="157" s="1"/>
  <c r="F161" i="157" s="1"/>
  <c r="E77" i="37" s="1"/>
  <c r="D138" i="157"/>
  <c r="F138" i="157" s="1"/>
  <c r="E137" i="157"/>
  <c r="G137" i="157"/>
  <c r="I137" i="157"/>
  <c r="C127" i="157"/>
  <c r="B41" i="37" s="1"/>
  <c r="E127" i="157"/>
  <c r="D41" i="37" s="1"/>
  <c r="I127" i="157"/>
  <c r="H41" i="37" s="1"/>
  <c r="G127" i="157"/>
  <c r="F41" i="37" s="1"/>
  <c r="C126" i="157"/>
  <c r="B40" i="37" s="1"/>
  <c r="E126" i="157"/>
  <c r="D40" i="37" s="1"/>
  <c r="I126" i="157"/>
  <c r="H40" i="37" s="1"/>
  <c r="G126" i="157"/>
  <c r="F40" i="37" s="1"/>
  <c r="C125" i="157"/>
  <c r="B39" i="37" s="1"/>
  <c r="E125" i="157"/>
  <c r="D39" i="37" s="1"/>
  <c r="I125" i="157"/>
  <c r="H39" i="37" s="1"/>
  <c r="G125" i="157"/>
  <c r="F39" i="37" s="1"/>
  <c r="E112" i="157"/>
  <c r="G112" i="157"/>
  <c r="I112" i="157"/>
  <c r="C124" i="157"/>
  <c r="B38" i="37" s="1"/>
  <c r="M111" i="157"/>
  <c r="D113" i="157"/>
  <c r="F113" i="157" s="1"/>
  <c r="F125" i="157" s="1"/>
  <c r="E39" i="37" s="1"/>
  <c r="D114" i="157"/>
  <c r="F114" i="157" s="1"/>
  <c r="F126" i="157" s="1"/>
  <c r="E40" i="37" s="1"/>
  <c r="D115" i="157"/>
  <c r="F115" i="157" s="1"/>
  <c r="F127" i="157" s="1"/>
  <c r="E41" i="37" s="1"/>
  <c r="B29" i="37"/>
  <c r="F29" i="37"/>
  <c r="C100" i="157"/>
  <c r="B28" i="37" s="1"/>
  <c r="E100" i="157"/>
  <c r="I100" i="157"/>
  <c r="G100" i="157"/>
  <c r="F28" i="37" s="1"/>
  <c r="B27" i="37"/>
  <c r="E99" i="157"/>
  <c r="I99" i="157"/>
  <c r="G99" i="157"/>
  <c r="F27" i="37" s="1"/>
  <c r="C97" i="157"/>
  <c r="B25" i="37" s="1"/>
  <c r="E97" i="157"/>
  <c r="C96" i="157"/>
  <c r="B24" i="37" s="1"/>
  <c r="E96" i="157"/>
  <c r="C95" i="157"/>
  <c r="B23" i="37" s="1"/>
  <c r="E95" i="157"/>
  <c r="C94" i="157"/>
  <c r="B22" i="37" s="1"/>
  <c r="E94" i="157"/>
  <c r="E88" i="157"/>
  <c r="G88" i="157"/>
  <c r="I88" i="157"/>
  <c r="D89" i="157"/>
  <c r="D88" i="157" s="1"/>
  <c r="G77" i="157"/>
  <c r="G82" i="157" s="1"/>
  <c r="M78" i="157"/>
  <c r="D78" i="157"/>
  <c r="F78" i="157" s="1"/>
  <c r="E77" i="157"/>
  <c r="I77" i="157"/>
  <c r="E67" i="157"/>
  <c r="G67" i="157"/>
  <c r="I67" i="157"/>
  <c r="D68" i="157"/>
  <c r="F68" i="157" s="1"/>
  <c r="D59" i="157"/>
  <c r="E48" i="157"/>
  <c r="G48" i="157"/>
  <c r="I48" i="157"/>
  <c r="D49" i="157"/>
  <c r="D48" i="157" s="1"/>
  <c r="E39" i="157"/>
  <c r="G39" i="157"/>
  <c r="I39" i="157"/>
  <c r="D40" i="157"/>
  <c r="F40" i="157" s="1"/>
  <c r="M31" i="157"/>
  <c r="M29" i="157"/>
  <c r="D30" i="157"/>
  <c r="F30" i="157" s="1"/>
  <c r="D31" i="157"/>
  <c r="D29" i="157"/>
  <c r="F29" i="157" s="1"/>
  <c r="E28" i="157"/>
  <c r="G28" i="157"/>
  <c r="I28" i="157"/>
  <c r="G15" i="157"/>
  <c r="G85" i="37" l="1"/>
  <c r="F320" i="157"/>
  <c r="F332" i="157" s="1"/>
  <c r="E206" i="37" s="1"/>
  <c r="D182" i="157"/>
  <c r="C85" i="37" s="1"/>
  <c r="F170" i="157"/>
  <c r="F182" i="157" s="1"/>
  <c r="E85" i="37" s="1"/>
  <c r="F59" i="157"/>
  <c r="G258" i="157"/>
  <c r="F159" i="37" s="1"/>
  <c r="F26" i="46"/>
  <c r="F50" i="37" s="1"/>
  <c r="G308" i="157"/>
  <c r="F195" i="37" s="1"/>
  <c r="G183" i="157"/>
  <c r="F86" i="37" s="1"/>
  <c r="G233" i="157"/>
  <c r="F147" i="37" s="1"/>
  <c r="G283" i="157"/>
  <c r="F171" i="37" s="1"/>
  <c r="H26" i="57"/>
  <c r="H183" i="37" s="1"/>
  <c r="G208" i="157"/>
  <c r="F110" i="37" s="1"/>
  <c r="F26" i="57"/>
  <c r="F183" i="37" s="1"/>
  <c r="M59" i="157"/>
  <c r="H125" i="157"/>
  <c r="M113" i="157"/>
  <c r="M125" i="157" s="1"/>
  <c r="L39" i="37" s="1"/>
  <c r="H185" i="157"/>
  <c r="M173" i="157"/>
  <c r="M185" i="157" s="1"/>
  <c r="L88" i="37" s="1"/>
  <c r="H210" i="157"/>
  <c r="M198" i="157"/>
  <c r="M210" i="157" s="1"/>
  <c r="L112" i="37" s="1"/>
  <c r="H261" i="157"/>
  <c r="M249" i="157"/>
  <c r="M261" i="157" s="1"/>
  <c r="L162" i="37" s="1"/>
  <c r="H284" i="157"/>
  <c r="M272" i="157"/>
  <c r="M284" i="157" s="1"/>
  <c r="L172" i="37" s="1"/>
  <c r="H309" i="157"/>
  <c r="M297" i="157"/>
  <c r="M309" i="157" s="1"/>
  <c r="L196" i="37" s="1"/>
  <c r="H336" i="157"/>
  <c r="M324" i="157"/>
  <c r="H331" i="157"/>
  <c r="H88" i="157"/>
  <c r="M89" i="157"/>
  <c r="H161" i="157"/>
  <c r="M140" i="157"/>
  <c r="H148" i="157"/>
  <c r="M149" i="157"/>
  <c r="H184" i="157"/>
  <c r="M172" i="157"/>
  <c r="M184" i="157" s="1"/>
  <c r="L87" i="37" s="1"/>
  <c r="H209" i="157"/>
  <c r="M197" i="157"/>
  <c r="M209" i="157" s="1"/>
  <c r="L111" i="37" s="1"/>
  <c r="H236" i="157"/>
  <c r="M224" i="157"/>
  <c r="M236" i="157" s="1"/>
  <c r="L150" i="37" s="1"/>
  <c r="H260" i="157"/>
  <c r="M248" i="157"/>
  <c r="M260" i="157" s="1"/>
  <c r="L161" i="37" s="1"/>
  <c r="H307" i="157"/>
  <c r="M295" i="157"/>
  <c r="M307" i="157" s="1"/>
  <c r="L194" i="37" s="1"/>
  <c r="H335" i="157"/>
  <c r="M323" i="157"/>
  <c r="H204" i="37"/>
  <c r="H127" i="157"/>
  <c r="M115" i="157"/>
  <c r="M127" i="157" s="1"/>
  <c r="L41" i="37" s="1"/>
  <c r="H160" i="157"/>
  <c r="M139" i="157"/>
  <c r="H235" i="157"/>
  <c r="M223" i="157"/>
  <c r="M235" i="157" s="1"/>
  <c r="L149" i="37" s="1"/>
  <c r="H259" i="157"/>
  <c r="M247" i="157"/>
  <c r="M259" i="157" s="1"/>
  <c r="L160" i="37" s="1"/>
  <c r="H286" i="157"/>
  <c r="M274" i="157"/>
  <c r="M286" i="157" s="1"/>
  <c r="L174" i="37" s="1"/>
  <c r="H311" i="157"/>
  <c r="M299" i="157"/>
  <c r="M311" i="157" s="1"/>
  <c r="L198" i="37" s="1"/>
  <c r="H334" i="157"/>
  <c r="M322" i="157"/>
  <c r="H126" i="157"/>
  <c r="M114" i="157"/>
  <c r="M126" i="157" s="1"/>
  <c r="L40" i="37" s="1"/>
  <c r="H186" i="157"/>
  <c r="M174" i="157"/>
  <c r="M186" i="157" s="1"/>
  <c r="L89" i="37" s="1"/>
  <c r="H211" i="157"/>
  <c r="M199" i="157"/>
  <c r="M211" i="157" s="1"/>
  <c r="L113" i="37" s="1"/>
  <c r="H234" i="157"/>
  <c r="M222" i="157"/>
  <c r="M234" i="157" s="1"/>
  <c r="L148" i="37" s="1"/>
  <c r="H285" i="157"/>
  <c r="M273" i="157"/>
  <c r="M285" i="157" s="1"/>
  <c r="L173" i="37" s="1"/>
  <c r="H310" i="157"/>
  <c r="M298" i="157"/>
  <c r="M310" i="157" s="1"/>
  <c r="L197" i="37" s="1"/>
  <c r="H332" i="157"/>
  <c r="H208" i="37"/>
  <c r="H210" i="37"/>
  <c r="H209" i="37"/>
  <c r="H203" i="37"/>
  <c r="I308" i="157"/>
  <c r="H195" i="37" s="1"/>
  <c r="I283" i="157"/>
  <c r="H171" i="37" s="1"/>
  <c r="I258" i="157"/>
  <c r="H159" i="37" s="1"/>
  <c r="I233" i="157"/>
  <c r="H147" i="37" s="1"/>
  <c r="I208" i="157"/>
  <c r="H110" i="37" s="1"/>
  <c r="H77" i="37"/>
  <c r="H76" i="37"/>
  <c r="M79" i="157"/>
  <c r="D29" i="37"/>
  <c r="H29" i="37"/>
  <c r="H28" i="37"/>
  <c r="D28" i="37"/>
  <c r="D27" i="37"/>
  <c r="H27" i="37"/>
  <c r="D25" i="37"/>
  <c r="D24" i="37"/>
  <c r="D23" i="37"/>
  <c r="D22" i="37"/>
  <c r="H75" i="37"/>
  <c r="I183" i="157"/>
  <c r="H86" i="37" s="1"/>
  <c r="H67" i="157"/>
  <c r="M68" i="157"/>
  <c r="H48" i="157"/>
  <c r="M49" i="157"/>
  <c r="H39" i="157"/>
  <c r="M40" i="157"/>
  <c r="F139" i="157"/>
  <c r="F160" i="157" s="1"/>
  <c r="E76" i="37" s="1"/>
  <c r="F159" i="157"/>
  <c r="E75" i="37" s="1"/>
  <c r="G333" i="157"/>
  <c r="F207" i="37" s="1"/>
  <c r="L13" i="57"/>
  <c r="L25" i="57" s="1"/>
  <c r="L182" i="37" s="1"/>
  <c r="G27" i="57"/>
  <c r="G184" i="37" s="1"/>
  <c r="G28" i="57"/>
  <c r="G185" i="37" s="1"/>
  <c r="L17" i="57"/>
  <c r="L29" i="57" s="1"/>
  <c r="L186" i="37" s="1"/>
  <c r="L13" i="46"/>
  <c r="L25" i="46" s="1"/>
  <c r="L49" i="37" s="1"/>
  <c r="G27" i="46"/>
  <c r="G51" i="37" s="1"/>
  <c r="G28" i="46"/>
  <c r="G52" i="37" s="1"/>
  <c r="G29" i="46"/>
  <c r="G53" i="37" s="1"/>
  <c r="E15" i="57"/>
  <c r="E27" i="57" s="1"/>
  <c r="E184" i="37" s="1"/>
  <c r="E17" i="57"/>
  <c r="E29" i="57" s="1"/>
  <c r="E186" i="37" s="1"/>
  <c r="C28" i="57"/>
  <c r="C185" i="37" s="1"/>
  <c r="E13" i="57"/>
  <c r="E25" i="57" s="1"/>
  <c r="E182" i="37" s="1"/>
  <c r="C27" i="46"/>
  <c r="C51" i="37" s="1"/>
  <c r="E17" i="46"/>
  <c r="E29" i="46" s="1"/>
  <c r="E53" i="37" s="1"/>
  <c r="C14" i="46"/>
  <c r="E16" i="46"/>
  <c r="E28" i="46" s="1"/>
  <c r="E52" i="37" s="1"/>
  <c r="E13" i="46"/>
  <c r="E25" i="46" s="1"/>
  <c r="E49" i="37" s="1"/>
  <c r="C158" i="157"/>
  <c r="B74" i="37" s="1"/>
  <c r="G14" i="46"/>
  <c r="D335" i="157"/>
  <c r="C209" i="37" s="1"/>
  <c r="E333" i="157"/>
  <c r="D207" i="37" s="1"/>
  <c r="D336" i="157"/>
  <c r="C210" i="37" s="1"/>
  <c r="D332" i="157"/>
  <c r="C206" i="37" s="1"/>
  <c r="D331" i="157"/>
  <c r="C205" i="37" s="1"/>
  <c r="I333" i="157"/>
  <c r="D321" i="157"/>
  <c r="D333" i="157" s="1"/>
  <c r="C207" i="37" s="1"/>
  <c r="F322" i="157"/>
  <c r="F334" i="157" s="1"/>
  <c r="E208" i="37" s="1"/>
  <c r="H321" i="157"/>
  <c r="F297" i="157"/>
  <c r="F309" i="157" s="1"/>
  <c r="E196" i="37" s="1"/>
  <c r="D296" i="157"/>
  <c r="D308" i="157" s="1"/>
  <c r="C195" i="37" s="1"/>
  <c r="F299" i="157"/>
  <c r="F311" i="157" s="1"/>
  <c r="E198" i="37" s="1"/>
  <c r="D310" i="157"/>
  <c r="C197" i="37" s="1"/>
  <c r="H296" i="157"/>
  <c r="F272" i="157"/>
  <c r="F284" i="157" s="1"/>
  <c r="E172" i="37" s="1"/>
  <c r="F274" i="157"/>
  <c r="F286" i="157" s="1"/>
  <c r="E174" i="37" s="1"/>
  <c r="F273" i="157"/>
  <c r="F285" i="157" s="1"/>
  <c r="E173" i="37" s="1"/>
  <c r="D271" i="157"/>
  <c r="H271" i="157"/>
  <c r="D261" i="157"/>
  <c r="C162" i="37" s="1"/>
  <c r="D260" i="157"/>
  <c r="C161" i="37" s="1"/>
  <c r="D259" i="157"/>
  <c r="C160" i="37" s="1"/>
  <c r="D246" i="157"/>
  <c r="D236" i="157"/>
  <c r="C150" i="37" s="1"/>
  <c r="H246" i="157"/>
  <c r="D235" i="157"/>
  <c r="C149" i="37" s="1"/>
  <c r="H221" i="157"/>
  <c r="F222" i="157"/>
  <c r="F234" i="157" s="1"/>
  <c r="E148" i="37" s="1"/>
  <c r="D211" i="157"/>
  <c r="C113" i="37" s="1"/>
  <c r="D210" i="157"/>
  <c r="C112" i="37" s="1"/>
  <c r="D209" i="157"/>
  <c r="C111" i="37" s="1"/>
  <c r="D185" i="157"/>
  <c r="C88" i="37" s="1"/>
  <c r="D196" i="157"/>
  <c r="H196" i="157"/>
  <c r="D184" i="157"/>
  <c r="C87" i="37" s="1"/>
  <c r="D186" i="157"/>
  <c r="C89" i="37" s="1"/>
  <c r="D148" i="157"/>
  <c r="F148" i="157" s="1"/>
  <c r="E158" i="157"/>
  <c r="D74" i="37" s="1"/>
  <c r="D161" i="157"/>
  <c r="C77" i="37" s="1"/>
  <c r="G158" i="157"/>
  <c r="F74" i="37" s="1"/>
  <c r="I158" i="157"/>
  <c r="D159" i="157"/>
  <c r="C75" i="37" s="1"/>
  <c r="H159" i="157"/>
  <c r="H137" i="157"/>
  <c r="D125" i="157"/>
  <c r="C39" i="37" s="1"/>
  <c r="D126" i="157"/>
  <c r="C40" i="37" s="1"/>
  <c r="D127" i="157"/>
  <c r="C41" i="37" s="1"/>
  <c r="G124" i="157"/>
  <c r="F38" i="37" s="1"/>
  <c r="D112" i="157"/>
  <c r="E124" i="157"/>
  <c r="D38" i="37" s="1"/>
  <c r="I124" i="157"/>
  <c r="H38" i="37" s="1"/>
  <c r="H112" i="157"/>
  <c r="F89" i="157"/>
  <c r="F88" i="157"/>
  <c r="F48" i="157"/>
  <c r="D67" i="157"/>
  <c r="F67" i="157" s="1"/>
  <c r="F49" i="157"/>
  <c r="D39" i="157"/>
  <c r="F39" i="157" s="1"/>
  <c r="F31" i="157"/>
  <c r="G205" i="37" l="1"/>
  <c r="G197" i="37"/>
  <c r="G198" i="37"/>
  <c r="G196" i="37"/>
  <c r="G174" i="37"/>
  <c r="G173" i="37"/>
  <c r="G172" i="37"/>
  <c r="G209" i="37"/>
  <c r="G210" i="37"/>
  <c r="G208" i="37"/>
  <c r="G149" i="37"/>
  <c r="G150" i="37"/>
  <c r="G148" i="37"/>
  <c r="G89" i="37"/>
  <c r="G88" i="37"/>
  <c r="G87" i="37"/>
  <c r="G161" i="37"/>
  <c r="G162" i="37"/>
  <c r="G160" i="37"/>
  <c r="M148" i="157"/>
  <c r="G77" i="37"/>
  <c r="G76" i="37"/>
  <c r="G75" i="37"/>
  <c r="G41" i="37"/>
  <c r="G40" i="37"/>
  <c r="G39" i="37"/>
  <c r="G113" i="37"/>
  <c r="G112" i="37"/>
  <c r="G111" i="37"/>
  <c r="M88" i="157"/>
  <c r="M67" i="157"/>
  <c r="M48" i="157"/>
  <c r="M39" i="157"/>
  <c r="G206" i="37"/>
  <c r="G194" i="37"/>
  <c r="M334" i="157"/>
  <c r="L208" i="37" s="1"/>
  <c r="H233" i="157"/>
  <c r="M112" i="157"/>
  <c r="M124" i="157" s="1"/>
  <c r="L38" i="37" s="1"/>
  <c r="H333" i="157"/>
  <c r="H308" i="157"/>
  <c r="H258" i="157"/>
  <c r="H283" i="157"/>
  <c r="H208" i="157"/>
  <c r="H158" i="157"/>
  <c r="M161" i="157"/>
  <c r="L77" i="37" s="1"/>
  <c r="M336" i="157"/>
  <c r="L210" i="37" s="1"/>
  <c r="M335" i="157"/>
  <c r="L209" i="37" s="1"/>
  <c r="M160" i="157"/>
  <c r="L76" i="37" s="1"/>
  <c r="M196" i="157"/>
  <c r="M208" i="157" s="1"/>
  <c r="L110" i="37" s="1"/>
  <c r="M246" i="157"/>
  <c r="M258" i="157" s="1"/>
  <c r="L159" i="37" s="1"/>
  <c r="M296" i="157"/>
  <c r="M308" i="157" s="1"/>
  <c r="L195" i="37" s="1"/>
  <c r="M137" i="157"/>
  <c r="M321" i="157"/>
  <c r="M159" i="157"/>
  <c r="L75" i="37" s="1"/>
  <c r="M221" i="157"/>
  <c r="M233" i="157" s="1"/>
  <c r="L147" i="37" s="1"/>
  <c r="M271" i="157"/>
  <c r="M283" i="157" s="1"/>
  <c r="L171" i="37" s="1"/>
  <c r="H207" i="37"/>
  <c r="H74" i="37"/>
  <c r="L14" i="46"/>
  <c r="L26" i="46" s="1"/>
  <c r="L50" i="37" s="1"/>
  <c r="G26" i="46"/>
  <c r="G50" i="37" s="1"/>
  <c r="E14" i="46"/>
  <c r="E26" i="46" s="1"/>
  <c r="E50" i="37" s="1"/>
  <c r="C26" i="46"/>
  <c r="C50" i="37" s="1"/>
  <c r="F321" i="157"/>
  <c r="F333" i="157" s="1"/>
  <c r="E207" i="37" s="1"/>
  <c r="F296" i="157"/>
  <c r="F308" i="157" s="1"/>
  <c r="E195" i="37" s="1"/>
  <c r="F271" i="157"/>
  <c r="F283" i="157" s="1"/>
  <c r="E171" i="37" s="1"/>
  <c r="D283" i="157"/>
  <c r="C171" i="37" s="1"/>
  <c r="F246" i="157"/>
  <c r="F258" i="157" s="1"/>
  <c r="E159" i="37" s="1"/>
  <c r="D258" i="157"/>
  <c r="C159" i="37" s="1"/>
  <c r="F196" i="157"/>
  <c r="F208" i="157" s="1"/>
  <c r="E110" i="37" s="1"/>
  <c r="D208" i="157"/>
  <c r="C110" i="37" s="1"/>
  <c r="H124" i="157"/>
  <c r="D124" i="157"/>
  <c r="C38" i="37" s="1"/>
  <c r="F112" i="157"/>
  <c r="F124" i="157" s="1"/>
  <c r="E38" i="37" s="1"/>
  <c r="G195" i="37" l="1"/>
  <c r="G171" i="37"/>
  <c r="G207" i="37"/>
  <c r="G147" i="37"/>
  <c r="G159" i="37"/>
  <c r="G74" i="37"/>
  <c r="G38" i="37"/>
  <c r="G110" i="37"/>
  <c r="M333" i="157"/>
  <c r="L207" i="37" s="1"/>
  <c r="M158" i="157"/>
  <c r="L74" i="37" s="1"/>
  <c r="H101" i="157"/>
  <c r="D18" i="157"/>
  <c r="D101" i="157" s="1"/>
  <c r="F101" i="157" s="1"/>
  <c r="D16" i="157"/>
  <c r="E15" i="157"/>
  <c r="I15" i="157"/>
  <c r="C98" i="157"/>
  <c r="B26" i="37" s="1"/>
  <c r="F18" i="157" l="1"/>
  <c r="M16" i="157"/>
  <c r="H99" i="157"/>
  <c r="M18" i="157"/>
  <c r="F16" i="157"/>
  <c r="D99" i="157"/>
  <c r="G27" i="37" l="1"/>
  <c r="M99" i="157"/>
  <c r="L27" i="37" s="1"/>
  <c r="C27" i="37"/>
  <c r="F99" i="157"/>
  <c r="E27" i="37" s="1"/>
  <c r="C29" i="37"/>
  <c r="G29" i="37"/>
  <c r="M101" i="157"/>
  <c r="L29" i="37" s="1"/>
  <c r="E29" i="37"/>
  <c r="F104" i="156"/>
  <c r="J104" i="156"/>
  <c r="D104" i="156"/>
  <c r="H42" i="156"/>
  <c r="H13" i="156"/>
  <c r="H222" i="37" l="1"/>
  <c r="B222" i="37"/>
  <c r="H220" i="37"/>
  <c r="B220" i="37"/>
  <c r="F370" i="156"/>
  <c r="J370" i="156"/>
  <c r="D370" i="156"/>
  <c r="N372" i="156"/>
  <c r="F358" i="156"/>
  <c r="J358" i="156"/>
  <c r="N359" i="156"/>
  <c r="N361" i="156"/>
  <c r="G359" i="156"/>
  <c r="G360" i="156"/>
  <c r="G361" i="156"/>
  <c r="D358" i="156"/>
  <c r="F348" i="156"/>
  <c r="D138" i="37" s="1"/>
  <c r="H348" i="156"/>
  <c r="F138" i="37" s="1"/>
  <c r="J348" i="156"/>
  <c r="H138" i="37" s="1"/>
  <c r="D348" i="156"/>
  <c r="B138" i="37" s="1"/>
  <c r="F346" i="156"/>
  <c r="D136" i="37" s="1"/>
  <c r="H346" i="156"/>
  <c r="F136" i="37" s="1"/>
  <c r="J346" i="156"/>
  <c r="H136" i="37" s="1"/>
  <c r="D346" i="156"/>
  <c r="B136" i="37" s="1"/>
  <c r="F333" i="156"/>
  <c r="J333" i="156"/>
  <c r="G334" i="156"/>
  <c r="G346" i="156" s="1"/>
  <c r="E136" i="37" s="1"/>
  <c r="G335" i="156"/>
  <c r="G336" i="156"/>
  <c r="G348" i="156" s="1"/>
  <c r="E138" i="37" s="1"/>
  <c r="N334" i="156"/>
  <c r="N346" i="156" s="1"/>
  <c r="L136" i="37" s="1"/>
  <c r="N335" i="156"/>
  <c r="N336" i="156"/>
  <c r="N348" i="156" s="1"/>
  <c r="L138" i="37" s="1"/>
  <c r="D333" i="156"/>
  <c r="F324" i="156"/>
  <c r="D126" i="37" s="1"/>
  <c r="H324" i="156"/>
  <c r="F126" i="37" s="1"/>
  <c r="J324" i="156"/>
  <c r="H126" i="37" s="1"/>
  <c r="D324" i="156"/>
  <c r="B126" i="37" s="1"/>
  <c r="F322" i="156"/>
  <c r="D124" i="37" s="1"/>
  <c r="H322" i="156"/>
  <c r="F124" i="37" s="1"/>
  <c r="J322" i="156"/>
  <c r="H124" i="37" s="1"/>
  <c r="D322" i="156"/>
  <c r="B124" i="37" s="1"/>
  <c r="J308" i="156"/>
  <c r="N311" i="156"/>
  <c r="N324" i="156" s="1"/>
  <c r="L126" i="37" s="1"/>
  <c r="F308" i="156"/>
  <c r="G309" i="156"/>
  <c r="G322" i="156" s="1"/>
  <c r="E124" i="37" s="1"/>
  <c r="G310" i="156"/>
  <c r="G311" i="156"/>
  <c r="G324" i="156" s="1"/>
  <c r="E126" i="37" s="1"/>
  <c r="D308" i="156"/>
  <c r="F296" i="156"/>
  <c r="D101" i="37" s="1"/>
  <c r="H296" i="156"/>
  <c r="F101" i="37" s="1"/>
  <c r="J296" i="156"/>
  <c r="H101" i="37" s="1"/>
  <c r="D296" i="156"/>
  <c r="B101" i="37" s="1"/>
  <c r="F294" i="156"/>
  <c r="D99" i="37" s="1"/>
  <c r="H294" i="156"/>
  <c r="F99" i="37" s="1"/>
  <c r="J294" i="156"/>
  <c r="H99" i="37" s="1"/>
  <c r="D294" i="156"/>
  <c r="B99" i="37" s="1"/>
  <c r="F281" i="156"/>
  <c r="H281" i="156"/>
  <c r="J281" i="156"/>
  <c r="N282" i="156"/>
  <c r="N294" i="156" s="1"/>
  <c r="L99" i="37" s="1"/>
  <c r="N283" i="156"/>
  <c r="N284" i="156"/>
  <c r="N296" i="156" s="1"/>
  <c r="L101" i="37" s="1"/>
  <c r="G282" i="156"/>
  <c r="G294" i="156" s="1"/>
  <c r="E99" i="37" s="1"/>
  <c r="G283" i="156"/>
  <c r="G284" i="156"/>
  <c r="G296" i="156" s="1"/>
  <c r="E101" i="37" s="1"/>
  <c r="F271" i="156"/>
  <c r="D65" i="37" s="1"/>
  <c r="H271" i="156"/>
  <c r="F65" i="37" s="1"/>
  <c r="J271" i="156"/>
  <c r="H65" i="37" s="1"/>
  <c r="D271" i="156"/>
  <c r="B65" i="37" s="1"/>
  <c r="F269" i="156"/>
  <c r="D63" i="37" s="1"/>
  <c r="H269" i="156"/>
  <c r="F63" i="37" s="1"/>
  <c r="J269" i="156"/>
  <c r="H63" i="37" s="1"/>
  <c r="D269" i="156"/>
  <c r="B63" i="37" s="1"/>
  <c r="F255" i="156"/>
  <c r="H255" i="156"/>
  <c r="J255" i="156"/>
  <c r="G257" i="156"/>
  <c r="G258" i="156"/>
  <c r="G271" i="156" s="1"/>
  <c r="E65" i="37" s="1"/>
  <c r="G256" i="156"/>
  <c r="G269" i="156" s="1"/>
  <c r="E63" i="37" s="1"/>
  <c r="N257" i="156"/>
  <c r="N258" i="156"/>
  <c r="N271" i="156" s="1"/>
  <c r="L65" i="37" s="1"/>
  <c r="N256" i="156"/>
  <c r="N269" i="156" s="1"/>
  <c r="L63" i="37" s="1"/>
  <c r="D16" i="37"/>
  <c r="F16" i="37"/>
  <c r="B16" i="37"/>
  <c r="D15" i="37"/>
  <c r="F15" i="37"/>
  <c r="B15" i="37"/>
  <c r="F242" i="156"/>
  <c r="D242" i="156"/>
  <c r="B14" i="37" s="1"/>
  <c r="F230" i="156"/>
  <c r="J230" i="156"/>
  <c r="D230" i="156"/>
  <c r="N231" i="156"/>
  <c r="F221" i="156"/>
  <c r="J221" i="156"/>
  <c r="N222" i="156"/>
  <c r="G222" i="156"/>
  <c r="D221" i="156"/>
  <c r="H199" i="156"/>
  <c r="F199" i="156"/>
  <c r="J199" i="156"/>
  <c r="I199" i="156"/>
  <c r="G200" i="156"/>
  <c r="G189" i="156"/>
  <c r="N178" i="156"/>
  <c r="G178" i="156"/>
  <c r="D176" i="156"/>
  <c r="N168" i="156"/>
  <c r="G168" i="156"/>
  <c r="N158" i="156"/>
  <c r="G158" i="156"/>
  <c r="F156" i="156"/>
  <c r="D156" i="156"/>
  <c r="F146" i="156"/>
  <c r="J146" i="156"/>
  <c r="G148" i="156"/>
  <c r="F137" i="156"/>
  <c r="H137" i="156"/>
  <c r="N138" i="156"/>
  <c r="G138" i="156"/>
  <c r="F126" i="156"/>
  <c r="H126" i="156"/>
  <c r="J126" i="156"/>
  <c r="N127" i="156"/>
  <c r="N129" i="156"/>
  <c r="G127" i="156"/>
  <c r="G128" i="156"/>
  <c r="G129" i="156"/>
  <c r="G114" i="156"/>
  <c r="F115" i="156"/>
  <c r="J115" i="156"/>
  <c r="N103" i="156"/>
  <c r="N105" i="156"/>
  <c r="N106" i="156"/>
  <c r="N107" i="156"/>
  <c r="G105" i="156"/>
  <c r="G107" i="156"/>
  <c r="N93" i="156"/>
  <c r="N94" i="156"/>
  <c r="N92" i="156"/>
  <c r="F91" i="156"/>
  <c r="G93" i="156"/>
  <c r="G94" i="156"/>
  <c r="G92" i="156"/>
  <c r="H91" i="156"/>
  <c r="J91" i="156"/>
  <c r="F80" i="156"/>
  <c r="H80" i="156"/>
  <c r="I80" i="156"/>
  <c r="G81" i="156"/>
  <c r="F71" i="156"/>
  <c r="H71" i="156"/>
  <c r="J71" i="156"/>
  <c r="I71" i="156"/>
  <c r="F62" i="156"/>
  <c r="H62" i="156"/>
  <c r="N63" i="156"/>
  <c r="G63" i="156"/>
  <c r="J52" i="156"/>
  <c r="G54" i="156"/>
  <c r="G44" i="156"/>
  <c r="N44" i="156"/>
  <c r="H33" i="156"/>
  <c r="D33" i="156"/>
  <c r="N34" i="156"/>
  <c r="F24" i="156"/>
  <c r="J24" i="156"/>
  <c r="D24" i="156"/>
  <c r="B230" i="37" s="1"/>
  <c r="J23" i="156"/>
  <c r="H23" i="156"/>
  <c r="F229" i="37" s="1"/>
  <c r="F13" i="156"/>
  <c r="D13" i="156"/>
  <c r="D23" i="156" s="1"/>
  <c r="B229" i="37" s="1"/>
  <c r="D10" i="156"/>
  <c r="C229" i="37"/>
  <c r="F23" i="156" l="1"/>
  <c r="D229" i="37" s="1"/>
  <c r="G13" i="156"/>
  <c r="D230" i="37"/>
  <c r="G24" i="156"/>
  <c r="E230" i="37" s="1"/>
  <c r="N148" i="156"/>
  <c r="I244" i="156"/>
  <c r="B241" i="37"/>
  <c r="D243" i="37"/>
  <c r="F243" i="37"/>
  <c r="B243" i="37"/>
  <c r="I322" i="156"/>
  <c r="G124" i="37" s="1"/>
  <c r="N309" i="156"/>
  <c r="N322" i="156" s="1"/>
  <c r="L124" i="37" s="1"/>
  <c r="N371" i="156"/>
  <c r="I383" i="156"/>
  <c r="N373" i="156"/>
  <c r="I385" i="156"/>
  <c r="D14" i="37"/>
  <c r="H229" i="37"/>
  <c r="H230" i="37"/>
  <c r="H15" i="37"/>
  <c r="H16" i="37"/>
  <c r="H243" i="37" s="1"/>
  <c r="H14" i="37"/>
  <c r="I52" i="156"/>
  <c r="G373" i="156"/>
  <c r="G372" i="156"/>
  <c r="G384" i="156"/>
  <c r="G231" i="156"/>
  <c r="G106" i="156"/>
  <c r="G104" i="156"/>
  <c r="D26" i="156"/>
  <c r="B232" i="37" s="1"/>
  <c r="I104" i="156"/>
  <c r="G370" i="156"/>
  <c r="G371" i="156"/>
  <c r="I370" i="156"/>
  <c r="I358" i="156"/>
  <c r="G358" i="156"/>
  <c r="N360" i="156"/>
  <c r="I346" i="156"/>
  <c r="C136" i="37"/>
  <c r="I348" i="156"/>
  <c r="C138" i="37"/>
  <c r="I333" i="156"/>
  <c r="G333" i="156"/>
  <c r="I324" i="156"/>
  <c r="G126" i="37" s="1"/>
  <c r="I308" i="156"/>
  <c r="C99" i="37"/>
  <c r="I296" i="156"/>
  <c r="I294" i="156"/>
  <c r="C101" i="37"/>
  <c r="I281" i="156"/>
  <c r="C65" i="37"/>
  <c r="I271" i="156"/>
  <c r="I269" i="156"/>
  <c r="C63" i="37"/>
  <c r="I230" i="156"/>
  <c r="I221" i="156"/>
  <c r="G221" i="156"/>
  <c r="G199" i="156"/>
  <c r="N199" i="156"/>
  <c r="G188" i="156"/>
  <c r="N200" i="156"/>
  <c r="G137" i="156"/>
  <c r="I137" i="156"/>
  <c r="I91" i="156"/>
  <c r="G34" i="156"/>
  <c r="N81" i="156"/>
  <c r="N80" i="156"/>
  <c r="N71" i="156"/>
  <c r="G71" i="156"/>
  <c r="N72" i="156"/>
  <c r="G72" i="156"/>
  <c r="G62" i="156"/>
  <c r="I62" i="156"/>
  <c r="G33" i="156"/>
  <c r="N54" i="156"/>
  <c r="I24" i="156"/>
  <c r="F26" i="156"/>
  <c r="D232" i="37" s="1"/>
  <c r="C230" i="37"/>
  <c r="I33" i="156"/>
  <c r="I13" i="156"/>
  <c r="N13" i="156" s="1"/>
  <c r="G23" i="156" l="1"/>
  <c r="E229" i="37" s="1"/>
  <c r="G230" i="37"/>
  <c r="N24" i="156"/>
  <c r="L230" i="37" s="1"/>
  <c r="G138" i="37"/>
  <c r="N221" i="156"/>
  <c r="G65" i="37"/>
  <c r="G99" i="37"/>
  <c r="G136" i="37"/>
  <c r="N230" i="156"/>
  <c r="G101" i="37"/>
  <c r="G63" i="37"/>
  <c r="N33" i="156"/>
  <c r="N137" i="156"/>
  <c r="G16" i="37"/>
  <c r="D241" i="37"/>
  <c r="H241" i="37"/>
  <c r="N358" i="156"/>
  <c r="N370" i="156"/>
  <c r="N62" i="156"/>
  <c r="N281" i="156"/>
  <c r="N104" i="156"/>
  <c r="I23" i="156"/>
  <c r="C16" i="37"/>
  <c r="G244" i="156"/>
  <c r="E16" i="37" s="1"/>
  <c r="C220" i="37"/>
  <c r="G383" i="156"/>
  <c r="E220" i="37" s="1"/>
  <c r="G220" i="37"/>
  <c r="N383" i="156"/>
  <c r="L220" i="37" s="1"/>
  <c r="G222" i="37"/>
  <c r="N385" i="156"/>
  <c r="L222" i="37" s="1"/>
  <c r="C222" i="37"/>
  <c r="G385" i="156"/>
  <c r="E222" i="37" s="1"/>
  <c r="N244" i="156"/>
  <c r="L16" i="37" s="1"/>
  <c r="G308" i="156"/>
  <c r="G281" i="156"/>
  <c r="G230" i="156"/>
  <c r="G91" i="156"/>
  <c r="N91" i="156"/>
  <c r="G80" i="156"/>
  <c r="G229" i="37" l="1"/>
  <c r="N23" i="156"/>
  <c r="L229" i="37" s="1"/>
  <c r="C243" i="37"/>
  <c r="E243" i="37" s="1"/>
  <c r="G243" i="37"/>
  <c r="F22" i="57"/>
  <c r="F179" i="37" s="1"/>
  <c r="F23" i="57"/>
  <c r="F180" i="37" s="1"/>
  <c r="F24" i="57"/>
  <c r="F181" i="37" s="1"/>
  <c r="F25" i="57"/>
  <c r="F182" i="37" s="1"/>
  <c r="H9" i="57"/>
  <c r="F9" i="57"/>
  <c r="F22" i="46"/>
  <c r="F46" i="37" s="1"/>
  <c r="F23" i="46"/>
  <c r="F47" i="37" s="1"/>
  <c r="F24" i="46"/>
  <c r="F48" i="37" s="1"/>
  <c r="F25" i="46"/>
  <c r="F49" i="37" s="1"/>
  <c r="F9" i="46"/>
  <c r="G329" i="157"/>
  <c r="F203" i="37" s="1"/>
  <c r="G330" i="157"/>
  <c r="F204" i="37" s="1"/>
  <c r="G331" i="157"/>
  <c r="F205" i="37" s="1"/>
  <c r="G332" i="157"/>
  <c r="F206" i="37" s="1"/>
  <c r="I316" i="157"/>
  <c r="I326" i="157" s="1"/>
  <c r="G316" i="157"/>
  <c r="G326" i="157" s="1"/>
  <c r="G304" i="157"/>
  <c r="F191" i="37" s="1"/>
  <c r="G305" i="157"/>
  <c r="F192" i="37" s="1"/>
  <c r="G306" i="157"/>
  <c r="F193" i="37" s="1"/>
  <c r="G307" i="157"/>
  <c r="F194" i="37" s="1"/>
  <c r="I291" i="157"/>
  <c r="I301" i="157" s="1"/>
  <c r="G291" i="157"/>
  <c r="G282" i="157"/>
  <c r="F170" i="37" s="1"/>
  <c r="G281" i="157"/>
  <c r="F169" i="37" s="1"/>
  <c r="G280" i="157"/>
  <c r="F168" i="37" s="1"/>
  <c r="G279" i="157"/>
  <c r="F167" i="37" s="1"/>
  <c r="I266" i="157"/>
  <c r="I276" i="157" s="1"/>
  <c r="G266" i="157"/>
  <c r="G257" i="157"/>
  <c r="F158" i="37" s="1"/>
  <c r="G256" i="157"/>
  <c r="F157" i="37" s="1"/>
  <c r="G255" i="157"/>
  <c r="F156" i="37" s="1"/>
  <c r="G254" i="157"/>
  <c r="F155" i="37" s="1"/>
  <c r="I241" i="157"/>
  <c r="I251" i="157" s="1"/>
  <c r="G241" i="157"/>
  <c r="G232" i="157"/>
  <c r="F146" i="37" s="1"/>
  <c r="G231" i="157"/>
  <c r="F145" i="37" s="1"/>
  <c r="G230" i="157"/>
  <c r="F144" i="37" s="1"/>
  <c r="G229" i="157"/>
  <c r="F143" i="37" s="1"/>
  <c r="M218" i="157"/>
  <c r="M230" i="157" s="1"/>
  <c r="L144" i="37" s="1"/>
  <c r="M219" i="157"/>
  <c r="M231" i="157" s="1"/>
  <c r="L145" i="37" s="1"/>
  <c r="M220" i="157"/>
  <c r="M232" i="157" s="1"/>
  <c r="L146" i="37" s="1"/>
  <c r="M217" i="157"/>
  <c r="M229" i="157" s="1"/>
  <c r="L143" i="37" s="1"/>
  <c r="I216" i="157"/>
  <c r="I226" i="157" s="1"/>
  <c r="G216" i="157"/>
  <c r="G207" i="157"/>
  <c r="F109" i="37" s="1"/>
  <c r="G206" i="157"/>
  <c r="F108" i="37" s="1"/>
  <c r="G205" i="157"/>
  <c r="F107" i="37" s="1"/>
  <c r="G204" i="157"/>
  <c r="F106" i="37" s="1"/>
  <c r="I191" i="157"/>
  <c r="I201" i="157" s="1"/>
  <c r="G191" i="157"/>
  <c r="G201" i="157" s="1"/>
  <c r="G182" i="157"/>
  <c r="F85" i="37" s="1"/>
  <c r="G181" i="157"/>
  <c r="F84" i="37" s="1"/>
  <c r="G180" i="157"/>
  <c r="F83" i="37" s="1"/>
  <c r="G179" i="157"/>
  <c r="F82" i="37" s="1"/>
  <c r="I166" i="157"/>
  <c r="I176" i="157" s="1"/>
  <c r="G166" i="157"/>
  <c r="I157" i="157"/>
  <c r="I156" i="157"/>
  <c r="I155" i="157"/>
  <c r="I154" i="157"/>
  <c r="G157" i="157"/>
  <c r="F73" i="37" s="1"/>
  <c r="G156" i="157"/>
  <c r="F72" i="37" s="1"/>
  <c r="G155" i="157"/>
  <c r="F71" i="37" s="1"/>
  <c r="G154" i="157"/>
  <c r="F70" i="37" s="1"/>
  <c r="I151" i="157"/>
  <c r="G145" i="157"/>
  <c r="G151" i="157" s="1"/>
  <c r="M147" i="157"/>
  <c r="M146" i="157"/>
  <c r="I132" i="157"/>
  <c r="I142" i="157" s="1"/>
  <c r="G132" i="157"/>
  <c r="M134" i="157"/>
  <c r="M133" i="157"/>
  <c r="I123" i="157"/>
  <c r="H37" i="37" s="1"/>
  <c r="M123" i="157"/>
  <c r="L37" i="37" s="1"/>
  <c r="G123" i="157"/>
  <c r="F37" i="37" s="1"/>
  <c r="I122" i="157"/>
  <c r="H36" i="37" s="1"/>
  <c r="G122" i="157"/>
  <c r="F36" i="37" s="1"/>
  <c r="I121" i="157"/>
  <c r="H35" i="37" s="1"/>
  <c r="G121" i="157"/>
  <c r="F35" i="37" s="1"/>
  <c r="I120" i="157"/>
  <c r="H34" i="37" s="1"/>
  <c r="G120" i="157"/>
  <c r="F34" i="37" s="1"/>
  <c r="H123" i="157"/>
  <c r="I107" i="157"/>
  <c r="I117" i="157" s="1"/>
  <c r="G107" i="157"/>
  <c r="I94" i="157"/>
  <c r="I95" i="157"/>
  <c r="I96" i="157"/>
  <c r="I97" i="157"/>
  <c r="G97" i="157"/>
  <c r="F25" i="37" s="1"/>
  <c r="G96" i="157"/>
  <c r="F24" i="37" s="1"/>
  <c r="G95" i="157"/>
  <c r="F23" i="37" s="1"/>
  <c r="G94" i="157"/>
  <c r="F22" i="37" s="1"/>
  <c r="I85" i="157"/>
  <c r="G85" i="157"/>
  <c r="G91" i="157" s="1"/>
  <c r="M87" i="157"/>
  <c r="M86" i="157"/>
  <c r="M75" i="157"/>
  <c r="M74" i="157"/>
  <c r="I73" i="157"/>
  <c r="I82" i="157" s="1"/>
  <c r="M65" i="157"/>
  <c r="G64" i="157"/>
  <c r="G70" i="157" s="1"/>
  <c r="I64" i="157"/>
  <c r="I70" i="157" s="1"/>
  <c r="M66" i="157"/>
  <c r="M58" i="157"/>
  <c r="M56" i="157"/>
  <c r="M55" i="157"/>
  <c r="G54" i="157"/>
  <c r="I57" i="157"/>
  <c r="I98" i="157" s="1"/>
  <c r="G57" i="157"/>
  <c r="I54" i="157"/>
  <c r="I91" i="157" l="1"/>
  <c r="G37" i="37"/>
  <c r="L243" i="37"/>
  <c r="G176" i="157"/>
  <c r="G188" i="157" s="1"/>
  <c r="F91" i="37" s="1"/>
  <c r="G226" i="157"/>
  <c r="G238" i="157" s="1"/>
  <c r="F152" i="37" s="1"/>
  <c r="G276" i="157"/>
  <c r="G288" i="157" s="1"/>
  <c r="F176" i="37" s="1"/>
  <c r="G303" i="157"/>
  <c r="F190" i="37" s="1"/>
  <c r="G301" i="157"/>
  <c r="G313" i="157" s="1"/>
  <c r="F200" i="37" s="1"/>
  <c r="F19" i="46"/>
  <c r="G98" i="157"/>
  <c r="F26" i="37" s="1"/>
  <c r="G61" i="157"/>
  <c r="G142" i="157"/>
  <c r="G163" i="157" s="1"/>
  <c r="F79" i="37" s="1"/>
  <c r="G251" i="157"/>
  <c r="G263" i="157" s="1"/>
  <c r="F164" i="37" s="1"/>
  <c r="G117" i="157"/>
  <c r="G129" i="157" s="1"/>
  <c r="F43" i="37" s="1"/>
  <c r="F19" i="57"/>
  <c r="F31" i="57" s="1"/>
  <c r="F188" i="37" s="1"/>
  <c r="H21" i="57"/>
  <c r="H178" i="37" s="1"/>
  <c r="H19" i="57"/>
  <c r="H31" i="57" s="1"/>
  <c r="H188" i="37" s="1"/>
  <c r="I61" i="157"/>
  <c r="G213" i="157"/>
  <c r="F115" i="37" s="1"/>
  <c r="F21" i="46"/>
  <c r="F45" i="37" s="1"/>
  <c r="F21" i="57"/>
  <c r="F178" i="37" s="1"/>
  <c r="H122" i="157"/>
  <c r="M110" i="157"/>
  <c r="M122" i="157" s="1"/>
  <c r="L36" i="37" s="1"/>
  <c r="H156" i="157"/>
  <c r="M135" i="157"/>
  <c r="H180" i="157"/>
  <c r="M168" i="157"/>
  <c r="M180" i="157" s="1"/>
  <c r="L83" i="37" s="1"/>
  <c r="H205" i="157"/>
  <c r="M193" i="157"/>
  <c r="M205" i="157" s="1"/>
  <c r="L107" i="37" s="1"/>
  <c r="H257" i="157"/>
  <c r="M245" i="157"/>
  <c r="M257" i="157" s="1"/>
  <c r="L158" i="37" s="1"/>
  <c r="H282" i="157"/>
  <c r="M270" i="157"/>
  <c r="M282" i="157" s="1"/>
  <c r="L170" i="37" s="1"/>
  <c r="H306" i="157"/>
  <c r="M294" i="157"/>
  <c r="M306" i="157" s="1"/>
  <c r="L193" i="37" s="1"/>
  <c r="H329" i="157"/>
  <c r="M317" i="157"/>
  <c r="H121" i="157"/>
  <c r="M109" i="157"/>
  <c r="M121" i="157" s="1"/>
  <c r="L35" i="37" s="1"/>
  <c r="H179" i="157"/>
  <c r="M167" i="157"/>
  <c r="M179" i="157" s="1"/>
  <c r="L82" i="37" s="1"/>
  <c r="H204" i="157"/>
  <c r="M192" i="157"/>
  <c r="M204" i="157" s="1"/>
  <c r="L106" i="37" s="1"/>
  <c r="H256" i="157"/>
  <c r="M244" i="157"/>
  <c r="M256" i="157" s="1"/>
  <c r="L157" i="37" s="1"/>
  <c r="H281" i="157"/>
  <c r="M269" i="157"/>
  <c r="M281" i="157" s="1"/>
  <c r="L169" i="37" s="1"/>
  <c r="H305" i="157"/>
  <c r="M293" i="157"/>
  <c r="M305" i="157" s="1"/>
  <c r="L192" i="37" s="1"/>
  <c r="H330" i="157"/>
  <c r="M318" i="157"/>
  <c r="H120" i="157"/>
  <c r="M108" i="157"/>
  <c r="M120" i="157" s="1"/>
  <c r="L34" i="37" s="1"/>
  <c r="H207" i="157"/>
  <c r="M195" i="157"/>
  <c r="M207" i="157" s="1"/>
  <c r="L109" i="37" s="1"/>
  <c r="H255" i="157"/>
  <c r="M243" i="157"/>
  <c r="M255" i="157" s="1"/>
  <c r="L156" i="37" s="1"/>
  <c r="H280" i="157"/>
  <c r="M268" i="157"/>
  <c r="M280" i="157" s="1"/>
  <c r="L168" i="37" s="1"/>
  <c r="H157" i="157"/>
  <c r="M136" i="157"/>
  <c r="H72" i="37"/>
  <c r="H181" i="157"/>
  <c r="M169" i="157"/>
  <c r="M181" i="157" s="1"/>
  <c r="L84" i="37" s="1"/>
  <c r="H206" i="157"/>
  <c r="M194" i="157"/>
  <c r="M206" i="157" s="1"/>
  <c r="L108" i="37" s="1"/>
  <c r="H254" i="157"/>
  <c r="M242" i="157"/>
  <c r="M254" i="157" s="1"/>
  <c r="L155" i="37" s="1"/>
  <c r="H279" i="157"/>
  <c r="M267" i="157"/>
  <c r="M279" i="157" s="1"/>
  <c r="L167" i="37" s="1"/>
  <c r="H304" i="157"/>
  <c r="M292" i="157"/>
  <c r="M304" i="157" s="1"/>
  <c r="L191" i="37" s="1"/>
  <c r="I303" i="157"/>
  <c r="H190" i="37" s="1"/>
  <c r="I278" i="157"/>
  <c r="H166" i="37" s="1"/>
  <c r="I228" i="157"/>
  <c r="H142" i="37" s="1"/>
  <c r="I203" i="157"/>
  <c r="H105" i="37" s="1"/>
  <c r="H73" i="37"/>
  <c r="H71" i="37"/>
  <c r="H70" i="37"/>
  <c r="H26" i="37"/>
  <c r="H25" i="37"/>
  <c r="H24" i="37"/>
  <c r="H23" i="37"/>
  <c r="H22" i="37"/>
  <c r="I253" i="157"/>
  <c r="H154" i="37" s="1"/>
  <c r="I178" i="157"/>
  <c r="H81" i="37" s="1"/>
  <c r="G328" i="157"/>
  <c r="F202" i="37" s="1"/>
  <c r="G338" i="157"/>
  <c r="F212" i="37" s="1"/>
  <c r="I328" i="157"/>
  <c r="L10" i="57"/>
  <c r="L22" i="57" s="1"/>
  <c r="L179" i="37" s="1"/>
  <c r="G22" i="57"/>
  <c r="G179" i="37" s="1"/>
  <c r="G24" i="57"/>
  <c r="G181" i="37" s="1"/>
  <c r="L12" i="57"/>
  <c r="L24" i="57" s="1"/>
  <c r="L181" i="37" s="1"/>
  <c r="L11" i="57"/>
  <c r="L23" i="57" s="1"/>
  <c r="L180" i="37" s="1"/>
  <c r="G23" i="57"/>
  <c r="G180" i="37" s="1"/>
  <c r="G22" i="46"/>
  <c r="G46" i="37" s="1"/>
  <c r="G24" i="46"/>
  <c r="G48" i="37" s="1"/>
  <c r="L24" i="46"/>
  <c r="L48" i="37" s="1"/>
  <c r="L11" i="46"/>
  <c r="L23" i="46" s="1"/>
  <c r="L47" i="37" s="1"/>
  <c r="G23" i="46"/>
  <c r="G47" i="37" s="1"/>
  <c r="H64" i="157"/>
  <c r="G14" i="57"/>
  <c r="H229" i="157"/>
  <c r="H232" i="157"/>
  <c r="H231" i="157"/>
  <c r="H230" i="157"/>
  <c r="H154" i="157"/>
  <c r="I119" i="157"/>
  <c r="H33" i="37" s="1"/>
  <c r="H171" i="157"/>
  <c r="H155" i="157"/>
  <c r="H77" i="157"/>
  <c r="G119" i="157"/>
  <c r="F33" i="37" s="1"/>
  <c r="G178" i="157"/>
  <c r="F81" i="37" s="1"/>
  <c r="G278" i="157"/>
  <c r="F166" i="37" s="1"/>
  <c r="H316" i="157"/>
  <c r="I153" i="157"/>
  <c r="G153" i="157"/>
  <c r="F69" i="37" s="1"/>
  <c r="H166" i="157"/>
  <c r="G203" i="157"/>
  <c r="F105" i="37" s="1"/>
  <c r="G228" i="157"/>
  <c r="F142" i="37" s="1"/>
  <c r="G253" i="157"/>
  <c r="F154" i="37" s="1"/>
  <c r="H57" i="157"/>
  <c r="G9" i="57"/>
  <c r="G9" i="46"/>
  <c r="H291" i="157"/>
  <c r="H266" i="157"/>
  <c r="H241" i="157"/>
  <c r="H216" i="157"/>
  <c r="H191" i="157"/>
  <c r="H145" i="157"/>
  <c r="H132" i="157"/>
  <c r="H107" i="157"/>
  <c r="H85" i="157"/>
  <c r="M85" i="157" s="1"/>
  <c r="H73" i="157"/>
  <c r="H54" i="157"/>
  <c r="M47" i="157"/>
  <c r="M46" i="157"/>
  <c r="M38" i="157"/>
  <c r="M37" i="157"/>
  <c r="I45" i="157"/>
  <c r="I51" i="157" s="1"/>
  <c r="G45" i="157"/>
  <c r="G51" i="157" s="1"/>
  <c r="I36" i="157"/>
  <c r="I42" i="157" s="1"/>
  <c r="G36" i="157"/>
  <c r="G42" i="157" s="1"/>
  <c r="M25" i="157"/>
  <c r="M27" i="157"/>
  <c r="I23" i="157"/>
  <c r="I33" i="157" s="1"/>
  <c r="G23" i="157"/>
  <c r="G33" i="157" s="1"/>
  <c r="I10" i="157"/>
  <c r="I20" i="157" s="1"/>
  <c r="G10" i="157"/>
  <c r="G20" i="157" s="1"/>
  <c r="M11" i="157"/>
  <c r="J384" i="156"/>
  <c r="H221" i="37" s="1"/>
  <c r="J381" i="156"/>
  <c r="H218" i="37" s="1"/>
  <c r="H381" i="156"/>
  <c r="F218" i="37" s="1"/>
  <c r="J380" i="156"/>
  <c r="H217" i="37" s="1"/>
  <c r="H380" i="156"/>
  <c r="F217" i="37" s="1"/>
  <c r="J379" i="156"/>
  <c r="H216" i="37" s="1"/>
  <c r="H379" i="156"/>
  <c r="F216" i="37" s="1"/>
  <c r="J378" i="156"/>
  <c r="H215" i="37" s="1"/>
  <c r="H378" i="156"/>
  <c r="F215" i="37" s="1"/>
  <c r="J365" i="156"/>
  <c r="J375" i="156" s="1"/>
  <c r="H365" i="156"/>
  <c r="H375" i="156" s="1"/>
  <c r="N368" i="156"/>
  <c r="N369" i="156"/>
  <c r="N366" i="156"/>
  <c r="J353" i="156"/>
  <c r="J363" i="156" s="1"/>
  <c r="H353" i="156"/>
  <c r="H363" i="156" s="1"/>
  <c r="N355" i="156"/>
  <c r="N357" i="156"/>
  <c r="N354" i="156"/>
  <c r="J341" i="156"/>
  <c r="H131" i="37" s="1"/>
  <c r="J342" i="156"/>
  <c r="H132" i="37" s="1"/>
  <c r="J343" i="156"/>
  <c r="H133" i="37" s="1"/>
  <c r="J344" i="156"/>
  <c r="H134" i="37" s="1"/>
  <c r="J347" i="156"/>
  <c r="H137" i="37" s="1"/>
  <c r="H341" i="156"/>
  <c r="F131" i="37" s="1"/>
  <c r="H342" i="156"/>
  <c r="F132" i="37" s="1"/>
  <c r="H343" i="156"/>
  <c r="F133" i="37" s="1"/>
  <c r="H344" i="156"/>
  <c r="F134" i="37" s="1"/>
  <c r="H347" i="156"/>
  <c r="F137" i="37" s="1"/>
  <c r="J345" i="156"/>
  <c r="H135" i="37" s="1"/>
  <c r="H345" i="156"/>
  <c r="F135" i="37" s="1"/>
  <c r="N330" i="156"/>
  <c r="N342" i="156" s="1"/>
  <c r="L132" i="37" s="1"/>
  <c r="I343" i="156"/>
  <c r="N332" i="156"/>
  <c r="N344" i="156" s="1"/>
  <c r="L134" i="37" s="1"/>
  <c r="I347" i="156"/>
  <c r="N329" i="156"/>
  <c r="N341" i="156" s="1"/>
  <c r="L131" i="37" s="1"/>
  <c r="J328" i="156"/>
  <c r="J338" i="156" s="1"/>
  <c r="H328" i="156"/>
  <c r="J316" i="156"/>
  <c r="H118" i="37" s="1"/>
  <c r="J318" i="156"/>
  <c r="H120" i="37" s="1"/>
  <c r="J319" i="156"/>
  <c r="H121" i="37" s="1"/>
  <c r="J320" i="156"/>
  <c r="H122" i="37" s="1"/>
  <c r="J323" i="156"/>
  <c r="H125" i="37" s="1"/>
  <c r="H316" i="156"/>
  <c r="F118" i="37" s="1"/>
  <c r="H318" i="156"/>
  <c r="F120" i="37" s="1"/>
  <c r="H319" i="156"/>
  <c r="F121" i="37" s="1"/>
  <c r="H320" i="156"/>
  <c r="F122" i="37" s="1"/>
  <c r="H323" i="156"/>
  <c r="F125" i="37" s="1"/>
  <c r="H321" i="156"/>
  <c r="F123" i="37" s="1"/>
  <c r="N305" i="156"/>
  <c r="N318" i="156" s="1"/>
  <c r="L120" i="37" s="1"/>
  <c r="N306" i="156"/>
  <c r="N319" i="156" s="1"/>
  <c r="L121" i="37" s="1"/>
  <c r="N307" i="156"/>
  <c r="N320" i="156" s="1"/>
  <c r="L122" i="37" s="1"/>
  <c r="I323" i="156"/>
  <c r="G125" i="37" s="1"/>
  <c r="N302" i="156"/>
  <c r="N316" i="156" s="1"/>
  <c r="L118" i="37" s="1"/>
  <c r="J301" i="156"/>
  <c r="J313" i="156" s="1"/>
  <c r="H301" i="156"/>
  <c r="H313" i="156" s="1"/>
  <c r="J289" i="156"/>
  <c r="H94" i="37" s="1"/>
  <c r="J290" i="156"/>
  <c r="H95" i="37" s="1"/>
  <c r="J291" i="156"/>
  <c r="H96" i="37" s="1"/>
  <c r="J292" i="156"/>
  <c r="H97" i="37" s="1"/>
  <c r="J295" i="156"/>
  <c r="H100" i="37" s="1"/>
  <c r="H289" i="156"/>
  <c r="F94" i="37" s="1"/>
  <c r="H290" i="156"/>
  <c r="F95" i="37" s="1"/>
  <c r="H291" i="156"/>
  <c r="F96" i="37" s="1"/>
  <c r="H292" i="156"/>
  <c r="F97" i="37" s="1"/>
  <c r="H295" i="156"/>
  <c r="F100" i="37" s="1"/>
  <c r="J293" i="156"/>
  <c r="H98" i="37" s="1"/>
  <c r="H293" i="156"/>
  <c r="F98" i="37" s="1"/>
  <c r="I290" i="156"/>
  <c r="I291" i="156"/>
  <c r="I292" i="156"/>
  <c r="N277" i="156"/>
  <c r="N289" i="156" s="1"/>
  <c r="L94" i="37" s="1"/>
  <c r="J276" i="156"/>
  <c r="J286" i="156" s="1"/>
  <c r="H276" i="156"/>
  <c r="G97" i="37" l="1"/>
  <c r="G137" i="37"/>
  <c r="G96" i="37"/>
  <c r="G95" i="37"/>
  <c r="G133" i="37"/>
  <c r="M77" i="157"/>
  <c r="G21" i="57"/>
  <c r="G178" i="37" s="1"/>
  <c r="G193" i="37"/>
  <c r="G192" i="37"/>
  <c r="G191" i="37"/>
  <c r="G170" i="37"/>
  <c r="G169" i="37"/>
  <c r="G168" i="37"/>
  <c r="G167" i="37"/>
  <c r="G146" i="37"/>
  <c r="G145" i="37"/>
  <c r="G144" i="37"/>
  <c r="G143" i="37"/>
  <c r="G84" i="37"/>
  <c r="G83" i="37"/>
  <c r="H178" i="157"/>
  <c r="G82" i="37"/>
  <c r="G158" i="37"/>
  <c r="G157" i="37"/>
  <c r="G156" i="37"/>
  <c r="G155" i="37"/>
  <c r="H151" i="157"/>
  <c r="G73" i="37"/>
  <c r="G72" i="37"/>
  <c r="G71" i="37"/>
  <c r="H142" i="157"/>
  <c r="G70" i="37"/>
  <c r="G36" i="37"/>
  <c r="G35" i="37"/>
  <c r="G34" i="37"/>
  <c r="G109" i="37"/>
  <c r="G108" i="37"/>
  <c r="G107" i="37"/>
  <c r="H201" i="157"/>
  <c r="G106" i="37"/>
  <c r="M54" i="157"/>
  <c r="H70" i="157"/>
  <c r="F31" i="46"/>
  <c r="F55" i="37" s="1"/>
  <c r="G19" i="57"/>
  <c r="G21" i="46"/>
  <c r="G45" i="37" s="1"/>
  <c r="G19" i="46"/>
  <c r="G31" i="46" s="1"/>
  <c r="H253" i="157"/>
  <c r="H251" i="157"/>
  <c r="H278" i="157"/>
  <c r="H276" i="157"/>
  <c r="H91" i="157"/>
  <c r="H303" i="157"/>
  <c r="H301" i="157"/>
  <c r="M57" i="157"/>
  <c r="H61" i="157"/>
  <c r="H328" i="157"/>
  <c r="M328" i="157" s="1"/>
  <c r="L202" i="37" s="1"/>
  <c r="H326" i="157"/>
  <c r="H176" i="157"/>
  <c r="M73" i="157"/>
  <c r="H82" i="157"/>
  <c r="M107" i="157"/>
  <c r="M119" i="157" s="1"/>
  <c r="L33" i="37" s="1"/>
  <c r="H117" i="157"/>
  <c r="M216" i="157"/>
  <c r="M228" i="157" s="1"/>
  <c r="L142" i="37" s="1"/>
  <c r="H226" i="157"/>
  <c r="H286" i="156"/>
  <c r="H298" i="156" s="1"/>
  <c r="F103" i="37" s="1"/>
  <c r="H338" i="156"/>
  <c r="H350" i="156" s="1"/>
  <c r="F140" i="37" s="1"/>
  <c r="H203" i="157"/>
  <c r="M157" i="157"/>
  <c r="L73" i="37" s="1"/>
  <c r="I163" i="157"/>
  <c r="H79" i="37" s="1"/>
  <c r="M156" i="157"/>
  <c r="L72" i="37" s="1"/>
  <c r="H315" i="156"/>
  <c r="M241" i="157"/>
  <c r="M253" i="157" s="1"/>
  <c r="L154" i="37" s="1"/>
  <c r="M154" i="157"/>
  <c r="L70" i="37" s="1"/>
  <c r="M191" i="157"/>
  <c r="M203" i="157" s="1"/>
  <c r="L105" i="37" s="1"/>
  <c r="M266" i="157"/>
  <c r="M278" i="157" s="1"/>
  <c r="L166" i="37" s="1"/>
  <c r="M316" i="157"/>
  <c r="G203" i="37"/>
  <c r="M329" i="157"/>
  <c r="L203" i="37" s="1"/>
  <c r="M132" i="157"/>
  <c r="M155" i="157"/>
  <c r="L71" i="37" s="1"/>
  <c r="M145" i="157"/>
  <c r="M291" i="157"/>
  <c r="M303" i="157" s="1"/>
  <c r="L190" i="37" s="1"/>
  <c r="G204" i="37"/>
  <c r="M330" i="157"/>
  <c r="L204" i="37" s="1"/>
  <c r="H183" i="157"/>
  <c r="M171" i="157"/>
  <c r="M183" i="157" s="1"/>
  <c r="L86" i="37" s="1"/>
  <c r="M166" i="157"/>
  <c r="M178" i="157" s="1"/>
  <c r="L81" i="37" s="1"/>
  <c r="H202" i="37"/>
  <c r="I338" i="157"/>
  <c r="H212" i="37" s="1"/>
  <c r="I313" i="157"/>
  <c r="H200" i="37" s="1"/>
  <c r="I288" i="157"/>
  <c r="H176" i="37" s="1"/>
  <c r="I238" i="157"/>
  <c r="H152" i="37" s="1"/>
  <c r="I213" i="157"/>
  <c r="H115" i="37" s="1"/>
  <c r="H69" i="37"/>
  <c r="I129" i="157"/>
  <c r="H43" i="37" s="1"/>
  <c r="I263" i="157"/>
  <c r="H164" i="37" s="1"/>
  <c r="I188" i="157"/>
  <c r="H91" i="37" s="1"/>
  <c r="M64" i="157"/>
  <c r="I93" i="157"/>
  <c r="H45" i="157"/>
  <c r="L14" i="57"/>
  <c r="L26" i="57" s="1"/>
  <c r="L183" i="37" s="1"/>
  <c r="G26" i="57"/>
  <c r="G183" i="37" s="1"/>
  <c r="J315" i="156"/>
  <c r="H117" i="37" s="1"/>
  <c r="J340" i="156"/>
  <c r="H130" i="37" s="1"/>
  <c r="J350" i="156"/>
  <c r="H140" i="37" s="1"/>
  <c r="J377" i="156"/>
  <c r="H214" i="37" s="1"/>
  <c r="H387" i="156"/>
  <c r="F224" i="37" s="1"/>
  <c r="J387" i="156"/>
  <c r="H224" i="37" s="1"/>
  <c r="J288" i="156"/>
  <c r="H93" i="37" s="1"/>
  <c r="J298" i="156"/>
  <c r="H103" i="37" s="1"/>
  <c r="H228" i="157"/>
  <c r="H100" i="157"/>
  <c r="H119" i="157"/>
  <c r="H94" i="157"/>
  <c r="H153" i="157"/>
  <c r="G103" i="157"/>
  <c r="F31" i="37" s="1"/>
  <c r="G93" i="157"/>
  <c r="F21" i="37" s="1"/>
  <c r="I103" i="157"/>
  <c r="H36" i="157"/>
  <c r="M30" i="157"/>
  <c r="H28" i="157"/>
  <c r="M17" i="157"/>
  <c r="H15" i="157"/>
  <c r="M14" i="157"/>
  <c r="H97" i="157"/>
  <c r="M13" i="157"/>
  <c r="H96" i="157"/>
  <c r="M12" i="157"/>
  <c r="H95" i="157"/>
  <c r="I382" i="156"/>
  <c r="I379" i="156"/>
  <c r="I381" i="156"/>
  <c r="I293" i="156"/>
  <c r="N279" i="156"/>
  <c r="N291" i="156" s="1"/>
  <c r="L96" i="37" s="1"/>
  <c r="I295" i="156"/>
  <c r="N310" i="156"/>
  <c r="N323" i="156" s="1"/>
  <c r="L125" i="37" s="1"/>
  <c r="J321" i="156"/>
  <c r="H123" i="37" s="1"/>
  <c r="I320" i="156"/>
  <c r="G122" i="37" s="1"/>
  <c r="I345" i="156"/>
  <c r="N347" i="156"/>
  <c r="L137" i="37" s="1"/>
  <c r="H340" i="156"/>
  <c r="F130" i="37" s="1"/>
  <c r="I341" i="156"/>
  <c r="N367" i="156"/>
  <c r="H377" i="156"/>
  <c r="F214" i="37" s="1"/>
  <c r="H382" i="156"/>
  <c r="F219" i="37" s="1"/>
  <c r="I384" i="156"/>
  <c r="N295" i="156"/>
  <c r="L100" i="37" s="1"/>
  <c r="N278" i="156"/>
  <c r="N290" i="156" s="1"/>
  <c r="L95" i="37" s="1"/>
  <c r="I316" i="156"/>
  <c r="G118" i="37" s="1"/>
  <c r="N333" i="156"/>
  <c r="N345" i="156" s="1"/>
  <c r="L135" i="37" s="1"/>
  <c r="I342" i="156"/>
  <c r="I353" i="156"/>
  <c r="N293" i="156"/>
  <c r="L98" i="37" s="1"/>
  <c r="I321" i="156"/>
  <c r="G123" i="37" s="1"/>
  <c r="I318" i="156"/>
  <c r="G120" i="37" s="1"/>
  <c r="J382" i="156"/>
  <c r="H219" i="37" s="1"/>
  <c r="N280" i="156"/>
  <c r="N292" i="156" s="1"/>
  <c r="L97" i="37" s="1"/>
  <c r="I319" i="156"/>
  <c r="G121" i="37" s="1"/>
  <c r="I344" i="156"/>
  <c r="I378" i="156"/>
  <c r="I380" i="156"/>
  <c r="L9" i="57"/>
  <c r="L21" i="57" s="1"/>
  <c r="L178" i="37" s="1"/>
  <c r="H23" i="157"/>
  <c r="M24" i="157"/>
  <c r="H10" i="157"/>
  <c r="I365" i="156"/>
  <c r="I328" i="156"/>
  <c r="N331" i="156"/>
  <c r="N343" i="156" s="1"/>
  <c r="L133" i="37" s="1"/>
  <c r="I301" i="156"/>
  <c r="I276" i="156"/>
  <c r="I289" i="156"/>
  <c r="H288" i="156"/>
  <c r="F93" i="37" s="1"/>
  <c r="H326" i="156" l="1"/>
  <c r="F128" i="37" s="1"/>
  <c r="F117" i="37"/>
  <c r="J326" i="156"/>
  <c r="H128" i="37" s="1"/>
  <c r="I286" i="156"/>
  <c r="N286" i="156" s="1"/>
  <c r="N298" i="156" s="1"/>
  <c r="I375" i="156"/>
  <c r="G134" i="37"/>
  <c r="G132" i="37"/>
  <c r="G135" i="37"/>
  <c r="G100" i="37"/>
  <c r="I313" i="156"/>
  <c r="N313" i="156" s="1"/>
  <c r="G131" i="37"/>
  <c r="G98" i="37"/>
  <c r="G94" i="37"/>
  <c r="I338" i="156"/>
  <c r="I363" i="156"/>
  <c r="N363" i="156" s="1"/>
  <c r="G86" i="37"/>
  <c r="M70" i="157"/>
  <c r="M15" i="157"/>
  <c r="H338" i="157"/>
  <c r="G202" i="37"/>
  <c r="H313" i="157"/>
  <c r="G190" i="37"/>
  <c r="G166" i="37"/>
  <c r="H288" i="157"/>
  <c r="G142" i="37"/>
  <c r="H238" i="157"/>
  <c r="H188" i="157"/>
  <c r="G81" i="37"/>
  <c r="G154" i="37"/>
  <c r="H263" i="157"/>
  <c r="M151" i="157"/>
  <c r="H163" i="157"/>
  <c r="M142" i="157"/>
  <c r="G69" i="37"/>
  <c r="G33" i="37"/>
  <c r="H129" i="157"/>
  <c r="M201" i="157"/>
  <c r="M213" i="157" s="1"/>
  <c r="L115" i="37" s="1"/>
  <c r="G105" i="37"/>
  <c r="M91" i="157"/>
  <c r="M82" i="157"/>
  <c r="M61" i="157"/>
  <c r="H51" i="157"/>
  <c r="H42" i="157"/>
  <c r="M42" i="157" s="1"/>
  <c r="M23" i="157"/>
  <c r="H33" i="157"/>
  <c r="H20" i="157"/>
  <c r="H213" i="157"/>
  <c r="M226" i="157"/>
  <c r="M238" i="157" s="1"/>
  <c r="L152" i="37" s="1"/>
  <c r="M251" i="157"/>
  <c r="M263" i="157" s="1"/>
  <c r="L164" i="37" s="1"/>
  <c r="M153" i="157"/>
  <c r="L69" i="37" s="1"/>
  <c r="M301" i="157"/>
  <c r="M313" i="157" s="1"/>
  <c r="L200" i="37" s="1"/>
  <c r="M176" i="157"/>
  <c r="M188" i="157" s="1"/>
  <c r="L91" i="37" s="1"/>
  <c r="M117" i="157"/>
  <c r="M129" i="157" s="1"/>
  <c r="L43" i="37" s="1"/>
  <c r="M276" i="157"/>
  <c r="M288" i="157" s="1"/>
  <c r="L176" i="37" s="1"/>
  <c r="M326" i="157"/>
  <c r="M338" i="157" s="1"/>
  <c r="L212" i="37" s="1"/>
  <c r="G24" i="37"/>
  <c r="M96" i="157"/>
  <c r="L24" i="37" s="1"/>
  <c r="G22" i="37"/>
  <c r="M94" i="157"/>
  <c r="L22" i="37" s="1"/>
  <c r="G28" i="37"/>
  <c r="M100" i="157"/>
  <c r="L28" i="37" s="1"/>
  <c r="G25" i="37"/>
  <c r="M97" i="157"/>
  <c r="L25" i="37" s="1"/>
  <c r="G23" i="37"/>
  <c r="M95" i="157"/>
  <c r="L23" i="37" s="1"/>
  <c r="H21" i="37"/>
  <c r="H31" i="37"/>
  <c r="M45" i="157"/>
  <c r="M36" i="157"/>
  <c r="G221" i="37"/>
  <c r="N384" i="156"/>
  <c r="L221" i="37" s="1"/>
  <c r="G216" i="37"/>
  <c r="N379" i="156"/>
  <c r="L216" i="37" s="1"/>
  <c r="G218" i="37"/>
  <c r="N381" i="156"/>
  <c r="L218" i="37" s="1"/>
  <c r="G217" i="37"/>
  <c r="N380" i="156"/>
  <c r="L217" i="37" s="1"/>
  <c r="G219" i="37"/>
  <c r="N382" i="156"/>
  <c r="L219" i="37" s="1"/>
  <c r="G215" i="37"/>
  <c r="N378" i="156"/>
  <c r="L215" i="37" s="1"/>
  <c r="L19" i="57"/>
  <c r="L31" i="57" s="1"/>
  <c r="L188" i="37" s="1"/>
  <c r="G31" i="57"/>
  <c r="G188" i="37" s="1"/>
  <c r="G55" i="37"/>
  <c r="H93" i="157"/>
  <c r="H98" i="157"/>
  <c r="M28" i="157"/>
  <c r="M10" i="157"/>
  <c r="N353" i="156"/>
  <c r="N328" i="156"/>
  <c r="N340" i="156" s="1"/>
  <c r="L130" i="37" s="1"/>
  <c r="I315" i="156"/>
  <c r="I377" i="156"/>
  <c r="N308" i="156"/>
  <c r="N321" i="156" s="1"/>
  <c r="L123" i="37" s="1"/>
  <c r="I340" i="156"/>
  <c r="N365" i="156"/>
  <c r="N301" i="156"/>
  <c r="N276" i="156"/>
  <c r="N288" i="156" s="1"/>
  <c r="L93" i="37" s="1"/>
  <c r="I288" i="156"/>
  <c r="I326" i="156" l="1"/>
  <c r="G128" i="37" s="1"/>
  <c r="G117" i="37"/>
  <c r="I298" i="156"/>
  <c r="G103" i="37" s="1"/>
  <c r="G93" i="37"/>
  <c r="G130" i="37"/>
  <c r="N375" i="156"/>
  <c r="G79" i="37"/>
  <c r="M163" i="157"/>
  <c r="L79" i="37" s="1"/>
  <c r="M51" i="157"/>
  <c r="G212" i="37"/>
  <c r="G200" i="37"/>
  <c r="G176" i="37"/>
  <c r="G152" i="37"/>
  <c r="G91" i="37"/>
  <c r="G164" i="37"/>
  <c r="G43" i="37"/>
  <c r="G115" i="37"/>
  <c r="M33" i="157"/>
  <c r="G21" i="37"/>
  <c r="M20" i="157"/>
  <c r="L103" i="37"/>
  <c r="M93" i="157"/>
  <c r="L21" i="37" s="1"/>
  <c r="G26" i="37"/>
  <c r="M98" i="157"/>
  <c r="L26" i="37" s="1"/>
  <c r="G214" i="37"/>
  <c r="N377" i="156"/>
  <c r="L214" i="37" s="1"/>
  <c r="H103" i="157"/>
  <c r="N338" i="156"/>
  <c r="N350" i="156" s="1"/>
  <c r="L140" i="37" s="1"/>
  <c r="I350" i="156"/>
  <c r="N326" i="156"/>
  <c r="L128" i="37" s="1"/>
  <c r="N315" i="156"/>
  <c r="L117" i="37" s="1"/>
  <c r="I387" i="156"/>
  <c r="J270" i="156"/>
  <c r="H64" i="37" s="1"/>
  <c r="H242" i="37" s="1"/>
  <c r="H270" i="156"/>
  <c r="F64" i="37" s="1"/>
  <c r="F242" i="37" s="1"/>
  <c r="J267" i="156"/>
  <c r="H61" i="37" s="1"/>
  <c r="J266" i="156"/>
  <c r="H60" i="37" s="1"/>
  <c r="J265" i="156"/>
  <c r="H59" i="37" s="1"/>
  <c r="J264" i="156"/>
  <c r="H58" i="37" s="1"/>
  <c r="H264" i="156"/>
  <c r="F58" i="37" s="1"/>
  <c r="H265" i="156"/>
  <c r="F59" i="37" s="1"/>
  <c r="H266" i="156"/>
  <c r="F60" i="37" s="1"/>
  <c r="H267" i="156"/>
  <c r="F61" i="37" s="1"/>
  <c r="H268" i="156"/>
  <c r="F62" i="37" s="1"/>
  <c r="N251" i="156"/>
  <c r="N252" i="156"/>
  <c r="I266" i="156"/>
  <c r="N254" i="156"/>
  <c r="I270" i="156"/>
  <c r="J250" i="156"/>
  <c r="J260" i="156" s="1"/>
  <c r="H250" i="156"/>
  <c r="N52" i="156"/>
  <c r="N53" i="156"/>
  <c r="J239" i="156"/>
  <c r="J237" i="156"/>
  <c r="H239" i="156"/>
  <c r="F11" i="37" s="1"/>
  <c r="H218" i="156"/>
  <c r="H224" i="156" s="1"/>
  <c r="H227" i="156"/>
  <c r="H233" i="156" s="1"/>
  <c r="F12" i="37"/>
  <c r="J227" i="156"/>
  <c r="J233" i="156" s="1"/>
  <c r="N229" i="156"/>
  <c r="I227" i="156"/>
  <c r="J224" i="156"/>
  <c r="J196" i="156"/>
  <c r="J202" i="156" s="1"/>
  <c r="H196" i="156"/>
  <c r="H202" i="156" s="1"/>
  <c r="N198" i="156"/>
  <c r="N185" i="156"/>
  <c r="N184" i="156"/>
  <c r="J193" i="156"/>
  <c r="J176" i="156"/>
  <c r="J180" i="156" s="1"/>
  <c r="N174" i="156"/>
  <c r="J173" i="156"/>
  <c r="H173" i="156"/>
  <c r="H180" i="156" s="1"/>
  <c r="N167" i="156"/>
  <c r="J166" i="156"/>
  <c r="J163" i="156"/>
  <c r="H163" i="156"/>
  <c r="H170" i="156" s="1"/>
  <c r="J153" i="156"/>
  <c r="J160" i="156" s="1"/>
  <c r="H153" i="156"/>
  <c r="H160" i="156" s="1"/>
  <c r="N155" i="156"/>
  <c r="N154" i="156"/>
  <c r="H143" i="156"/>
  <c r="H150" i="156" s="1"/>
  <c r="N145" i="156"/>
  <c r="N144" i="156"/>
  <c r="J143" i="156"/>
  <c r="J150" i="156" s="1"/>
  <c r="J134" i="156"/>
  <c r="J140" i="156" s="1"/>
  <c r="H134" i="156"/>
  <c r="H140" i="156" s="1"/>
  <c r="N136" i="156"/>
  <c r="J121" i="156"/>
  <c r="J131" i="156" s="1"/>
  <c r="H121" i="156"/>
  <c r="H131" i="156" s="1"/>
  <c r="N123" i="156"/>
  <c r="I240" i="156"/>
  <c r="N122" i="156"/>
  <c r="J118" i="156"/>
  <c r="N101" i="156"/>
  <c r="N102" i="156"/>
  <c r="J99" i="156"/>
  <c r="J109" i="156" s="1"/>
  <c r="H99" i="156"/>
  <c r="H109" i="156" s="1"/>
  <c r="N100" i="156"/>
  <c r="N88" i="156"/>
  <c r="N89" i="156"/>
  <c r="N90" i="156"/>
  <c r="N87" i="156"/>
  <c r="J86" i="156"/>
  <c r="J96" i="156" s="1"/>
  <c r="H86" i="156"/>
  <c r="H96" i="156" s="1"/>
  <c r="N79" i="156"/>
  <c r="J77" i="156"/>
  <c r="J83" i="156" s="1"/>
  <c r="H77" i="156"/>
  <c r="H83" i="156" s="1"/>
  <c r="N70" i="156"/>
  <c r="N69" i="156"/>
  <c r="J68" i="156"/>
  <c r="J74" i="156" s="1"/>
  <c r="H68" i="156"/>
  <c r="H74" i="156" s="1"/>
  <c r="N60" i="156"/>
  <c r="J65" i="156"/>
  <c r="H59" i="156"/>
  <c r="H65" i="156" s="1"/>
  <c r="N50" i="156"/>
  <c r="J49" i="156"/>
  <c r="J56" i="156" s="1"/>
  <c r="H49" i="156"/>
  <c r="H56" i="156" s="1"/>
  <c r="J39" i="156"/>
  <c r="J46" i="156" s="1"/>
  <c r="H39" i="156"/>
  <c r="H46" i="156" s="1"/>
  <c r="J170" i="156" l="1"/>
  <c r="I233" i="156"/>
  <c r="N233" i="156" s="1"/>
  <c r="G140" i="37"/>
  <c r="G60" i="37"/>
  <c r="N125" i="156"/>
  <c r="I146" i="156"/>
  <c r="N220" i="156"/>
  <c r="F239" i="37"/>
  <c r="F238" i="37"/>
  <c r="G224" i="37"/>
  <c r="N387" i="156"/>
  <c r="L224" i="37" s="1"/>
  <c r="J263" i="156"/>
  <c r="H57" i="37" s="1"/>
  <c r="J273" i="156"/>
  <c r="H260" i="156"/>
  <c r="H273" i="156" s="1"/>
  <c r="G31" i="37"/>
  <c r="M103" i="157"/>
  <c r="L31" i="37" s="1"/>
  <c r="H10" i="37"/>
  <c r="H11" i="37"/>
  <c r="H238" i="37" s="1"/>
  <c r="H12" i="37"/>
  <c r="H239" i="37" s="1"/>
  <c r="H9" i="37"/>
  <c r="J241" i="156"/>
  <c r="N270" i="156"/>
  <c r="L64" i="37" s="1"/>
  <c r="G64" i="37"/>
  <c r="I218" i="156"/>
  <c r="I255" i="156"/>
  <c r="N177" i="156"/>
  <c r="I173" i="156"/>
  <c r="I176" i="156"/>
  <c r="N157" i="156"/>
  <c r="I156" i="156"/>
  <c r="I126" i="156"/>
  <c r="I77" i="156"/>
  <c r="I49" i="156"/>
  <c r="I59" i="156"/>
  <c r="N266" i="156"/>
  <c r="L60" i="37" s="1"/>
  <c r="N78" i="156"/>
  <c r="N128" i="156"/>
  <c r="N147" i="156"/>
  <c r="N175" i="156"/>
  <c r="N227" i="156"/>
  <c r="J268" i="156"/>
  <c r="I134" i="156"/>
  <c r="I166" i="156"/>
  <c r="I196" i="156"/>
  <c r="N135" i="156"/>
  <c r="N197" i="156"/>
  <c r="N253" i="156"/>
  <c r="I265" i="156"/>
  <c r="I267" i="156"/>
  <c r="N51" i="156"/>
  <c r="N61" i="156"/>
  <c r="N219" i="156"/>
  <c r="N228" i="156"/>
  <c r="H263" i="156"/>
  <c r="I264" i="156"/>
  <c r="I250" i="156"/>
  <c r="I163" i="156"/>
  <c r="I153" i="156"/>
  <c r="I121" i="156"/>
  <c r="I99" i="156"/>
  <c r="I86" i="156"/>
  <c r="I68" i="156"/>
  <c r="I263" i="156" l="1"/>
  <c r="G57" i="37" s="1"/>
  <c r="N121" i="156"/>
  <c r="I109" i="156"/>
  <c r="I56" i="156"/>
  <c r="I140" i="156"/>
  <c r="N173" i="156"/>
  <c r="N146" i="156"/>
  <c r="I74" i="156"/>
  <c r="I96" i="156"/>
  <c r="I160" i="156"/>
  <c r="I202" i="156"/>
  <c r="I83" i="156"/>
  <c r="N166" i="156"/>
  <c r="I170" i="156"/>
  <c r="N126" i="156"/>
  <c r="I131" i="156"/>
  <c r="I65" i="156"/>
  <c r="I224" i="156"/>
  <c r="N176" i="156"/>
  <c r="I180" i="156"/>
  <c r="N255" i="156"/>
  <c r="I260" i="156"/>
  <c r="H13" i="37"/>
  <c r="H67" i="37"/>
  <c r="H62" i="37"/>
  <c r="F67" i="37"/>
  <c r="F57" i="37"/>
  <c r="N267" i="156"/>
  <c r="L61" i="37" s="1"/>
  <c r="G61" i="37"/>
  <c r="N265" i="156"/>
  <c r="L59" i="37" s="1"/>
  <c r="G59" i="37"/>
  <c r="N264" i="156"/>
  <c r="L58" i="37" s="1"/>
  <c r="G58" i="37"/>
  <c r="N218" i="156"/>
  <c r="I268" i="156"/>
  <c r="N183" i="156"/>
  <c r="N156" i="156"/>
  <c r="N77" i="156"/>
  <c r="N153" i="156"/>
  <c r="N99" i="156"/>
  <c r="N49" i="156"/>
  <c r="N59" i="156"/>
  <c r="N68" i="156"/>
  <c r="N86" i="156"/>
  <c r="N134" i="156"/>
  <c r="N196" i="156"/>
  <c r="N163" i="156"/>
  <c r="N250" i="156"/>
  <c r="N263" i="156" l="1"/>
  <c r="L57" i="37" s="1"/>
  <c r="N140" i="156"/>
  <c r="N224" i="156"/>
  <c r="N202" i="156"/>
  <c r="N109" i="156"/>
  <c r="N56" i="156"/>
  <c r="N170" i="156"/>
  <c r="N160" i="156"/>
  <c r="N180" i="156"/>
  <c r="N65" i="156"/>
  <c r="N96" i="156"/>
  <c r="N131" i="156"/>
  <c r="N83" i="156"/>
  <c r="N74" i="156"/>
  <c r="H240" i="37"/>
  <c r="N260" i="156"/>
  <c r="N273" i="156" s="1"/>
  <c r="L67" i="37" s="1"/>
  <c r="I273" i="156"/>
  <c r="N268" i="156"/>
  <c r="L62" i="37" s="1"/>
  <c r="G62" i="37"/>
  <c r="G67" i="37" l="1"/>
  <c r="I243" i="156"/>
  <c r="I239" i="156"/>
  <c r="N32" i="156"/>
  <c r="H30" i="156"/>
  <c r="H36" i="156" s="1"/>
  <c r="J17" i="156"/>
  <c r="H10" i="156"/>
  <c r="H17" i="156" s="1"/>
  <c r="D30" i="156"/>
  <c r="F22" i="156"/>
  <c r="D228" i="37" s="1"/>
  <c r="H22" i="156"/>
  <c r="F228" i="37" s="1"/>
  <c r="J22" i="156"/>
  <c r="F21" i="156"/>
  <c r="D227" i="37" s="1"/>
  <c r="H21" i="156"/>
  <c r="F227" i="37" s="1"/>
  <c r="J21" i="156"/>
  <c r="F20" i="156"/>
  <c r="D226" i="37" s="1"/>
  <c r="G11" i="156"/>
  <c r="D22" i="156"/>
  <c r="B228" i="37" s="1"/>
  <c r="D20" i="156"/>
  <c r="B226" i="37" s="1"/>
  <c r="J36" i="156" l="1"/>
  <c r="J246" i="156" s="1"/>
  <c r="H228" i="37"/>
  <c r="H237" i="37" s="1"/>
  <c r="H227" i="37"/>
  <c r="G11" i="37"/>
  <c r="N239" i="156"/>
  <c r="L11" i="37" s="1"/>
  <c r="I42" i="156"/>
  <c r="N43" i="156"/>
  <c r="H20" i="156"/>
  <c r="F226" i="37" s="1"/>
  <c r="H26" i="156"/>
  <c r="F232" i="37" s="1"/>
  <c r="J26" i="156"/>
  <c r="J236" i="156"/>
  <c r="H8" i="37" s="1"/>
  <c r="N41" i="156"/>
  <c r="N31" i="156"/>
  <c r="N40" i="156"/>
  <c r="I39" i="156"/>
  <c r="I22" i="156"/>
  <c r="G228" i="37" s="1"/>
  <c r="I10" i="156"/>
  <c r="J20" i="156"/>
  <c r="N12" i="156"/>
  <c r="I21" i="156"/>
  <c r="G227" i="37" s="1"/>
  <c r="N11" i="156"/>
  <c r="I30" i="156"/>
  <c r="H18" i="37" l="1"/>
  <c r="I17" i="156"/>
  <c r="G238" i="37"/>
  <c r="I46" i="156"/>
  <c r="I36" i="156"/>
  <c r="N21" i="156"/>
  <c r="L227" i="37" s="1"/>
  <c r="N22" i="156"/>
  <c r="L228" i="37" s="1"/>
  <c r="H226" i="37"/>
  <c r="H232" i="37"/>
  <c r="G12" i="37"/>
  <c r="N240" i="156"/>
  <c r="L12" i="37" s="1"/>
  <c r="G15" i="37"/>
  <c r="N243" i="156"/>
  <c r="L15" i="37" s="1"/>
  <c r="N42" i="156"/>
  <c r="N10" i="156"/>
  <c r="N39" i="156"/>
  <c r="I20" i="156"/>
  <c r="G226" i="37" s="1"/>
  <c r="N30" i="156"/>
  <c r="D59" i="156"/>
  <c r="D49" i="156"/>
  <c r="D39" i="156"/>
  <c r="N46" i="156" l="1"/>
  <c r="N36" i="156"/>
  <c r="L238" i="37"/>
  <c r="G239" i="37"/>
  <c r="G242" i="37"/>
  <c r="N20" i="156"/>
  <c r="L226" i="37" s="1"/>
  <c r="I26" i="156"/>
  <c r="N17" i="156"/>
  <c r="L242" i="37" l="1"/>
  <c r="L239" i="37"/>
  <c r="G232" i="37"/>
  <c r="N26" i="156"/>
  <c r="L232" i="37" s="1"/>
  <c r="C12" i="57"/>
  <c r="C11" i="57"/>
  <c r="C10" i="57"/>
  <c r="D9" i="57"/>
  <c r="D21" i="57" s="1"/>
  <c r="D178" i="37" s="1"/>
  <c r="B9" i="57"/>
  <c r="B21" i="57" l="1"/>
  <c r="B178" i="37" s="1"/>
  <c r="B19" i="57"/>
  <c r="B188" i="37" s="1"/>
  <c r="C14" i="57"/>
  <c r="E10" i="57"/>
  <c r="E22" i="57" s="1"/>
  <c r="E179" i="37" s="1"/>
  <c r="C22" i="57"/>
  <c r="C179" i="37" s="1"/>
  <c r="C23" i="57"/>
  <c r="C180" i="37" s="1"/>
  <c r="E11" i="57"/>
  <c r="E23" i="57" s="1"/>
  <c r="E180" i="37" s="1"/>
  <c r="C24" i="57"/>
  <c r="C181" i="37" s="1"/>
  <c r="E12" i="57"/>
  <c r="E24" i="57" s="1"/>
  <c r="E181" i="37" s="1"/>
  <c r="D19" i="57"/>
  <c r="D188" i="37" s="1"/>
  <c r="C9" i="57"/>
  <c r="C21" i="57" s="1"/>
  <c r="C178" i="37" s="1"/>
  <c r="E14" i="57" l="1"/>
  <c r="E26" i="57" s="1"/>
  <c r="E183" i="37" s="1"/>
  <c r="C26" i="57"/>
  <c r="C183" i="37" s="1"/>
  <c r="C19" i="57"/>
  <c r="E9" i="57"/>
  <c r="E21" i="57" s="1"/>
  <c r="E178" i="37" s="1"/>
  <c r="C188" i="37" l="1"/>
  <c r="E19" i="57"/>
  <c r="E188" i="37" s="1"/>
  <c r="D9" i="46"/>
  <c r="D21" i="46" s="1"/>
  <c r="D45" i="37" s="1"/>
  <c r="B9" i="46"/>
  <c r="B21" i="46" s="1"/>
  <c r="B45" i="37" s="1"/>
  <c r="E10" i="46" l="1"/>
  <c r="E22" i="46" s="1"/>
  <c r="E46" i="37" s="1"/>
  <c r="C22" i="46"/>
  <c r="C46" i="37" s="1"/>
  <c r="E11" i="46"/>
  <c r="E23" i="46" s="1"/>
  <c r="E47" i="37" s="1"/>
  <c r="C23" i="46"/>
  <c r="C47" i="37" s="1"/>
  <c r="C24" i="46"/>
  <c r="C48" i="37" s="1"/>
  <c r="E24" i="46"/>
  <c r="E48" i="37" s="1"/>
  <c r="B19" i="46"/>
  <c r="B55" i="37" s="1"/>
  <c r="D19" i="46"/>
  <c r="D55" i="37" s="1"/>
  <c r="C9" i="46"/>
  <c r="C21" i="46" s="1"/>
  <c r="C45" i="37" s="1"/>
  <c r="C19" i="46" l="1"/>
  <c r="E9" i="46"/>
  <c r="E21" i="46" s="1"/>
  <c r="E45" i="37" s="1"/>
  <c r="C55" i="37" l="1"/>
  <c r="E19" i="46"/>
  <c r="E55" i="37" s="1"/>
  <c r="D318" i="157"/>
  <c r="D330" i="157" s="1"/>
  <c r="C204" i="37" s="1"/>
  <c r="D317" i="157"/>
  <c r="D329" i="157" s="1"/>
  <c r="C203" i="37" s="1"/>
  <c r="E316" i="157"/>
  <c r="C316" i="157"/>
  <c r="D295" i="157"/>
  <c r="D294" i="157"/>
  <c r="D306" i="157" s="1"/>
  <c r="C193" i="37" s="1"/>
  <c r="D293" i="157"/>
  <c r="D305" i="157" s="1"/>
  <c r="C192" i="37" s="1"/>
  <c r="D292" i="157"/>
  <c r="D304" i="157" s="1"/>
  <c r="C191" i="37" s="1"/>
  <c r="E291" i="157"/>
  <c r="E303" i="157" s="1"/>
  <c r="D190" i="37" s="1"/>
  <c r="C291" i="157"/>
  <c r="C303" i="157" s="1"/>
  <c r="B190" i="37" s="1"/>
  <c r="D270" i="157"/>
  <c r="D269" i="157"/>
  <c r="D281" i="157" s="1"/>
  <c r="C169" i="37" s="1"/>
  <c r="D268" i="157"/>
  <c r="D280" i="157" s="1"/>
  <c r="C168" i="37" s="1"/>
  <c r="D267" i="157"/>
  <c r="D279" i="157" s="1"/>
  <c r="C167" i="37" s="1"/>
  <c r="E266" i="157"/>
  <c r="E278" i="157" s="1"/>
  <c r="D166" i="37" s="1"/>
  <c r="C266" i="157"/>
  <c r="D245" i="157"/>
  <c r="D244" i="157"/>
  <c r="D256" i="157" s="1"/>
  <c r="C157" i="37" s="1"/>
  <c r="D243" i="157"/>
  <c r="D255" i="157" s="1"/>
  <c r="C156" i="37" s="1"/>
  <c r="D242" i="157"/>
  <c r="D254" i="157" s="1"/>
  <c r="C155" i="37" s="1"/>
  <c r="E241" i="157"/>
  <c r="E253" i="157" s="1"/>
  <c r="D154" i="37" s="1"/>
  <c r="C241" i="157"/>
  <c r="C253" i="157" s="1"/>
  <c r="B154" i="37" s="1"/>
  <c r="D220" i="157"/>
  <c r="D219" i="157"/>
  <c r="D231" i="157" s="1"/>
  <c r="C145" i="37" s="1"/>
  <c r="D218" i="157"/>
  <c r="D230" i="157" s="1"/>
  <c r="C144" i="37" s="1"/>
  <c r="D217" i="157"/>
  <c r="D229" i="157" s="1"/>
  <c r="C143" i="37" s="1"/>
  <c r="E216" i="157"/>
  <c r="E228" i="157" s="1"/>
  <c r="D142" i="37" s="1"/>
  <c r="C216" i="157"/>
  <c r="D195" i="157"/>
  <c r="D194" i="157"/>
  <c r="D206" i="157" s="1"/>
  <c r="C108" i="37" s="1"/>
  <c r="D193" i="157"/>
  <c r="D205" i="157" s="1"/>
  <c r="C107" i="37" s="1"/>
  <c r="D192" i="157"/>
  <c r="D204" i="157" s="1"/>
  <c r="C106" i="37" s="1"/>
  <c r="E191" i="157"/>
  <c r="E203" i="157" s="1"/>
  <c r="D105" i="37" s="1"/>
  <c r="C191" i="157"/>
  <c r="E328" i="157" l="1"/>
  <c r="D202" i="37" s="1"/>
  <c r="E338" i="157"/>
  <c r="D212" i="37" s="1"/>
  <c r="C328" i="157"/>
  <c r="B202" i="37" s="1"/>
  <c r="C338" i="157"/>
  <c r="B212" i="37" s="1"/>
  <c r="C278" i="157"/>
  <c r="B166" i="37" s="1"/>
  <c r="C288" i="157"/>
  <c r="B176" i="37" s="1"/>
  <c r="C238" i="157"/>
  <c r="B152" i="37" s="1"/>
  <c r="C228" i="157"/>
  <c r="B142" i="37" s="1"/>
  <c r="D307" i="157"/>
  <c r="C194" i="37" s="1"/>
  <c r="F295" i="157"/>
  <c r="F307" i="157" s="1"/>
  <c r="E194" i="37" s="1"/>
  <c r="D282" i="157"/>
  <c r="C170" i="37" s="1"/>
  <c r="F270" i="157"/>
  <c r="F282" i="157" s="1"/>
  <c r="E170" i="37" s="1"/>
  <c r="F245" i="157"/>
  <c r="F257" i="157" s="1"/>
  <c r="E158" i="37" s="1"/>
  <c r="D257" i="157"/>
  <c r="C158" i="37" s="1"/>
  <c r="F220" i="157"/>
  <c r="F232" i="157" s="1"/>
  <c r="E146" i="37" s="1"/>
  <c r="D232" i="157"/>
  <c r="C146" i="37" s="1"/>
  <c r="E238" i="157"/>
  <c r="D152" i="37" s="1"/>
  <c r="D221" i="157"/>
  <c r="D233" i="157" s="1"/>
  <c r="C147" i="37" s="1"/>
  <c r="C203" i="157"/>
  <c r="B105" i="37" s="1"/>
  <c r="C213" i="157"/>
  <c r="B115" i="37" s="1"/>
  <c r="F195" i="157"/>
  <c r="F207" i="157" s="1"/>
  <c r="E109" i="37" s="1"/>
  <c r="D207" i="157"/>
  <c r="C109" i="37" s="1"/>
  <c r="E288" i="157"/>
  <c r="D176" i="37" s="1"/>
  <c r="E263" i="157"/>
  <c r="D164" i="37" s="1"/>
  <c r="E213" i="157"/>
  <c r="D115" i="37" s="1"/>
  <c r="C313" i="157"/>
  <c r="B200" i="37" s="1"/>
  <c r="C263" i="157"/>
  <c r="B164" i="37" s="1"/>
  <c r="F192" i="157"/>
  <c r="F204" i="157" s="1"/>
  <c r="E106" i="37" s="1"/>
  <c r="F217" i="157"/>
  <c r="F229" i="157" s="1"/>
  <c r="E143" i="37" s="1"/>
  <c r="F244" i="157"/>
  <c r="F256" i="157" s="1"/>
  <c r="E157" i="37" s="1"/>
  <c r="F318" i="157"/>
  <c r="F330" i="157" s="1"/>
  <c r="E204" i="37" s="1"/>
  <c r="F193" i="157"/>
  <c r="F205" i="157" s="1"/>
  <c r="E107" i="37" s="1"/>
  <c r="F218" i="157"/>
  <c r="F230" i="157" s="1"/>
  <c r="E144" i="37" s="1"/>
  <c r="F267" i="157"/>
  <c r="F279" i="157" s="1"/>
  <c r="E167" i="37" s="1"/>
  <c r="F292" i="157"/>
  <c r="F304" i="157" s="1"/>
  <c r="E191" i="37" s="1"/>
  <c r="F194" i="157"/>
  <c r="F206" i="157" s="1"/>
  <c r="E108" i="37" s="1"/>
  <c r="F242" i="157"/>
  <c r="F254" i="157" s="1"/>
  <c r="E155" i="37" s="1"/>
  <c r="F268" i="157"/>
  <c r="F280" i="157" s="1"/>
  <c r="E168" i="37" s="1"/>
  <c r="F293" i="157"/>
  <c r="F305" i="157" s="1"/>
  <c r="E192" i="37" s="1"/>
  <c r="F243" i="157"/>
  <c r="F255" i="157" s="1"/>
  <c r="E156" i="37" s="1"/>
  <c r="F269" i="157"/>
  <c r="F281" i="157" s="1"/>
  <c r="E169" i="37" s="1"/>
  <c r="F294" i="157"/>
  <c r="F306" i="157" s="1"/>
  <c r="E193" i="37" s="1"/>
  <c r="D316" i="157"/>
  <c r="F317" i="157"/>
  <c r="F329" i="157" s="1"/>
  <c r="E203" i="37" s="1"/>
  <c r="D291" i="157"/>
  <c r="D303" i="157" s="1"/>
  <c r="C190" i="37" s="1"/>
  <c r="D266" i="157"/>
  <c r="D278" i="157" s="1"/>
  <c r="C166" i="37" s="1"/>
  <c r="D241" i="157"/>
  <c r="D253" i="157" s="1"/>
  <c r="C154" i="37" s="1"/>
  <c r="D216" i="157"/>
  <c r="D228" i="157" s="1"/>
  <c r="C142" i="37" s="1"/>
  <c r="F219" i="157"/>
  <c r="F231" i="157" s="1"/>
  <c r="E145" i="37" s="1"/>
  <c r="D191" i="157"/>
  <c r="D203" i="157" s="1"/>
  <c r="C105" i="37" s="1"/>
  <c r="D328" i="157" l="1"/>
  <c r="C202" i="37" s="1"/>
  <c r="E313" i="157"/>
  <c r="D200" i="37" s="1"/>
  <c r="F221" i="157"/>
  <c r="F233" i="157" s="1"/>
  <c r="E147" i="37" s="1"/>
  <c r="D313" i="157"/>
  <c r="C200" i="37" s="1"/>
  <c r="F316" i="157"/>
  <c r="F328" i="157" s="1"/>
  <c r="E202" i="37" s="1"/>
  <c r="F291" i="157"/>
  <c r="F303" i="157" s="1"/>
  <c r="E190" i="37" s="1"/>
  <c r="F266" i="157"/>
  <c r="F278" i="157" s="1"/>
  <c r="E166" i="37" s="1"/>
  <c r="F241" i="157"/>
  <c r="F253" i="157" s="1"/>
  <c r="E154" i="37" s="1"/>
  <c r="F216" i="157"/>
  <c r="F228" i="157" s="1"/>
  <c r="E142" i="37" s="1"/>
  <c r="F191" i="157"/>
  <c r="F203" i="157" s="1"/>
  <c r="E105" i="37" s="1"/>
  <c r="D169" i="157"/>
  <c r="D181" i="157" s="1"/>
  <c r="C84" i="37" s="1"/>
  <c r="D168" i="157"/>
  <c r="D180" i="157" s="1"/>
  <c r="C83" i="37" s="1"/>
  <c r="D167" i="157"/>
  <c r="D179" i="157" s="1"/>
  <c r="C82" i="37" s="1"/>
  <c r="E166" i="157"/>
  <c r="C166" i="157"/>
  <c r="E157" i="157"/>
  <c r="D73" i="37" s="1"/>
  <c r="C157" i="157"/>
  <c r="B73" i="37" s="1"/>
  <c r="E156" i="157"/>
  <c r="D72" i="37" s="1"/>
  <c r="C156" i="157"/>
  <c r="B72" i="37" s="1"/>
  <c r="E155" i="157"/>
  <c r="D71" i="37" s="1"/>
  <c r="C155" i="157"/>
  <c r="B71" i="37" s="1"/>
  <c r="E154" i="157"/>
  <c r="D70" i="37" s="1"/>
  <c r="C154" i="157"/>
  <c r="B70" i="37" s="1"/>
  <c r="D147" i="157"/>
  <c r="D146" i="157"/>
  <c r="E145" i="157"/>
  <c r="C145" i="157"/>
  <c r="D136" i="157"/>
  <c r="F136" i="157" s="1"/>
  <c r="D135" i="157"/>
  <c r="D134" i="157"/>
  <c r="D133" i="157"/>
  <c r="E132" i="157"/>
  <c r="C132" i="157"/>
  <c r="C178" i="157" l="1"/>
  <c r="B81" i="37" s="1"/>
  <c r="F338" i="157"/>
  <c r="E212" i="37" s="1"/>
  <c r="D338" i="157"/>
  <c r="C212" i="37" s="1"/>
  <c r="F313" i="157"/>
  <c r="E200" i="37" s="1"/>
  <c r="F288" i="157"/>
  <c r="E176" i="37" s="1"/>
  <c r="D288" i="157"/>
  <c r="C176" i="37" s="1"/>
  <c r="F263" i="157"/>
  <c r="E164" i="37" s="1"/>
  <c r="D263" i="157"/>
  <c r="C164" i="37" s="1"/>
  <c r="F238" i="157"/>
  <c r="E152" i="37" s="1"/>
  <c r="D238" i="157"/>
  <c r="C152" i="37" s="1"/>
  <c r="E178" i="157"/>
  <c r="D81" i="37" s="1"/>
  <c r="C163" i="157"/>
  <c r="B79" i="37" s="1"/>
  <c r="F213" i="157"/>
  <c r="E115" i="37" s="1"/>
  <c r="D213" i="157"/>
  <c r="C115" i="37" s="1"/>
  <c r="D137" i="157"/>
  <c r="E188" i="157"/>
  <c r="D91" i="37" s="1"/>
  <c r="E163" i="157"/>
  <c r="D79" i="37" s="1"/>
  <c r="E153" i="157"/>
  <c r="D69" i="37" s="1"/>
  <c r="F135" i="157"/>
  <c r="F168" i="157"/>
  <c r="D157" i="157"/>
  <c r="C73" i="37" s="1"/>
  <c r="F169" i="157"/>
  <c r="F133" i="157"/>
  <c r="F146" i="157"/>
  <c r="F134" i="157"/>
  <c r="F147" i="157"/>
  <c r="F167" i="157"/>
  <c r="D166" i="157"/>
  <c r="D178" i="157" s="1"/>
  <c r="C81" i="37" s="1"/>
  <c r="C153" i="157"/>
  <c r="B69" i="37" s="1"/>
  <c r="D155" i="157"/>
  <c r="C71" i="37" s="1"/>
  <c r="D156" i="157"/>
  <c r="C72" i="37" s="1"/>
  <c r="D154" i="157"/>
  <c r="C70" i="37" s="1"/>
  <c r="D145" i="157"/>
  <c r="D132" i="157"/>
  <c r="F179" i="157" l="1"/>
  <c r="E82" i="37" s="1"/>
  <c r="F181" i="157"/>
  <c r="E84" i="37" s="1"/>
  <c r="F180" i="157"/>
  <c r="E83" i="37" s="1"/>
  <c r="F137" i="157"/>
  <c r="F158" i="157" s="1"/>
  <c r="E74" i="37" s="1"/>
  <c r="D158" i="157"/>
  <c r="C74" i="37" s="1"/>
  <c r="F157" i="157"/>
  <c r="E73" i="37" s="1"/>
  <c r="F166" i="157"/>
  <c r="F154" i="157"/>
  <c r="E70" i="37" s="1"/>
  <c r="F156" i="157"/>
  <c r="E72" i="37" s="1"/>
  <c r="F155" i="157"/>
  <c r="E71" i="37" s="1"/>
  <c r="D153" i="157"/>
  <c r="C69" i="37" s="1"/>
  <c r="F145" i="157"/>
  <c r="F132" i="157"/>
  <c r="F178" i="157" l="1"/>
  <c r="E81" i="37" s="1"/>
  <c r="D163" i="157"/>
  <c r="C79" i="37" s="1"/>
  <c r="F163" i="157"/>
  <c r="E79" i="37" s="1"/>
  <c r="F153" i="157"/>
  <c r="E69" i="37" s="1"/>
  <c r="E123" i="157" l="1"/>
  <c r="D37" i="37" s="1"/>
  <c r="C123" i="157"/>
  <c r="B37" i="37" s="1"/>
  <c r="E122" i="157"/>
  <c r="D36" i="37" s="1"/>
  <c r="C122" i="157"/>
  <c r="B36" i="37" s="1"/>
  <c r="E121" i="157"/>
  <c r="D35" i="37" s="1"/>
  <c r="C121" i="157"/>
  <c r="B35" i="37" s="1"/>
  <c r="E120" i="157"/>
  <c r="D34" i="37" s="1"/>
  <c r="C120" i="157"/>
  <c r="B34" i="37" s="1"/>
  <c r="E107" i="157"/>
  <c r="C107" i="157"/>
  <c r="D111" i="157"/>
  <c r="F111" i="157" s="1"/>
  <c r="D110" i="157"/>
  <c r="D109" i="157"/>
  <c r="D108" i="157"/>
  <c r="C129" i="157" l="1"/>
  <c r="B43" i="37" s="1"/>
  <c r="E119" i="157"/>
  <c r="D33" i="37" s="1"/>
  <c r="E129" i="157"/>
  <c r="D43" i="37" s="1"/>
  <c r="F110" i="157"/>
  <c r="D123" i="157"/>
  <c r="C37" i="37" s="1"/>
  <c r="F108" i="157"/>
  <c r="C119" i="157"/>
  <c r="B33" i="37" s="1"/>
  <c r="F109" i="157"/>
  <c r="D120" i="157"/>
  <c r="C34" i="37" s="1"/>
  <c r="D122" i="157"/>
  <c r="C36" i="37" s="1"/>
  <c r="D121" i="157"/>
  <c r="C35" i="37" s="1"/>
  <c r="D107" i="157"/>
  <c r="F129" i="157" l="1"/>
  <c r="E43" i="37" s="1"/>
  <c r="D129" i="157"/>
  <c r="C43" i="37" s="1"/>
  <c r="D119" i="157"/>
  <c r="F121" i="157"/>
  <c r="E35" i="37" s="1"/>
  <c r="F122" i="157"/>
  <c r="E36" i="37" s="1"/>
  <c r="F120" i="157"/>
  <c r="E34" i="37" s="1"/>
  <c r="F107" i="157"/>
  <c r="F119" i="157" l="1"/>
  <c r="E33" i="37" s="1"/>
  <c r="C33" i="37"/>
  <c r="D87" i="157"/>
  <c r="D86" i="157"/>
  <c r="E85" i="157"/>
  <c r="C85" i="157"/>
  <c r="D79" i="157"/>
  <c r="D75" i="157"/>
  <c r="D74" i="157"/>
  <c r="D66" i="157"/>
  <c r="D65" i="157"/>
  <c r="E64" i="157"/>
  <c r="C64" i="157"/>
  <c r="D58" i="157"/>
  <c r="F58" i="157" s="1"/>
  <c r="E98" i="157"/>
  <c r="D56" i="157"/>
  <c r="D55" i="157"/>
  <c r="E54" i="157"/>
  <c r="C54" i="157"/>
  <c r="E45" i="157"/>
  <c r="D47" i="157"/>
  <c r="D46" i="157"/>
  <c r="C45" i="157"/>
  <c r="D38" i="157"/>
  <c r="D37" i="157"/>
  <c r="E36" i="157"/>
  <c r="D27" i="157"/>
  <c r="D26" i="157"/>
  <c r="D25" i="157"/>
  <c r="D24" i="157"/>
  <c r="E23" i="157"/>
  <c r="C23" i="157"/>
  <c r="E10" i="157"/>
  <c r="C10" i="157"/>
  <c r="D17" i="157"/>
  <c r="D14" i="157"/>
  <c r="D13" i="157"/>
  <c r="D11" i="157"/>
  <c r="D73" i="157" l="1"/>
  <c r="D26" i="37"/>
  <c r="C93" i="157"/>
  <c r="B21" i="37" s="1"/>
  <c r="E93" i="157"/>
  <c r="D96" i="157"/>
  <c r="D97" i="157"/>
  <c r="D95" i="157"/>
  <c r="D100" i="157"/>
  <c r="D94" i="157"/>
  <c r="F79" i="157"/>
  <c r="D77" i="157"/>
  <c r="D28" i="157"/>
  <c r="F17" i="157"/>
  <c r="D15" i="157"/>
  <c r="F15" i="157" s="1"/>
  <c r="F11" i="157"/>
  <c r="F65" i="157"/>
  <c r="F75" i="157"/>
  <c r="F12" i="157"/>
  <c r="F27" i="157"/>
  <c r="F66" i="157"/>
  <c r="F13" i="157"/>
  <c r="F24" i="157"/>
  <c r="F37" i="157"/>
  <c r="F46" i="157"/>
  <c r="F55" i="157"/>
  <c r="F14" i="157"/>
  <c r="F25" i="157"/>
  <c r="F38" i="157"/>
  <c r="F47" i="157"/>
  <c r="F56" i="157"/>
  <c r="F74" i="157"/>
  <c r="F87" i="157"/>
  <c r="D85" i="157"/>
  <c r="F86" i="157"/>
  <c r="D64" i="157"/>
  <c r="D54" i="157"/>
  <c r="D57" i="157"/>
  <c r="F57" i="157" s="1"/>
  <c r="D45" i="157"/>
  <c r="D36" i="157"/>
  <c r="D23" i="157"/>
  <c r="D10" i="157"/>
  <c r="F73" i="157" l="1"/>
  <c r="C23" i="37"/>
  <c r="F95" i="157"/>
  <c r="E23" i="37" s="1"/>
  <c r="C25" i="37"/>
  <c r="F97" i="157"/>
  <c r="E25" i="37" s="1"/>
  <c r="C22" i="37"/>
  <c r="F94" i="157"/>
  <c r="E22" i="37" s="1"/>
  <c r="C24" i="37"/>
  <c r="F96" i="157"/>
  <c r="E24" i="37" s="1"/>
  <c r="C28" i="37"/>
  <c r="F100" i="157"/>
  <c r="E28" i="37" s="1"/>
  <c r="D21" i="37"/>
  <c r="E103" i="157"/>
  <c r="D31" i="37" s="1"/>
  <c r="C103" i="157"/>
  <c r="B31" i="37" s="1"/>
  <c r="D93" i="157"/>
  <c r="C21" i="37" s="1"/>
  <c r="F77" i="157"/>
  <c r="D98" i="157"/>
  <c r="F28" i="157"/>
  <c r="F85" i="157"/>
  <c r="F64" i="157"/>
  <c r="F54" i="157"/>
  <c r="F45" i="157"/>
  <c r="F36" i="157"/>
  <c r="F23" i="157"/>
  <c r="F10" i="157"/>
  <c r="C26" i="37" l="1"/>
  <c r="F98" i="157"/>
  <c r="E26" i="37" s="1"/>
  <c r="F93" i="157"/>
  <c r="E21" i="37" s="1"/>
  <c r="D103" i="157"/>
  <c r="C31" i="37" s="1"/>
  <c r="E31" i="37"/>
  <c r="B221" i="37" l="1"/>
  <c r="F381" i="156"/>
  <c r="D218" i="37" s="1"/>
  <c r="D381" i="156"/>
  <c r="B218" i="37" s="1"/>
  <c r="F380" i="156"/>
  <c r="D217" i="37" s="1"/>
  <c r="D380" i="156"/>
  <c r="B217" i="37" s="1"/>
  <c r="F379" i="156"/>
  <c r="D216" i="37" s="1"/>
  <c r="D379" i="156"/>
  <c r="B216" i="37" s="1"/>
  <c r="F378" i="156"/>
  <c r="D378" i="156"/>
  <c r="B215" i="37" s="1"/>
  <c r="D215" i="37" l="1"/>
  <c r="G369" i="156"/>
  <c r="F365" i="156"/>
  <c r="D365" i="156"/>
  <c r="G366" i="156" l="1"/>
  <c r="D382" i="156"/>
  <c r="B219" i="37" s="1"/>
  <c r="G368" i="156"/>
  <c r="F382" i="156"/>
  <c r="D219" i="37" s="1"/>
  <c r="G367" i="156"/>
  <c r="G365" i="156" l="1"/>
  <c r="F353" i="156" l="1"/>
  <c r="F387" i="156" s="1"/>
  <c r="D224" i="37" s="1"/>
  <c r="D353" i="156"/>
  <c r="D387" i="156" s="1"/>
  <c r="F347" i="156"/>
  <c r="D137" i="37" s="1"/>
  <c r="D347" i="156"/>
  <c r="B137" i="37" s="1"/>
  <c r="F344" i="156"/>
  <c r="D134" i="37" s="1"/>
  <c r="D344" i="156"/>
  <c r="B134" i="37" s="1"/>
  <c r="F343" i="156"/>
  <c r="D133" i="37" s="1"/>
  <c r="D343" i="156"/>
  <c r="B133" i="37" s="1"/>
  <c r="F342" i="156"/>
  <c r="D132" i="37" s="1"/>
  <c r="D342" i="156"/>
  <c r="B132" i="37" s="1"/>
  <c r="F341" i="156"/>
  <c r="D341" i="156"/>
  <c r="B131" i="37" s="1"/>
  <c r="D131" i="37" l="1"/>
  <c r="F377" i="156"/>
  <c r="D214" i="37" s="1"/>
  <c r="G357" i="156"/>
  <c r="G354" i="156"/>
  <c r="G355" i="156"/>
  <c r="C221" i="37"/>
  <c r="D377" i="156"/>
  <c r="B214" i="37" s="1"/>
  <c r="C216" i="37" l="1"/>
  <c r="G379" i="156"/>
  <c r="E216" i="37" s="1"/>
  <c r="C215" i="37"/>
  <c r="G378" i="156"/>
  <c r="E215" i="37" s="1"/>
  <c r="C217" i="37"/>
  <c r="G380" i="156"/>
  <c r="E217" i="37" s="1"/>
  <c r="C214" i="37"/>
  <c r="G377" i="156"/>
  <c r="E214" i="37" s="1"/>
  <c r="C218" i="37"/>
  <c r="G381" i="156"/>
  <c r="E218" i="37" s="1"/>
  <c r="B224" i="37"/>
  <c r="E221" i="37"/>
  <c r="G353" i="156"/>
  <c r="C219" i="37" l="1"/>
  <c r="G382" i="156"/>
  <c r="E219" i="37" s="1"/>
  <c r="G387" i="156"/>
  <c r="C224" i="37"/>
  <c r="F323" i="156" l="1"/>
  <c r="D125" i="37" s="1"/>
  <c r="D323" i="156"/>
  <c r="B125" i="37" s="1"/>
  <c r="F320" i="156"/>
  <c r="D122" i="37" s="1"/>
  <c r="D320" i="156"/>
  <c r="B122" i="37" s="1"/>
  <c r="F319" i="156"/>
  <c r="D121" i="37" s="1"/>
  <c r="D319" i="156"/>
  <c r="B121" i="37" s="1"/>
  <c r="F318" i="156"/>
  <c r="D120" i="37" s="1"/>
  <c r="D318" i="156"/>
  <c r="B120" i="37" s="1"/>
  <c r="F316" i="156"/>
  <c r="D118" i="37" s="1"/>
  <c r="D316" i="156"/>
  <c r="B118" i="37" s="1"/>
  <c r="F295" i="156"/>
  <c r="D100" i="37" s="1"/>
  <c r="D295" i="156"/>
  <c r="B100" i="37" s="1"/>
  <c r="F292" i="156"/>
  <c r="D97" i="37" s="1"/>
  <c r="D292" i="156"/>
  <c r="B97" i="37" s="1"/>
  <c r="F291" i="156"/>
  <c r="D96" i="37" s="1"/>
  <c r="D291" i="156"/>
  <c r="B96" i="37" s="1"/>
  <c r="F290" i="156"/>
  <c r="D95" i="37" s="1"/>
  <c r="D290" i="156"/>
  <c r="B95" i="37" s="1"/>
  <c r="F289" i="156"/>
  <c r="D289" i="156"/>
  <c r="B94" i="37" s="1"/>
  <c r="F270" i="156"/>
  <c r="D64" i="37" s="1"/>
  <c r="D270" i="156"/>
  <c r="B64" i="37" s="1"/>
  <c r="F267" i="156"/>
  <c r="D61" i="37" s="1"/>
  <c r="D267" i="156"/>
  <c r="B61" i="37" s="1"/>
  <c r="F266" i="156"/>
  <c r="D60" i="37" s="1"/>
  <c r="D266" i="156"/>
  <c r="B60" i="37" s="1"/>
  <c r="F265" i="156"/>
  <c r="D59" i="37" s="1"/>
  <c r="D265" i="156"/>
  <c r="B59" i="37" s="1"/>
  <c r="F264" i="156"/>
  <c r="D264" i="156"/>
  <c r="B58" i="37" s="1"/>
  <c r="D94" i="37" l="1"/>
  <c r="D58" i="37"/>
  <c r="D242" i="37"/>
  <c r="B242" i="37"/>
  <c r="G332" i="156"/>
  <c r="F328" i="156"/>
  <c r="D328" i="156"/>
  <c r="D350" i="156" s="1"/>
  <c r="B140" i="37" s="1"/>
  <c r="F276" i="156"/>
  <c r="D276" i="156"/>
  <c r="F288" i="156" l="1"/>
  <c r="D93" i="37" s="1"/>
  <c r="F298" i="156"/>
  <c r="D103" i="37" s="1"/>
  <c r="F340" i="156"/>
  <c r="D130" i="37" s="1"/>
  <c r="F350" i="156"/>
  <c r="D140" i="37" s="1"/>
  <c r="F315" i="156"/>
  <c r="D117" i="37" s="1"/>
  <c r="D288" i="156"/>
  <c r="B93" i="37" s="1"/>
  <c r="D298" i="156"/>
  <c r="B103" i="37" s="1"/>
  <c r="F345" i="156"/>
  <c r="D135" i="37" s="1"/>
  <c r="F321" i="156"/>
  <c r="D123" i="37" s="1"/>
  <c r="F293" i="156"/>
  <c r="D98" i="37" s="1"/>
  <c r="D321" i="156"/>
  <c r="B123" i="37" s="1"/>
  <c r="D293" i="156"/>
  <c r="B98" i="37" s="1"/>
  <c r="C137" i="37"/>
  <c r="D315" i="156"/>
  <c r="B117" i="37" s="1"/>
  <c r="D340" i="156"/>
  <c r="B130" i="37" s="1"/>
  <c r="D345" i="156"/>
  <c r="B135" i="37" s="1"/>
  <c r="C134" i="37"/>
  <c r="G331" i="156"/>
  <c r="G343" i="156" s="1"/>
  <c r="E133" i="37" s="1"/>
  <c r="C133" i="37"/>
  <c r="G329" i="156"/>
  <c r="G341" i="156" s="1"/>
  <c r="E131" i="37" s="1"/>
  <c r="C131" i="37"/>
  <c r="G330" i="156"/>
  <c r="G342" i="156" s="1"/>
  <c r="E132" i="37" s="1"/>
  <c r="C132" i="37"/>
  <c r="G306" i="156"/>
  <c r="G319" i="156" s="1"/>
  <c r="E121" i="37" s="1"/>
  <c r="G307" i="156"/>
  <c r="G320" i="156" s="1"/>
  <c r="E122" i="37" s="1"/>
  <c r="G302" i="156"/>
  <c r="G316" i="156" s="1"/>
  <c r="E118" i="37" s="1"/>
  <c r="G280" i="156"/>
  <c r="G292" i="156" s="1"/>
  <c r="E97" i="37" s="1"/>
  <c r="C97" i="37"/>
  <c r="G278" i="156"/>
  <c r="G290" i="156" s="1"/>
  <c r="E95" i="37" s="1"/>
  <c r="C95" i="37"/>
  <c r="G295" i="156"/>
  <c r="E100" i="37" s="1"/>
  <c r="C100" i="37"/>
  <c r="G277" i="156"/>
  <c r="G289" i="156" s="1"/>
  <c r="E94" i="37" s="1"/>
  <c r="C94" i="37"/>
  <c r="G279" i="156"/>
  <c r="G291" i="156" s="1"/>
  <c r="E96" i="37" s="1"/>
  <c r="C96" i="37"/>
  <c r="G344" i="156"/>
  <c r="E134" i="37" s="1"/>
  <c r="G347" i="156"/>
  <c r="E137" i="37" s="1"/>
  <c r="G305" i="156"/>
  <c r="G318" i="156" s="1"/>
  <c r="E120" i="37" s="1"/>
  <c r="G350" i="156" l="1"/>
  <c r="E140" i="37" s="1"/>
  <c r="C140" i="37"/>
  <c r="G323" i="156"/>
  <c r="E125" i="37" s="1"/>
  <c r="G321" i="156"/>
  <c r="E123" i="37" s="1"/>
  <c r="G298" i="156"/>
  <c r="E103" i="37" s="1"/>
  <c r="C103" i="37"/>
  <c r="C98" i="37"/>
  <c r="C135" i="37"/>
  <c r="C93" i="37"/>
  <c r="G328" i="156"/>
  <c r="G340" i="156" s="1"/>
  <c r="E130" i="37" s="1"/>
  <c r="C130" i="37"/>
  <c r="G345" i="156"/>
  <c r="E135" i="37" s="1"/>
  <c r="G301" i="156"/>
  <c r="G315" i="156" s="1"/>
  <c r="E117" i="37" s="1"/>
  <c r="G293" i="156"/>
  <c r="E98" i="37" s="1"/>
  <c r="G276" i="156"/>
  <c r="G288" i="156" s="1"/>
  <c r="E93" i="37" s="1"/>
  <c r="F250" i="156" l="1"/>
  <c r="D250" i="156"/>
  <c r="G255" i="156" l="1"/>
  <c r="C59" i="37"/>
  <c r="C64" i="37"/>
  <c r="C60" i="37"/>
  <c r="C61" i="37"/>
  <c r="C58" i="37"/>
  <c r="D263" i="156"/>
  <c r="B57" i="37" s="1"/>
  <c r="F263" i="156"/>
  <c r="D57" i="37" s="1"/>
  <c r="D268" i="156"/>
  <c r="F268" i="156"/>
  <c r="D62" i="37" s="1"/>
  <c r="G254" i="156"/>
  <c r="G251" i="156"/>
  <c r="G252" i="156"/>
  <c r="G253" i="156"/>
  <c r="B62" i="37" l="1"/>
  <c r="C62" i="37"/>
  <c r="C57" i="37"/>
  <c r="G266" i="156"/>
  <c r="E60" i="37" s="1"/>
  <c r="G270" i="156"/>
  <c r="E64" i="37" s="1"/>
  <c r="G267" i="156"/>
  <c r="E61" i="37" s="1"/>
  <c r="G265" i="156"/>
  <c r="E59" i="37" s="1"/>
  <c r="G264" i="156"/>
  <c r="E58" i="37" s="1"/>
  <c r="G250" i="156"/>
  <c r="G268" i="156" l="1"/>
  <c r="E62" i="37" s="1"/>
  <c r="G263" i="156"/>
  <c r="E57" i="37" s="1"/>
  <c r="B12" i="37" l="1"/>
  <c r="B239" i="37" s="1"/>
  <c r="F239" i="156"/>
  <c r="D239" i="156"/>
  <c r="B11" i="37" s="1"/>
  <c r="B238" i="37" s="1"/>
  <c r="D238" i="156"/>
  <c r="B10" i="37" s="1"/>
  <c r="B237" i="37" s="1"/>
  <c r="F237" i="156"/>
  <c r="D237" i="156"/>
  <c r="B9" i="37" s="1"/>
  <c r="D12" i="37" l="1"/>
  <c r="D239" i="37" s="1"/>
  <c r="D11" i="37"/>
  <c r="D238" i="37" s="1"/>
  <c r="D10" i="37"/>
  <c r="D237" i="37" s="1"/>
  <c r="D9" i="37"/>
  <c r="D235" i="37" s="1"/>
  <c r="F227" i="156" l="1"/>
  <c r="D227" i="156"/>
  <c r="F218" i="156"/>
  <c r="D218" i="156"/>
  <c r="G219" i="156" l="1"/>
  <c r="G220" i="156"/>
  <c r="G229" i="156"/>
  <c r="G228" i="156"/>
  <c r="G227" i="156" l="1"/>
  <c r="G218" i="156"/>
  <c r="F196" i="156" l="1"/>
  <c r="D196" i="156"/>
  <c r="F173" i="156"/>
  <c r="D173" i="156"/>
  <c r="D166" i="156"/>
  <c r="D241" i="156" s="1"/>
  <c r="B13" i="37" s="1"/>
  <c r="B240" i="37" s="1"/>
  <c r="D163" i="156"/>
  <c r="F153" i="156"/>
  <c r="D153" i="156"/>
  <c r="G157" i="156" l="1"/>
  <c r="G174" i="156"/>
  <c r="G177" i="156"/>
  <c r="G154" i="156"/>
  <c r="G175" i="156"/>
  <c r="G197" i="156"/>
  <c r="G155" i="156"/>
  <c r="G167" i="156"/>
  <c r="G198" i="156"/>
  <c r="F143" i="156"/>
  <c r="D143" i="156"/>
  <c r="D134" i="156"/>
  <c r="F121" i="156"/>
  <c r="D121" i="156"/>
  <c r="G116" i="156"/>
  <c r="D112" i="156"/>
  <c r="F99" i="156"/>
  <c r="D99" i="156"/>
  <c r="F86" i="156"/>
  <c r="D86" i="156"/>
  <c r="G90" i="156"/>
  <c r="D77" i="156"/>
  <c r="G70" i="156"/>
  <c r="F49" i="156"/>
  <c r="F42" i="156"/>
  <c r="G43" i="156"/>
  <c r="G41" i="156"/>
  <c r="G40" i="156"/>
  <c r="F39" i="156"/>
  <c r="G69" i="156" l="1"/>
  <c r="F241" i="156"/>
  <c r="G115" i="156"/>
  <c r="D246" i="156"/>
  <c r="B18" i="37" s="1"/>
  <c r="G53" i="156"/>
  <c r="G52" i="156"/>
  <c r="G156" i="156"/>
  <c r="G147" i="156"/>
  <c r="G146" i="156"/>
  <c r="G126" i="156"/>
  <c r="D236" i="156"/>
  <c r="B8" i="37" s="1"/>
  <c r="B234" i="37" s="1"/>
  <c r="F246" i="156"/>
  <c r="D18" i="37" s="1"/>
  <c r="G51" i="156"/>
  <c r="G78" i="156"/>
  <c r="G89" i="156"/>
  <c r="G102" i="156"/>
  <c r="G113" i="156"/>
  <c r="G125" i="156"/>
  <c r="G136" i="156"/>
  <c r="G166" i="156"/>
  <c r="G60" i="156"/>
  <c r="G79" i="156"/>
  <c r="G103" i="156"/>
  <c r="G122" i="156"/>
  <c r="G163" i="156"/>
  <c r="G196" i="156"/>
  <c r="G61" i="156"/>
  <c r="G87" i="156"/>
  <c r="G123" i="156"/>
  <c r="G144" i="156"/>
  <c r="G176" i="156"/>
  <c r="G50" i="156"/>
  <c r="G101" i="156"/>
  <c r="G135" i="156"/>
  <c r="G145" i="156"/>
  <c r="G173" i="156"/>
  <c r="G153" i="156"/>
  <c r="G100" i="156"/>
  <c r="G88" i="156"/>
  <c r="G42" i="156"/>
  <c r="G39" i="156"/>
  <c r="C11" i="37" l="1"/>
  <c r="G239" i="156"/>
  <c r="E11" i="37" s="1"/>
  <c r="C12" i="37"/>
  <c r="G240" i="156"/>
  <c r="E12" i="37" s="1"/>
  <c r="C15" i="37"/>
  <c r="G243" i="156"/>
  <c r="C14" i="37"/>
  <c r="G242" i="156"/>
  <c r="E14" i="37" s="1"/>
  <c r="D13" i="37"/>
  <c r="D240" i="37" s="1"/>
  <c r="C13" i="37"/>
  <c r="G68" i="156"/>
  <c r="G134" i="156"/>
  <c r="G77" i="156"/>
  <c r="G59" i="156"/>
  <c r="G112" i="156"/>
  <c r="G99" i="156"/>
  <c r="G143" i="156"/>
  <c r="G121" i="156"/>
  <c r="G86" i="156"/>
  <c r="G49" i="156"/>
  <c r="C241" i="37" l="1"/>
  <c r="C239" i="37"/>
  <c r="C242" i="37"/>
  <c r="C238" i="37"/>
  <c r="G241" i="156"/>
  <c r="E13" i="37" s="1"/>
  <c r="F236" i="156"/>
  <c r="D8" i="37" s="1"/>
  <c r="D234" i="37" s="1"/>
  <c r="G32" i="156"/>
  <c r="G31" i="156"/>
  <c r="E238" i="37" l="1"/>
  <c r="E241" i="37"/>
  <c r="E242" i="37"/>
  <c r="E239" i="37"/>
  <c r="G30" i="156"/>
  <c r="D21" i="156" l="1"/>
  <c r="B227" i="37" l="1"/>
  <c r="B235" i="37" s="1"/>
  <c r="E232" i="37"/>
  <c r="C232" i="37"/>
  <c r="G10" i="156"/>
  <c r="G12" i="156"/>
  <c r="C226" i="37" l="1"/>
  <c r="G20" i="156"/>
  <c r="E226" i="37" s="1"/>
  <c r="C228" i="37"/>
  <c r="G22" i="156"/>
  <c r="E228" i="37" s="1"/>
  <c r="C227" i="37"/>
  <c r="G21" i="156"/>
  <c r="E227" i="37" s="1"/>
  <c r="E15" i="37"/>
  <c r="E67" i="37" l="1"/>
  <c r="G185" i="156"/>
  <c r="G184" i="156"/>
  <c r="C10" i="37" l="1"/>
  <c r="G238" i="156"/>
  <c r="E10" i="37" s="1"/>
  <c r="C9" i="37"/>
  <c r="G237" i="156"/>
  <c r="E9" i="37" s="1"/>
  <c r="G246" i="156"/>
  <c r="E18" i="37" s="1"/>
  <c r="C18" i="37"/>
  <c r="C8" i="37"/>
  <c r="G183" i="156"/>
  <c r="C234" i="37" l="1"/>
  <c r="C235" i="37"/>
  <c r="C237" i="37"/>
  <c r="G236" i="156"/>
  <c r="E8" i="37" s="1"/>
  <c r="E237" i="37" l="1"/>
  <c r="E235" i="37"/>
  <c r="E234" i="37"/>
  <c r="E224" i="37"/>
  <c r="C188" i="157" l="1"/>
  <c r="B91" i="37" s="1"/>
  <c r="D171" i="157" l="1"/>
  <c r="F171" i="157" l="1"/>
  <c r="F183" i="157" s="1"/>
  <c r="E86" i="37" s="1"/>
  <c r="D183" i="157"/>
  <c r="C86" i="37" s="1"/>
  <c r="C240" i="37" l="1"/>
  <c r="F188" i="157"/>
  <c r="E91" i="37" s="1"/>
  <c r="D188" i="157"/>
  <c r="C91" i="37" s="1"/>
  <c r="E240" i="37" l="1"/>
  <c r="I143" i="156"/>
  <c r="I150" i="156" l="1"/>
  <c r="N143" i="156"/>
  <c r="N150" i="156" l="1"/>
  <c r="H237" i="156" l="1"/>
  <c r="F9" i="37" s="1"/>
  <c r="F235" i="37" s="1"/>
  <c r="F10" i="37"/>
  <c r="F237" i="37" s="1"/>
  <c r="H112" i="156"/>
  <c r="N113" i="156"/>
  <c r="N114" i="156" l="1"/>
  <c r="I238" i="156"/>
  <c r="H236" i="156"/>
  <c r="F8" i="37" s="1"/>
  <c r="F234" i="37" s="1"/>
  <c r="H118" i="156"/>
  <c r="I112" i="156"/>
  <c r="N116" i="156"/>
  <c r="I237" i="156"/>
  <c r="I115" i="156"/>
  <c r="K115" i="156" s="1"/>
  <c r="K118" i="156" s="1"/>
  <c r="I118" i="156" l="1"/>
  <c r="N112" i="156"/>
  <c r="I236" i="156"/>
  <c r="G9" i="37"/>
  <c r="N237" i="156"/>
  <c r="L9" i="37" s="1"/>
  <c r="G10" i="37"/>
  <c r="N238" i="156"/>
  <c r="L10" i="37" s="1"/>
  <c r="N115" i="156"/>
  <c r="G235" i="37" l="1"/>
  <c r="G237" i="37"/>
  <c r="N236" i="156"/>
  <c r="L8" i="37" s="1"/>
  <c r="G8" i="37"/>
  <c r="N118" i="156"/>
  <c r="L237" i="37" l="1"/>
  <c r="G234" i="37"/>
  <c r="H242" i="156" l="1"/>
  <c r="F14" i="37" s="1"/>
  <c r="F241" i="37" s="1"/>
  <c r="H188" i="156"/>
  <c r="H241" i="156" s="1"/>
  <c r="F13" i="37" s="1"/>
  <c r="F240" i="37" s="1"/>
  <c r="I189" i="156"/>
  <c r="I188" i="156" l="1"/>
  <c r="K189" i="156"/>
  <c r="I193" i="156"/>
  <c r="I241" i="156"/>
  <c r="N188" i="156"/>
  <c r="N189" i="156"/>
  <c r="I242" i="156"/>
  <c r="H193" i="156"/>
  <c r="H246" i="156" s="1"/>
  <c r="F18" i="37" s="1"/>
  <c r="F233" i="37" s="1"/>
  <c r="K188" i="156" l="1"/>
  <c r="K242" i="156"/>
  <c r="I14" i="37" s="1"/>
  <c r="I241" i="37" s="1"/>
  <c r="N241" i="156"/>
  <c r="L13" i="37" s="1"/>
  <c r="G13" i="37"/>
  <c r="G240" i="37" s="1"/>
  <c r="L240" i="37" s="1"/>
  <c r="G14" i="37"/>
  <c r="G241" i="37" s="1"/>
  <c r="L241" i="37" s="1"/>
  <c r="N242" i="156"/>
  <c r="L14" i="37" s="1"/>
  <c r="N193" i="156"/>
  <c r="I246" i="156"/>
  <c r="K193" i="156" l="1"/>
  <c r="K246" i="156" s="1"/>
  <c r="I18" i="37" s="1"/>
  <c r="I233" i="37" s="1"/>
  <c r="K241" i="156"/>
  <c r="I13" i="37" s="1"/>
  <c r="I240" i="37" s="1"/>
  <c r="N246" i="156"/>
  <c r="L18" i="37" s="1"/>
  <c r="G18" i="37"/>
  <c r="G233" i="37" s="1"/>
  <c r="J22" i="46"/>
  <c r="J46" i="37" s="1"/>
  <c r="J235" i="37" s="1"/>
  <c r="H22" i="46"/>
  <c r="H46" i="37" s="1"/>
  <c r="H235" i="37" s="1"/>
  <c r="J9" i="46"/>
  <c r="J21" i="46" s="1"/>
  <c r="J45" i="37" s="1"/>
  <c r="J234" i="37" s="1"/>
  <c r="J19" i="46"/>
  <c r="J31" i="46" s="1"/>
  <c r="J55" i="37" s="1"/>
  <c r="J233" i="37" s="1"/>
  <c r="L10" i="46"/>
  <c r="L22" i="46" s="1"/>
  <c r="L46" i="37" s="1"/>
  <c r="H9" i="46"/>
  <c r="H21" i="46" s="1"/>
  <c r="H45" i="37" s="1"/>
  <c r="H234" i="37" s="1"/>
  <c r="L234" i="37" s="1"/>
  <c r="L235" i="37" l="1"/>
  <c r="H19" i="46"/>
  <c r="L9" i="46"/>
  <c r="L21" i="46" s="1"/>
  <c r="L45" i="37" s="1"/>
  <c r="L19" i="46" l="1"/>
  <c r="L31" i="46" s="1"/>
  <c r="L55" i="37" s="1"/>
  <c r="H31" i="46"/>
  <c r="H55" i="37" s="1"/>
  <c r="H233" i="37" s="1"/>
  <c r="L233" i="37" s="1"/>
</calcChain>
</file>

<file path=xl/sharedStrings.xml><?xml version="1.0" encoding="utf-8"?>
<sst xmlns="http://schemas.openxmlformats.org/spreadsheetml/2006/main" count="1011" uniqueCount="142">
  <si>
    <t>Учреждение</t>
  </si>
  <si>
    <t>Город Хабаровск</t>
  </si>
  <si>
    <t>Город Комсомольск-на-Амуре</t>
  </si>
  <si>
    <t>Всего по ЛПУ</t>
  </si>
  <si>
    <t>Итого</t>
  </si>
  <si>
    <t>Ванинский муниципальный район</t>
  </si>
  <si>
    <t>Верхнебуреинский муниципальный район</t>
  </si>
  <si>
    <t>Комсомольский муниципальный район</t>
  </si>
  <si>
    <t>Николаевский муниципальный район</t>
  </si>
  <si>
    <t>Солнечный муниципальный район</t>
  </si>
  <si>
    <t>Ульчский муниципальный район</t>
  </si>
  <si>
    <t>Амурский район</t>
  </si>
  <si>
    <t>Всего по муниципальному району</t>
  </si>
  <si>
    <t>Амурский муниципальный район</t>
  </si>
  <si>
    <t>Советско-Гаванский муниципальный район</t>
  </si>
  <si>
    <t>Тугуро-Чумиканский муниципальный район</t>
  </si>
  <si>
    <t>г. Хабаровск</t>
  </si>
  <si>
    <t>г.Комсомольск на Амуре</t>
  </si>
  <si>
    <t>Аяно-Майский район</t>
  </si>
  <si>
    <t>Бикинский район</t>
  </si>
  <si>
    <t>Ванинский район</t>
  </si>
  <si>
    <t>Верхнебуреинский район</t>
  </si>
  <si>
    <t>Вяземский район</t>
  </si>
  <si>
    <t>Комсомольский район</t>
  </si>
  <si>
    <t>Район им.Лазо</t>
  </si>
  <si>
    <t>Нанайский район</t>
  </si>
  <si>
    <t>Николаевский район</t>
  </si>
  <si>
    <t>Солнечный район</t>
  </si>
  <si>
    <t>Охотский район</t>
  </si>
  <si>
    <t>Ульчский район</t>
  </si>
  <si>
    <t>Тугуро-Чумиканский  район</t>
  </si>
  <si>
    <t>Хабаровский район</t>
  </si>
  <si>
    <t>Краевые ЛПУ</t>
  </si>
  <si>
    <t>Всего по Территориальной программе</t>
  </si>
  <si>
    <t>Всего по городу Хабаровску</t>
  </si>
  <si>
    <t>%</t>
  </si>
  <si>
    <t>1. КГБУЗ "Бикинская центральная районная больница" МЗХК 1343001</t>
  </si>
  <si>
    <t>Всего по муниципальному образованию Вяземск</t>
  </si>
  <si>
    <t>Всего по муниципальному району Бикин</t>
  </si>
  <si>
    <t>КГБУЗ "Вяземская районная больница" МЗХК 1343002</t>
  </si>
  <si>
    <t>Всего по муниципальному району Лазо</t>
  </si>
  <si>
    <t>КГБУЗ "Районная больница района имени Лазо" МЗХК 1343303</t>
  </si>
  <si>
    <t>Всего по муниципальному району Троицкая</t>
  </si>
  <si>
    <t>1. КГБУЗ "Князе-Волконская районная больница" МЗХК 1343005</t>
  </si>
  <si>
    <t>2. КГБУЗ "Хабаровская  районная больница" МЗХК  1340004</t>
  </si>
  <si>
    <t xml:space="preserve">  Всего  по муниципальному образованию Хабаровскому району</t>
  </si>
  <si>
    <t>Всего по муниципальному району Ульчскому</t>
  </si>
  <si>
    <t>Всего по муниципальному району Тугуро-Чумиканскому</t>
  </si>
  <si>
    <t>Всего по муниципальному району Солнечному</t>
  </si>
  <si>
    <t>1. КГБУЗ "Троицкая центральная районная больница" МЗХК 1340011</t>
  </si>
  <si>
    <t>1. КГБУЗ "Ванинская центральная районная больница" МЗХК 1340006</t>
  </si>
  <si>
    <t>1. КГБУЗ "Советско-Гаванская районная больница" МЗХК 1340007</t>
  </si>
  <si>
    <t>1. КГБУЗ "Николаевская-на-Амуре центральная районная больница" МЗХК 1340010</t>
  </si>
  <si>
    <t>1. КГБУЗ "Верхнебуреинская центральная районная больница" МЗХК 1343008</t>
  </si>
  <si>
    <t>1. КГБУЗ "Амурская центральная районная больница" МЗХК 1340014</t>
  </si>
  <si>
    <t>1. КГБУЗ "Тугуро-Чумиканская районная больница" МЗХК 1340003</t>
  </si>
  <si>
    <t>1. КГБУЗ "Охотская центральная районная больница" МЗХК 1340012</t>
  </si>
  <si>
    <t>1. КГБУЗ "Аяно-Майская центральная районная больница" МЗХК 1340001</t>
  </si>
  <si>
    <t>2. Ванинская больница ФГБУ "Дальневосточный окружной медицинский центр ФМБА" 6349008</t>
  </si>
  <si>
    <t>12. ФГКУ "301 Военный клинический госпиталь" Минобороны РФ 5155001</t>
  </si>
  <si>
    <t>2. КГБУЗ "Городская клиническая больница № 10" МЗХК 2141010</t>
  </si>
  <si>
    <t>4. КГБУЗ "Детская городская клиническая больница имени В.М.Истомина" МЗХК 2241001</t>
  </si>
  <si>
    <t>5. КГБУЗ "Детская городская клиническая больница № 9" МЗХК 2241009</t>
  </si>
  <si>
    <t>9. КГБУЗ "Городская клиническая поликлиника № 3" МЗХК 2101003</t>
  </si>
  <si>
    <t>10. КГБУЗ "Городская поликлиника № 5" МЗХК 2141005</t>
  </si>
  <si>
    <t>11. КГБУЗ "Клинико-диагностический центр" МЗХК 2101006</t>
  </si>
  <si>
    <t>12. КГБУЗ "Городская поликлиника № 7" МЗХК 2101007</t>
  </si>
  <si>
    <t>13. КГБУЗ "Городская поликлиника № 8" МЗХК 2101008</t>
  </si>
  <si>
    <t>14. КГБУЗ "Городская поликлиника № 11" МЗХК 2101011</t>
  </si>
  <si>
    <t>15. КГБУЗ "Городская поликлиника № 15" МЗХК 2101015</t>
  </si>
  <si>
    <t xml:space="preserve"> 16. КГБУЗ "Городская поликлиника № 16" МЗХК 2101016</t>
  </si>
  <si>
    <t>1. КГБУЗ "Городская больница № 2" МЗХК 3141002</t>
  </si>
  <si>
    <t>2. КГБУЗ "Городская больница № 3" МЗХК 3141003</t>
  </si>
  <si>
    <t>3. КГБУЗ "Городская больница № 4" МЗХК 3141004</t>
  </si>
  <si>
    <t>4. КГБУЗ "Городская больница № 7" МЗХК 3141007</t>
  </si>
  <si>
    <t>7. КГБУЗ "Детская городская больница" МЗХК 3241001</t>
  </si>
  <si>
    <t>10. КГБУЗ "Городская поликлиника № 9" МЗХК 3101009</t>
  </si>
  <si>
    <t>КГБУЗ "Солнечная районная больница" МЗХК 1343004</t>
  </si>
  <si>
    <t>КГБУЗ "Ульчская районная больница" 1343171</t>
  </si>
  <si>
    <t>1.2.1. диспансеризация взрослого населения 1 этап</t>
  </si>
  <si>
    <t>1.2.2. диспансеризация взрослого населения 2 этап</t>
  </si>
  <si>
    <t>1.3.2. Профилактические медицинские осмотры несовершеннолетних, предусмотренные отчетностью на портале МЗ РФ, всего</t>
  </si>
  <si>
    <t>20. КГБУЗ "Детская городская  поликлиника № 1" МЗХК 2201001</t>
  </si>
  <si>
    <t>21. КГБУЗ "Детская городская клиническая поликлиника № 3" МЗХК 2201003</t>
  </si>
  <si>
    <t>22. КГБУЗ "Детская городская поликлиника № 17" МЗХК 2201017</t>
  </si>
  <si>
    <t>24. КГБУЗ "Детская городская поликлиника № 24" МЗХК 2201024</t>
  </si>
  <si>
    <t>26.НУЗ "Дорожная клиническая больница на ст.Хабаровск-1" филиала ОАО РЖД 4346001</t>
  </si>
  <si>
    <t>Всего по КЛПУ</t>
  </si>
  <si>
    <t>29. ФКУЗ "Медико-санитарная часть МВД РФ по Хабаровскому краю" 8156001</t>
  </si>
  <si>
    <t>31.ГБОУ ВПО "ДВГМУ" МЗиСР РФ  2107803</t>
  </si>
  <si>
    <t>Южные районы</t>
  </si>
  <si>
    <t xml:space="preserve">Итого город Комсомольск </t>
  </si>
  <si>
    <t xml:space="preserve"> 15.НУЗ "Отделенческая больница на ст. Комсомольск-на-Амуре ДВЖД" ОАО РЖД 4346004</t>
  </si>
  <si>
    <t>16. ФГБУЗ "Медико-санитарная часть № 99 ФМБА" 3131001</t>
  </si>
  <si>
    <t xml:space="preserve">Всего по Амурскому муниципальному району </t>
  </si>
  <si>
    <t>Всего по Ванинскому муниципальному району</t>
  </si>
  <si>
    <t>Всего по Верхнебуреинскому муниципальному району</t>
  </si>
  <si>
    <t>Итого по Комосомольскому муниципальному  образованию</t>
  </si>
  <si>
    <t>Всего по Николаевскому муниципальному району</t>
  </si>
  <si>
    <t>1.2.3. диспансеризация детей-сирот, находящихся в стационарных учреждениях (посещений)</t>
  </si>
  <si>
    <t>1.2.4. диспансеризация детей-сирот, находящихся в семьях (посещений)</t>
  </si>
  <si>
    <t>Стоимость медицинской помощи</t>
  </si>
  <si>
    <t>Объемы медицинской помощи</t>
  </si>
  <si>
    <t>Факт  (законченный случай)</t>
  </si>
  <si>
    <t>Факт  (тыс.руб)</t>
  </si>
  <si>
    <t xml:space="preserve">ИТОГО </t>
  </si>
  <si>
    <t>ИТОГО</t>
  </si>
  <si>
    <t xml:space="preserve">Итого </t>
  </si>
  <si>
    <t>1.3.1. Профилактический медицинский осмотр лиц старше 18 лет</t>
  </si>
  <si>
    <t>1.3.3. Профилактические медицинские осмотры несовершеннолетних, предусмотренные порядками, всего</t>
  </si>
  <si>
    <t xml:space="preserve">1.2.3. диспансеризация детей-сирот, находящихся в стационарных учреждениях </t>
  </si>
  <si>
    <t xml:space="preserve">1.2.4. диспансеризация детей-сирот, находящихся в семьях </t>
  </si>
  <si>
    <t>1.3. Профилактические медицинские осмотры, всего</t>
  </si>
  <si>
    <t>1.2 Диспансеризация определенных групп населения, всего</t>
  </si>
  <si>
    <t xml:space="preserve">1.2.3. диспансеризация детей-сирот, находящихся в стационарных учреждениях  </t>
  </si>
  <si>
    <t xml:space="preserve">1.2.4. диспансеризация детей-сирот, находящихся в семьях  </t>
  </si>
  <si>
    <t xml:space="preserve">ИТОГО - по поликлинике  </t>
  </si>
  <si>
    <t xml:space="preserve">ИТОГО по поликлинике  </t>
  </si>
  <si>
    <r>
      <t>1.3.2. Профилактические медицинские осмотры несовершеннолетних, предусмотренные отчетностью на</t>
    </r>
    <r>
      <rPr>
        <sz val="11"/>
        <color rgb="FFFF0000"/>
        <rFont val="Times New Roman"/>
        <family val="1"/>
        <charset val="204"/>
      </rPr>
      <t xml:space="preserve"> портале МЗ РФ</t>
    </r>
    <r>
      <rPr>
        <sz val="11"/>
        <rFont val="Times New Roman"/>
        <family val="1"/>
        <charset val="204"/>
      </rPr>
      <t>, всего</t>
    </r>
  </si>
  <si>
    <r>
      <t xml:space="preserve">1.3.2. Профилактические медицинские осмотры несовершеннолетних, предусмотренные отчетностью на </t>
    </r>
    <r>
      <rPr>
        <sz val="11"/>
        <color rgb="FFFF0000"/>
        <rFont val="Times New Roman"/>
        <family val="1"/>
        <charset val="204"/>
      </rPr>
      <t>портале МЗ РФ</t>
    </r>
    <r>
      <rPr>
        <sz val="11"/>
        <rFont val="Times New Roman"/>
        <family val="1"/>
        <charset val="204"/>
      </rPr>
      <t>, всего</t>
    </r>
  </si>
  <si>
    <t>1.2. Диспансеризация определенных групп населения, всего</t>
  </si>
  <si>
    <t>Профилактичекие медицинские осмотры несовершеннолетних, предусмотренные порядком.</t>
  </si>
  <si>
    <t>диспансеризация детей-сирот, находящихся в семьях (законченный случай)</t>
  </si>
  <si>
    <t>3. Посещения в связи с оказанием неотложной помощи</t>
  </si>
  <si>
    <t>1. КГБУЗ "Комсомольская межрайонная больница" МЗХК 1340013</t>
  </si>
  <si>
    <t>27. Хабаровская поликлиника ФГБУЗ ДВОМЦ ФМБА России 6341001</t>
  </si>
  <si>
    <t>1.2.3. диспансеризация детей-сирот, находящихся в стационарных учреждениях</t>
  </si>
  <si>
    <t xml:space="preserve"> * по медицинским организациям, имеющим прикрепившихся лиц</t>
  </si>
  <si>
    <t>План 2019 (законченный случай)</t>
  </si>
  <si>
    <t>План 2019 (тыс.руб)</t>
  </si>
  <si>
    <t>1.2.2. диспансеризация взрослого населения 1 этапа, проводимая мобильными медицинскими бригадами</t>
  </si>
  <si>
    <t>1.2.3. диспансеризация взрослого населения 2 этап</t>
  </si>
  <si>
    <t xml:space="preserve">1.2.4. диспансеризация детей-сирот, находящихся в стационарных учреждениях  </t>
  </si>
  <si>
    <t xml:space="preserve">1.2.5. диспансеризация детей-сирот, находящихся в семьях  </t>
  </si>
  <si>
    <t>Кроме того, финансовые санкции, тыс.руб.</t>
  </si>
  <si>
    <t>Стоимость итого (графа 8 с  учетом графы 9)</t>
  </si>
  <si>
    <t>Отклонение</t>
  </si>
  <si>
    <t>в т.ч. дети</t>
  </si>
  <si>
    <t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январь-май  2019</t>
  </si>
  <si>
    <t>План 5 мес. 2019 г. (законченный случай)</t>
  </si>
  <si>
    <t>План 5 мес. 2019 г. (тыс.руб)</t>
  </si>
  <si>
    <t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январь-май 2019 (профилактические мероприятия и неотложная помощь)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</si>
</sst>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\ _р_._-;\-* #,##0\ _р_._-;_-* &quot;-&quot;\ _р_._-;_-@_-"/>
    <numFmt numFmtId="167" formatCode="_-* #,##0.00\ _р_._-;\-* #,##0.00\ _р_._-;_-* &quot;-&quot;??\ _р_._-;_-@_-"/>
    <numFmt numFmtId="168" formatCode="0.0"/>
    <numFmt numFmtId="169" formatCode="_-* #,##0\ _р_._-;\-* #,##0\ _р_._-;_-* &quot;-&quot;??\ _р_._-;_-@_-"/>
    <numFmt numFmtId="170" formatCode="_-* #,##0.0_р_._-;\-* #,##0.0_р_._-;_-* &quot;-&quot;_р_._-;_-@_-"/>
    <numFmt numFmtId="171" formatCode="_-* #,##0_р_._-;\-* #,##0_р_._-;_-* &quot;-&quot;??_р_._-;_-@_-"/>
    <numFmt numFmtId="172" formatCode="#,##0.0"/>
    <numFmt numFmtId="173" formatCode="_-* #,##0.0_р_._-;\-* #,##0.0_р_._-;_-* &quot;-&quot;??_р_._-;_-@_-"/>
    <numFmt numFmtId="174" formatCode="_-* #,##0.00_р_._-;\-* #,##0.00_р_._-;_-* &quot;-&quot;_р_._-;_-@_-"/>
    <numFmt numFmtId="175" formatCode="#,##0.000_ ;\-#,##0.000\ "/>
  </numFmts>
  <fonts count="3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b/>
      <u/>
      <sz val="11"/>
      <name val="Times New Roman"/>
      <family val="1"/>
    </font>
    <font>
      <b/>
      <i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name val="Times New Roman Cyr"/>
      <charset val="204"/>
    </font>
    <font>
      <sz val="11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i/>
      <sz val="11"/>
      <name val="Times New Roman Cyr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FFFCC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9">
    <xf numFmtId="0" fontId="0" fillId="0" borderId="0"/>
    <xf numFmtId="0" fontId="6" fillId="0" borderId="0"/>
    <xf numFmtId="165" fontId="5" fillId="0" borderId="0" applyFont="0" applyFill="0" applyBorder="0" applyAlignment="0" applyProtection="0"/>
    <xf numFmtId="166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25" fillId="0" borderId="0"/>
    <xf numFmtId="165" fontId="2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22" fillId="0" borderId="0" applyFill="0" applyBorder="0" applyProtection="0">
      <alignment wrapText="1"/>
      <protection locked="0"/>
    </xf>
    <xf numFmtId="0" fontId="2" fillId="0" borderId="0"/>
    <xf numFmtId="0" fontId="2" fillId="0" borderId="0"/>
    <xf numFmtId="0" fontId="5" fillId="0" borderId="0"/>
    <xf numFmtId="9" fontId="5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9" fillId="0" borderId="0"/>
    <xf numFmtId="0" fontId="5" fillId="0" borderId="0"/>
    <xf numFmtId="0" fontId="5" fillId="0" borderId="0"/>
    <xf numFmtId="0" fontId="5" fillId="0" borderId="0"/>
    <xf numFmtId="0" fontId="2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34" applyNumberFormat="0" applyFont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39">
    <xf numFmtId="0" fontId="0" fillId="0" borderId="0" xfId="0"/>
    <xf numFmtId="171" fontId="7" fillId="0" borderId="2" xfId="2" applyNumberFormat="1" applyFont="1" applyFill="1" applyBorder="1"/>
    <xf numFmtId="0" fontId="12" fillId="0" borderId="2" xfId="1" applyFont="1" applyFill="1" applyBorder="1" applyAlignment="1">
      <alignment horizontal="left" indent="1"/>
    </xf>
    <xf numFmtId="0" fontId="12" fillId="0" borderId="2" xfId="1" applyFont="1" applyFill="1" applyBorder="1" applyAlignment="1">
      <alignment wrapText="1"/>
    </xf>
    <xf numFmtId="0" fontId="7" fillId="0" borderId="2" xfId="1" applyFont="1" applyFill="1" applyBorder="1"/>
    <xf numFmtId="0" fontId="7" fillId="0" borderId="0" xfId="1" applyFont="1" applyFill="1"/>
    <xf numFmtId="0" fontId="12" fillId="0" borderId="0" xfId="1" applyFont="1" applyFill="1"/>
    <xf numFmtId="0" fontId="12" fillId="0" borderId="3" xfId="1" applyFont="1" applyFill="1" applyBorder="1" applyAlignment="1">
      <alignment horizontal="left"/>
    </xf>
    <xf numFmtId="0" fontId="12" fillId="0" borderId="0" xfId="1" applyFont="1" applyFill="1" applyBorder="1"/>
    <xf numFmtId="0" fontId="7" fillId="0" borderId="10" xfId="1" applyFont="1" applyFill="1" applyBorder="1"/>
    <xf numFmtId="164" fontId="7" fillId="0" borderId="10" xfId="1" applyNumberFormat="1" applyFont="1" applyFill="1" applyBorder="1"/>
    <xf numFmtId="171" fontId="7" fillId="0" borderId="10" xfId="2" applyNumberFormat="1" applyFont="1" applyFill="1" applyBorder="1"/>
    <xf numFmtId="164" fontId="7" fillId="0" borderId="10" xfId="1" applyNumberFormat="1" applyFont="1" applyFill="1" applyBorder="1" applyAlignment="1">
      <alignment horizontal="center"/>
    </xf>
    <xf numFmtId="0" fontId="7" fillId="0" borderId="0" xfId="1" applyFont="1" applyFill="1" applyBorder="1"/>
    <xf numFmtId="0" fontId="7" fillId="0" borderId="1" xfId="1" applyFont="1" applyFill="1" applyBorder="1" applyAlignment="1">
      <alignment horizontal="center"/>
    </xf>
    <xf numFmtId="0" fontId="7" fillId="0" borderId="2" xfId="1" applyFont="1" applyFill="1" applyBorder="1" applyAlignment="1">
      <alignment horizontal="center"/>
    </xf>
    <xf numFmtId="0" fontId="7" fillId="0" borderId="9" xfId="1" applyFont="1" applyFill="1" applyBorder="1"/>
    <xf numFmtId="0" fontId="7" fillId="0" borderId="10" xfId="0" applyFont="1" applyFill="1" applyBorder="1" applyAlignment="1">
      <alignment horizontal="left" wrapText="1" indent="2"/>
    </xf>
    <xf numFmtId="0" fontId="12" fillId="0" borderId="10" xfId="1" applyFont="1" applyFill="1" applyBorder="1" applyAlignment="1">
      <alignment horizontal="left" wrapText="1"/>
    </xf>
    <xf numFmtId="0" fontId="7" fillId="0" borderId="4" xfId="1" applyFont="1" applyFill="1" applyBorder="1"/>
    <xf numFmtId="0" fontId="15" fillId="0" borderId="1" xfId="1" applyFont="1" applyFill="1" applyBorder="1"/>
    <xf numFmtId="0" fontId="7" fillId="0" borderId="14" xfId="1" applyFont="1" applyFill="1" applyBorder="1"/>
    <xf numFmtId="0" fontId="16" fillId="0" borderId="0" xfId="1" applyFont="1" applyFill="1"/>
    <xf numFmtId="0" fontId="16" fillId="0" borderId="0" xfId="1" applyFont="1" applyFill="1" applyBorder="1"/>
    <xf numFmtId="0" fontId="17" fillId="0" borderId="0" xfId="1" applyFont="1" applyFill="1"/>
    <xf numFmtId="0" fontId="17" fillId="0" borderId="0" xfId="1" applyFont="1" applyFill="1" applyBorder="1"/>
    <xf numFmtId="0" fontId="17" fillId="0" borderId="1" xfId="1" applyFont="1" applyFill="1" applyBorder="1" applyAlignment="1">
      <alignment horizontal="center"/>
    </xf>
    <xf numFmtId="0" fontId="17" fillId="0" borderId="5" xfId="1" applyFont="1" applyFill="1" applyBorder="1" applyAlignment="1">
      <alignment horizontal="center"/>
    </xf>
    <xf numFmtId="0" fontId="8" fillId="0" borderId="2" xfId="1" applyFont="1" applyFill="1" applyBorder="1" applyAlignment="1">
      <alignment horizontal="left"/>
    </xf>
    <xf numFmtId="164" fontId="10" fillId="0" borderId="10" xfId="1" applyNumberFormat="1" applyFont="1" applyFill="1" applyBorder="1"/>
    <xf numFmtId="3" fontId="8" fillId="0" borderId="2" xfId="1" applyNumberFormat="1" applyFont="1" applyFill="1" applyBorder="1" applyAlignment="1">
      <alignment horizontal="center" vertical="center"/>
    </xf>
    <xf numFmtId="0" fontId="10" fillId="0" borderId="0" xfId="0" applyFont="1" applyFill="1"/>
    <xf numFmtId="0" fontId="8" fillId="0" borderId="0" xfId="0" applyFont="1" applyFill="1"/>
    <xf numFmtId="3" fontId="8" fillId="0" borderId="10" xfId="2" applyNumberFormat="1" applyFont="1" applyFill="1" applyBorder="1" applyAlignment="1">
      <alignment horizontal="center" vertical="center"/>
    </xf>
    <xf numFmtId="3" fontId="10" fillId="0" borderId="10" xfId="2" applyNumberFormat="1" applyFont="1" applyFill="1" applyBorder="1" applyAlignment="1">
      <alignment horizontal="center" vertical="center"/>
    </xf>
    <xf numFmtId="0" fontId="22" fillId="0" borderId="0" xfId="1" applyFont="1" applyFill="1"/>
    <xf numFmtId="0" fontId="13" fillId="0" borderId="0" xfId="0" applyFont="1" applyFill="1"/>
    <xf numFmtId="0" fontId="7" fillId="0" borderId="6" xfId="1" applyFont="1" applyFill="1" applyBorder="1" applyAlignment="1">
      <alignment horizontal="center"/>
    </xf>
    <xf numFmtId="3" fontId="17" fillId="0" borderId="10" xfId="2" applyNumberFormat="1" applyFont="1" applyFill="1" applyBorder="1" applyAlignment="1">
      <alignment horizontal="center"/>
    </xf>
    <xf numFmtId="3" fontId="10" fillId="0" borderId="0" xfId="0" applyNumberFormat="1" applyFont="1" applyFill="1" applyAlignment="1">
      <alignment horizontal="center"/>
    </xf>
    <xf numFmtId="0" fontId="8" fillId="0" borderId="2" xfId="1" applyFont="1" applyFill="1" applyBorder="1" applyAlignment="1">
      <alignment horizontal="center" vertical="center" wrapText="1"/>
    </xf>
    <xf numFmtId="3" fontId="19" fillId="0" borderId="2" xfId="2" applyNumberFormat="1" applyFont="1" applyFill="1" applyBorder="1" applyAlignment="1">
      <alignment horizontal="center" vertical="center"/>
    </xf>
    <xf numFmtId="3" fontId="11" fillId="0" borderId="2" xfId="2" applyNumberFormat="1" applyFont="1" applyFill="1" applyBorder="1" applyAlignment="1">
      <alignment horizontal="center" vertical="center"/>
    </xf>
    <xf numFmtId="0" fontId="0" fillId="0" borderId="0" xfId="0" applyFill="1"/>
    <xf numFmtId="0" fontId="7" fillId="0" borderId="2" xfId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/>
    </xf>
    <xf numFmtId="0" fontId="10" fillId="8" borderId="10" xfId="0" applyFont="1" applyFill="1" applyBorder="1" applyAlignment="1">
      <alignment horizontal="left" wrapText="1" indent="2"/>
    </xf>
    <xf numFmtId="0" fontId="7" fillId="8" borderId="10" xfId="0" applyFont="1" applyFill="1" applyBorder="1" applyAlignment="1">
      <alignment horizontal="left" wrapText="1" indent="2"/>
    </xf>
    <xf numFmtId="0" fontId="7" fillId="7" borderId="10" xfId="0" applyFont="1" applyFill="1" applyBorder="1" applyAlignment="1">
      <alignment horizontal="left" wrapText="1" indent="2"/>
    </xf>
    <xf numFmtId="0" fontId="12" fillId="0" borderId="10" xfId="1" applyFont="1" applyFill="1" applyBorder="1" applyAlignment="1">
      <alignment wrapText="1"/>
    </xf>
    <xf numFmtId="0" fontId="8" fillId="0" borderId="10" xfId="1" applyFont="1" applyFill="1" applyBorder="1" applyAlignment="1">
      <alignment wrapText="1"/>
    </xf>
    <xf numFmtId="164" fontId="17" fillId="0" borderId="0" xfId="1" applyNumberFormat="1" applyFont="1" applyFill="1" applyBorder="1"/>
    <xf numFmtId="0" fontId="8" fillId="0" borderId="14" xfId="1" applyFont="1" applyFill="1" applyBorder="1" applyAlignment="1">
      <alignment horizontal="left"/>
    </xf>
    <xf numFmtId="0" fontId="15" fillId="2" borderId="2" xfId="1" applyFont="1" applyFill="1" applyBorder="1"/>
    <xf numFmtId="0" fontId="12" fillId="0" borderId="14" xfId="1" applyFont="1" applyFill="1" applyBorder="1" applyAlignment="1">
      <alignment wrapText="1"/>
    </xf>
    <xf numFmtId="0" fontId="12" fillId="0" borderId="14" xfId="1" applyFont="1" applyFill="1" applyBorder="1"/>
    <xf numFmtId="0" fontId="12" fillId="0" borderId="14" xfId="1" applyFont="1" applyFill="1" applyBorder="1" applyAlignment="1">
      <alignment horizontal="left" indent="2"/>
    </xf>
    <xf numFmtId="0" fontId="5" fillId="5" borderId="0" xfId="0" applyFont="1" applyFill="1"/>
    <xf numFmtId="0" fontId="5" fillId="5" borderId="0" xfId="0" applyFont="1" applyFill="1" applyBorder="1"/>
    <xf numFmtId="166" fontId="10" fillId="0" borderId="14" xfId="3" applyFont="1" applyFill="1" applyBorder="1"/>
    <xf numFmtId="166" fontId="8" fillId="0" borderId="14" xfId="3" applyFont="1" applyFill="1" applyBorder="1" applyAlignment="1">
      <alignment horizontal="left"/>
    </xf>
    <xf numFmtId="166" fontId="8" fillId="0" borderId="14" xfId="3" applyFont="1" applyFill="1" applyBorder="1"/>
    <xf numFmtId="0" fontId="5" fillId="5" borderId="10" xfId="0" applyFont="1" applyFill="1" applyBorder="1"/>
    <xf numFmtId="0" fontId="7" fillId="6" borderId="10" xfId="0" applyFont="1" applyFill="1" applyBorder="1" applyAlignment="1">
      <alignment horizontal="left" wrapText="1" indent="2"/>
    </xf>
    <xf numFmtId="0" fontId="7" fillId="0" borderId="2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/>
    </xf>
    <xf numFmtId="0" fontId="8" fillId="0" borderId="13" xfId="1" applyFont="1" applyFill="1" applyBorder="1" applyAlignment="1">
      <alignment horizontal="left"/>
    </xf>
    <xf numFmtId="3" fontId="11" fillId="0" borderId="13" xfId="2" applyNumberFormat="1" applyFont="1" applyFill="1" applyBorder="1" applyAlignment="1">
      <alignment horizontal="center" vertical="center"/>
    </xf>
    <xf numFmtId="0" fontId="13" fillId="0" borderId="13" xfId="1" applyFont="1" applyFill="1" applyBorder="1" applyAlignment="1">
      <alignment horizontal="left"/>
    </xf>
    <xf numFmtId="3" fontId="23" fillId="0" borderId="13" xfId="2" applyNumberFormat="1" applyFont="1" applyFill="1" applyBorder="1" applyAlignment="1">
      <alignment horizontal="center" vertical="center"/>
    </xf>
    <xf numFmtId="164" fontId="8" fillId="0" borderId="0" xfId="0" applyNumberFormat="1" applyFont="1" applyFill="1"/>
    <xf numFmtId="164" fontId="17" fillId="9" borderId="0" xfId="1" applyNumberFormat="1" applyFont="1" applyFill="1" applyBorder="1"/>
    <xf numFmtId="0" fontId="17" fillId="9" borderId="0" xfId="1" applyFont="1" applyFill="1" applyBorder="1"/>
    <xf numFmtId="164" fontId="10" fillId="9" borderId="10" xfId="1" applyNumberFormat="1" applyFont="1" applyFill="1" applyBorder="1"/>
    <xf numFmtId="0" fontId="12" fillId="9" borderId="2" xfId="1" applyFont="1" applyFill="1" applyBorder="1" applyAlignment="1">
      <alignment horizontal="left" indent="1"/>
    </xf>
    <xf numFmtId="0" fontId="8" fillId="0" borderId="10" xfId="1" applyFont="1" applyFill="1" applyBorder="1" applyAlignment="1">
      <alignment wrapText="1"/>
    </xf>
    <xf numFmtId="0" fontId="12" fillId="0" borderId="6" xfId="1" applyFont="1" applyFill="1" applyBorder="1" applyAlignment="1">
      <alignment horizontal="left"/>
    </xf>
    <xf numFmtId="0" fontId="12" fillId="9" borderId="10" xfId="1" applyFont="1" applyFill="1" applyBorder="1" applyAlignment="1">
      <alignment horizontal="left" indent="1"/>
    </xf>
    <xf numFmtId="0" fontId="7" fillId="9" borderId="10" xfId="0" applyFont="1" applyFill="1" applyBorder="1" applyAlignment="1">
      <alignment horizontal="left" wrapText="1" indent="2"/>
    </xf>
    <xf numFmtId="0" fontId="16" fillId="0" borderId="13" xfId="1" applyFont="1" applyFill="1" applyBorder="1" applyAlignment="1">
      <alignment horizontal="left" wrapText="1"/>
    </xf>
    <xf numFmtId="164" fontId="7" fillId="9" borderId="10" xfId="1" applyNumberFormat="1" applyFont="1" applyFill="1" applyBorder="1"/>
    <xf numFmtId="0" fontId="12" fillId="0" borderId="6" xfId="1" applyFont="1" applyFill="1" applyBorder="1"/>
    <xf numFmtId="0" fontId="7" fillId="9" borderId="10" xfId="1" applyFont="1" applyFill="1" applyBorder="1"/>
    <xf numFmtId="0" fontId="22" fillId="0" borderId="0" xfId="1" applyFont="1" applyFill="1" applyBorder="1"/>
    <xf numFmtId="0" fontId="12" fillId="0" borderId="13" xfId="1" applyFont="1" applyFill="1" applyBorder="1" applyAlignment="1">
      <alignment wrapText="1"/>
    </xf>
    <xf numFmtId="0" fontId="27" fillId="0" borderId="13" xfId="1" applyFont="1" applyFill="1" applyBorder="1" applyAlignment="1">
      <alignment wrapText="1"/>
    </xf>
    <xf numFmtId="0" fontId="12" fillId="0" borderId="13" xfId="1" applyFont="1" applyFill="1" applyBorder="1" applyAlignment="1">
      <alignment horizontal="left" wrapText="1"/>
    </xf>
    <xf numFmtId="0" fontId="7" fillId="10" borderId="10" xfId="0" applyFont="1" applyFill="1" applyBorder="1" applyAlignment="1">
      <alignment horizontal="left" wrapText="1" indent="2"/>
    </xf>
    <xf numFmtId="0" fontId="12" fillId="10" borderId="10" xfId="1" applyFont="1" applyFill="1" applyBorder="1" applyAlignment="1">
      <alignment horizontal="left" indent="1"/>
    </xf>
    <xf numFmtId="0" fontId="26" fillId="0" borderId="0" xfId="1" applyFont="1" applyFill="1" applyAlignment="1">
      <alignment horizontal="center"/>
    </xf>
    <xf numFmtId="0" fontId="26" fillId="9" borderId="0" xfId="1" applyFont="1" applyFill="1" applyAlignment="1">
      <alignment horizontal="center"/>
    </xf>
    <xf numFmtId="0" fontId="7" fillId="9" borderId="2" xfId="1" applyFont="1" applyFill="1" applyBorder="1" applyAlignment="1">
      <alignment horizontal="center" vertical="center"/>
    </xf>
    <xf numFmtId="171" fontId="7" fillId="9" borderId="10" xfId="2" applyNumberFormat="1" applyFont="1" applyFill="1" applyBorder="1"/>
    <xf numFmtId="0" fontId="17" fillId="9" borderId="0" xfId="1" applyFont="1" applyFill="1"/>
    <xf numFmtId="0" fontId="26" fillId="0" borderId="0" xfId="1" applyFont="1" applyFill="1" applyAlignment="1">
      <alignment horizontal="center"/>
    </xf>
    <xf numFmtId="0" fontId="28" fillId="0" borderId="0" xfId="1" applyFont="1" applyFill="1" applyAlignment="1">
      <alignment horizontal="left"/>
    </xf>
    <xf numFmtId="0" fontId="7" fillId="0" borderId="0" xfId="1" applyFont="1" applyFill="1" applyAlignment="1">
      <alignment horizontal="left"/>
    </xf>
    <xf numFmtId="0" fontId="7" fillId="9" borderId="0" xfId="1" applyFont="1" applyFill="1"/>
    <xf numFmtId="164" fontId="7" fillId="9" borderId="10" xfId="1" applyNumberFormat="1" applyFont="1" applyFill="1" applyBorder="1" applyAlignment="1">
      <alignment horizontal="center"/>
    </xf>
    <xf numFmtId="171" fontId="7" fillId="9" borderId="2" xfId="2" applyNumberFormat="1" applyFont="1" applyFill="1" applyBorder="1"/>
    <xf numFmtId="0" fontId="8" fillId="0" borderId="10" xfId="1" applyFont="1" applyFill="1" applyBorder="1" applyAlignment="1">
      <alignment wrapText="1"/>
    </xf>
    <xf numFmtId="0" fontId="8" fillId="0" borderId="10" xfId="1" applyFont="1" applyFill="1" applyBorder="1" applyAlignment="1">
      <alignment wrapText="1"/>
    </xf>
    <xf numFmtId="0" fontId="7" fillId="9" borderId="0" xfId="1" applyFont="1" applyFill="1" applyBorder="1"/>
    <xf numFmtId="168" fontId="10" fillId="0" borderId="0" xfId="0" applyNumberFormat="1" applyFont="1" applyFill="1" applyAlignment="1">
      <alignment horizontal="center"/>
    </xf>
    <xf numFmtId="168" fontId="8" fillId="0" borderId="2" xfId="1" applyNumberFormat="1" applyFont="1" applyFill="1" applyBorder="1" applyAlignment="1">
      <alignment horizontal="center" vertical="center"/>
    </xf>
    <xf numFmtId="168" fontId="8" fillId="0" borderId="10" xfId="2" applyNumberFormat="1" applyFont="1" applyFill="1" applyBorder="1" applyAlignment="1">
      <alignment horizontal="center" vertical="center"/>
    </xf>
    <xf numFmtId="168" fontId="10" fillId="0" borderId="10" xfId="2" applyNumberFormat="1" applyFont="1" applyFill="1" applyBorder="1" applyAlignment="1">
      <alignment horizontal="center" vertical="center"/>
    </xf>
    <xf numFmtId="168" fontId="19" fillId="0" borderId="2" xfId="2" applyNumberFormat="1" applyFont="1" applyFill="1" applyBorder="1" applyAlignment="1">
      <alignment horizontal="center" vertical="center"/>
    </xf>
    <xf numFmtId="168" fontId="11" fillId="0" borderId="2" xfId="2" applyNumberFormat="1" applyFont="1" applyFill="1" applyBorder="1" applyAlignment="1">
      <alignment horizontal="center" vertical="center"/>
    </xf>
    <xf numFmtId="168" fontId="11" fillId="0" borderId="13" xfId="2" applyNumberFormat="1" applyFont="1" applyFill="1" applyBorder="1" applyAlignment="1">
      <alignment horizontal="center" vertical="center"/>
    </xf>
    <xf numFmtId="168" fontId="17" fillId="0" borderId="10" xfId="2" applyNumberFormat="1" applyFont="1" applyFill="1" applyBorder="1" applyAlignment="1">
      <alignment horizontal="center"/>
    </xf>
    <xf numFmtId="168" fontId="23" fillId="0" borderId="13" xfId="2" applyNumberFormat="1" applyFont="1" applyFill="1" applyBorder="1" applyAlignment="1">
      <alignment horizontal="center" vertical="center"/>
    </xf>
    <xf numFmtId="168" fontId="9" fillId="0" borderId="10" xfId="2" applyNumberFormat="1" applyFont="1" applyFill="1" applyBorder="1" applyAlignment="1">
      <alignment horizontal="center" vertical="center"/>
    </xf>
    <xf numFmtId="164" fontId="17" fillId="0" borderId="27" xfId="1" applyNumberFormat="1" applyFont="1" applyFill="1" applyBorder="1"/>
    <xf numFmtId="0" fontId="20" fillId="9" borderId="10" xfId="1" applyFont="1" applyFill="1" applyBorder="1" applyAlignment="1">
      <alignment wrapText="1"/>
    </xf>
    <xf numFmtId="0" fontId="7" fillId="9" borderId="2" xfId="1" applyFont="1" applyFill="1" applyBorder="1" applyAlignment="1">
      <alignment horizontal="center"/>
    </xf>
    <xf numFmtId="0" fontId="10" fillId="9" borderId="0" xfId="0" applyFont="1" applyFill="1"/>
    <xf numFmtId="0" fontId="8" fillId="9" borderId="14" xfId="1" applyFont="1" applyFill="1" applyBorder="1" applyAlignment="1">
      <alignment horizontal="left"/>
    </xf>
    <xf numFmtId="0" fontId="14" fillId="9" borderId="10" xfId="0" applyFont="1" applyFill="1" applyBorder="1" applyAlignment="1">
      <alignment horizontal="left" wrapText="1" indent="2"/>
    </xf>
    <xf numFmtId="0" fontId="14" fillId="15" borderId="10" xfId="0" applyFont="1" applyFill="1" applyBorder="1" applyAlignment="1">
      <alignment horizontal="left" wrapText="1" indent="2"/>
    </xf>
    <xf numFmtId="0" fontId="7" fillId="15" borderId="10" xfId="0" applyFont="1" applyFill="1" applyBorder="1" applyAlignment="1">
      <alignment horizontal="left" wrapText="1" indent="2"/>
    </xf>
    <xf numFmtId="0" fontId="7" fillId="14" borderId="10" xfId="0" applyFont="1" applyFill="1" applyBorder="1" applyAlignment="1">
      <alignment horizontal="left" wrapText="1" indent="2"/>
    </xf>
    <xf numFmtId="0" fontId="18" fillId="16" borderId="15" xfId="1" applyFont="1" applyFill="1" applyBorder="1"/>
    <xf numFmtId="2" fontId="10" fillId="9" borderId="10" xfId="0" applyNumberFormat="1" applyFont="1" applyFill="1" applyBorder="1" applyAlignment="1">
      <alignment horizontal="left" wrapText="1" indent="2"/>
    </xf>
    <xf numFmtId="0" fontId="12" fillId="0" borderId="2" xfId="1" applyFont="1" applyFill="1" applyBorder="1" applyAlignment="1">
      <alignment horizontal="right" wrapText="1" indent="3"/>
    </xf>
    <xf numFmtId="0" fontId="16" fillId="0" borderId="6" xfId="1" applyFont="1" applyFill="1" applyBorder="1" applyAlignment="1">
      <alignment horizontal="left"/>
    </xf>
    <xf numFmtId="0" fontId="7" fillId="13" borderId="10" xfId="0" applyFont="1" applyFill="1" applyBorder="1" applyAlignment="1">
      <alignment horizontal="left" wrapText="1" indent="2"/>
    </xf>
    <xf numFmtId="0" fontId="14" fillId="13" borderId="10" xfId="0" applyFont="1" applyFill="1" applyBorder="1" applyAlignment="1">
      <alignment horizontal="left" wrapText="1" indent="2"/>
    </xf>
    <xf numFmtId="0" fontId="12" fillId="9" borderId="13" xfId="11" applyFont="1" applyFill="1" applyBorder="1" applyAlignment="1" applyProtection="1">
      <alignment wrapText="1"/>
    </xf>
    <xf numFmtId="0" fontId="7" fillId="17" borderId="10" xfId="0" applyFont="1" applyFill="1" applyBorder="1" applyAlignment="1">
      <alignment horizontal="left" wrapText="1" indent="2"/>
    </xf>
    <xf numFmtId="0" fontId="12" fillId="0" borderId="19" xfId="1" applyFont="1" applyFill="1" applyBorder="1" applyAlignment="1">
      <alignment horizontal="left"/>
    </xf>
    <xf numFmtId="0" fontId="7" fillId="0" borderId="2" xfId="1" applyFont="1" applyFill="1" applyBorder="1" applyAlignment="1">
      <alignment horizontal="left" indent="2"/>
    </xf>
    <xf numFmtId="0" fontId="12" fillId="0" borderId="14" xfId="1" applyFont="1" applyFill="1" applyBorder="1" applyAlignment="1">
      <alignment horizontal="left" wrapText="1"/>
    </xf>
    <xf numFmtId="0" fontId="7" fillId="16" borderId="10" xfId="0" applyFont="1" applyFill="1" applyBorder="1" applyAlignment="1">
      <alignment horizontal="left" wrapText="1" indent="2"/>
    </xf>
    <xf numFmtId="0" fontId="12" fillId="16" borderId="2" xfId="1" applyFont="1" applyFill="1" applyBorder="1" applyAlignment="1">
      <alignment horizontal="left" indent="1"/>
    </xf>
    <xf numFmtId="0" fontId="8" fillId="9" borderId="13" xfId="1" applyFont="1" applyFill="1" applyBorder="1" applyAlignment="1">
      <alignment horizontal="left"/>
    </xf>
    <xf numFmtId="0" fontId="16" fillId="0" borderId="2" xfId="1" applyFont="1" applyFill="1" applyBorder="1" applyAlignment="1">
      <alignment horizontal="left" wrapText="1" indent="1"/>
    </xf>
    <xf numFmtId="0" fontId="14" fillId="17" borderId="10" xfId="0" applyFont="1" applyFill="1" applyBorder="1" applyAlignment="1">
      <alignment horizontal="left" wrapText="1" indent="2"/>
    </xf>
    <xf numFmtId="0" fontId="14" fillId="16" borderId="10" xfId="0" applyFont="1" applyFill="1" applyBorder="1" applyAlignment="1">
      <alignment horizontal="left" wrapText="1" indent="2"/>
    </xf>
    <xf numFmtId="0" fontId="14" fillId="6" borderId="10" xfId="0" applyFont="1" applyFill="1" applyBorder="1" applyAlignment="1">
      <alignment horizontal="left" wrapText="1" indent="2"/>
    </xf>
    <xf numFmtId="0" fontId="7" fillId="20" borderId="10" xfId="0" applyFont="1" applyFill="1" applyBorder="1" applyAlignment="1">
      <alignment horizontal="left" wrapText="1" indent="2"/>
    </xf>
    <xf numFmtId="0" fontId="14" fillId="7" borderId="10" xfId="0" applyFont="1" applyFill="1" applyBorder="1" applyAlignment="1">
      <alignment horizontal="left" wrapText="1" indent="2"/>
    </xf>
    <xf numFmtId="0" fontId="14" fillId="20" borderId="10" xfId="0" applyFont="1" applyFill="1" applyBorder="1" applyAlignment="1">
      <alignment horizontal="left" wrapText="1" indent="2"/>
    </xf>
    <xf numFmtId="0" fontId="8" fillId="13" borderId="13" xfId="1" applyFont="1" applyFill="1" applyBorder="1"/>
    <xf numFmtId="0" fontId="12" fillId="14" borderId="13" xfId="1" applyFont="1" applyFill="1" applyBorder="1"/>
    <xf numFmtId="0" fontId="14" fillId="14" borderId="10" xfId="0" applyFont="1" applyFill="1" applyBorder="1" applyAlignment="1">
      <alignment horizontal="left" wrapText="1" indent="2"/>
    </xf>
    <xf numFmtId="0" fontId="5" fillId="21" borderId="0" xfId="0" applyFont="1" applyFill="1" applyBorder="1"/>
    <xf numFmtId="0" fontId="16" fillId="22" borderId="13" xfId="1" applyFont="1" applyFill="1" applyBorder="1" applyAlignment="1">
      <alignment horizontal="left" indent="1"/>
    </xf>
    <xf numFmtId="0" fontId="14" fillId="22" borderId="10" xfId="0" applyFont="1" applyFill="1" applyBorder="1" applyAlignment="1">
      <alignment horizontal="left" wrapText="1" indent="2"/>
    </xf>
    <xf numFmtId="0" fontId="7" fillId="22" borderId="10" xfId="0" applyFont="1" applyFill="1" applyBorder="1" applyAlignment="1">
      <alignment horizontal="left" wrapText="1" indent="2"/>
    </xf>
    <xf numFmtId="0" fontId="8" fillId="9" borderId="0" xfId="0" applyFont="1" applyFill="1"/>
    <xf numFmtId="164" fontId="8" fillId="9" borderId="0" xfId="0" applyNumberFormat="1" applyFont="1" applyFill="1"/>
    <xf numFmtId="3" fontId="19" fillId="9" borderId="13" xfId="2" applyNumberFormat="1" applyFont="1" applyFill="1" applyBorder="1" applyAlignment="1">
      <alignment horizontal="center" vertical="center"/>
    </xf>
    <xf numFmtId="168" fontId="19" fillId="9" borderId="13" xfId="2" applyNumberFormat="1" applyFont="1" applyFill="1" applyBorder="1" applyAlignment="1">
      <alignment horizontal="center" vertical="center"/>
    </xf>
    <xf numFmtId="3" fontId="10" fillId="9" borderId="10" xfId="2" applyNumberFormat="1" applyFont="1" applyFill="1" applyBorder="1" applyAlignment="1">
      <alignment horizontal="center" vertical="center"/>
    </xf>
    <xf numFmtId="168" fontId="10" fillId="9" borderId="10" xfId="2" applyNumberFormat="1" applyFont="1" applyFill="1" applyBorder="1" applyAlignment="1">
      <alignment horizontal="center" vertical="center"/>
    </xf>
    <xf numFmtId="0" fontId="12" fillId="13" borderId="13" xfId="1" applyFont="1" applyFill="1" applyBorder="1" applyAlignment="1">
      <alignment horizontal="left" indent="1"/>
    </xf>
    <xf numFmtId="0" fontId="14" fillId="10" borderId="10" xfId="0" applyFont="1" applyFill="1" applyBorder="1" applyAlignment="1">
      <alignment horizontal="left" wrapText="1" indent="2"/>
    </xf>
    <xf numFmtId="0" fontId="12" fillId="10" borderId="13" xfId="1" applyFont="1" applyFill="1" applyBorder="1" applyAlignment="1">
      <alignment horizontal="left" wrapText="1"/>
    </xf>
    <xf numFmtId="0" fontId="16" fillId="20" borderId="13" xfId="1" applyFont="1" applyFill="1" applyBorder="1"/>
    <xf numFmtId="0" fontId="12" fillId="19" borderId="13" xfId="1" applyFont="1" applyFill="1" applyBorder="1" applyAlignment="1">
      <alignment horizontal="left" indent="1"/>
    </xf>
    <xf numFmtId="0" fontId="14" fillId="19" borderId="10" xfId="0" applyFont="1" applyFill="1" applyBorder="1" applyAlignment="1">
      <alignment horizontal="left" wrapText="1" indent="2"/>
    </xf>
    <xf numFmtId="0" fontId="7" fillId="19" borderId="10" xfId="0" applyFont="1" applyFill="1" applyBorder="1" applyAlignment="1">
      <alignment horizontal="left" wrapText="1" indent="2"/>
    </xf>
    <xf numFmtId="0" fontId="12" fillId="10" borderId="13" xfId="1" applyFont="1" applyFill="1" applyBorder="1"/>
    <xf numFmtId="0" fontId="12" fillId="14" borderId="13" xfId="1" applyFont="1" applyFill="1" applyBorder="1" applyAlignment="1">
      <alignment horizontal="left" indent="1"/>
    </xf>
    <xf numFmtId="4" fontId="12" fillId="15" borderId="13" xfId="1" applyNumberFormat="1" applyFont="1" applyFill="1" applyBorder="1" applyAlignment="1">
      <alignment horizontal="left" wrapText="1" indent="1"/>
    </xf>
    <xf numFmtId="3" fontId="10" fillId="9" borderId="10" xfId="2" applyNumberFormat="1" applyFont="1" applyFill="1" applyBorder="1" applyAlignment="1">
      <alignment horizontal="center" vertical="center" wrapText="1"/>
    </xf>
    <xf numFmtId="168" fontId="10" fillId="9" borderId="10" xfId="2" applyNumberFormat="1" applyFont="1" applyFill="1" applyBorder="1" applyAlignment="1">
      <alignment horizontal="center" vertical="center" wrapText="1"/>
    </xf>
    <xf numFmtId="3" fontId="9" fillId="9" borderId="10" xfId="2" applyNumberFormat="1" applyFont="1" applyFill="1" applyBorder="1" applyAlignment="1">
      <alignment horizontal="center" vertical="center"/>
    </xf>
    <xf numFmtId="168" fontId="9" fillId="9" borderId="10" xfId="2" applyNumberFormat="1" applyFont="1" applyFill="1" applyBorder="1" applyAlignment="1">
      <alignment horizontal="center" vertical="center"/>
    </xf>
    <xf numFmtId="0" fontId="12" fillId="3" borderId="1" xfId="1" applyFont="1" applyFill="1" applyBorder="1"/>
    <xf numFmtId="164" fontId="12" fillId="20" borderId="1" xfId="1" applyNumberFormat="1" applyFont="1" applyFill="1" applyBorder="1" applyAlignment="1">
      <alignment horizontal="left" wrapText="1" indent="1"/>
    </xf>
    <xf numFmtId="0" fontId="7" fillId="9" borderId="12" xfId="0" applyFont="1" applyFill="1" applyBorder="1" applyAlignment="1">
      <alignment horizontal="left" wrapText="1" indent="2"/>
    </xf>
    <xf numFmtId="0" fontId="7" fillId="8" borderId="12" xfId="0" applyFont="1" applyFill="1" applyBorder="1" applyAlignment="1">
      <alignment horizontal="left" wrapText="1" indent="2"/>
    </xf>
    <xf numFmtId="0" fontId="16" fillId="4" borderId="2" xfId="1" applyFont="1" applyFill="1" applyBorder="1" applyAlignment="1">
      <alignment horizontal="left" indent="1"/>
    </xf>
    <xf numFmtId="0" fontId="12" fillId="18" borderId="2" xfId="1" applyFont="1" applyFill="1" applyBorder="1" applyAlignment="1">
      <alignment horizontal="left" indent="1"/>
    </xf>
    <xf numFmtId="0" fontId="12" fillId="9" borderId="6" xfId="1" applyFont="1" applyFill="1" applyBorder="1"/>
    <xf numFmtId="0" fontId="7" fillId="23" borderId="10" xfId="0" applyFont="1" applyFill="1" applyBorder="1" applyAlignment="1">
      <alignment horizontal="left" wrapText="1" indent="2"/>
    </xf>
    <xf numFmtId="0" fontId="8" fillId="11" borderId="14" xfId="1" applyFont="1" applyFill="1" applyBorder="1" applyAlignment="1">
      <alignment wrapText="1"/>
    </xf>
    <xf numFmtId="0" fontId="7" fillId="0" borderId="5" xfId="1" applyFont="1" applyFill="1" applyBorder="1" applyAlignment="1">
      <alignment horizontal="center" vertical="center" wrapText="1"/>
    </xf>
    <xf numFmtId="0" fontId="7" fillId="9" borderId="5" xfId="1" applyFont="1" applyFill="1" applyBorder="1" applyAlignment="1">
      <alignment horizontal="center" vertical="center" wrapText="1"/>
    </xf>
    <xf numFmtId="0" fontId="12" fillId="0" borderId="19" xfId="1" applyFont="1" applyFill="1" applyBorder="1"/>
    <xf numFmtId="0" fontId="12" fillId="0" borderId="19" xfId="1" applyFont="1" applyFill="1" applyBorder="1" applyAlignment="1">
      <alignment horizontal="left" wrapText="1"/>
    </xf>
    <xf numFmtId="0" fontId="8" fillId="0" borderId="19" xfId="1" applyFont="1" applyFill="1" applyBorder="1" applyAlignment="1">
      <alignment horizontal="left"/>
    </xf>
    <xf numFmtId="0" fontId="12" fillId="9" borderId="11" xfId="11" applyFont="1" applyFill="1" applyBorder="1" applyAlignment="1" applyProtection="1">
      <alignment wrapText="1"/>
    </xf>
    <xf numFmtId="0" fontId="7" fillId="22" borderId="12" xfId="0" applyFont="1" applyFill="1" applyBorder="1" applyAlignment="1">
      <alignment horizontal="left" wrapText="1" indent="2"/>
    </xf>
    <xf numFmtId="0" fontId="7" fillId="22" borderId="9" xfId="0" applyFont="1" applyFill="1" applyBorder="1" applyAlignment="1">
      <alignment horizontal="left" wrapText="1" indent="2"/>
    </xf>
    <xf numFmtId="0" fontId="7" fillId="10" borderId="14" xfId="0" applyFont="1" applyFill="1" applyBorder="1" applyAlignment="1">
      <alignment horizontal="left" wrapText="1" indent="2"/>
    </xf>
    <xf numFmtId="164" fontId="10" fillId="10" borderId="14" xfId="1" applyNumberFormat="1" applyFont="1" applyFill="1" applyBorder="1"/>
    <xf numFmtId="0" fontId="12" fillId="0" borderId="29" xfId="1" applyFont="1" applyFill="1" applyBorder="1" applyAlignment="1">
      <alignment wrapText="1"/>
    </xf>
    <xf numFmtId="0" fontId="16" fillId="0" borderId="29" xfId="1" applyFont="1" applyFill="1" applyBorder="1" applyAlignment="1">
      <alignment wrapText="1"/>
    </xf>
    <xf numFmtId="0" fontId="10" fillId="7" borderId="10" xfId="0" applyFont="1" applyFill="1" applyBorder="1" applyAlignment="1">
      <alignment horizontal="left" wrapText="1" indent="2"/>
    </xf>
    <xf numFmtId="2" fontId="10" fillId="0" borderId="2" xfId="0" applyNumberFormat="1" applyFont="1" applyFill="1" applyBorder="1" applyAlignment="1">
      <alignment horizontal="left" wrapText="1" indent="2"/>
    </xf>
    <xf numFmtId="2" fontId="30" fillId="0" borderId="10" xfId="0" applyNumberFormat="1" applyFont="1" applyFill="1" applyBorder="1" applyAlignment="1">
      <alignment horizontal="left" wrapText="1" indent="2"/>
    </xf>
    <xf numFmtId="0" fontId="12" fillId="0" borderId="19" xfId="0" applyFont="1" applyFill="1" applyBorder="1" applyAlignment="1">
      <alignment horizontal="left"/>
    </xf>
    <xf numFmtId="0" fontId="7" fillId="8" borderId="2" xfId="0" applyFont="1" applyFill="1" applyBorder="1" applyAlignment="1">
      <alignment horizontal="left" wrapText="1" indent="2"/>
    </xf>
    <xf numFmtId="0" fontId="21" fillId="0" borderId="0" xfId="1" applyFont="1" applyFill="1" applyAlignment="1">
      <alignment horizontal="center"/>
    </xf>
    <xf numFmtId="0" fontId="10" fillId="8" borderId="12" xfId="0" applyFont="1" applyFill="1" applyBorder="1" applyAlignment="1">
      <alignment horizontal="left" wrapText="1" indent="2"/>
    </xf>
    <xf numFmtId="0" fontId="13" fillId="0" borderId="6" xfId="0" applyFont="1" applyFill="1" applyBorder="1" applyAlignment="1">
      <alignment horizontal="left" wrapText="1" indent="2"/>
    </xf>
    <xf numFmtId="172" fontId="26" fillId="9" borderId="0" xfId="1" applyNumberFormat="1" applyFont="1" applyFill="1" applyAlignment="1">
      <alignment horizontal="center"/>
    </xf>
    <xf numFmtId="172" fontId="7" fillId="9" borderId="5" xfId="1" applyNumberFormat="1" applyFont="1" applyFill="1" applyBorder="1" applyAlignment="1">
      <alignment horizontal="center" vertical="center" wrapText="1"/>
    </xf>
    <xf numFmtId="172" fontId="7" fillId="9" borderId="2" xfId="1" applyNumberFormat="1" applyFont="1" applyFill="1" applyBorder="1" applyAlignment="1">
      <alignment horizontal="center" vertical="center" wrapText="1"/>
    </xf>
    <xf numFmtId="172" fontId="17" fillId="0" borderId="0" xfId="1" applyNumberFormat="1" applyFont="1" applyFill="1"/>
    <xf numFmtId="172" fontId="17" fillId="9" borderId="0" xfId="1" applyNumberFormat="1" applyFont="1" applyFill="1"/>
    <xf numFmtId="172" fontId="17" fillId="9" borderId="0" xfId="1" applyNumberFormat="1" applyFont="1" applyFill="1" applyBorder="1"/>
    <xf numFmtId="0" fontId="12" fillId="0" borderId="26" xfId="1" applyFont="1" applyFill="1" applyBorder="1" applyAlignment="1">
      <alignment horizontal="left"/>
    </xf>
    <xf numFmtId="0" fontId="12" fillId="0" borderId="26" xfId="1" applyFont="1" applyFill="1" applyBorder="1"/>
    <xf numFmtId="172" fontId="26" fillId="0" borderId="0" xfId="1" applyNumberFormat="1" applyFont="1" applyFill="1" applyAlignment="1">
      <alignment horizontal="center"/>
    </xf>
    <xf numFmtId="172" fontId="7" fillId="0" borderId="5" xfId="1" applyNumberFormat="1" applyFont="1" applyFill="1" applyBorder="1" applyAlignment="1">
      <alignment horizontal="center" vertical="center" wrapText="1"/>
    </xf>
    <xf numFmtId="172" fontId="7" fillId="0" borderId="2" xfId="1" applyNumberFormat="1" applyFont="1" applyFill="1" applyBorder="1" applyAlignment="1">
      <alignment horizontal="center" vertical="center" wrapText="1"/>
    </xf>
    <xf numFmtId="172" fontId="17" fillId="0" borderId="0" xfId="1" applyNumberFormat="1" applyFont="1" applyFill="1" applyBorder="1"/>
    <xf numFmtId="0" fontId="7" fillId="23" borderId="12" xfId="0" applyFont="1" applyFill="1" applyBorder="1" applyAlignment="1">
      <alignment horizontal="left" wrapText="1" indent="2"/>
    </xf>
    <xf numFmtId="0" fontId="12" fillId="23" borderId="6" xfId="1" applyFont="1" applyFill="1" applyBorder="1" applyAlignment="1">
      <alignment horizontal="left" indent="1"/>
    </xf>
    <xf numFmtId="0" fontId="7" fillId="13" borderId="12" xfId="0" applyFont="1" applyFill="1" applyBorder="1" applyAlignment="1">
      <alignment horizontal="left" wrapText="1" indent="2"/>
    </xf>
    <xf numFmtId="0" fontId="12" fillId="13" borderId="6" xfId="1" applyFont="1" applyFill="1" applyBorder="1" applyAlignment="1">
      <alignment horizontal="right" wrapText="1" indent="3"/>
    </xf>
    <xf numFmtId="0" fontId="12" fillId="12" borderId="2" xfId="1" applyFont="1" applyFill="1" applyBorder="1" applyAlignment="1">
      <alignment horizontal="left" wrapText="1" indent="1"/>
    </xf>
    <xf numFmtId="0" fontId="12" fillId="17" borderId="6" xfId="1" applyFont="1" applyFill="1" applyBorder="1" applyAlignment="1">
      <alignment horizontal="right" wrapText="1" indent="3"/>
    </xf>
    <xf numFmtId="0" fontId="12" fillId="16" borderId="6" xfId="1" applyFont="1" applyFill="1" applyBorder="1" applyAlignment="1">
      <alignment horizontal="left" indent="1"/>
    </xf>
    <xf numFmtId="0" fontId="12" fillId="6" borderId="6" xfId="1" applyFont="1" applyFill="1" applyBorder="1" applyAlignment="1">
      <alignment horizontal="left" indent="1"/>
    </xf>
    <xf numFmtId="0" fontId="12" fillId="9" borderId="6" xfId="0" applyFont="1" applyFill="1" applyBorder="1" applyAlignment="1">
      <alignment horizontal="left" wrapText="1" indent="2"/>
    </xf>
    <xf numFmtId="0" fontId="22" fillId="0" borderId="0" xfId="1" applyFont="1" applyFill="1" applyAlignment="1">
      <alignment horizontal="center"/>
    </xf>
    <xf numFmtId="0" fontId="28" fillId="0" borderId="0" xfId="1" applyFont="1" applyFill="1" applyAlignment="1">
      <alignment horizontal="center"/>
    </xf>
    <xf numFmtId="0" fontId="14" fillId="23" borderId="10" xfId="0" applyFont="1" applyFill="1" applyBorder="1" applyAlignment="1">
      <alignment horizontal="left" wrapText="1" indent="2"/>
    </xf>
    <xf numFmtId="0" fontId="14" fillId="7" borderId="14" xfId="0" applyFont="1" applyFill="1" applyBorder="1" applyAlignment="1">
      <alignment horizontal="left" wrapText="1" indent="2"/>
    </xf>
    <xf numFmtId="0" fontId="12" fillId="13" borderId="5" xfId="1" applyFont="1" applyFill="1" applyBorder="1" applyAlignment="1">
      <alignment horizontal="left" indent="1"/>
    </xf>
    <xf numFmtId="0" fontId="16" fillId="0" borderId="19" xfId="1" applyFont="1" applyFill="1" applyBorder="1" applyAlignment="1">
      <alignment horizontal="left"/>
    </xf>
    <xf numFmtId="0" fontId="12" fillId="14" borderId="5" xfId="1" applyFont="1" applyFill="1" applyBorder="1" applyAlignment="1">
      <alignment horizontal="left" indent="1"/>
    </xf>
    <xf numFmtId="0" fontId="12" fillId="13" borderId="8" xfId="1" applyFont="1" applyFill="1" applyBorder="1" applyAlignment="1">
      <alignment horizontal="left" indent="1"/>
    </xf>
    <xf numFmtId="0" fontId="7" fillId="24" borderId="10" xfId="0" applyFont="1" applyFill="1" applyBorder="1" applyAlignment="1">
      <alignment horizontal="left" wrapText="1" indent="2"/>
    </xf>
    <xf numFmtId="3" fontId="10" fillId="24" borderId="10" xfId="2" applyNumberFormat="1" applyFont="1" applyFill="1" applyBorder="1" applyAlignment="1">
      <alignment horizontal="center" vertical="center"/>
    </xf>
    <xf numFmtId="168" fontId="10" fillId="24" borderId="10" xfId="2" applyNumberFormat="1" applyFont="1" applyFill="1" applyBorder="1" applyAlignment="1">
      <alignment horizontal="center" vertical="center"/>
    </xf>
    <xf numFmtId="0" fontId="14" fillId="24" borderId="10" xfId="0" applyFont="1" applyFill="1" applyBorder="1" applyAlignment="1">
      <alignment horizontal="left" wrapText="1" indent="2"/>
    </xf>
    <xf numFmtId="3" fontId="10" fillId="0" borderId="12" xfId="2" applyNumberFormat="1" applyFont="1" applyFill="1" applyBorder="1" applyAlignment="1">
      <alignment horizontal="center" vertical="center"/>
    </xf>
    <xf numFmtId="168" fontId="10" fillId="0" borderId="12" xfId="2" applyNumberFormat="1" applyFont="1" applyFill="1" applyBorder="1" applyAlignment="1">
      <alignment horizontal="center" vertical="center"/>
    </xf>
    <xf numFmtId="0" fontId="12" fillId="9" borderId="6" xfId="1" applyFont="1" applyFill="1" applyBorder="1" applyAlignment="1">
      <alignment horizontal="left" indent="1"/>
    </xf>
    <xf numFmtId="3" fontId="10" fillId="0" borderId="6" xfId="2" applyNumberFormat="1" applyFont="1" applyFill="1" applyBorder="1" applyAlignment="1">
      <alignment horizontal="center" vertical="center"/>
    </xf>
    <xf numFmtId="168" fontId="10" fillId="0" borderId="6" xfId="2" applyNumberFormat="1" applyFont="1" applyFill="1" applyBorder="1" applyAlignment="1">
      <alignment horizontal="center" vertical="center"/>
    </xf>
    <xf numFmtId="3" fontId="17" fillId="0" borderId="12" xfId="2" applyNumberFormat="1" applyFont="1" applyFill="1" applyBorder="1" applyAlignment="1">
      <alignment horizontal="center"/>
    </xf>
    <xf numFmtId="168" fontId="17" fillId="0" borderId="12" xfId="2" applyNumberFormat="1" applyFont="1" applyFill="1" applyBorder="1" applyAlignment="1">
      <alignment horizontal="center"/>
    </xf>
    <xf numFmtId="3" fontId="17" fillId="0" borderId="6" xfId="2" applyNumberFormat="1" applyFont="1" applyFill="1" applyBorder="1" applyAlignment="1">
      <alignment horizontal="center"/>
    </xf>
    <xf numFmtId="168" fontId="17" fillId="0" borderId="6" xfId="2" applyNumberFormat="1" applyFont="1" applyFill="1" applyBorder="1" applyAlignment="1">
      <alignment horizontal="center"/>
    </xf>
    <xf numFmtId="0" fontId="12" fillId="9" borderId="6" xfId="1" applyFont="1" applyFill="1" applyBorder="1" applyAlignment="1">
      <alignment horizontal="left" wrapText="1"/>
    </xf>
    <xf numFmtId="3" fontId="10" fillId="9" borderId="12" xfId="2" applyNumberFormat="1" applyFont="1" applyFill="1" applyBorder="1" applyAlignment="1">
      <alignment horizontal="center" vertical="center"/>
    </xf>
    <xf numFmtId="168" fontId="10" fillId="9" borderId="12" xfId="2" applyNumberFormat="1" applyFont="1" applyFill="1" applyBorder="1" applyAlignment="1">
      <alignment horizontal="center" vertical="center"/>
    </xf>
    <xf numFmtId="3" fontId="10" fillId="9" borderId="6" xfId="2" applyNumberFormat="1" applyFont="1" applyFill="1" applyBorder="1" applyAlignment="1">
      <alignment horizontal="center" vertical="center"/>
    </xf>
    <xf numFmtId="168" fontId="10" fillId="9" borderId="6" xfId="2" applyNumberFormat="1" applyFont="1" applyFill="1" applyBorder="1" applyAlignment="1">
      <alignment horizontal="center" vertical="center"/>
    </xf>
    <xf numFmtId="3" fontId="9" fillId="9" borderId="12" xfId="2" applyNumberFormat="1" applyFont="1" applyFill="1" applyBorder="1" applyAlignment="1">
      <alignment horizontal="center" vertical="center"/>
    </xf>
    <xf numFmtId="168" fontId="9" fillId="9" borderId="12" xfId="2" applyNumberFormat="1" applyFont="1" applyFill="1" applyBorder="1" applyAlignment="1">
      <alignment horizontal="center" vertical="center"/>
    </xf>
    <xf numFmtId="3" fontId="13" fillId="9" borderId="6" xfId="2" applyNumberFormat="1" applyFont="1" applyFill="1" applyBorder="1" applyAlignment="1">
      <alignment horizontal="center" vertical="center"/>
    </xf>
    <xf numFmtId="168" fontId="13" fillId="9" borderId="6" xfId="2" applyNumberFormat="1" applyFont="1" applyFill="1" applyBorder="1" applyAlignment="1">
      <alignment horizontal="center" vertical="center"/>
    </xf>
    <xf numFmtId="3" fontId="10" fillId="24" borderId="10" xfId="2" applyNumberFormat="1" applyFont="1" applyFill="1" applyBorder="1" applyAlignment="1">
      <alignment horizontal="center" vertical="center" wrapText="1"/>
    </xf>
    <xf numFmtId="168" fontId="10" fillId="24" borderId="10" xfId="2" applyNumberFormat="1" applyFont="1" applyFill="1" applyBorder="1" applyAlignment="1">
      <alignment horizontal="center" vertical="center" wrapText="1"/>
    </xf>
    <xf numFmtId="0" fontId="16" fillId="9" borderId="5" xfId="1" applyFont="1" applyFill="1" applyBorder="1" applyAlignment="1">
      <alignment horizontal="left" wrapText="1" indent="1"/>
    </xf>
    <xf numFmtId="3" fontId="13" fillId="0" borderId="5" xfId="2" applyNumberFormat="1" applyFont="1" applyFill="1" applyBorder="1" applyAlignment="1">
      <alignment horizontal="center" vertical="center"/>
    </xf>
    <xf numFmtId="168" fontId="13" fillId="0" borderId="5" xfId="2" applyNumberFormat="1" applyFont="1" applyFill="1" applyBorder="1" applyAlignment="1">
      <alignment horizontal="center" vertical="center"/>
    </xf>
    <xf numFmtId="3" fontId="9" fillId="24" borderId="10" xfId="2" applyNumberFormat="1" applyFont="1" applyFill="1" applyBorder="1" applyAlignment="1">
      <alignment horizontal="center" vertical="center"/>
    </xf>
    <xf numFmtId="168" fontId="9" fillId="24" borderId="10" xfId="2" applyNumberFormat="1" applyFont="1" applyFill="1" applyBorder="1" applyAlignment="1">
      <alignment horizontal="center" vertical="center"/>
    </xf>
    <xf numFmtId="3" fontId="17" fillId="24" borderId="10" xfId="2" applyNumberFormat="1" applyFont="1" applyFill="1" applyBorder="1" applyAlignment="1">
      <alignment horizontal="center"/>
    </xf>
    <xf numFmtId="168" fontId="17" fillId="24" borderId="10" xfId="2" applyNumberFormat="1" applyFont="1" applyFill="1" applyBorder="1" applyAlignment="1">
      <alignment horizontal="center"/>
    </xf>
    <xf numFmtId="0" fontId="12" fillId="9" borderId="12" xfId="0" applyFont="1" applyFill="1" applyBorder="1" applyAlignment="1">
      <alignment horizontal="left" wrapText="1" indent="2"/>
    </xf>
    <xf numFmtId="0" fontId="8" fillId="9" borderId="1" xfId="1" applyFont="1" applyFill="1" applyBorder="1" applyAlignment="1">
      <alignment horizontal="left"/>
    </xf>
    <xf numFmtId="3" fontId="19" fillId="0" borderId="1" xfId="2" applyNumberFormat="1" applyFont="1" applyFill="1" applyBorder="1" applyAlignment="1">
      <alignment horizontal="center" vertical="center"/>
    </xf>
    <xf numFmtId="168" fontId="19" fillId="0" borderId="1" xfId="2" applyNumberFormat="1" applyFont="1" applyFill="1" applyBorder="1" applyAlignment="1">
      <alignment horizontal="center" vertical="center"/>
    </xf>
    <xf numFmtId="0" fontId="12" fillId="9" borderId="8" xfId="1" applyFont="1" applyFill="1" applyBorder="1" applyAlignment="1">
      <alignment horizontal="left" indent="1"/>
    </xf>
    <xf numFmtId="3" fontId="8" fillId="0" borderId="8" xfId="2" applyNumberFormat="1" applyFont="1" applyFill="1" applyBorder="1" applyAlignment="1">
      <alignment horizontal="center" vertical="center"/>
    </xf>
    <xf numFmtId="168" fontId="8" fillId="0" borderId="8" xfId="2" applyNumberFormat="1" applyFont="1" applyFill="1" applyBorder="1" applyAlignment="1">
      <alignment horizontal="center" vertical="center"/>
    </xf>
    <xf numFmtId="164" fontId="10" fillId="24" borderId="10" xfId="1" applyNumberFormat="1" applyFont="1" applyFill="1" applyBorder="1"/>
    <xf numFmtId="0" fontId="12" fillId="22" borderId="8" xfId="1" applyFont="1" applyFill="1" applyBorder="1" applyAlignment="1">
      <alignment horizontal="left" indent="1"/>
    </xf>
    <xf numFmtId="164" fontId="10" fillId="9" borderId="8" xfId="1" applyNumberFormat="1" applyFont="1" applyFill="1" applyBorder="1"/>
    <xf numFmtId="164" fontId="10" fillId="0" borderId="8" xfId="1" applyNumberFormat="1" applyFont="1" applyFill="1" applyBorder="1"/>
    <xf numFmtId="0" fontId="10" fillId="0" borderId="0" xfId="0" applyFont="1" applyFill="1" applyAlignment="1">
      <alignment horizontal="left"/>
    </xf>
    <xf numFmtId="0" fontId="7" fillId="0" borderId="10" xfId="1" applyFont="1" applyFill="1" applyBorder="1" applyAlignment="1">
      <alignment horizontal="left" wrapText="1" indent="3"/>
    </xf>
    <xf numFmtId="0" fontId="10" fillId="9" borderId="2" xfId="0" applyFont="1" applyFill="1" applyBorder="1" applyAlignment="1">
      <alignment horizontal="left" wrapText="1" indent="2"/>
    </xf>
    <xf numFmtId="0" fontId="7" fillId="9" borderId="2" xfId="0" applyFont="1" applyFill="1" applyBorder="1" applyAlignment="1">
      <alignment horizontal="left" wrapText="1" indent="2"/>
    </xf>
    <xf numFmtId="0" fontId="7" fillId="13" borderId="2" xfId="0" applyFont="1" applyFill="1" applyBorder="1" applyAlignment="1">
      <alignment horizontal="left" wrapText="1" indent="2"/>
    </xf>
    <xf numFmtId="0" fontId="7" fillId="6" borderId="2" xfId="0" applyFont="1" applyFill="1" applyBorder="1" applyAlignment="1">
      <alignment horizontal="left" wrapText="1" indent="2"/>
    </xf>
    <xf numFmtId="0" fontId="7" fillId="20" borderId="2" xfId="0" applyFont="1" applyFill="1" applyBorder="1" applyAlignment="1">
      <alignment horizontal="left" wrapText="1" indent="2"/>
    </xf>
    <xf numFmtId="0" fontId="7" fillId="14" borderId="2" xfId="0" applyFont="1" applyFill="1" applyBorder="1" applyAlignment="1">
      <alignment horizontal="left" wrapText="1" indent="2"/>
    </xf>
    <xf numFmtId="0" fontId="7" fillId="22" borderId="0" xfId="0" applyFont="1" applyFill="1" applyBorder="1" applyAlignment="1">
      <alignment horizontal="left" wrapText="1" indent="2"/>
    </xf>
    <xf numFmtId="0" fontId="7" fillId="9" borderId="8" xfId="0" applyFont="1" applyFill="1" applyBorder="1" applyAlignment="1">
      <alignment horizontal="left" wrapText="1" indent="2"/>
    </xf>
    <xf numFmtId="0" fontId="12" fillId="6" borderId="10" xfId="1" applyFont="1" applyFill="1" applyBorder="1" applyAlignment="1">
      <alignment horizontal="left" wrapText="1"/>
    </xf>
    <xf numFmtId="3" fontId="19" fillId="0" borderId="13" xfId="2" applyNumberFormat="1" applyFont="1" applyFill="1" applyBorder="1" applyAlignment="1">
      <alignment horizontal="center" vertical="center"/>
    </xf>
    <xf numFmtId="3" fontId="9" fillId="0" borderId="12" xfId="2" applyNumberFormat="1" applyFont="1" applyFill="1" applyBorder="1" applyAlignment="1">
      <alignment horizontal="center" vertical="center"/>
    </xf>
    <xf numFmtId="3" fontId="13" fillId="0" borderId="6" xfId="2" applyNumberFormat="1" applyFont="1" applyFill="1" applyBorder="1" applyAlignment="1">
      <alignment horizontal="center" vertical="center"/>
    </xf>
    <xf numFmtId="3" fontId="10" fillId="0" borderId="10" xfId="2" applyNumberFormat="1" applyFont="1" applyFill="1" applyBorder="1" applyAlignment="1">
      <alignment horizontal="center" vertical="center" wrapText="1"/>
    </xf>
    <xf numFmtId="3" fontId="19" fillId="25" borderId="6" xfId="1" applyNumberFormat="1" applyFont="1" applyFill="1" applyBorder="1" applyAlignment="1">
      <alignment horizontal="center"/>
    </xf>
    <xf numFmtId="0" fontId="8" fillId="25" borderId="6" xfId="1" applyFont="1" applyFill="1" applyBorder="1" applyAlignment="1">
      <alignment horizontal="left"/>
    </xf>
    <xf numFmtId="0" fontId="7" fillId="0" borderId="12" xfId="1" applyFont="1" applyFill="1" applyBorder="1" applyAlignment="1">
      <alignment horizontal="left" wrapText="1" indent="3"/>
    </xf>
    <xf numFmtId="0" fontId="7" fillId="14" borderId="12" xfId="0" applyFont="1" applyFill="1" applyBorder="1" applyAlignment="1">
      <alignment horizontal="left" wrapText="1" indent="2"/>
    </xf>
    <xf numFmtId="0" fontId="12" fillId="14" borderId="6" xfId="1" applyFont="1" applyFill="1" applyBorder="1" applyAlignment="1">
      <alignment horizontal="left" indent="1"/>
    </xf>
    <xf numFmtId="0" fontId="7" fillId="15" borderId="12" xfId="0" applyFont="1" applyFill="1" applyBorder="1" applyAlignment="1">
      <alignment horizontal="left" wrapText="1" indent="2"/>
    </xf>
    <xf numFmtId="0" fontId="12" fillId="15" borderId="6" xfId="1" applyFont="1" applyFill="1" applyBorder="1" applyAlignment="1">
      <alignment horizontal="left" indent="1"/>
    </xf>
    <xf numFmtId="165" fontId="17" fillId="0" borderId="0" xfId="2" applyFont="1" applyFill="1" applyBorder="1"/>
    <xf numFmtId="165" fontId="7" fillId="0" borderId="0" xfId="2" applyFont="1" applyFill="1" applyBorder="1"/>
    <xf numFmtId="165" fontId="10" fillId="0" borderId="0" xfId="2" applyFont="1" applyFill="1"/>
    <xf numFmtId="0" fontId="12" fillId="9" borderId="13" xfId="1" applyFont="1" applyFill="1" applyBorder="1" applyAlignment="1">
      <alignment horizontal="left" indent="1"/>
    </xf>
    <xf numFmtId="0" fontId="12" fillId="9" borderId="14" xfId="1" applyFont="1" applyFill="1" applyBorder="1" applyAlignment="1">
      <alignment wrapText="1"/>
    </xf>
    <xf numFmtId="0" fontId="7" fillId="9" borderId="12" xfId="1" applyFont="1" applyFill="1" applyBorder="1" applyAlignment="1">
      <alignment horizontal="left" wrapText="1" indent="3"/>
    </xf>
    <xf numFmtId="0" fontId="12" fillId="24" borderId="13" xfId="1" applyFont="1" applyFill="1" applyBorder="1" applyAlignment="1">
      <alignment horizontal="left" indent="1"/>
    </xf>
    <xf numFmtId="0" fontId="8" fillId="24" borderId="12" xfId="1" applyFont="1" applyFill="1" applyBorder="1"/>
    <xf numFmtId="2" fontId="10" fillId="24" borderId="10" xfId="0" applyNumberFormat="1" applyFont="1" applyFill="1" applyBorder="1" applyAlignment="1">
      <alignment horizontal="left" wrapText="1" indent="2"/>
    </xf>
    <xf numFmtId="2" fontId="30" fillId="24" borderId="10" xfId="0" applyNumberFormat="1" applyFont="1" applyFill="1" applyBorder="1" applyAlignment="1">
      <alignment horizontal="left" wrapText="1" indent="2"/>
    </xf>
    <xf numFmtId="2" fontId="10" fillId="24" borderId="2" xfId="0" applyNumberFormat="1" applyFont="1" applyFill="1" applyBorder="1" applyAlignment="1">
      <alignment horizontal="left" wrapText="1" indent="2"/>
    </xf>
    <xf numFmtId="0" fontId="12" fillId="24" borderId="6" xfId="1" applyFont="1" applyFill="1" applyBorder="1" applyAlignment="1">
      <alignment horizontal="left" indent="1"/>
    </xf>
    <xf numFmtId="43" fontId="8" fillId="0" borderId="0" xfId="0" applyNumberFormat="1" applyFont="1" applyFill="1"/>
    <xf numFmtId="175" fontId="17" fillId="9" borderId="0" xfId="1" applyNumberFormat="1" applyFont="1" applyFill="1" applyBorder="1"/>
    <xf numFmtId="174" fontId="17" fillId="9" borderId="0" xfId="1" applyNumberFormat="1" applyFont="1" applyFill="1" applyBorder="1"/>
    <xf numFmtId="0" fontId="12" fillId="24" borderId="8" xfId="1" applyFont="1" applyFill="1" applyBorder="1" applyAlignment="1">
      <alignment horizontal="left" indent="1"/>
    </xf>
    <xf numFmtId="0" fontId="15" fillId="0" borderId="31" xfId="1" applyFont="1" applyFill="1" applyBorder="1" applyAlignment="1">
      <alignment horizontal="left"/>
    </xf>
    <xf numFmtId="0" fontId="7" fillId="20" borderId="12" xfId="0" applyFont="1" applyFill="1" applyBorder="1" applyAlignment="1">
      <alignment horizontal="left" wrapText="1" indent="2"/>
    </xf>
    <xf numFmtId="0" fontId="12" fillId="20" borderId="6" xfId="1" applyFont="1" applyFill="1" applyBorder="1" applyAlignment="1">
      <alignment horizontal="left" indent="1"/>
    </xf>
    <xf numFmtId="0" fontId="7" fillId="19" borderId="12" xfId="0" applyFont="1" applyFill="1" applyBorder="1" applyAlignment="1">
      <alignment horizontal="left" wrapText="1" indent="2"/>
    </xf>
    <xf numFmtId="0" fontId="12" fillId="19" borderId="6" xfId="1" applyFont="1" applyFill="1" applyBorder="1" applyAlignment="1">
      <alignment horizontal="left" indent="1"/>
    </xf>
    <xf numFmtId="0" fontId="7" fillId="10" borderId="12" xfId="0" applyFont="1" applyFill="1" applyBorder="1" applyAlignment="1">
      <alignment horizontal="left" wrapText="1" indent="2"/>
    </xf>
    <xf numFmtId="0" fontId="12" fillId="10" borderId="6" xfId="1" applyFont="1" applyFill="1" applyBorder="1" applyAlignment="1">
      <alignment horizontal="left" indent="1"/>
    </xf>
    <xf numFmtId="0" fontId="10" fillId="0" borderId="33" xfId="0" applyFont="1" applyFill="1" applyBorder="1"/>
    <xf numFmtId="3" fontId="10" fillId="0" borderId="33" xfId="0" applyNumberFormat="1" applyFont="1" applyFill="1" applyBorder="1" applyAlignment="1">
      <alignment horizontal="center"/>
    </xf>
    <xf numFmtId="3" fontId="7" fillId="0" borderId="6" xfId="1" applyNumberFormat="1" applyFont="1" applyFill="1" applyBorder="1" applyAlignment="1">
      <alignment horizontal="center"/>
    </xf>
    <xf numFmtId="172" fontId="9" fillId="24" borderId="10" xfId="1" applyNumberFormat="1" applyFont="1" applyFill="1" applyBorder="1" applyAlignment="1">
      <alignment horizontal="center" vertical="center" wrapText="1"/>
    </xf>
    <xf numFmtId="172" fontId="9" fillId="9" borderId="10" xfId="1" applyNumberFormat="1" applyFont="1" applyFill="1" applyBorder="1" applyAlignment="1">
      <alignment horizontal="center" vertical="center" wrapText="1"/>
    </xf>
    <xf numFmtId="172" fontId="9" fillId="0" borderId="10" xfId="1" applyNumberFormat="1" applyFont="1" applyFill="1" applyBorder="1" applyAlignment="1">
      <alignment horizontal="center" vertical="center" wrapText="1"/>
    </xf>
    <xf numFmtId="172" fontId="9" fillId="9" borderId="12" xfId="1" applyNumberFormat="1" applyFont="1" applyFill="1" applyBorder="1" applyAlignment="1">
      <alignment horizontal="center" vertical="center" wrapText="1"/>
    </xf>
    <xf numFmtId="172" fontId="9" fillId="0" borderId="12" xfId="1" applyNumberFormat="1" applyFont="1" applyFill="1" applyBorder="1" applyAlignment="1">
      <alignment horizontal="center" vertical="center" wrapText="1"/>
    </xf>
    <xf numFmtId="172" fontId="13" fillId="9" borderId="6" xfId="1" applyNumberFormat="1" applyFont="1" applyFill="1" applyBorder="1" applyAlignment="1">
      <alignment horizontal="center" vertical="center" wrapText="1"/>
    </xf>
    <xf numFmtId="172" fontId="13" fillId="0" borderId="6" xfId="1" applyNumberFormat="1" applyFont="1" applyFill="1" applyBorder="1" applyAlignment="1">
      <alignment horizontal="center" vertical="center" wrapText="1"/>
    </xf>
    <xf numFmtId="172" fontId="10" fillId="0" borderId="13" xfId="1" applyNumberFormat="1" applyFont="1" applyFill="1" applyBorder="1" applyAlignment="1">
      <alignment horizontal="center" vertical="center" wrapText="1"/>
    </xf>
    <xf numFmtId="172" fontId="10" fillId="24" borderId="10" xfId="1" applyNumberFormat="1" applyFont="1" applyFill="1" applyBorder="1" applyAlignment="1">
      <alignment horizontal="center" vertical="center" wrapText="1"/>
    </xf>
    <xf numFmtId="172" fontId="10" fillId="0" borderId="10" xfId="1" applyNumberFormat="1" applyFont="1" applyFill="1" applyBorder="1" applyAlignment="1">
      <alignment horizontal="center" vertical="center" wrapText="1"/>
    </xf>
    <xf numFmtId="172" fontId="10" fillId="9" borderId="10" xfId="1" applyNumberFormat="1" applyFont="1" applyFill="1" applyBorder="1" applyAlignment="1">
      <alignment horizontal="center" vertical="center" wrapText="1"/>
    </xf>
    <xf numFmtId="172" fontId="10" fillId="0" borderId="12" xfId="1" applyNumberFormat="1" applyFont="1" applyFill="1" applyBorder="1" applyAlignment="1">
      <alignment horizontal="center" vertical="center" wrapText="1"/>
    </xf>
    <xf numFmtId="172" fontId="9" fillId="0" borderId="10" xfId="2" applyNumberFormat="1" applyFont="1" applyFill="1" applyBorder="1" applyAlignment="1">
      <alignment horizontal="center" vertical="center"/>
    </xf>
    <xf numFmtId="172" fontId="8" fillId="0" borderId="8" xfId="1" applyNumberFormat="1" applyFont="1" applyFill="1" applyBorder="1" applyAlignment="1">
      <alignment horizontal="center" vertical="center" wrapText="1"/>
    </xf>
    <xf numFmtId="172" fontId="10" fillId="24" borderId="10" xfId="2" applyNumberFormat="1" applyFont="1" applyFill="1" applyBorder="1" applyAlignment="1">
      <alignment horizontal="center" vertical="center"/>
    </xf>
    <xf numFmtId="172" fontId="10" fillId="0" borderId="10" xfId="2" applyNumberFormat="1" applyFont="1" applyFill="1" applyBorder="1" applyAlignment="1">
      <alignment horizontal="center" vertical="center"/>
    </xf>
    <xf numFmtId="172" fontId="10" fillId="0" borderId="12" xfId="2" applyNumberFormat="1" applyFont="1" applyFill="1" applyBorder="1" applyAlignment="1">
      <alignment horizontal="center" vertical="center"/>
    </xf>
    <xf numFmtId="172" fontId="10" fillId="0" borderId="6" xfId="2" applyNumberFormat="1" applyFont="1" applyFill="1" applyBorder="1" applyAlignment="1">
      <alignment horizontal="center" vertical="center"/>
    </xf>
    <xf numFmtId="172" fontId="10" fillId="0" borderId="5" xfId="2" applyNumberFormat="1" applyFont="1" applyFill="1" applyBorder="1" applyAlignment="1">
      <alignment horizontal="center" vertical="center"/>
    </xf>
    <xf numFmtId="172" fontId="8" fillId="0" borderId="2" xfId="1" applyNumberFormat="1" applyFont="1" applyFill="1" applyBorder="1" applyAlignment="1">
      <alignment horizontal="center" vertical="center" wrapText="1"/>
    </xf>
    <xf numFmtId="172" fontId="10" fillId="0" borderId="6" xfId="1" applyNumberFormat="1" applyFont="1" applyFill="1" applyBorder="1" applyAlignment="1">
      <alignment horizontal="center" vertical="center" wrapText="1"/>
    </xf>
    <xf numFmtId="172" fontId="10" fillId="0" borderId="2" xfId="1" applyNumberFormat="1" applyFont="1" applyFill="1" applyBorder="1" applyAlignment="1">
      <alignment horizontal="center" vertical="center" wrapText="1"/>
    </xf>
    <xf numFmtId="172" fontId="8" fillId="9" borderId="13" xfId="1" applyNumberFormat="1" applyFont="1" applyFill="1" applyBorder="1" applyAlignment="1">
      <alignment horizontal="center" vertical="center" wrapText="1"/>
    </xf>
    <xf numFmtId="172" fontId="8" fillId="0" borderId="13" xfId="1" applyNumberFormat="1" applyFont="1" applyFill="1" applyBorder="1" applyAlignment="1">
      <alignment horizontal="center" vertical="center" wrapText="1"/>
    </xf>
    <xf numFmtId="172" fontId="10" fillId="9" borderId="12" xfId="1" applyNumberFormat="1" applyFont="1" applyFill="1" applyBorder="1" applyAlignment="1">
      <alignment horizontal="center" vertical="center" wrapText="1"/>
    </xf>
    <xf numFmtId="172" fontId="10" fillId="9" borderId="6" xfId="1" applyNumberFormat="1" applyFont="1" applyFill="1" applyBorder="1" applyAlignment="1">
      <alignment horizontal="center" vertical="center" wrapText="1"/>
    </xf>
    <xf numFmtId="172" fontId="13" fillId="0" borderId="13" xfId="1" applyNumberFormat="1" applyFont="1" applyFill="1" applyBorder="1" applyAlignment="1">
      <alignment horizontal="center" vertical="center" wrapText="1"/>
    </xf>
    <xf numFmtId="172" fontId="8" fillId="0" borderId="1" xfId="1" applyNumberFormat="1" applyFont="1" applyFill="1" applyBorder="1" applyAlignment="1">
      <alignment horizontal="center" vertical="center" wrapText="1"/>
    </xf>
    <xf numFmtId="172" fontId="19" fillId="25" borderId="6" xfId="1" applyNumberFormat="1" applyFont="1" applyFill="1" applyBorder="1" applyAlignment="1">
      <alignment horizontal="center" vertical="center"/>
    </xf>
    <xf numFmtId="172" fontId="10" fillId="10" borderId="14" xfId="1" applyNumberFormat="1" applyFont="1" applyFill="1" applyBorder="1" applyAlignment="1">
      <alignment horizontal="center" vertical="center"/>
    </xf>
    <xf numFmtId="172" fontId="10" fillId="10" borderId="13" xfId="1" applyNumberFormat="1" applyFont="1" applyFill="1" applyBorder="1" applyAlignment="1">
      <alignment horizontal="center" vertical="center"/>
    </xf>
    <xf numFmtId="172" fontId="10" fillId="9" borderId="10" xfId="1" applyNumberFormat="1" applyFont="1" applyFill="1" applyBorder="1" applyAlignment="1">
      <alignment horizontal="center" vertical="center"/>
    </xf>
    <xf numFmtId="172" fontId="10" fillId="0" borderId="10" xfId="1" applyNumberFormat="1" applyFont="1" applyFill="1" applyBorder="1" applyAlignment="1">
      <alignment horizontal="center" vertical="center"/>
    </xf>
    <xf numFmtId="172" fontId="10" fillId="24" borderId="10" xfId="1" applyNumberFormat="1" applyFont="1" applyFill="1" applyBorder="1" applyAlignment="1">
      <alignment horizontal="center" vertical="center"/>
    </xf>
    <xf numFmtId="172" fontId="10" fillId="0" borderId="8" xfId="1" applyNumberFormat="1" applyFont="1" applyFill="1" applyBorder="1" applyAlignment="1">
      <alignment horizontal="center" vertical="center"/>
    </xf>
    <xf numFmtId="164" fontId="7" fillId="9" borderId="10" xfId="1" applyNumberFormat="1" applyFont="1" applyFill="1" applyBorder="1" applyAlignment="1">
      <alignment horizontal="center" vertical="center"/>
    </xf>
    <xf numFmtId="164" fontId="7" fillId="9" borderId="21" xfId="1" applyNumberFormat="1" applyFont="1" applyFill="1" applyBorder="1" applyAlignment="1">
      <alignment horizontal="center" vertical="center"/>
    </xf>
    <xf numFmtId="172" fontId="7" fillId="9" borderId="21" xfId="1" applyNumberFormat="1" applyFont="1" applyFill="1" applyBorder="1" applyAlignment="1">
      <alignment horizontal="center" vertical="center"/>
    </xf>
    <xf numFmtId="172" fontId="7" fillId="9" borderId="10" xfId="1" applyNumberFormat="1" applyFont="1" applyFill="1" applyBorder="1" applyAlignment="1">
      <alignment horizontal="center" vertical="center"/>
    </xf>
    <xf numFmtId="164" fontId="9" fillId="9" borderId="10" xfId="1" applyNumberFormat="1" applyFont="1" applyFill="1" applyBorder="1" applyAlignment="1">
      <alignment horizontal="center" vertical="center"/>
    </xf>
    <xf numFmtId="170" fontId="7" fillId="9" borderId="10" xfId="2" applyNumberFormat="1" applyFont="1" applyFill="1" applyBorder="1" applyAlignment="1">
      <alignment horizontal="center" vertical="center"/>
    </xf>
    <xf numFmtId="164" fontId="10" fillId="9" borderId="21" xfId="1" applyNumberFormat="1" applyFont="1" applyFill="1" applyBorder="1" applyAlignment="1">
      <alignment horizontal="center" vertical="center"/>
    </xf>
    <xf numFmtId="170" fontId="10" fillId="9" borderId="21" xfId="1" applyNumberFormat="1" applyFont="1" applyFill="1" applyBorder="1" applyAlignment="1">
      <alignment horizontal="center" vertical="center"/>
    </xf>
    <xf numFmtId="164" fontId="9" fillId="9" borderId="12" xfId="1" applyNumberFormat="1" applyFont="1" applyFill="1" applyBorder="1" applyAlignment="1">
      <alignment horizontal="center" vertical="center"/>
    </xf>
    <xf numFmtId="170" fontId="7" fillId="9" borderId="12" xfId="2" applyNumberFormat="1" applyFont="1" applyFill="1" applyBorder="1" applyAlignment="1">
      <alignment horizontal="center" vertical="center"/>
    </xf>
    <xf numFmtId="171" fontId="10" fillId="0" borderId="10" xfId="2" applyNumberFormat="1" applyFont="1" applyFill="1" applyBorder="1" applyAlignment="1">
      <alignment horizontal="center" vertical="center"/>
    </xf>
    <xf numFmtId="164" fontId="9" fillId="9" borderId="2" xfId="1" applyNumberFormat="1" applyFont="1" applyFill="1" applyBorder="1" applyAlignment="1">
      <alignment horizontal="center" vertical="center"/>
    </xf>
    <xf numFmtId="170" fontId="7" fillId="9" borderId="23" xfId="2" applyNumberFormat="1" applyFont="1" applyFill="1" applyBorder="1" applyAlignment="1">
      <alignment horizontal="center" vertical="center"/>
    </xf>
    <xf numFmtId="170" fontId="7" fillId="9" borderId="2" xfId="2" applyNumberFormat="1" applyFont="1" applyFill="1" applyBorder="1" applyAlignment="1">
      <alignment horizontal="center" vertical="center"/>
    </xf>
    <xf numFmtId="164" fontId="8" fillId="0" borderId="6" xfId="1" applyNumberFormat="1" applyFont="1" applyFill="1" applyBorder="1" applyAlignment="1">
      <alignment horizontal="center" vertical="center"/>
    </xf>
    <xf numFmtId="164" fontId="9" fillId="0" borderId="6" xfId="1" applyNumberFormat="1" applyFont="1" applyFill="1" applyBorder="1" applyAlignment="1">
      <alignment horizontal="center" vertical="center"/>
    </xf>
    <xf numFmtId="172" fontId="8" fillId="0" borderId="20" xfId="1" applyNumberFormat="1" applyFont="1" applyFill="1" applyBorder="1" applyAlignment="1">
      <alignment horizontal="center" vertical="center"/>
    </xf>
    <xf numFmtId="164" fontId="8" fillId="9" borderId="14" xfId="1" applyNumberFormat="1" applyFont="1" applyFill="1" applyBorder="1" applyAlignment="1">
      <alignment horizontal="center" vertical="center"/>
    </xf>
    <xf numFmtId="164" fontId="8" fillId="9" borderId="24" xfId="1" applyNumberFormat="1" applyFont="1" applyFill="1" applyBorder="1" applyAlignment="1">
      <alignment horizontal="center" vertical="center"/>
    </xf>
    <xf numFmtId="164" fontId="10" fillId="9" borderId="14" xfId="1" applyNumberFormat="1" applyFont="1" applyFill="1" applyBorder="1" applyAlignment="1">
      <alignment horizontal="center" vertical="center"/>
    </xf>
    <xf numFmtId="172" fontId="8" fillId="9" borderId="24" xfId="1" applyNumberFormat="1" applyFont="1" applyFill="1" applyBorder="1" applyAlignment="1">
      <alignment horizontal="center" vertical="center"/>
    </xf>
    <xf numFmtId="172" fontId="8" fillId="9" borderId="14" xfId="1" applyNumberFormat="1" applyFont="1" applyFill="1" applyBorder="1" applyAlignment="1">
      <alignment horizontal="center" vertical="center"/>
    </xf>
    <xf numFmtId="164" fontId="8" fillId="24" borderId="12" xfId="1" applyNumberFormat="1" applyFont="1" applyFill="1" applyBorder="1" applyAlignment="1">
      <alignment horizontal="center" vertical="center"/>
    </xf>
    <xf numFmtId="164" fontId="10" fillId="24" borderId="12" xfId="1" applyNumberFormat="1" applyFont="1" applyFill="1" applyBorder="1" applyAlignment="1">
      <alignment horizontal="center" vertical="center"/>
    </xf>
    <xf numFmtId="172" fontId="8" fillId="24" borderId="22" xfId="1" applyNumberFormat="1" applyFont="1" applyFill="1" applyBorder="1" applyAlignment="1">
      <alignment horizontal="center" vertical="center"/>
    </xf>
    <xf numFmtId="172" fontId="8" fillId="24" borderId="12" xfId="1" applyNumberFormat="1" applyFont="1" applyFill="1" applyBorder="1" applyAlignment="1">
      <alignment horizontal="center" vertical="center"/>
    </xf>
    <xf numFmtId="164" fontId="9" fillId="24" borderId="10" xfId="1" applyNumberFormat="1" applyFont="1" applyFill="1" applyBorder="1" applyAlignment="1">
      <alignment horizontal="center" vertical="center"/>
    </xf>
    <xf numFmtId="170" fontId="7" fillId="24" borderId="10" xfId="2" applyNumberFormat="1" applyFont="1" applyFill="1" applyBorder="1" applyAlignment="1">
      <alignment horizontal="center" vertical="center"/>
    </xf>
    <xf numFmtId="164" fontId="9" fillId="24" borderId="12" xfId="1" applyNumberFormat="1" applyFont="1" applyFill="1" applyBorder="1" applyAlignment="1">
      <alignment horizontal="center" vertical="center"/>
    </xf>
    <xf numFmtId="170" fontId="7" fillId="24" borderId="12" xfId="2" applyNumberFormat="1" applyFont="1" applyFill="1" applyBorder="1" applyAlignment="1">
      <alignment horizontal="center" vertical="center"/>
    </xf>
    <xf numFmtId="164" fontId="9" fillId="24" borderId="2" xfId="1" applyNumberFormat="1" applyFont="1" applyFill="1" applyBorder="1" applyAlignment="1">
      <alignment horizontal="center" vertical="center"/>
    </xf>
    <xf numFmtId="164" fontId="13" fillId="24" borderId="6" xfId="1" applyNumberFormat="1" applyFont="1" applyFill="1" applyBorder="1" applyAlignment="1">
      <alignment horizontal="center" vertical="center"/>
    </xf>
    <xf numFmtId="164" fontId="9" fillId="24" borderId="6" xfId="1" applyNumberFormat="1" applyFont="1" applyFill="1" applyBorder="1" applyAlignment="1">
      <alignment horizontal="center" vertical="center"/>
    </xf>
    <xf numFmtId="172" fontId="13" fillId="24" borderId="6" xfId="1" applyNumberFormat="1" applyFont="1" applyFill="1" applyBorder="1" applyAlignment="1">
      <alignment horizontal="center" vertical="center"/>
    </xf>
    <xf numFmtId="164" fontId="13" fillId="9" borderId="2" xfId="1" applyNumberFormat="1" applyFont="1" applyFill="1" applyBorder="1" applyAlignment="1">
      <alignment horizontal="center" vertical="center"/>
    </xf>
    <xf numFmtId="172" fontId="8" fillId="9" borderId="23" xfId="2" applyNumberFormat="1" applyFont="1" applyFill="1" applyBorder="1" applyAlignment="1">
      <alignment horizontal="center" vertical="center"/>
    </xf>
    <xf numFmtId="172" fontId="8" fillId="9" borderId="2" xfId="2" applyNumberFormat="1" applyFont="1" applyFill="1" applyBorder="1" applyAlignment="1">
      <alignment horizontal="center" vertical="center"/>
    </xf>
    <xf numFmtId="171" fontId="8" fillId="9" borderId="2" xfId="2" applyNumberFormat="1" applyFont="1" applyFill="1" applyBorder="1" applyAlignment="1">
      <alignment horizontal="center" vertical="center"/>
    </xf>
    <xf numFmtId="164" fontId="7" fillId="9" borderId="2" xfId="1" applyNumberFormat="1" applyFont="1" applyFill="1" applyBorder="1" applyAlignment="1">
      <alignment horizontal="center" vertical="center"/>
    </xf>
    <xf numFmtId="172" fontId="7" fillId="9" borderId="23" xfId="1" applyNumberFormat="1" applyFont="1" applyFill="1" applyBorder="1" applyAlignment="1">
      <alignment horizontal="center" vertical="center"/>
    </xf>
    <xf numFmtId="172" fontId="7" fillId="9" borderId="2" xfId="1" applyNumberFormat="1" applyFont="1" applyFill="1" applyBorder="1" applyAlignment="1">
      <alignment horizontal="center" vertical="center"/>
    </xf>
    <xf numFmtId="172" fontId="7" fillId="9" borderId="21" xfId="2" applyNumberFormat="1" applyFont="1" applyFill="1" applyBorder="1" applyAlignment="1">
      <alignment horizontal="center" vertical="center"/>
    </xf>
    <xf numFmtId="172" fontId="7" fillId="9" borderId="10" xfId="2" applyNumberFormat="1" applyFont="1" applyFill="1" applyBorder="1" applyAlignment="1">
      <alignment horizontal="center" vertical="center"/>
    </xf>
    <xf numFmtId="164" fontId="7" fillId="9" borderId="10" xfId="2" applyNumberFormat="1" applyFont="1" applyFill="1" applyBorder="1" applyAlignment="1">
      <alignment horizontal="center" vertical="center"/>
    </xf>
    <xf numFmtId="164" fontId="10" fillId="9" borderId="10" xfId="1" applyNumberFormat="1" applyFont="1" applyFill="1" applyBorder="1" applyAlignment="1">
      <alignment horizontal="center" vertical="center"/>
    </xf>
    <xf numFmtId="164" fontId="7" fillId="9" borderId="12" xfId="2" applyNumberFormat="1" applyFont="1" applyFill="1" applyBorder="1" applyAlignment="1">
      <alignment horizontal="center" vertical="center"/>
    </xf>
    <xf numFmtId="164" fontId="12" fillId="9" borderId="17" xfId="2" applyNumberFormat="1" applyFont="1" applyFill="1" applyBorder="1" applyAlignment="1">
      <alignment horizontal="center" vertical="center"/>
    </xf>
    <xf numFmtId="164" fontId="7" fillId="9" borderId="6" xfId="2" applyNumberFormat="1" applyFont="1" applyFill="1" applyBorder="1" applyAlignment="1">
      <alignment horizontal="center" vertical="center"/>
    </xf>
    <xf numFmtId="172" fontId="12" fillId="9" borderId="30" xfId="2" applyNumberFormat="1" applyFont="1" applyFill="1" applyBorder="1" applyAlignment="1">
      <alignment horizontal="center" vertical="center"/>
    </xf>
    <xf numFmtId="172" fontId="12" fillId="9" borderId="16" xfId="2" applyNumberFormat="1" applyFont="1" applyFill="1" applyBorder="1" applyAlignment="1">
      <alignment horizontal="center" vertical="center"/>
    </xf>
    <xf numFmtId="164" fontId="12" fillId="9" borderId="6" xfId="2" applyNumberFormat="1" applyFont="1" applyFill="1" applyBorder="1" applyAlignment="1">
      <alignment horizontal="center" vertical="center"/>
    </xf>
    <xf numFmtId="164" fontId="7" fillId="9" borderId="4" xfId="1" applyNumberFormat="1" applyFont="1" applyFill="1" applyBorder="1" applyAlignment="1">
      <alignment horizontal="center" vertical="center"/>
    </xf>
    <xf numFmtId="172" fontId="7" fillId="9" borderId="25" xfId="2" applyNumberFormat="1" applyFont="1" applyFill="1" applyBorder="1" applyAlignment="1">
      <alignment horizontal="center" vertical="center"/>
    </xf>
    <xf numFmtId="172" fontId="7" fillId="9" borderId="4" xfId="2" applyNumberFormat="1" applyFont="1" applyFill="1" applyBorder="1" applyAlignment="1">
      <alignment horizontal="center" vertical="center"/>
    </xf>
    <xf numFmtId="164" fontId="7" fillId="9" borderId="4" xfId="2" applyNumberFormat="1" applyFont="1" applyFill="1" applyBorder="1" applyAlignment="1">
      <alignment horizontal="center" vertical="center"/>
    </xf>
    <xf numFmtId="164" fontId="7" fillId="9" borderId="23" xfId="2" applyNumberFormat="1" applyFont="1" applyFill="1" applyBorder="1" applyAlignment="1">
      <alignment horizontal="center" vertical="center"/>
    </xf>
    <xf numFmtId="164" fontId="10" fillId="9" borderId="22" xfId="1" applyNumberFormat="1" applyFont="1" applyFill="1" applyBorder="1" applyAlignment="1">
      <alignment horizontal="center" vertical="center"/>
    </xf>
    <xf numFmtId="164" fontId="10" fillId="9" borderId="0" xfId="1" applyNumberFormat="1" applyFont="1" applyFill="1" applyBorder="1" applyAlignment="1">
      <alignment horizontal="center" vertical="center"/>
    </xf>
    <xf numFmtId="164" fontId="12" fillId="9" borderId="20" xfId="2" applyNumberFormat="1" applyFont="1" applyFill="1" applyBorder="1" applyAlignment="1">
      <alignment horizontal="center" vertical="center"/>
    </xf>
    <xf numFmtId="164" fontId="12" fillId="9" borderId="30" xfId="2" applyNumberFormat="1" applyFont="1" applyFill="1" applyBorder="1" applyAlignment="1">
      <alignment horizontal="center" vertical="center"/>
    </xf>
    <xf numFmtId="170" fontId="7" fillId="9" borderId="6" xfId="2" applyNumberFormat="1" applyFont="1" applyFill="1" applyBorder="1" applyAlignment="1">
      <alignment horizontal="center" vertical="center"/>
    </xf>
    <xf numFmtId="172" fontId="12" fillId="9" borderId="6" xfId="2" applyNumberFormat="1" applyFont="1" applyFill="1" applyBorder="1" applyAlignment="1">
      <alignment horizontal="center" vertical="center"/>
    </xf>
    <xf numFmtId="170" fontId="12" fillId="9" borderId="6" xfId="2" applyNumberFormat="1" applyFont="1" applyFill="1" applyBorder="1" applyAlignment="1">
      <alignment horizontal="center" vertical="center"/>
    </xf>
    <xf numFmtId="164" fontId="7" fillId="9" borderId="14" xfId="1" applyNumberFormat="1" applyFont="1" applyFill="1" applyBorder="1" applyAlignment="1">
      <alignment horizontal="center" vertical="center"/>
    </xf>
    <xf numFmtId="164" fontId="7" fillId="9" borderId="24" xfId="1" applyNumberFormat="1" applyFont="1" applyFill="1" applyBorder="1" applyAlignment="1">
      <alignment horizontal="center" vertical="center"/>
    </xf>
    <xf numFmtId="172" fontId="12" fillId="9" borderId="14" xfId="1" applyNumberFormat="1" applyFont="1" applyFill="1" applyBorder="1" applyAlignment="1">
      <alignment horizontal="center" vertical="center"/>
    </xf>
    <xf numFmtId="172" fontId="12" fillId="9" borderId="24" xfId="1" applyNumberFormat="1" applyFont="1" applyFill="1" applyBorder="1" applyAlignment="1">
      <alignment horizontal="center" vertical="center"/>
    </xf>
    <xf numFmtId="164" fontId="12" fillId="9" borderId="14" xfId="1" applyNumberFormat="1" applyFont="1" applyFill="1" applyBorder="1" applyAlignment="1">
      <alignment horizontal="center" vertical="center"/>
    </xf>
    <xf numFmtId="172" fontId="12" fillId="9" borderId="10" xfId="1" applyNumberFormat="1" applyFont="1" applyFill="1" applyBorder="1" applyAlignment="1">
      <alignment horizontal="center" vertical="center"/>
    </xf>
    <xf numFmtId="172" fontId="12" fillId="9" borderId="21" xfId="1" applyNumberFormat="1" applyFont="1" applyFill="1" applyBorder="1" applyAlignment="1">
      <alignment horizontal="center" vertical="center"/>
    </xf>
    <xf numFmtId="164" fontId="12" fillId="9" borderId="10" xfId="1" applyNumberFormat="1" applyFont="1" applyFill="1" applyBorder="1" applyAlignment="1">
      <alignment horizontal="center" vertical="center"/>
    </xf>
    <xf numFmtId="174" fontId="7" fillId="9" borderId="10" xfId="2" applyNumberFormat="1" applyFont="1" applyFill="1" applyBorder="1" applyAlignment="1">
      <alignment horizontal="center" vertical="center"/>
    </xf>
    <xf numFmtId="164" fontId="10" fillId="9" borderId="12" xfId="1" applyNumberFormat="1" applyFont="1" applyFill="1" applyBorder="1" applyAlignment="1">
      <alignment horizontal="center" vertical="center"/>
    </xf>
    <xf numFmtId="170" fontId="7" fillId="9" borderId="18" xfId="2" applyNumberFormat="1" applyFont="1" applyFill="1" applyBorder="1" applyAlignment="1">
      <alignment horizontal="center" vertical="center"/>
    </xf>
    <xf numFmtId="170" fontId="12" fillId="9" borderId="18" xfId="2" applyNumberFormat="1" applyFont="1" applyFill="1" applyBorder="1" applyAlignment="1">
      <alignment horizontal="center" vertical="center"/>
    </xf>
    <xf numFmtId="164" fontId="7" fillId="9" borderId="0" xfId="2" applyNumberFormat="1" applyFont="1" applyFill="1" applyBorder="1" applyAlignment="1">
      <alignment horizontal="center" vertical="center"/>
    </xf>
    <xf numFmtId="164" fontId="10" fillId="9" borderId="2" xfId="1" applyNumberFormat="1" applyFont="1" applyFill="1" applyBorder="1" applyAlignment="1">
      <alignment horizontal="center" vertical="center"/>
    </xf>
    <xf numFmtId="164" fontId="7" fillId="9" borderId="2" xfId="2" applyNumberFormat="1" applyFont="1" applyFill="1" applyBorder="1" applyAlignment="1">
      <alignment horizontal="center" vertical="center"/>
    </xf>
    <xf numFmtId="164" fontId="12" fillId="9" borderId="10" xfId="2" applyNumberFormat="1" applyFont="1" applyFill="1" applyBorder="1" applyAlignment="1">
      <alignment horizontal="center" vertical="center"/>
    </xf>
    <xf numFmtId="164" fontId="7" fillId="9" borderId="28" xfId="2" applyNumberFormat="1" applyFont="1" applyFill="1" applyBorder="1" applyAlignment="1">
      <alignment horizontal="center" vertical="center"/>
    </xf>
    <xf numFmtId="172" fontId="12" fillId="9" borderId="20" xfId="2" applyNumberFormat="1" applyFont="1" applyFill="1" applyBorder="1" applyAlignment="1">
      <alignment horizontal="center" vertical="center"/>
    </xf>
    <xf numFmtId="170" fontId="7" fillId="9" borderId="12" xfId="1" applyNumberFormat="1" applyFont="1" applyFill="1" applyBorder="1" applyAlignment="1">
      <alignment horizontal="center" vertical="center"/>
    </xf>
    <xf numFmtId="170" fontId="7" fillId="9" borderId="6" xfId="1" applyNumberFormat="1" applyFont="1" applyFill="1" applyBorder="1" applyAlignment="1">
      <alignment horizontal="center" vertical="center"/>
    </xf>
    <xf numFmtId="172" fontId="12" fillId="9" borderId="20" xfId="1" applyNumberFormat="1" applyFont="1" applyFill="1" applyBorder="1" applyAlignment="1">
      <alignment horizontal="center" vertical="center"/>
    </xf>
    <xf numFmtId="172" fontId="10" fillId="9" borderId="12" xfId="1" applyNumberFormat="1" applyFont="1" applyFill="1" applyBorder="1" applyAlignment="1">
      <alignment horizontal="center" vertical="center"/>
    </xf>
    <xf numFmtId="172" fontId="7" fillId="9" borderId="12" xfId="1" applyNumberFormat="1" applyFont="1" applyFill="1" applyBorder="1" applyAlignment="1">
      <alignment horizontal="center" vertical="center"/>
    </xf>
    <xf numFmtId="164" fontId="10" fillId="9" borderId="28" xfId="1" applyNumberFormat="1" applyFont="1" applyFill="1" applyBorder="1" applyAlignment="1">
      <alignment horizontal="center" vertical="center"/>
    </xf>
    <xf numFmtId="164" fontId="12" fillId="9" borderId="19" xfId="2" applyNumberFormat="1" applyFont="1" applyFill="1" applyBorder="1" applyAlignment="1">
      <alignment horizontal="center" vertical="center"/>
    </xf>
    <xf numFmtId="164" fontId="10" fillId="9" borderId="18" xfId="1" applyNumberFormat="1" applyFont="1" applyFill="1" applyBorder="1" applyAlignment="1">
      <alignment horizontal="center" vertical="center"/>
    </xf>
    <xf numFmtId="172" fontId="7" fillId="9" borderId="14" xfId="2" applyNumberFormat="1" applyFont="1" applyFill="1" applyBorder="1" applyAlignment="1">
      <alignment horizontal="center" vertical="center"/>
    </xf>
    <xf numFmtId="164" fontId="7" fillId="9" borderId="14" xfId="2" applyNumberFormat="1" applyFont="1" applyFill="1" applyBorder="1" applyAlignment="1">
      <alignment horizontal="center" vertical="center"/>
    </xf>
    <xf numFmtId="164" fontId="7" fillId="9" borderId="18" xfId="2" applyNumberFormat="1" applyFont="1" applyFill="1" applyBorder="1" applyAlignment="1">
      <alignment horizontal="center" vertical="center"/>
    </xf>
    <xf numFmtId="172" fontId="8" fillId="9" borderId="14" xfId="2" applyNumberFormat="1" applyFont="1" applyFill="1" applyBorder="1" applyAlignment="1">
      <alignment horizontal="center" vertical="center"/>
    </xf>
    <xf numFmtId="171" fontId="8" fillId="9" borderId="14" xfId="2" applyNumberFormat="1" applyFont="1" applyFill="1" applyBorder="1" applyAlignment="1">
      <alignment horizontal="center" vertical="center"/>
    </xf>
    <xf numFmtId="170" fontId="7" fillId="9" borderId="14" xfId="2" applyNumberFormat="1" applyFont="1" applyFill="1" applyBorder="1" applyAlignment="1">
      <alignment horizontal="center" vertical="center"/>
    </xf>
    <xf numFmtId="164" fontId="12" fillId="6" borderId="10" xfId="1" applyNumberFormat="1" applyFont="1" applyFill="1" applyBorder="1" applyAlignment="1">
      <alignment horizontal="center" vertical="center"/>
    </xf>
    <xf numFmtId="164" fontId="7" fillId="6" borderId="10" xfId="1" applyNumberFormat="1" applyFont="1" applyFill="1" applyBorder="1" applyAlignment="1">
      <alignment horizontal="center" vertical="center"/>
    </xf>
    <xf numFmtId="170" fontId="7" fillId="6" borderId="10" xfId="2" applyNumberFormat="1" applyFont="1" applyFill="1" applyBorder="1" applyAlignment="1">
      <alignment horizontal="center" vertical="center"/>
    </xf>
    <xf numFmtId="171" fontId="7" fillId="9" borderId="10" xfId="2" applyNumberFormat="1" applyFont="1" applyFill="1" applyBorder="1" applyAlignment="1">
      <alignment horizontal="center" vertical="center"/>
    </xf>
    <xf numFmtId="172" fontId="12" fillId="9" borderId="30" xfId="1" applyNumberFormat="1" applyFont="1" applyFill="1" applyBorder="1" applyAlignment="1">
      <alignment horizontal="center" vertical="center"/>
    </xf>
    <xf numFmtId="172" fontId="12" fillId="9" borderId="16" xfId="1" applyNumberFormat="1" applyFont="1" applyFill="1" applyBorder="1" applyAlignment="1">
      <alignment horizontal="center" vertical="center"/>
    </xf>
    <xf numFmtId="164" fontId="12" fillId="0" borderId="6" xfId="2" applyNumberFormat="1" applyFont="1" applyFill="1" applyBorder="1" applyAlignment="1">
      <alignment horizontal="center" vertical="center"/>
    </xf>
    <xf numFmtId="164" fontId="7" fillId="0" borderId="6" xfId="2" applyNumberFormat="1" applyFont="1" applyFill="1" applyBorder="1" applyAlignment="1">
      <alignment horizontal="center" vertical="center"/>
    </xf>
    <xf numFmtId="172" fontId="12" fillId="0" borderId="20" xfId="2" applyNumberFormat="1" applyFont="1" applyFill="1" applyBorder="1" applyAlignment="1">
      <alignment horizontal="center" vertical="center"/>
    </xf>
    <xf numFmtId="164" fontId="12" fillId="0" borderId="14" xfId="1" applyNumberFormat="1" applyFont="1" applyFill="1" applyBorder="1" applyAlignment="1">
      <alignment horizontal="center" vertical="center"/>
    </xf>
    <xf numFmtId="164" fontId="7" fillId="0" borderId="14" xfId="1" applyNumberFormat="1" applyFont="1" applyFill="1" applyBorder="1" applyAlignment="1">
      <alignment horizontal="center" vertical="center"/>
    </xf>
    <xf numFmtId="172" fontId="7" fillId="0" borderId="14" xfId="2" applyNumberFormat="1" applyFont="1" applyFill="1" applyBorder="1" applyAlignment="1">
      <alignment horizontal="center" vertical="center"/>
    </xf>
    <xf numFmtId="164" fontId="7" fillId="0" borderId="14" xfId="2" applyNumberFormat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/>
    </xf>
    <xf numFmtId="164" fontId="7" fillId="9" borderId="1" xfId="1" applyNumberFormat="1" applyFont="1" applyFill="1" applyBorder="1" applyAlignment="1">
      <alignment horizontal="center" vertical="center"/>
    </xf>
    <xf numFmtId="172" fontId="7" fillId="0" borderId="1" xfId="1" applyNumberFormat="1" applyFont="1" applyFill="1" applyBorder="1" applyAlignment="1">
      <alignment horizontal="center" vertical="center"/>
    </xf>
    <xf numFmtId="172" fontId="7" fillId="9" borderId="1" xfId="1" applyNumberFormat="1" applyFont="1" applyFill="1" applyBorder="1" applyAlignment="1">
      <alignment horizontal="center" vertical="center"/>
    </xf>
    <xf numFmtId="164" fontId="12" fillId="23" borderId="10" xfId="2" applyNumberFormat="1" applyFont="1" applyFill="1" applyBorder="1" applyAlignment="1">
      <alignment horizontal="center" vertical="center"/>
    </xf>
    <xf numFmtId="164" fontId="12" fillId="23" borderId="10" xfId="1" applyNumberFormat="1" applyFont="1" applyFill="1" applyBorder="1" applyAlignment="1">
      <alignment horizontal="center" vertical="center"/>
    </xf>
    <xf numFmtId="170" fontId="12" fillId="23" borderId="10" xfId="2" applyNumberFormat="1" applyFont="1" applyFill="1" applyBorder="1" applyAlignment="1">
      <alignment horizontal="center" vertical="center"/>
    </xf>
    <xf numFmtId="164" fontId="12" fillId="23" borderId="12" xfId="2" applyNumberFormat="1" applyFont="1" applyFill="1" applyBorder="1" applyAlignment="1">
      <alignment horizontal="center" vertical="center"/>
    </xf>
    <xf numFmtId="170" fontId="12" fillId="23" borderId="12" xfId="2" applyNumberFormat="1" applyFont="1" applyFill="1" applyBorder="1" applyAlignment="1">
      <alignment horizontal="center" vertical="center"/>
    </xf>
    <xf numFmtId="164" fontId="12" fillId="23" borderId="6" xfId="1" applyNumberFormat="1" applyFont="1" applyFill="1" applyBorder="1" applyAlignment="1">
      <alignment horizontal="center" vertical="center"/>
    </xf>
    <xf numFmtId="164" fontId="7" fillId="23" borderId="6" xfId="2" applyNumberFormat="1" applyFont="1" applyFill="1" applyBorder="1" applyAlignment="1">
      <alignment horizontal="center" vertical="center"/>
    </xf>
    <xf numFmtId="172" fontId="12" fillId="23" borderId="6" xfId="1" applyNumberFormat="1" applyFont="1" applyFill="1" applyBorder="1" applyAlignment="1">
      <alignment horizontal="center" vertical="center"/>
    </xf>
    <xf numFmtId="164" fontId="12" fillId="23" borderId="6" xfId="2" applyNumberFormat="1" applyFont="1" applyFill="1" applyBorder="1" applyAlignment="1">
      <alignment horizontal="center" vertical="center"/>
    </xf>
    <xf numFmtId="164" fontId="16" fillId="0" borderId="14" xfId="1" applyNumberFormat="1" applyFont="1" applyFill="1" applyBorder="1" applyAlignment="1">
      <alignment horizontal="center" vertical="center"/>
    </xf>
    <xf numFmtId="172" fontId="7" fillId="0" borderId="14" xfId="1" applyNumberFormat="1" applyFont="1" applyFill="1" applyBorder="1" applyAlignment="1">
      <alignment horizontal="center" vertical="center"/>
    </xf>
    <xf numFmtId="2" fontId="17" fillId="9" borderId="2" xfId="1" applyNumberFormat="1" applyFont="1" applyFill="1" applyBorder="1" applyAlignment="1">
      <alignment horizontal="center" vertical="center"/>
    </xf>
    <xf numFmtId="172" fontId="17" fillId="9" borderId="2" xfId="1" applyNumberFormat="1" applyFont="1" applyFill="1" applyBorder="1" applyAlignment="1">
      <alignment horizontal="center" vertical="center"/>
    </xf>
    <xf numFmtId="171" fontId="17" fillId="9" borderId="2" xfId="1" applyNumberFormat="1" applyFont="1" applyFill="1" applyBorder="1" applyAlignment="1">
      <alignment horizontal="center" vertical="center"/>
    </xf>
    <xf numFmtId="0" fontId="17" fillId="9" borderId="10" xfId="1" applyFont="1" applyFill="1" applyBorder="1" applyAlignment="1">
      <alignment horizontal="center" vertical="center"/>
    </xf>
    <xf numFmtId="172" fontId="17" fillId="9" borderId="10" xfId="1" applyNumberFormat="1" applyFont="1" applyFill="1" applyBorder="1" applyAlignment="1">
      <alignment horizontal="center" vertical="center"/>
    </xf>
    <xf numFmtId="172" fontId="12" fillId="0" borderId="20" xfId="1" applyNumberFormat="1" applyFont="1" applyFill="1" applyBorder="1" applyAlignment="1">
      <alignment horizontal="center" vertical="center"/>
    </xf>
    <xf numFmtId="0" fontId="16" fillId="0" borderId="6" xfId="1" applyFont="1" applyFill="1" applyBorder="1" applyAlignment="1">
      <alignment horizontal="center" vertical="center"/>
    </xf>
    <xf numFmtId="0" fontId="17" fillId="0" borderId="6" xfId="1" applyFont="1" applyFill="1" applyBorder="1" applyAlignment="1">
      <alignment horizontal="center" vertical="center"/>
    </xf>
    <xf numFmtId="172" fontId="16" fillId="0" borderId="20" xfId="2" applyNumberFormat="1" applyFont="1" applyFill="1" applyBorder="1" applyAlignment="1">
      <alignment horizontal="center" vertical="center"/>
    </xf>
    <xf numFmtId="172" fontId="16" fillId="9" borderId="20" xfId="2" applyNumberFormat="1" applyFont="1" applyFill="1" applyBorder="1" applyAlignment="1">
      <alignment horizontal="center" vertical="center"/>
    </xf>
    <xf numFmtId="171" fontId="16" fillId="0" borderId="20" xfId="2" applyNumberFormat="1" applyFont="1" applyFill="1" applyBorder="1" applyAlignment="1">
      <alignment horizontal="center" vertical="center"/>
    </xf>
    <xf numFmtId="164" fontId="7" fillId="13" borderId="2" xfId="1" applyNumberFormat="1" applyFont="1" applyFill="1" applyBorder="1" applyAlignment="1">
      <alignment horizontal="center" vertical="center"/>
    </xf>
    <xf numFmtId="172" fontId="17" fillId="13" borderId="2" xfId="1" applyNumberFormat="1" applyFont="1" applyFill="1" applyBorder="1" applyAlignment="1">
      <alignment horizontal="center" vertical="center"/>
    </xf>
    <xf numFmtId="0" fontId="17" fillId="13" borderId="2" xfId="1" applyFont="1" applyFill="1" applyBorder="1" applyAlignment="1">
      <alignment horizontal="center" vertical="center"/>
    </xf>
    <xf numFmtId="164" fontId="12" fillId="13" borderId="10" xfId="2" applyNumberFormat="1" applyFont="1" applyFill="1" applyBorder="1" applyAlignment="1">
      <alignment horizontal="center" vertical="center"/>
    </xf>
    <xf numFmtId="164" fontId="7" fillId="13" borderId="10" xfId="2" applyNumberFormat="1" applyFont="1" applyFill="1" applyBorder="1" applyAlignment="1">
      <alignment horizontal="center" vertical="center"/>
    </xf>
    <xf numFmtId="170" fontId="12" fillId="13" borderId="10" xfId="2" applyNumberFormat="1" applyFont="1" applyFill="1" applyBorder="1" applyAlignment="1">
      <alignment horizontal="center" vertical="center"/>
    </xf>
    <xf numFmtId="164" fontId="12" fillId="13" borderId="2" xfId="2" applyNumberFormat="1" applyFont="1" applyFill="1" applyBorder="1" applyAlignment="1">
      <alignment horizontal="center" vertical="center"/>
    </xf>
    <xf numFmtId="164" fontId="12" fillId="13" borderId="6" xfId="2" applyNumberFormat="1" applyFont="1" applyFill="1" applyBorder="1" applyAlignment="1">
      <alignment horizontal="center" vertical="center"/>
    </xf>
    <xf numFmtId="164" fontId="7" fillId="13" borderId="6" xfId="2" applyNumberFormat="1" applyFont="1" applyFill="1" applyBorder="1" applyAlignment="1">
      <alignment horizontal="center" vertical="center"/>
    </xf>
    <xf numFmtId="172" fontId="12" fillId="13" borderId="6" xfId="1" applyNumberFormat="1" applyFont="1" applyFill="1" applyBorder="1" applyAlignment="1">
      <alignment horizontal="center" vertical="center"/>
    </xf>
    <xf numFmtId="164" fontId="12" fillId="0" borderId="14" xfId="2" applyNumberFormat="1" applyFont="1" applyFill="1" applyBorder="1" applyAlignment="1">
      <alignment horizontal="center" vertical="center"/>
    </xf>
    <xf numFmtId="172" fontId="12" fillId="0" borderId="14" xfId="1" applyNumberFormat="1" applyFont="1" applyFill="1" applyBorder="1" applyAlignment="1">
      <alignment horizontal="center" vertical="center"/>
    </xf>
    <xf numFmtId="172" fontId="7" fillId="9" borderId="14" xfId="1" applyNumberFormat="1" applyFont="1" applyFill="1" applyBorder="1" applyAlignment="1">
      <alignment horizontal="center" vertical="center"/>
    </xf>
    <xf numFmtId="0" fontId="7" fillId="9" borderId="14" xfId="1" applyFont="1" applyFill="1" applyBorder="1" applyAlignment="1">
      <alignment horizontal="center" vertical="center"/>
    </xf>
    <xf numFmtId="164" fontId="7" fillId="9" borderId="6" xfId="1" applyNumberFormat="1" applyFont="1" applyFill="1" applyBorder="1" applyAlignment="1">
      <alignment horizontal="center" vertical="center"/>
    </xf>
    <xf numFmtId="164" fontId="12" fillId="17" borderId="2" xfId="1" applyNumberFormat="1" applyFont="1" applyFill="1" applyBorder="1" applyAlignment="1">
      <alignment horizontal="center" vertical="center"/>
    </xf>
    <xf numFmtId="164" fontId="7" fillId="17" borderId="2" xfId="1" applyNumberFormat="1" applyFont="1" applyFill="1" applyBorder="1" applyAlignment="1">
      <alignment horizontal="center" vertical="center"/>
    </xf>
    <xf numFmtId="172" fontId="12" fillId="17" borderId="2" xfId="1" applyNumberFormat="1" applyFont="1" applyFill="1" applyBorder="1" applyAlignment="1">
      <alignment horizontal="center" vertical="center"/>
    </xf>
    <xf numFmtId="0" fontId="12" fillId="17" borderId="2" xfId="1" applyFont="1" applyFill="1" applyBorder="1" applyAlignment="1">
      <alignment horizontal="center" vertical="center"/>
    </xf>
    <xf numFmtId="164" fontId="12" fillId="17" borderId="10" xfId="2" applyNumberFormat="1" applyFont="1" applyFill="1" applyBorder="1" applyAlignment="1">
      <alignment horizontal="center" vertical="center"/>
    </xf>
    <xf numFmtId="164" fontId="7" fillId="17" borderId="10" xfId="2" applyNumberFormat="1" applyFont="1" applyFill="1" applyBorder="1" applyAlignment="1">
      <alignment horizontal="center" vertical="center"/>
    </xf>
    <xf numFmtId="170" fontId="12" fillId="17" borderId="10" xfId="2" applyNumberFormat="1" applyFont="1" applyFill="1" applyBorder="1" applyAlignment="1">
      <alignment horizontal="center" vertical="center"/>
    </xf>
    <xf numFmtId="164" fontId="12" fillId="17" borderId="10" xfId="1" applyNumberFormat="1" applyFont="1" applyFill="1" applyBorder="1" applyAlignment="1">
      <alignment horizontal="center" vertical="center"/>
    </xf>
    <xf numFmtId="164" fontId="12" fillId="17" borderId="12" xfId="2" applyNumberFormat="1" applyFont="1" applyFill="1" applyBorder="1" applyAlignment="1">
      <alignment horizontal="center" vertical="center"/>
    </xf>
    <xf numFmtId="164" fontId="7" fillId="17" borderId="12" xfId="2" applyNumberFormat="1" applyFont="1" applyFill="1" applyBorder="1" applyAlignment="1">
      <alignment horizontal="center" vertical="center"/>
    </xf>
    <xf numFmtId="170" fontId="12" fillId="17" borderId="12" xfId="2" applyNumberFormat="1" applyFont="1" applyFill="1" applyBorder="1" applyAlignment="1">
      <alignment horizontal="center" vertical="center"/>
    </xf>
    <xf numFmtId="164" fontId="12" fillId="17" borderId="12" xfId="1" applyNumberFormat="1" applyFont="1" applyFill="1" applyBorder="1" applyAlignment="1">
      <alignment horizontal="center" vertical="center"/>
    </xf>
    <xf numFmtId="164" fontId="12" fillId="17" borderId="6" xfId="2" applyNumberFormat="1" applyFont="1" applyFill="1" applyBorder="1" applyAlignment="1">
      <alignment horizontal="center" vertical="center"/>
    </xf>
    <xf numFmtId="164" fontId="7" fillId="17" borderId="6" xfId="2" applyNumberFormat="1" applyFont="1" applyFill="1" applyBorder="1" applyAlignment="1">
      <alignment horizontal="center" vertical="center"/>
    </xf>
    <xf numFmtId="172" fontId="12" fillId="17" borderId="6" xfId="2" applyNumberFormat="1" applyFont="1" applyFill="1" applyBorder="1" applyAlignment="1">
      <alignment horizontal="center" vertical="center"/>
    </xf>
    <xf numFmtId="172" fontId="7" fillId="0" borderId="2" xfId="1" applyNumberFormat="1" applyFont="1" applyFill="1" applyBorder="1" applyAlignment="1">
      <alignment horizontal="center" vertical="center"/>
    </xf>
    <xf numFmtId="0" fontId="7" fillId="9" borderId="10" xfId="1" applyFont="1" applyFill="1" applyBorder="1" applyAlignment="1">
      <alignment horizontal="center" vertical="center"/>
    </xf>
    <xf numFmtId="164" fontId="12" fillId="16" borderId="2" xfId="1" applyNumberFormat="1" applyFont="1" applyFill="1" applyBorder="1" applyAlignment="1">
      <alignment horizontal="center" vertical="center"/>
    </xf>
    <xf numFmtId="164" fontId="7" fillId="16" borderId="2" xfId="1" applyNumberFormat="1" applyFont="1" applyFill="1" applyBorder="1" applyAlignment="1">
      <alignment horizontal="center" vertical="center"/>
    </xf>
    <xf numFmtId="172" fontId="12" fillId="16" borderId="2" xfId="1" applyNumberFormat="1" applyFont="1" applyFill="1" applyBorder="1" applyAlignment="1">
      <alignment horizontal="center" vertical="center"/>
    </xf>
    <xf numFmtId="164" fontId="12" fillId="16" borderId="10" xfId="2" applyNumberFormat="1" applyFont="1" applyFill="1" applyBorder="1" applyAlignment="1">
      <alignment horizontal="center" vertical="center"/>
    </xf>
    <xf numFmtId="164" fontId="7" fillId="16" borderId="10" xfId="2" applyNumberFormat="1" applyFont="1" applyFill="1" applyBorder="1" applyAlignment="1">
      <alignment horizontal="center" vertical="center"/>
    </xf>
    <xf numFmtId="170" fontId="12" fillId="16" borderId="10" xfId="2" applyNumberFormat="1" applyFont="1" applyFill="1" applyBorder="1" applyAlignment="1">
      <alignment horizontal="center" vertical="center"/>
    </xf>
    <xf numFmtId="164" fontId="12" fillId="16" borderId="10" xfId="1" applyNumberFormat="1" applyFont="1" applyFill="1" applyBorder="1" applyAlignment="1">
      <alignment horizontal="center" vertical="center"/>
    </xf>
    <xf numFmtId="164" fontId="12" fillId="16" borderId="6" xfId="2" applyNumberFormat="1" applyFont="1" applyFill="1" applyBorder="1" applyAlignment="1">
      <alignment horizontal="center" vertical="center"/>
    </xf>
    <xf numFmtId="164" fontId="7" fillId="16" borderId="6" xfId="2" applyNumberFormat="1" applyFont="1" applyFill="1" applyBorder="1" applyAlignment="1">
      <alignment horizontal="center" vertical="center"/>
    </xf>
    <xf numFmtId="172" fontId="12" fillId="16" borderId="6" xfId="1" applyNumberFormat="1" applyFont="1" applyFill="1" applyBorder="1" applyAlignment="1">
      <alignment horizontal="center" vertical="center"/>
    </xf>
    <xf numFmtId="164" fontId="12" fillId="16" borderId="6" xfId="1" applyNumberFormat="1" applyFont="1" applyFill="1" applyBorder="1" applyAlignment="1">
      <alignment horizontal="center" vertical="center"/>
    </xf>
    <xf numFmtId="0" fontId="12" fillId="9" borderId="14" xfId="1" applyFont="1" applyFill="1" applyBorder="1" applyAlignment="1">
      <alignment horizontal="center" vertical="center"/>
    </xf>
    <xf numFmtId="164" fontId="12" fillId="6" borderId="2" xfId="1" applyNumberFormat="1" applyFont="1" applyFill="1" applyBorder="1" applyAlignment="1">
      <alignment horizontal="center" vertical="center"/>
    </xf>
    <xf numFmtId="164" fontId="7" fillId="6" borderId="2" xfId="1" applyNumberFormat="1" applyFont="1" applyFill="1" applyBorder="1" applyAlignment="1">
      <alignment horizontal="center" vertical="center"/>
    </xf>
    <xf numFmtId="172" fontId="7" fillId="6" borderId="2" xfId="1" applyNumberFormat="1" applyFont="1" applyFill="1" applyBorder="1" applyAlignment="1">
      <alignment horizontal="center" vertical="center"/>
    </xf>
    <xf numFmtId="3" fontId="7" fillId="6" borderId="2" xfId="1" applyNumberFormat="1" applyFont="1" applyFill="1" applyBorder="1" applyAlignment="1">
      <alignment horizontal="center" vertical="center"/>
    </xf>
    <xf numFmtId="164" fontId="12" fillId="6" borderId="10" xfId="2" applyNumberFormat="1" applyFont="1" applyFill="1" applyBorder="1" applyAlignment="1">
      <alignment horizontal="center" vertical="center"/>
    </xf>
    <xf numFmtId="164" fontId="7" fillId="6" borderId="10" xfId="2" applyNumberFormat="1" applyFont="1" applyFill="1" applyBorder="1" applyAlignment="1">
      <alignment horizontal="center" vertical="center"/>
    </xf>
    <xf numFmtId="170" fontId="12" fillId="6" borderId="10" xfId="2" applyNumberFormat="1" applyFont="1" applyFill="1" applyBorder="1" applyAlignment="1">
      <alignment horizontal="center" vertical="center"/>
    </xf>
    <xf numFmtId="164" fontId="12" fillId="6" borderId="12" xfId="2" applyNumberFormat="1" applyFont="1" applyFill="1" applyBorder="1" applyAlignment="1">
      <alignment horizontal="center" vertical="center"/>
    </xf>
    <xf numFmtId="164" fontId="7" fillId="6" borderId="12" xfId="2" applyNumberFormat="1" applyFont="1" applyFill="1" applyBorder="1" applyAlignment="1">
      <alignment horizontal="center" vertical="center"/>
    </xf>
    <xf numFmtId="170" fontId="12" fillId="6" borderId="12" xfId="2" applyNumberFormat="1" applyFont="1" applyFill="1" applyBorder="1" applyAlignment="1">
      <alignment horizontal="center" vertical="center"/>
    </xf>
    <xf numFmtId="164" fontId="12" fillId="6" borderId="12" xfId="1" applyNumberFormat="1" applyFont="1" applyFill="1" applyBorder="1" applyAlignment="1">
      <alignment horizontal="center" vertical="center"/>
    </xf>
    <xf numFmtId="164" fontId="12" fillId="6" borderId="6" xfId="2" applyNumberFormat="1" applyFont="1" applyFill="1" applyBorder="1" applyAlignment="1">
      <alignment horizontal="center" vertical="center"/>
    </xf>
    <xf numFmtId="164" fontId="7" fillId="6" borderId="6" xfId="2" applyNumberFormat="1" applyFont="1" applyFill="1" applyBorder="1" applyAlignment="1">
      <alignment horizontal="center" vertical="center"/>
    </xf>
    <xf numFmtId="172" fontId="12" fillId="6" borderId="6" xfId="2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horizontal="center" vertical="center"/>
    </xf>
    <xf numFmtId="164" fontId="12" fillId="9" borderId="10" xfId="1" applyNumberFormat="1" applyFont="1" applyFill="1" applyBorder="1" applyAlignment="1">
      <alignment horizontal="center" vertical="center" wrapText="1"/>
    </xf>
    <xf numFmtId="164" fontId="7" fillId="9" borderId="10" xfId="1" applyNumberFormat="1" applyFont="1" applyFill="1" applyBorder="1" applyAlignment="1">
      <alignment horizontal="center" vertical="center" wrapText="1"/>
    </xf>
    <xf numFmtId="164" fontId="12" fillId="0" borderId="1" xfId="1" applyNumberFormat="1" applyFont="1" applyFill="1" applyBorder="1" applyAlignment="1">
      <alignment horizontal="center" vertical="center"/>
    </xf>
    <xf numFmtId="164" fontId="12" fillId="9" borderId="1" xfId="1" applyNumberFormat="1" applyFont="1" applyFill="1" applyBorder="1" applyAlignment="1">
      <alignment horizontal="center" vertical="center"/>
    </xf>
    <xf numFmtId="172" fontId="12" fillId="0" borderId="1" xfId="1" applyNumberFormat="1" applyFont="1" applyFill="1" applyBorder="1" applyAlignment="1">
      <alignment horizontal="center" vertical="center"/>
    </xf>
    <xf numFmtId="172" fontId="12" fillId="9" borderId="1" xfId="1" applyNumberFormat="1" applyFont="1" applyFill="1" applyBorder="1" applyAlignment="1">
      <alignment horizontal="center" vertical="center"/>
    </xf>
    <xf numFmtId="164" fontId="12" fillId="0" borderId="10" xfId="2" applyNumberFormat="1" applyFont="1" applyFill="1" applyBorder="1" applyAlignment="1">
      <alignment horizontal="center" vertical="center"/>
    </xf>
    <xf numFmtId="164" fontId="7" fillId="0" borderId="10" xfId="1" applyNumberFormat="1" applyFont="1" applyFill="1" applyBorder="1" applyAlignment="1">
      <alignment horizontal="center" vertical="center"/>
    </xf>
    <xf numFmtId="170" fontId="12" fillId="0" borderId="10" xfId="2" applyNumberFormat="1" applyFont="1" applyFill="1" applyBorder="1" applyAlignment="1">
      <alignment horizontal="center" vertical="center"/>
    </xf>
    <xf numFmtId="164" fontId="12" fillId="0" borderId="10" xfId="1" applyNumberFormat="1" applyFont="1" applyFill="1" applyBorder="1" applyAlignment="1">
      <alignment horizontal="center" vertical="center"/>
    </xf>
    <xf numFmtId="164" fontId="12" fillId="0" borderId="2" xfId="2" applyNumberFormat="1" applyFont="1" applyFill="1" applyBorder="1" applyAlignment="1">
      <alignment horizontal="center" vertical="center"/>
    </xf>
    <xf numFmtId="164" fontId="12" fillId="0" borderId="6" xfId="1" applyNumberFormat="1" applyFont="1" applyFill="1" applyBorder="1" applyAlignment="1">
      <alignment horizontal="center" vertical="center"/>
    </xf>
    <xf numFmtId="164" fontId="7" fillId="0" borderId="6" xfId="1" applyNumberFormat="1" applyFont="1" applyFill="1" applyBorder="1" applyAlignment="1">
      <alignment horizontal="center" vertical="center"/>
    </xf>
    <xf numFmtId="172" fontId="12" fillId="0" borderId="6" xfId="1" applyNumberFormat="1" applyFont="1" applyFill="1" applyBorder="1" applyAlignment="1">
      <alignment horizontal="center" vertical="center"/>
    </xf>
    <xf numFmtId="0" fontId="10" fillId="9" borderId="10" xfId="1" applyFont="1" applyFill="1" applyBorder="1" applyAlignment="1">
      <alignment horizontal="center" vertical="center"/>
    </xf>
    <xf numFmtId="173" fontId="10" fillId="9" borderId="10" xfId="2" applyNumberFormat="1" applyFont="1" applyFill="1" applyBorder="1" applyAlignment="1">
      <alignment horizontal="center" vertical="center"/>
    </xf>
    <xf numFmtId="173" fontId="7" fillId="9" borderId="10" xfId="1" applyNumberFormat="1" applyFont="1" applyFill="1" applyBorder="1" applyAlignment="1">
      <alignment horizontal="center" vertical="center"/>
    </xf>
    <xf numFmtId="170" fontId="10" fillId="9" borderId="10" xfId="1" applyNumberFormat="1" applyFont="1" applyFill="1" applyBorder="1" applyAlignment="1">
      <alignment horizontal="center" vertical="center"/>
    </xf>
    <xf numFmtId="173" fontId="7" fillId="9" borderId="10" xfId="2" applyNumberFormat="1" applyFont="1" applyFill="1" applyBorder="1" applyAlignment="1">
      <alignment horizontal="center" vertical="center"/>
    </xf>
    <xf numFmtId="173" fontId="10" fillId="9" borderId="10" xfId="1" applyNumberFormat="1" applyFont="1" applyFill="1" applyBorder="1" applyAlignment="1">
      <alignment horizontal="center" vertical="center"/>
    </xf>
    <xf numFmtId="164" fontId="16" fillId="9" borderId="6" xfId="1" applyNumberFormat="1" applyFont="1" applyFill="1" applyBorder="1" applyAlignment="1">
      <alignment horizontal="center" vertical="center"/>
    </xf>
    <xf numFmtId="173" fontId="12" fillId="9" borderId="6" xfId="2" applyNumberFormat="1" applyFont="1" applyFill="1" applyBorder="1" applyAlignment="1">
      <alignment horizontal="center" vertical="center"/>
    </xf>
    <xf numFmtId="173" fontId="16" fillId="9" borderId="6" xfId="1" applyNumberFormat="1" applyFont="1" applyFill="1" applyBorder="1" applyAlignment="1">
      <alignment horizontal="center" vertical="center"/>
    </xf>
    <xf numFmtId="164" fontId="8" fillId="9" borderId="14" xfId="3" applyNumberFormat="1" applyFont="1" applyFill="1" applyBorder="1" applyAlignment="1">
      <alignment horizontal="center" vertical="center"/>
    </xf>
    <xf numFmtId="173" fontId="8" fillId="9" borderId="14" xfId="3" applyNumberFormat="1" applyFont="1" applyFill="1" applyBorder="1" applyAlignment="1">
      <alignment horizontal="center" vertical="center"/>
    </xf>
    <xf numFmtId="164" fontId="10" fillId="9" borderId="10" xfId="3" applyNumberFormat="1" applyFont="1" applyFill="1" applyBorder="1" applyAlignment="1">
      <alignment horizontal="center" vertical="center"/>
    </xf>
    <xf numFmtId="164" fontId="10" fillId="9" borderId="14" xfId="3" applyNumberFormat="1" applyFont="1" applyFill="1" applyBorder="1" applyAlignment="1">
      <alignment horizontal="center" vertical="center"/>
    </xf>
    <xf numFmtId="173" fontId="10" fillId="9" borderId="14" xfId="2" applyNumberFormat="1" applyFont="1" applyFill="1" applyBorder="1" applyAlignment="1">
      <alignment horizontal="center" vertical="center"/>
    </xf>
    <xf numFmtId="173" fontId="7" fillId="9" borderId="12" xfId="1" applyNumberFormat="1" applyFont="1" applyFill="1" applyBorder="1" applyAlignment="1">
      <alignment horizontal="center" vertical="center"/>
    </xf>
    <xf numFmtId="173" fontId="7" fillId="9" borderId="12" xfId="2" applyNumberFormat="1" applyFont="1" applyFill="1" applyBorder="1" applyAlignment="1">
      <alignment horizontal="center" vertical="center"/>
    </xf>
    <xf numFmtId="164" fontId="7" fillId="9" borderId="12" xfId="1" applyNumberFormat="1" applyFont="1" applyFill="1" applyBorder="1" applyAlignment="1">
      <alignment horizontal="center" vertical="center"/>
    </xf>
    <xf numFmtId="173" fontId="10" fillId="9" borderId="12" xfId="1" applyNumberFormat="1" applyFont="1" applyFill="1" applyBorder="1" applyAlignment="1">
      <alignment horizontal="center" vertical="center"/>
    </xf>
    <xf numFmtId="173" fontId="12" fillId="9" borderId="6" xfId="1" applyNumberFormat="1" applyFont="1" applyFill="1" applyBorder="1" applyAlignment="1">
      <alignment horizontal="center" vertical="center"/>
    </xf>
    <xf numFmtId="173" fontId="8" fillId="9" borderId="14" xfId="2" applyNumberFormat="1" applyFont="1" applyFill="1" applyBorder="1" applyAlignment="1">
      <alignment horizontal="center" vertical="center"/>
    </xf>
    <xf numFmtId="164" fontId="10" fillId="0" borderId="14" xfId="3" applyNumberFormat="1" applyFont="1" applyFill="1" applyBorder="1" applyAlignment="1">
      <alignment horizontal="center" vertical="center"/>
    </xf>
    <xf numFmtId="173" fontId="10" fillId="0" borderId="14" xfId="2" applyNumberFormat="1" applyFont="1" applyFill="1" applyBorder="1" applyAlignment="1">
      <alignment horizontal="center" vertical="center"/>
    </xf>
    <xf numFmtId="164" fontId="8" fillId="9" borderId="10" xfId="3" applyNumberFormat="1" applyFont="1" applyFill="1" applyBorder="1" applyAlignment="1">
      <alignment horizontal="center" vertical="center"/>
    </xf>
    <xf numFmtId="173" fontId="12" fillId="0" borderId="6" xfId="1" applyNumberFormat="1" applyFont="1" applyFill="1" applyBorder="1" applyAlignment="1">
      <alignment horizontal="center" vertical="center"/>
    </xf>
    <xf numFmtId="0" fontId="8" fillId="0" borderId="14" xfId="1" applyFont="1" applyFill="1" applyBorder="1" applyAlignment="1">
      <alignment horizontal="center" vertical="center"/>
    </xf>
    <xf numFmtId="0" fontId="8" fillId="9" borderId="14" xfId="1" applyFont="1" applyFill="1" applyBorder="1" applyAlignment="1">
      <alignment horizontal="center" vertical="center"/>
    </xf>
    <xf numFmtId="173" fontId="8" fillId="0" borderId="14" xfId="1" applyNumberFormat="1" applyFont="1" applyFill="1" applyBorder="1" applyAlignment="1">
      <alignment horizontal="center" vertical="center"/>
    </xf>
    <xf numFmtId="173" fontId="8" fillId="9" borderId="14" xfId="1" applyNumberFormat="1" applyFont="1" applyFill="1" applyBorder="1" applyAlignment="1">
      <alignment horizontal="center" vertical="center"/>
    </xf>
    <xf numFmtId="164" fontId="8" fillId="0" borderId="14" xfId="3" applyNumberFormat="1" applyFont="1" applyFill="1" applyBorder="1" applyAlignment="1">
      <alignment horizontal="center" vertical="center"/>
    </xf>
    <xf numFmtId="173" fontId="8" fillId="0" borderId="14" xfId="3" applyNumberFormat="1" applyFont="1" applyFill="1" applyBorder="1" applyAlignment="1">
      <alignment horizontal="center" vertical="center"/>
    </xf>
    <xf numFmtId="164" fontId="7" fillId="9" borderId="32" xfId="2" applyNumberFormat="1" applyFont="1" applyFill="1" applyBorder="1" applyAlignment="1">
      <alignment horizontal="center" vertical="center"/>
    </xf>
    <xf numFmtId="173" fontId="10" fillId="9" borderId="32" xfId="1" applyNumberFormat="1" applyFont="1" applyFill="1" applyBorder="1" applyAlignment="1">
      <alignment horizontal="center" vertical="center"/>
    </xf>
    <xf numFmtId="164" fontId="12" fillId="9" borderId="14" xfId="2" applyNumberFormat="1" applyFont="1" applyFill="1" applyBorder="1" applyAlignment="1">
      <alignment horizontal="center" vertical="center"/>
    </xf>
    <xf numFmtId="164" fontId="12" fillId="9" borderId="3" xfId="2" applyNumberFormat="1" applyFont="1" applyFill="1" applyBorder="1" applyAlignment="1">
      <alignment horizontal="center" vertical="center"/>
    </xf>
    <xf numFmtId="164" fontId="16" fillId="9" borderId="3" xfId="1" applyNumberFormat="1" applyFont="1" applyFill="1" applyBorder="1" applyAlignment="1">
      <alignment horizontal="center" vertical="center"/>
    </xf>
    <xf numFmtId="173" fontId="12" fillId="0" borderId="3" xfId="1" applyNumberFormat="1" applyFont="1" applyFill="1" applyBorder="1" applyAlignment="1">
      <alignment horizontal="center" vertical="center"/>
    </xf>
    <xf numFmtId="173" fontId="12" fillId="0" borderId="14" xfId="1" applyNumberFormat="1" applyFont="1" applyFill="1" applyBorder="1" applyAlignment="1">
      <alignment horizontal="center" vertical="center"/>
    </xf>
    <xf numFmtId="164" fontId="12" fillId="0" borderId="7" xfId="1" applyNumberFormat="1" applyFont="1" applyFill="1" applyBorder="1" applyAlignment="1">
      <alignment horizontal="center" vertical="center"/>
    </xf>
    <xf numFmtId="164" fontId="12" fillId="9" borderId="7" xfId="1" applyNumberFormat="1" applyFont="1" applyFill="1" applyBorder="1" applyAlignment="1">
      <alignment horizontal="center" vertical="center"/>
    </xf>
    <xf numFmtId="173" fontId="12" fillId="9" borderId="3" xfId="1" applyNumberFormat="1" applyFont="1" applyFill="1" applyBorder="1" applyAlignment="1">
      <alignment horizontal="center" vertical="center"/>
    </xf>
    <xf numFmtId="164" fontId="8" fillId="0" borderId="10" xfId="3" applyNumberFormat="1" applyFont="1" applyFill="1" applyBorder="1" applyAlignment="1">
      <alignment horizontal="center" vertical="center"/>
    </xf>
    <xf numFmtId="173" fontId="10" fillId="0" borderId="10" xfId="2" applyNumberFormat="1" applyFont="1" applyFill="1" applyBorder="1" applyAlignment="1">
      <alignment horizontal="center" vertical="center"/>
    </xf>
    <xf numFmtId="164" fontId="8" fillId="13" borderId="13" xfId="1" applyNumberFormat="1" applyFont="1" applyFill="1" applyBorder="1" applyAlignment="1">
      <alignment horizontal="center" vertical="center"/>
    </xf>
    <xf numFmtId="173" fontId="10" fillId="13" borderId="13" xfId="2" applyNumberFormat="1" applyFont="1" applyFill="1" applyBorder="1" applyAlignment="1">
      <alignment horizontal="center" vertical="center"/>
    </xf>
    <xf numFmtId="164" fontId="8" fillId="13" borderId="10" xfId="3" applyNumberFormat="1" applyFont="1" applyFill="1" applyBorder="1" applyAlignment="1">
      <alignment horizontal="center" vertical="center"/>
    </xf>
    <xf numFmtId="173" fontId="8" fillId="13" borderId="10" xfId="3" applyNumberFormat="1" applyFont="1" applyFill="1" applyBorder="1" applyAlignment="1">
      <alignment horizontal="center" vertical="center"/>
    </xf>
    <xf numFmtId="170" fontId="8" fillId="13" borderId="10" xfId="3" applyNumberFormat="1" applyFont="1" applyFill="1" applyBorder="1" applyAlignment="1">
      <alignment horizontal="center" vertical="center"/>
    </xf>
    <xf numFmtId="164" fontId="8" fillId="13" borderId="12" xfId="3" applyNumberFormat="1" applyFont="1" applyFill="1" applyBorder="1" applyAlignment="1">
      <alignment horizontal="center" vertical="center"/>
    </xf>
    <xf numFmtId="164" fontId="8" fillId="13" borderId="8" xfId="3" applyNumberFormat="1" applyFont="1" applyFill="1" applyBorder="1" applyAlignment="1">
      <alignment horizontal="center" vertical="center"/>
    </xf>
    <xf numFmtId="173" fontId="8" fillId="13" borderId="8" xfId="3" applyNumberFormat="1" applyFont="1" applyFill="1" applyBorder="1" applyAlignment="1">
      <alignment horizontal="center" vertical="center"/>
    </xf>
    <xf numFmtId="164" fontId="8" fillId="0" borderId="2" xfId="1" applyNumberFormat="1" applyFont="1" applyFill="1" applyBorder="1" applyAlignment="1">
      <alignment horizontal="center" vertical="center"/>
    </xf>
    <xf numFmtId="164" fontId="8" fillId="9" borderId="2" xfId="1" applyNumberFormat="1" applyFont="1" applyFill="1" applyBorder="1" applyAlignment="1">
      <alignment horizontal="center" vertical="center"/>
    </xf>
    <xf numFmtId="173" fontId="8" fillId="0" borderId="2" xfId="1" applyNumberFormat="1" applyFont="1" applyFill="1" applyBorder="1" applyAlignment="1">
      <alignment horizontal="center" vertical="center"/>
    </xf>
    <xf numFmtId="173" fontId="8" fillId="9" borderId="2" xfId="1" applyNumberFormat="1" applyFont="1" applyFill="1" applyBorder="1" applyAlignment="1">
      <alignment horizontal="center" vertical="center"/>
    </xf>
    <xf numFmtId="0" fontId="7" fillId="0" borderId="10" xfId="1" applyFont="1" applyFill="1" applyBorder="1" applyAlignment="1">
      <alignment horizontal="center" vertical="center"/>
    </xf>
    <xf numFmtId="173" fontId="7" fillId="0" borderId="10" xfId="1" applyNumberFormat="1" applyFont="1" applyFill="1" applyBorder="1" applyAlignment="1">
      <alignment horizontal="center" vertical="center"/>
    </xf>
    <xf numFmtId="0" fontId="12" fillId="9" borderId="10" xfId="1" applyFont="1" applyFill="1" applyBorder="1" applyAlignment="1">
      <alignment horizontal="center" vertical="center"/>
    </xf>
    <xf numFmtId="173" fontId="12" fillId="9" borderId="10" xfId="1" applyNumberFormat="1" applyFont="1" applyFill="1" applyBorder="1" applyAlignment="1">
      <alignment horizontal="center" vertical="center"/>
    </xf>
    <xf numFmtId="173" fontId="10" fillId="9" borderId="10" xfId="3" applyNumberFormat="1" applyFont="1" applyFill="1" applyBorder="1" applyAlignment="1">
      <alignment horizontal="center" vertical="center"/>
    </xf>
    <xf numFmtId="173" fontId="12" fillId="0" borderId="6" xfId="2" applyNumberFormat="1" applyFont="1" applyFill="1" applyBorder="1" applyAlignment="1">
      <alignment horizontal="center" vertical="center"/>
    </xf>
    <xf numFmtId="171" fontId="12" fillId="14" borderId="13" xfId="2" applyNumberFormat="1" applyFont="1" applyFill="1" applyBorder="1" applyAlignment="1">
      <alignment horizontal="center" vertical="center"/>
    </xf>
    <xf numFmtId="173" fontId="7" fillId="14" borderId="13" xfId="2" applyNumberFormat="1" applyFont="1" applyFill="1" applyBorder="1" applyAlignment="1">
      <alignment horizontal="center" vertical="center"/>
    </xf>
    <xf numFmtId="164" fontId="7" fillId="14" borderId="10" xfId="2" applyNumberFormat="1" applyFont="1" applyFill="1" applyBorder="1" applyAlignment="1">
      <alignment horizontal="center" vertical="center"/>
    </xf>
    <xf numFmtId="171" fontId="17" fillId="14" borderId="10" xfId="1" applyNumberFormat="1" applyFont="1" applyFill="1" applyBorder="1" applyAlignment="1">
      <alignment horizontal="center" vertical="center"/>
    </xf>
    <xf numFmtId="173" fontId="10" fillId="14" borderId="10" xfId="3" applyNumberFormat="1" applyFont="1" applyFill="1" applyBorder="1" applyAlignment="1">
      <alignment horizontal="center" vertical="center"/>
    </xf>
    <xf numFmtId="164" fontId="10" fillId="14" borderId="10" xfId="3" applyNumberFormat="1" applyFont="1" applyFill="1" applyBorder="1" applyAlignment="1">
      <alignment horizontal="center" vertical="center"/>
    </xf>
    <xf numFmtId="164" fontId="10" fillId="14" borderId="12" xfId="3" applyNumberFormat="1" applyFont="1" applyFill="1" applyBorder="1" applyAlignment="1">
      <alignment horizontal="center" vertical="center"/>
    </xf>
    <xf numFmtId="164" fontId="8" fillId="14" borderId="8" xfId="3" applyNumberFormat="1" applyFont="1" applyFill="1" applyBorder="1" applyAlignment="1">
      <alignment horizontal="center" vertical="center"/>
    </xf>
    <xf numFmtId="173" fontId="8" fillId="14" borderId="8" xfId="3" applyNumberFormat="1" applyFont="1" applyFill="1" applyBorder="1" applyAlignment="1">
      <alignment horizontal="center" vertical="center"/>
    </xf>
    <xf numFmtId="173" fontId="12" fillId="0" borderId="2" xfId="2" applyNumberFormat="1" applyFont="1" applyFill="1" applyBorder="1" applyAlignment="1">
      <alignment horizontal="center" vertical="center"/>
    </xf>
    <xf numFmtId="173" fontId="12" fillId="9" borderId="2" xfId="2" applyNumberFormat="1" applyFont="1" applyFill="1" applyBorder="1" applyAlignment="1">
      <alignment horizontal="center" vertical="center"/>
    </xf>
    <xf numFmtId="173" fontId="17" fillId="9" borderId="10" xfId="1" applyNumberFormat="1" applyFont="1" applyFill="1" applyBorder="1" applyAlignment="1">
      <alignment horizontal="center" vertical="center"/>
    </xf>
    <xf numFmtId="164" fontId="7" fillId="0" borderId="10" xfId="2" applyNumberFormat="1" applyFont="1" applyFill="1" applyBorder="1" applyAlignment="1">
      <alignment horizontal="center" vertical="center"/>
    </xf>
    <xf numFmtId="173" fontId="12" fillId="0" borderId="10" xfId="1" applyNumberFormat="1" applyFont="1" applyFill="1" applyBorder="1" applyAlignment="1">
      <alignment horizontal="center" vertical="center"/>
    </xf>
    <xf numFmtId="171" fontId="16" fillId="0" borderId="16" xfId="2" applyNumberFormat="1" applyFont="1" applyFill="1" applyBorder="1" applyAlignment="1">
      <alignment horizontal="center" vertical="center"/>
    </xf>
    <xf numFmtId="171" fontId="16" fillId="9" borderId="16" xfId="2" applyNumberFormat="1" applyFont="1" applyFill="1" applyBorder="1" applyAlignment="1">
      <alignment horizontal="center" vertical="center"/>
    </xf>
    <xf numFmtId="171" fontId="7" fillId="0" borderId="16" xfId="2" applyNumberFormat="1" applyFont="1" applyFill="1" applyBorder="1" applyAlignment="1">
      <alignment horizontal="center" vertical="center"/>
    </xf>
    <xf numFmtId="173" fontId="16" fillId="0" borderId="20" xfId="2" applyNumberFormat="1" applyFont="1" applyFill="1" applyBorder="1" applyAlignment="1">
      <alignment horizontal="center" vertical="center"/>
    </xf>
    <xf numFmtId="173" fontId="16" fillId="9" borderId="20" xfId="2" applyNumberFormat="1" applyFont="1" applyFill="1" applyBorder="1" applyAlignment="1">
      <alignment horizontal="center" vertical="center"/>
    </xf>
    <xf numFmtId="173" fontId="17" fillId="9" borderId="14" xfId="2" applyNumberFormat="1" applyFont="1" applyFill="1" applyBorder="1" applyAlignment="1">
      <alignment horizontal="center" vertical="center"/>
    </xf>
    <xf numFmtId="164" fontId="7" fillId="22" borderId="13" xfId="1" applyNumberFormat="1" applyFont="1" applyFill="1" applyBorder="1" applyAlignment="1">
      <alignment horizontal="center" vertical="center"/>
    </xf>
    <xf numFmtId="173" fontId="17" fillId="22" borderId="13" xfId="2" applyNumberFormat="1" applyFont="1" applyFill="1" applyBorder="1" applyAlignment="1">
      <alignment horizontal="center" vertical="center"/>
    </xf>
    <xf numFmtId="164" fontId="12" fillId="22" borderId="10" xfId="1" applyNumberFormat="1" applyFont="1" applyFill="1" applyBorder="1" applyAlignment="1">
      <alignment horizontal="center" vertical="center"/>
    </xf>
    <xf numFmtId="173" fontId="12" fillId="22" borderId="10" xfId="1" applyNumberFormat="1" applyFont="1" applyFill="1" applyBorder="1" applyAlignment="1">
      <alignment horizontal="center" vertical="center"/>
    </xf>
    <xf numFmtId="164" fontId="12" fillId="22" borderId="2" xfId="1" applyNumberFormat="1" applyFont="1" applyFill="1" applyBorder="1" applyAlignment="1">
      <alignment horizontal="center" vertical="center"/>
    </xf>
    <xf numFmtId="164" fontId="12" fillId="22" borderId="12" xfId="1" applyNumberFormat="1" applyFont="1" applyFill="1" applyBorder="1" applyAlignment="1">
      <alignment horizontal="center" vertical="center"/>
    </xf>
    <xf numFmtId="173" fontId="12" fillId="22" borderId="12" xfId="1" applyNumberFormat="1" applyFont="1" applyFill="1" applyBorder="1" applyAlignment="1">
      <alignment horizontal="center" vertical="center"/>
    </xf>
    <xf numFmtId="164" fontId="12" fillId="22" borderId="3" xfId="1" applyNumberFormat="1" applyFont="1" applyFill="1" applyBorder="1" applyAlignment="1">
      <alignment horizontal="center" vertical="center"/>
    </xf>
    <xf numFmtId="173" fontId="12" fillId="22" borderId="3" xfId="1" applyNumberFormat="1" applyFont="1" applyFill="1" applyBorder="1" applyAlignment="1">
      <alignment horizontal="center" vertical="center"/>
    </xf>
    <xf numFmtId="171" fontId="16" fillId="0" borderId="2" xfId="1" applyNumberFormat="1" applyFont="1" applyFill="1" applyBorder="1" applyAlignment="1">
      <alignment horizontal="center" vertical="center"/>
    </xf>
    <xf numFmtId="171" fontId="16" fillId="9" borderId="2" xfId="1" applyNumberFormat="1" applyFont="1" applyFill="1" applyBorder="1" applyAlignment="1">
      <alignment horizontal="center" vertical="center"/>
    </xf>
    <xf numFmtId="173" fontId="17" fillId="0" borderId="2" xfId="1" applyNumberFormat="1" applyFont="1" applyFill="1" applyBorder="1" applyAlignment="1">
      <alignment horizontal="center" vertical="center"/>
    </xf>
    <xf numFmtId="173" fontId="17" fillId="9" borderId="2" xfId="1" applyNumberFormat="1" applyFont="1" applyFill="1" applyBorder="1" applyAlignment="1">
      <alignment horizontal="center" vertical="center"/>
    </xf>
    <xf numFmtId="0" fontId="7" fillId="9" borderId="10" xfId="1" applyFont="1" applyFill="1" applyBorder="1" applyAlignment="1">
      <alignment horizontal="center" vertical="center" wrapText="1"/>
    </xf>
    <xf numFmtId="171" fontId="12" fillId="13" borderId="13" xfId="2" applyNumberFormat="1" applyFont="1" applyFill="1" applyBorder="1" applyAlignment="1">
      <alignment horizontal="center" vertical="center"/>
    </xf>
    <xf numFmtId="173" fontId="7" fillId="13" borderId="13" xfId="1" applyNumberFormat="1" applyFont="1" applyFill="1" applyBorder="1" applyAlignment="1">
      <alignment horizontal="center" vertical="center"/>
    </xf>
    <xf numFmtId="164" fontId="9" fillId="13" borderId="10" xfId="3" applyNumberFormat="1" applyFont="1" applyFill="1" applyBorder="1" applyAlignment="1">
      <alignment horizontal="center" vertical="center"/>
    </xf>
    <xf numFmtId="173" fontId="9" fillId="13" borderId="10" xfId="3" applyNumberFormat="1" applyFont="1" applyFill="1" applyBorder="1" applyAlignment="1">
      <alignment horizontal="center" vertical="center"/>
    </xf>
    <xf numFmtId="164" fontId="9" fillId="13" borderId="12" xfId="3" applyNumberFormat="1" applyFont="1" applyFill="1" applyBorder="1" applyAlignment="1">
      <alignment horizontal="center" vertical="center"/>
    </xf>
    <xf numFmtId="164" fontId="12" fillId="13" borderId="8" xfId="1" applyNumberFormat="1" applyFont="1" applyFill="1" applyBorder="1" applyAlignment="1">
      <alignment horizontal="center" vertical="center"/>
    </xf>
    <xf numFmtId="173" fontId="12" fillId="13" borderId="8" xfId="1" applyNumberFormat="1" applyFont="1" applyFill="1" applyBorder="1" applyAlignment="1">
      <alignment horizontal="center" vertical="center"/>
    </xf>
    <xf numFmtId="171" fontId="12" fillId="0" borderId="2" xfId="1" applyNumberFormat="1" applyFont="1" applyFill="1" applyBorder="1" applyAlignment="1">
      <alignment horizontal="center" vertical="center"/>
    </xf>
    <xf numFmtId="171" fontId="12" fillId="9" borderId="2" xfId="1" applyNumberFormat="1" applyFont="1" applyFill="1" applyBorder="1" applyAlignment="1">
      <alignment horizontal="center" vertical="center"/>
    </xf>
    <xf numFmtId="173" fontId="7" fillId="0" borderId="2" xfId="1" applyNumberFormat="1" applyFont="1" applyFill="1" applyBorder="1" applyAlignment="1">
      <alignment horizontal="center" vertical="center"/>
    </xf>
    <xf numFmtId="173" fontId="7" fillId="9" borderId="2" xfId="1" applyNumberFormat="1" applyFont="1" applyFill="1" applyBorder="1" applyAlignment="1">
      <alignment horizontal="center" vertical="center"/>
    </xf>
    <xf numFmtId="164" fontId="7" fillId="10" borderId="13" xfId="1" applyNumberFormat="1" applyFont="1" applyFill="1" applyBorder="1" applyAlignment="1">
      <alignment horizontal="center" vertical="center"/>
    </xf>
    <xf numFmtId="173" fontId="12" fillId="10" borderId="13" xfId="1" applyNumberFormat="1" applyFont="1" applyFill="1" applyBorder="1" applyAlignment="1">
      <alignment horizontal="center" vertical="center"/>
    </xf>
    <xf numFmtId="164" fontId="7" fillId="10" borderId="10" xfId="1" applyNumberFormat="1" applyFont="1" applyFill="1" applyBorder="1" applyAlignment="1">
      <alignment horizontal="center" vertical="center"/>
    </xf>
    <xf numFmtId="173" fontId="7" fillId="10" borderId="10" xfId="1" applyNumberFormat="1" applyFont="1" applyFill="1" applyBorder="1" applyAlignment="1">
      <alignment horizontal="center" vertical="center"/>
    </xf>
    <xf numFmtId="164" fontId="12" fillId="10" borderId="10" xfId="1" applyNumberFormat="1" applyFont="1" applyFill="1" applyBorder="1" applyAlignment="1">
      <alignment horizontal="center" vertical="center"/>
    </xf>
    <xf numFmtId="173" fontId="12" fillId="10" borderId="10" xfId="1" applyNumberFormat="1" applyFont="1" applyFill="1" applyBorder="1" applyAlignment="1">
      <alignment horizontal="center" vertical="center"/>
    </xf>
    <xf numFmtId="0" fontId="7" fillId="20" borderId="13" xfId="1" applyFont="1" applyFill="1" applyBorder="1" applyAlignment="1">
      <alignment horizontal="center" vertical="center"/>
    </xf>
    <xf numFmtId="173" fontId="16" fillId="20" borderId="13" xfId="1" applyNumberFormat="1" applyFont="1" applyFill="1" applyBorder="1" applyAlignment="1">
      <alignment horizontal="center" vertical="center"/>
    </xf>
    <xf numFmtId="164" fontId="9" fillId="20" borderId="10" xfId="3" applyNumberFormat="1" applyFont="1" applyFill="1" applyBorder="1" applyAlignment="1">
      <alignment horizontal="center" vertical="center"/>
    </xf>
    <xf numFmtId="173" fontId="9" fillId="20" borderId="10" xfId="3" applyNumberFormat="1" applyFont="1" applyFill="1" applyBorder="1" applyAlignment="1">
      <alignment horizontal="center" vertical="center"/>
    </xf>
    <xf numFmtId="164" fontId="9" fillId="20" borderId="12" xfId="3" applyNumberFormat="1" applyFont="1" applyFill="1" applyBorder="1" applyAlignment="1">
      <alignment horizontal="center" vertical="center"/>
    </xf>
    <xf numFmtId="164" fontId="8" fillId="20" borderId="6" xfId="3" applyNumberFormat="1" applyFont="1" applyFill="1" applyBorder="1" applyAlignment="1">
      <alignment horizontal="center" vertical="center"/>
    </xf>
    <xf numFmtId="173" fontId="8" fillId="20" borderId="6" xfId="3" applyNumberFormat="1" applyFont="1" applyFill="1" applyBorder="1" applyAlignment="1">
      <alignment horizontal="center" vertical="center"/>
    </xf>
    <xf numFmtId="164" fontId="12" fillId="0" borderId="2" xfId="1" applyNumberFormat="1" applyFont="1" applyFill="1" applyBorder="1" applyAlignment="1">
      <alignment horizontal="center" vertical="center"/>
    </xf>
    <xf numFmtId="164" fontId="12" fillId="9" borderId="2" xfId="1" applyNumberFormat="1" applyFont="1" applyFill="1" applyBorder="1" applyAlignment="1">
      <alignment horizontal="center" vertical="center"/>
    </xf>
    <xf numFmtId="164" fontId="7" fillId="19" borderId="13" xfId="1" applyNumberFormat="1" applyFont="1" applyFill="1" applyBorder="1" applyAlignment="1">
      <alignment horizontal="center" vertical="center"/>
    </xf>
    <xf numFmtId="173" fontId="7" fillId="19" borderId="13" xfId="1" applyNumberFormat="1" applyFont="1" applyFill="1" applyBorder="1" applyAlignment="1">
      <alignment horizontal="center" vertical="center"/>
    </xf>
    <xf numFmtId="164" fontId="9" fillId="19" borderId="10" xfId="3" applyNumberFormat="1" applyFont="1" applyFill="1" applyBorder="1" applyAlignment="1">
      <alignment horizontal="center" vertical="center"/>
    </xf>
    <xf numFmtId="173" fontId="9" fillId="19" borderId="10" xfId="3" applyNumberFormat="1" applyFont="1" applyFill="1" applyBorder="1" applyAlignment="1">
      <alignment horizontal="center" vertical="center"/>
    </xf>
    <xf numFmtId="164" fontId="9" fillId="19" borderId="12" xfId="3" applyNumberFormat="1" applyFont="1" applyFill="1" applyBorder="1" applyAlignment="1">
      <alignment horizontal="center" vertical="center"/>
    </xf>
    <xf numFmtId="173" fontId="9" fillId="19" borderId="12" xfId="3" applyNumberFormat="1" applyFont="1" applyFill="1" applyBorder="1" applyAlignment="1">
      <alignment horizontal="center" vertical="center"/>
    </xf>
    <xf numFmtId="164" fontId="13" fillId="19" borderId="6" xfId="3" applyNumberFormat="1" applyFont="1" applyFill="1" applyBorder="1" applyAlignment="1">
      <alignment horizontal="center" vertical="center"/>
    </xf>
    <xf numFmtId="173" fontId="13" fillId="19" borderId="6" xfId="3" applyNumberFormat="1" applyFont="1" applyFill="1" applyBorder="1" applyAlignment="1">
      <alignment horizontal="center" vertical="center"/>
    </xf>
    <xf numFmtId="0" fontId="7" fillId="10" borderId="13" xfId="1" applyFont="1" applyFill="1" applyBorder="1" applyAlignment="1">
      <alignment horizontal="center" vertical="center"/>
    </xf>
    <xf numFmtId="173" fontId="7" fillId="10" borderId="13" xfId="1" applyNumberFormat="1" applyFont="1" applyFill="1" applyBorder="1" applyAlignment="1">
      <alignment horizontal="center" vertical="center"/>
    </xf>
    <xf numFmtId="164" fontId="9" fillId="10" borderId="10" xfId="3" applyNumberFormat="1" applyFont="1" applyFill="1" applyBorder="1" applyAlignment="1">
      <alignment horizontal="center" vertical="center"/>
    </xf>
    <xf numFmtId="173" fontId="9" fillId="10" borderId="10" xfId="3" applyNumberFormat="1" applyFont="1" applyFill="1" applyBorder="1" applyAlignment="1">
      <alignment horizontal="center" vertical="center"/>
    </xf>
    <xf numFmtId="164" fontId="9" fillId="10" borderId="12" xfId="3" applyNumberFormat="1" applyFont="1" applyFill="1" applyBorder="1" applyAlignment="1">
      <alignment horizontal="center" vertical="center"/>
    </xf>
    <xf numFmtId="173" fontId="9" fillId="10" borderId="12" xfId="3" applyNumberFormat="1" applyFont="1" applyFill="1" applyBorder="1" applyAlignment="1">
      <alignment horizontal="center" vertical="center"/>
    </xf>
    <xf numFmtId="164" fontId="13" fillId="10" borderId="6" xfId="3" applyNumberFormat="1" applyFont="1" applyFill="1" applyBorder="1" applyAlignment="1">
      <alignment horizontal="center" vertical="center"/>
    </xf>
    <xf numFmtId="173" fontId="13" fillId="10" borderId="6" xfId="3" applyNumberFormat="1" applyFont="1" applyFill="1" applyBorder="1" applyAlignment="1">
      <alignment horizontal="center" vertical="center"/>
    </xf>
    <xf numFmtId="0" fontId="12" fillId="0" borderId="13" xfId="1" applyFont="1" applyFill="1" applyBorder="1" applyAlignment="1">
      <alignment horizontal="center" vertical="center"/>
    </xf>
    <xf numFmtId="0" fontId="12" fillId="9" borderId="2" xfId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/>
    </xf>
    <xf numFmtId="173" fontId="7" fillId="0" borderId="13" xfId="1" applyNumberFormat="1" applyFont="1" applyFill="1" applyBorder="1" applyAlignment="1">
      <alignment horizontal="center" vertical="center"/>
    </xf>
    <xf numFmtId="173" fontId="12" fillId="9" borderId="10" xfId="2" applyNumberFormat="1" applyFont="1" applyFill="1" applyBorder="1" applyAlignment="1">
      <alignment horizontal="center" vertical="center"/>
    </xf>
    <xf numFmtId="164" fontId="12" fillId="14" borderId="13" xfId="1" applyNumberFormat="1" applyFont="1" applyFill="1" applyBorder="1" applyAlignment="1">
      <alignment horizontal="center" vertical="center"/>
    </xf>
    <xf numFmtId="173" fontId="12" fillId="14" borderId="13" xfId="1" applyNumberFormat="1" applyFont="1" applyFill="1" applyBorder="1" applyAlignment="1">
      <alignment horizontal="center" vertical="center"/>
    </xf>
    <xf numFmtId="164" fontId="9" fillId="14" borderId="10" xfId="3" applyNumberFormat="1" applyFont="1" applyFill="1" applyBorder="1" applyAlignment="1">
      <alignment horizontal="center" vertical="center"/>
    </xf>
    <xf numFmtId="173" fontId="9" fillId="14" borderId="10" xfId="3" applyNumberFormat="1" applyFont="1" applyFill="1" applyBorder="1" applyAlignment="1">
      <alignment horizontal="center" vertical="center"/>
    </xf>
    <xf numFmtId="164" fontId="9" fillId="14" borderId="12" xfId="3" applyNumberFormat="1" applyFont="1" applyFill="1" applyBorder="1" applyAlignment="1">
      <alignment horizontal="center" vertical="center"/>
    </xf>
    <xf numFmtId="164" fontId="8" fillId="14" borderId="6" xfId="3" applyNumberFormat="1" applyFont="1" applyFill="1" applyBorder="1" applyAlignment="1">
      <alignment horizontal="center" vertical="center"/>
    </xf>
    <xf numFmtId="173" fontId="8" fillId="14" borderId="6" xfId="3" applyNumberFormat="1" applyFont="1" applyFill="1" applyBorder="1" applyAlignment="1">
      <alignment horizontal="center" vertical="center"/>
    </xf>
    <xf numFmtId="171" fontId="12" fillId="0" borderId="6" xfId="2" applyNumberFormat="1" applyFont="1" applyFill="1" applyBorder="1" applyAlignment="1">
      <alignment horizontal="center" vertical="center"/>
    </xf>
    <xf numFmtId="169" fontId="12" fillId="15" borderId="13" xfId="4" applyNumberFormat="1" applyFont="1" applyFill="1" applyBorder="1" applyAlignment="1">
      <alignment horizontal="center" vertical="center"/>
    </xf>
    <xf numFmtId="173" fontId="12" fillId="15" borderId="13" xfId="4" applyNumberFormat="1" applyFont="1" applyFill="1" applyBorder="1" applyAlignment="1">
      <alignment horizontal="center" vertical="center"/>
    </xf>
    <xf numFmtId="164" fontId="9" fillId="15" borderId="10" xfId="3" applyNumberFormat="1" applyFont="1" applyFill="1" applyBorder="1" applyAlignment="1">
      <alignment horizontal="center" vertical="center"/>
    </xf>
    <xf numFmtId="173" fontId="9" fillId="15" borderId="10" xfId="3" applyNumberFormat="1" applyFont="1" applyFill="1" applyBorder="1" applyAlignment="1">
      <alignment horizontal="center" vertical="center"/>
    </xf>
    <xf numFmtId="164" fontId="9" fillId="15" borderId="12" xfId="3" applyNumberFormat="1" applyFont="1" applyFill="1" applyBorder="1" applyAlignment="1">
      <alignment horizontal="center" vertical="center"/>
    </xf>
    <xf numFmtId="173" fontId="9" fillId="15" borderId="12" xfId="3" applyNumberFormat="1" applyFont="1" applyFill="1" applyBorder="1" applyAlignment="1">
      <alignment horizontal="center" vertical="center"/>
    </xf>
    <xf numFmtId="164" fontId="8" fillId="15" borderId="6" xfId="3" applyNumberFormat="1" applyFont="1" applyFill="1" applyBorder="1" applyAlignment="1">
      <alignment horizontal="center" vertical="center"/>
    </xf>
    <xf numFmtId="173" fontId="8" fillId="15" borderId="6" xfId="3" applyNumberFormat="1" applyFont="1" applyFill="1" applyBorder="1" applyAlignment="1">
      <alignment horizontal="center" vertical="center"/>
    </xf>
    <xf numFmtId="170" fontId="7" fillId="9" borderId="10" xfId="1" applyNumberFormat="1" applyFont="1" applyFill="1" applyBorder="1" applyAlignment="1">
      <alignment horizontal="center" vertical="center"/>
    </xf>
    <xf numFmtId="170" fontId="12" fillId="0" borderId="6" xfId="1" applyNumberFormat="1" applyFont="1" applyFill="1" applyBorder="1" applyAlignment="1">
      <alignment horizontal="center" vertical="center"/>
    </xf>
    <xf numFmtId="171" fontId="12" fillId="24" borderId="13" xfId="2" applyNumberFormat="1" applyFont="1" applyFill="1" applyBorder="1" applyAlignment="1">
      <alignment horizontal="center" vertical="center"/>
    </xf>
    <xf numFmtId="171" fontId="7" fillId="24" borderId="13" xfId="2" applyNumberFormat="1" applyFont="1" applyFill="1" applyBorder="1" applyAlignment="1">
      <alignment horizontal="center" vertical="center"/>
    </xf>
    <xf numFmtId="171" fontId="9" fillId="24" borderId="10" xfId="2" applyNumberFormat="1" applyFont="1" applyFill="1" applyBorder="1" applyAlignment="1">
      <alignment horizontal="center" vertical="center"/>
    </xf>
    <xf numFmtId="171" fontId="8" fillId="24" borderId="8" xfId="2" applyNumberFormat="1" applyFont="1" applyFill="1" applyBorder="1" applyAlignment="1">
      <alignment horizontal="center" vertical="center"/>
    </xf>
    <xf numFmtId="164" fontId="7" fillId="0" borderId="12" xfId="2" applyNumberFormat="1" applyFont="1" applyFill="1" applyBorder="1" applyAlignment="1">
      <alignment horizontal="center" vertical="center"/>
    </xf>
    <xf numFmtId="0" fontId="7" fillId="0" borderId="13" xfId="1" applyFont="1" applyFill="1" applyBorder="1" applyAlignment="1">
      <alignment horizontal="center" vertical="center"/>
    </xf>
    <xf numFmtId="164" fontId="12" fillId="0" borderId="13" xfId="1" applyNumberFormat="1" applyFont="1" applyFill="1" applyBorder="1" applyAlignment="1">
      <alignment horizontal="center" vertical="center"/>
    </xf>
    <xf numFmtId="164" fontId="12" fillId="9" borderId="13" xfId="1" applyNumberFormat="1" applyFont="1" applyFill="1" applyBorder="1" applyAlignment="1">
      <alignment horizontal="center" vertical="center"/>
    </xf>
    <xf numFmtId="171" fontId="10" fillId="22" borderId="10" xfId="2" applyNumberFormat="1" applyFont="1" applyFill="1" applyBorder="1" applyAlignment="1">
      <alignment horizontal="center" vertical="center"/>
    </xf>
    <xf numFmtId="171" fontId="13" fillId="22" borderId="8" xfId="2" applyNumberFormat="1" applyFont="1" applyFill="1" applyBorder="1" applyAlignment="1">
      <alignment horizontal="center" vertical="center"/>
    </xf>
    <xf numFmtId="174" fontId="8" fillId="0" borderId="0" xfId="0" applyNumberFormat="1" applyFont="1" applyFill="1"/>
    <xf numFmtId="3" fontId="10" fillId="0" borderId="0" xfId="2" applyNumberFormat="1" applyFont="1" applyFill="1"/>
    <xf numFmtId="3" fontId="8" fillId="0" borderId="0" xfId="2" applyNumberFormat="1" applyFont="1" applyFill="1"/>
    <xf numFmtId="3" fontId="8" fillId="0" borderId="0" xfId="0" applyNumberFormat="1" applyFont="1" applyFill="1"/>
    <xf numFmtId="0" fontId="7" fillId="0" borderId="19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center" vertical="center" wrapText="1"/>
    </xf>
    <xf numFmtId="0" fontId="7" fillId="0" borderId="20" xfId="1" applyFont="1" applyFill="1" applyBorder="1" applyAlignment="1">
      <alignment horizontal="center" vertical="center" wrapText="1"/>
    </xf>
    <xf numFmtId="0" fontId="31" fillId="0" borderId="0" xfId="1" applyFont="1" applyFill="1" applyAlignment="1">
      <alignment horizontal="center" wrapText="1"/>
    </xf>
    <xf numFmtId="0" fontId="32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</cellXfs>
  <cellStyles count="39">
    <cellStyle name="Excel Built-in Normal" xfId="18"/>
    <cellStyle name="Обычный" xfId="0" builtinId="0"/>
    <cellStyle name="Обычный 2" xfId="5"/>
    <cellStyle name="Обычный 2 2" xfId="19"/>
    <cellStyle name="Обычный 2 3" xfId="20"/>
    <cellStyle name="Обычный 2_Fin край 2012" xfId="21"/>
    <cellStyle name="Обычный 3" xfId="7"/>
    <cellStyle name="Обычный 3 2" xfId="16"/>
    <cellStyle name="Обычный 3 2 2" xfId="14"/>
    <cellStyle name="Обычный 3 2 3" xfId="26"/>
    <cellStyle name="Обычный 3 3" xfId="13"/>
    <cellStyle name="Обычный 3 3 2" xfId="27"/>
    <cellStyle name="Обычный 3 4" xfId="25"/>
    <cellStyle name="Обычный 3 5" xfId="28"/>
    <cellStyle name="Обычный 3 6" xfId="29"/>
    <cellStyle name="Обычный 3 6 2" xfId="30"/>
    <cellStyle name="Обычный 3 7" xfId="31"/>
    <cellStyle name="Обычный 3 8" xfId="32"/>
    <cellStyle name="Обычный 4" xfId="9"/>
    <cellStyle name="Обычный 4 2" xfId="22"/>
    <cellStyle name="Обычный 5" xfId="12"/>
    <cellStyle name="Обычный 6" xfId="33"/>
    <cellStyle name="Обычный 7" xfId="34"/>
    <cellStyle name="Обычный Лена" xfId="11"/>
    <cellStyle name="Обычный_Таблицы Мун.заказ Стационар" xfId="1"/>
    <cellStyle name="Примечание 2" xfId="35"/>
    <cellStyle name="Процентный 2" xfId="15"/>
    <cellStyle name="Финансовый" xfId="2" builtinId="3"/>
    <cellStyle name="Финансовый [0]_Таблицы Мун.заказ Стационар" xfId="3"/>
    <cellStyle name="Финансовый 2" xfId="6"/>
    <cellStyle name="Финансовый 2 2" xfId="23"/>
    <cellStyle name="Финансовый 2 3" xfId="24"/>
    <cellStyle name="Финансовый 3" xfId="8"/>
    <cellStyle name="Финансовый 3 2" xfId="17"/>
    <cellStyle name="Финансовый 3 2 2" xfId="36"/>
    <cellStyle name="Финансовый 3 3" xfId="37"/>
    <cellStyle name="Финансовый 3 4" xfId="38"/>
    <cellStyle name="Финансовый 4" xfId="10"/>
    <cellStyle name="Финансовый_Таблицы Мун.заказ Стационар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CC"/>
      <color rgb="FFCC99FF"/>
      <color rgb="FFFFFF99"/>
      <color rgb="FF66FFFF"/>
      <color rgb="FFFF66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2</xdr:col>
      <xdr:colOff>0</xdr:colOff>
      <xdr:row>312</xdr:row>
      <xdr:rowOff>0</xdr:rowOff>
    </xdr:from>
    <xdr:to>
      <xdr:col>2</xdr:col>
      <xdr:colOff>104775</xdr:colOff>
      <xdr:row>312</xdr:row>
      <xdr:rowOff>161304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312</xdr:row>
      <xdr:rowOff>0</xdr:rowOff>
    </xdr:from>
    <xdr:to>
      <xdr:col>2</xdr:col>
      <xdr:colOff>104775</xdr:colOff>
      <xdr:row>312</xdr:row>
      <xdr:rowOff>161304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312</xdr:row>
      <xdr:rowOff>0</xdr:rowOff>
    </xdr:from>
    <xdr:to>
      <xdr:col>2</xdr:col>
      <xdr:colOff>104775</xdr:colOff>
      <xdr:row>312</xdr:row>
      <xdr:rowOff>161304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312</xdr:row>
      <xdr:rowOff>0</xdr:rowOff>
    </xdr:from>
    <xdr:to>
      <xdr:col>2</xdr:col>
      <xdr:colOff>104775</xdr:colOff>
      <xdr:row>312</xdr:row>
      <xdr:rowOff>161304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312</xdr:row>
      <xdr:rowOff>0</xdr:rowOff>
    </xdr:from>
    <xdr:to>
      <xdr:col>2</xdr:col>
      <xdr:colOff>104775</xdr:colOff>
      <xdr:row>312</xdr:row>
      <xdr:rowOff>161304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312</xdr:row>
      <xdr:rowOff>0</xdr:rowOff>
    </xdr:from>
    <xdr:to>
      <xdr:col>2</xdr:col>
      <xdr:colOff>104775</xdr:colOff>
      <xdr:row>312</xdr:row>
      <xdr:rowOff>161304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312</xdr:row>
      <xdr:rowOff>0</xdr:rowOff>
    </xdr:from>
    <xdr:to>
      <xdr:col>2</xdr:col>
      <xdr:colOff>104775</xdr:colOff>
      <xdr:row>312</xdr:row>
      <xdr:rowOff>161304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312</xdr:row>
      <xdr:rowOff>0</xdr:rowOff>
    </xdr:from>
    <xdr:to>
      <xdr:col>2</xdr:col>
      <xdr:colOff>104775</xdr:colOff>
      <xdr:row>312</xdr:row>
      <xdr:rowOff>161304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312</xdr:row>
      <xdr:rowOff>0</xdr:rowOff>
    </xdr:from>
    <xdr:to>
      <xdr:col>2</xdr:col>
      <xdr:colOff>104775</xdr:colOff>
      <xdr:row>312</xdr:row>
      <xdr:rowOff>161304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312</xdr:row>
      <xdr:rowOff>0</xdr:rowOff>
    </xdr:from>
    <xdr:to>
      <xdr:col>2</xdr:col>
      <xdr:colOff>104775</xdr:colOff>
      <xdr:row>312</xdr:row>
      <xdr:rowOff>161304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</xdr:col>
      <xdr:colOff>0</xdr:colOff>
      <xdr:row>312</xdr:row>
      <xdr:rowOff>0</xdr:rowOff>
    </xdr:from>
    <xdr:ext cx="104775" cy="163419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312</xdr:row>
      <xdr:rowOff>0</xdr:rowOff>
    </xdr:from>
    <xdr:ext cx="104775" cy="163419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312</xdr:row>
      <xdr:rowOff>0</xdr:rowOff>
    </xdr:from>
    <xdr:ext cx="104775" cy="163419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312</xdr:row>
      <xdr:rowOff>0</xdr:rowOff>
    </xdr:from>
    <xdr:ext cx="104775" cy="163419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312</xdr:row>
      <xdr:rowOff>0</xdr:rowOff>
    </xdr:from>
    <xdr:ext cx="104775" cy="163419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312</xdr:row>
      <xdr:rowOff>0</xdr:rowOff>
    </xdr:from>
    <xdr:ext cx="104775" cy="163419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312</xdr:row>
      <xdr:rowOff>0</xdr:rowOff>
    </xdr:from>
    <xdr:ext cx="104775" cy="163419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312</xdr:row>
      <xdr:rowOff>0</xdr:rowOff>
    </xdr:from>
    <xdr:ext cx="104775" cy="163419"/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312</xdr:row>
      <xdr:rowOff>0</xdr:rowOff>
    </xdr:from>
    <xdr:ext cx="104775" cy="163419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312</xdr:row>
      <xdr:rowOff>0</xdr:rowOff>
    </xdr:from>
    <xdr:ext cx="104775" cy="163419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314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314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314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314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314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314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314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314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314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314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2</xdr:col>
      <xdr:colOff>0</xdr:colOff>
      <xdr:row>326</xdr:row>
      <xdr:rowOff>0</xdr:rowOff>
    </xdr:from>
    <xdr:to>
      <xdr:col>2</xdr:col>
      <xdr:colOff>104775</xdr:colOff>
      <xdr:row>326</xdr:row>
      <xdr:rowOff>161304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326</xdr:row>
      <xdr:rowOff>0</xdr:rowOff>
    </xdr:from>
    <xdr:to>
      <xdr:col>2</xdr:col>
      <xdr:colOff>104775</xdr:colOff>
      <xdr:row>326</xdr:row>
      <xdr:rowOff>161304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326</xdr:row>
      <xdr:rowOff>0</xdr:rowOff>
    </xdr:from>
    <xdr:to>
      <xdr:col>2</xdr:col>
      <xdr:colOff>104775</xdr:colOff>
      <xdr:row>326</xdr:row>
      <xdr:rowOff>161304</xdr:rowOff>
    </xdr:to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326</xdr:row>
      <xdr:rowOff>0</xdr:rowOff>
    </xdr:from>
    <xdr:to>
      <xdr:col>2</xdr:col>
      <xdr:colOff>104775</xdr:colOff>
      <xdr:row>326</xdr:row>
      <xdr:rowOff>161304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326</xdr:row>
      <xdr:rowOff>0</xdr:rowOff>
    </xdr:from>
    <xdr:to>
      <xdr:col>2</xdr:col>
      <xdr:colOff>104775</xdr:colOff>
      <xdr:row>326</xdr:row>
      <xdr:rowOff>161304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326</xdr:row>
      <xdr:rowOff>0</xdr:rowOff>
    </xdr:from>
    <xdr:to>
      <xdr:col>2</xdr:col>
      <xdr:colOff>104775</xdr:colOff>
      <xdr:row>326</xdr:row>
      <xdr:rowOff>161304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326</xdr:row>
      <xdr:rowOff>0</xdr:rowOff>
    </xdr:from>
    <xdr:to>
      <xdr:col>2</xdr:col>
      <xdr:colOff>104775</xdr:colOff>
      <xdr:row>326</xdr:row>
      <xdr:rowOff>161304</xdr:rowOff>
    </xdr:to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326</xdr:row>
      <xdr:rowOff>0</xdr:rowOff>
    </xdr:from>
    <xdr:to>
      <xdr:col>2</xdr:col>
      <xdr:colOff>104775</xdr:colOff>
      <xdr:row>326</xdr:row>
      <xdr:rowOff>161304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326</xdr:row>
      <xdr:rowOff>0</xdr:rowOff>
    </xdr:from>
    <xdr:to>
      <xdr:col>2</xdr:col>
      <xdr:colOff>104775</xdr:colOff>
      <xdr:row>326</xdr:row>
      <xdr:rowOff>161304</xdr:rowOff>
    </xdr:to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326</xdr:row>
      <xdr:rowOff>0</xdr:rowOff>
    </xdr:from>
    <xdr:to>
      <xdr:col>2</xdr:col>
      <xdr:colOff>104775</xdr:colOff>
      <xdr:row>326</xdr:row>
      <xdr:rowOff>161304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327</xdr:row>
      <xdr:rowOff>0</xdr:rowOff>
    </xdr:from>
    <xdr:ext cx="104775" cy="163419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327</xdr:row>
      <xdr:rowOff>0</xdr:rowOff>
    </xdr:from>
    <xdr:ext cx="104775" cy="163419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327</xdr:row>
      <xdr:rowOff>0</xdr:rowOff>
    </xdr:from>
    <xdr:ext cx="104775" cy="163419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327</xdr:row>
      <xdr:rowOff>0</xdr:rowOff>
    </xdr:from>
    <xdr:ext cx="104775" cy="163419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327</xdr:row>
      <xdr:rowOff>0</xdr:rowOff>
    </xdr:from>
    <xdr:ext cx="104775" cy="163419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327</xdr:row>
      <xdr:rowOff>0</xdr:rowOff>
    </xdr:from>
    <xdr:ext cx="104775" cy="163419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327</xdr:row>
      <xdr:rowOff>0</xdr:rowOff>
    </xdr:from>
    <xdr:ext cx="104775" cy="163419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327</xdr:row>
      <xdr:rowOff>0</xdr:rowOff>
    </xdr:from>
    <xdr:ext cx="104775" cy="163419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327</xdr:row>
      <xdr:rowOff>0</xdr:rowOff>
    </xdr:from>
    <xdr:ext cx="104775" cy="163419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327</xdr:row>
      <xdr:rowOff>0</xdr:rowOff>
    </xdr:from>
    <xdr:ext cx="104775" cy="163419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337</xdr:row>
      <xdr:rowOff>0</xdr:rowOff>
    </xdr:from>
    <xdr:ext cx="104775" cy="163419"/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337</xdr:row>
      <xdr:rowOff>0</xdr:rowOff>
    </xdr:from>
    <xdr:ext cx="104775" cy="163419"/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337</xdr:row>
      <xdr:rowOff>0</xdr:rowOff>
    </xdr:from>
    <xdr:ext cx="104775" cy="163419"/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337</xdr:row>
      <xdr:rowOff>0</xdr:rowOff>
    </xdr:from>
    <xdr:ext cx="104775" cy="163419"/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337</xdr:row>
      <xdr:rowOff>0</xdr:rowOff>
    </xdr:from>
    <xdr:ext cx="104775" cy="163419"/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337</xdr:row>
      <xdr:rowOff>0</xdr:rowOff>
    </xdr:from>
    <xdr:ext cx="104775" cy="163419"/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337</xdr:row>
      <xdr:rowOff>0</xdr:rowOff>
    </xdr:from>
    <xdr:ext cx="104775" cy="163419"/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337</xdr:row>
      <xdr:rowOff>0</xdr:rowOff>
    </xdr:from>
    <xdr:ext cx="104775" cy="163419"/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337</xdr:row>
      <xdr:rowOff>0</xdr:rowOff>
    </xdr:from>
    <xdr:ext cx="104775" cy="163419"/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337</xdr:row>
      <xdr:rowOff>0</xdr:rowOff>
    </xdr:from>
    <xdr:ext cx="104775" cy="163419"/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2</xdr:col>
      <xdr:colOff>0</xdr:colOff>
      <xdr:row>337</xdr:row>
      <xdr:rowOff>0</xdr:rowOff>
    </xdr:from>
    <xdr:to>
      <xdr:col>2</xdr:col>
      <xdr:colOff>104775</xdr:colOff>
      <xdr:row>337</xdr:row>
      <xdr:rowOff>161304</xdr:rowOff>
    </xdr:to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337</xdr:row>
      <xdr:rowOff>0</xdr:rowOff>
    </xdr:from>
    <xdr:to>
      <xdr:col>2</xdr:col>
      <xdr:colOff>104775</xdr:colOff>
      <xdr:row>337</xdr:row>
      <xdr:rowOff>161304</xdr:rowOff>
    </xdr:to>
    <xdr:sp macro="" textlink="">
      <xdr:nvSpPr>
        <xdr:cNvPr id="213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337</xdr:row>
      <xdr:rowOff>0</xdr:rowOff>
    </xdr:from>
    <xdr:to>
      <xdr:col>2</xdr:col>
      <xdr:colOff>104775</xdr:colOff>
      <xdr:row>337</xdr:row>
      <xdr:rowOff>161304</xdr:rowOff>
    </xdr:to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337</xdr:row>
      <xdr:rowOff>0</xdr:rowOff>
    </xdr:from>
    <xdr:to>
      <xdr:col>2</xdr:col>
      <xdr:colOff>104775</xdr:colOff>
      <xdr:row>337</xdr:row>
      <xdr:rowOff>161304</xdr:rowOff>
    </xdr:to>
    <xdr:sp macro="" textlink="">
      <xdr:nvSpPr>
        <xdr:cNvPr id="215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337</xdr:row>
      <xdr:rowOff>0</xdr:rowOff>
    </xdr:from>
    <xdr:to>
      <xdr:col>2</xdr:col>
      <xdr:colOff>104775</xdr:colOff>
      <xdr:row>337</xdr:row>
      <xdr:rowOff>161304</xdr:rowOff>
    </xdr:to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337</xdr:row>
      <xdr:rowOff>0</xdr:rowOff>
    </xdr:from>
    <xdr:to>
      <xdr:col>2</xdr:col>
      <xdr:colOff>104775</xdr:colOff>
      <xdr:row>337</xdr:row>
      <xdr:rowOff>161304</xdr:rowOff>
    </xdr:to>
    <xdr:sp macro="" textlink="">
      <xdr:nvSpPr>
        <xdr:cNvPr id="217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337</xdr:row>
      <xdr:rowOff>0</xdr:rowOff>
    </xdr:from>
    <xdr:to>
      <xdr:col>2</xdr:col>
      <xdr:colOff>104775</xdr:colOff>
      <xdr:row>337</xdr:row>
      <xdr:rowOff>161304</xdr:rowOff>
    </xdr:to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337</xdr:row>
      <xdr:rowOff>0</xdr:rowOff>
    </xdr:from>
    <xdr:to>
      <xdr:col>2</xdr:col>
      <xdr:colOff>104775</xdr:colOff>
      <xdr:row>337</xdr:row>
      <xdr:rowOff>161304</xdr:rowOff>
    </xdr:to>
    <xdr:sp macro="" textlink="">
      <xdr:nvSpPr>
        <xdr:cNvPr id="219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337</xdr:row>
      <xdr:rowOff>0</xdr:rowOff>
    </xdr:from>
    <xdr:to>
      <xdr:col>2</xdr:col>
      <xdr:colOff>104775</xdr:colOff>
      <xdr:row>337</xdr:row>
      <xdr:rowOff>161304</xdr:rowOff>
    </xdr:to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337</xdr:row>
      <xdr:rowOff>0</xdr:rowOff>
    </xdr:from>
    <xdr:to>
      <xdr:col>2</xdr:col>
      <xdr:colOff>104775</xdr:colOff>
      <xdr:row>337</xdr:row>
      <xdr:rowOff>161304</xdr:rowOff>
    </xdr:to>
    <xdr:sp macro="" textlink="">
      <xdr:nvSpPr>
        <xdr:cNvPr id="221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</xdr:col>
      <xdr:colOff>0</xdr:colOff>
      <xdr:row>339</xdr:row>
      <xdr:rowOff>0</xdr:rowOff>
    </xdr:from>
    <xdr:ext cx="104775" cy="163419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339</xdr:row>
      <xdr:rowOff>0</xdr:rowOff>
    </xdr:from>
    <xdr:ext cx="104775" cy="163419"/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339</xdr:row>
      <xdr:rowOff>0</xdr:rowOff>
    </xdr:from>
    <xdr:ext cx="104775" cy="163419"/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339</xdr:row>
      <xdr:rowOff>0</xdr:rowOff>
    </xdr:from>
    <xdr:ext cx="104775" cy="163419"/>
    <xdr:sp macro="" textlink="">
      <xdr:nvSpPr>
        <xdr:cNvPr id="225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339</xdr:row>
      <xdr:rowOff>0</xdr:rowOff>
    </xdr:from>
    <xdr:ext cx="104775" cy="163419"/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339</xdr:row>
      <xdr:rowOff>0</xdr:rowOff>
    </xdr:from>
    <xdr:ext cx="104775" cy="163419"/>
    <xdr:sp macro="" textlink="">
      <xdr:nvSpPr>
        <xdr:cNvPr id="227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339</xdr:row>
      <xdr:rowOff>0</xdr:rowOff>
    </xdr:from>
    <xdr:ext cx="104775" cy="163419"/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339</xdr:row>
      <xdr:rowOff>0</xdr:rowOff>
    </xdr:from>
    <xdr:ext cx="104775" cy="163419"/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339</xdr:row>
      <xdr:rowOff>0</xdr:rowOff>
    </xdr:from>
    <xdr:ext cx="104775" cy="163419"/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339</xdr:row>
      <xdr:rowOff>0</xdr:rowOff>
    </xdr:from>
    <xdr:ext cx="104775" cy="163419"/>
    <xdr:sp macro="" textlink="">
      <xdr:nvSpPr>
        <xdr:cNvPr id="231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3419"/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3419"/>
    <xdr:sp macro="" textlink="">
      <xdr:nvSpPr>
        <xdr:cNvPr id="273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3419"/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3419"/>
    <xdr:sp macro="" textlink="">
      <xdr:nvSpPr>
        <xdr:cNvPr id="275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3419"/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3419"/>
    <xdr:sp macro="" textlink="">
      <xdr:nvSpPr>
        <xdr:cNvPr id="277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3419"/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3419"/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3419"/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3419"/>
    <xdr:sp macro="" textlink="">
      <xdr:nvSpPr>
        <xdr:cNvPr id="281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1304"/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1304"/>
    <xdr:sp macro="" textlink="">
      <xdr:nvSpPr>
        <xdr:cNvPr id="283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1304"/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1304"/>
    <xdr:sp macro="" textlink="">
      <xdr:nvSpPr>
        <xdr:cNvPr id="285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1304"/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1304"/>
    <xdr:sp macro="" textlink="">
      <xdr:nvSpPr>
        <xdr:cNvPr id="287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1304"/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1304"/>
    <xdr:sp macro="" textlink="">
      <xdr:nvSpPr>
        <xdr:cNvPr id="289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1304"/>
    <xdr:sp macro="" textlink="">
      <xdr:nvSpPr>
        <xdr:cNvPr id="290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1304"/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352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352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352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352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352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352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352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352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352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352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362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362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362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362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362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362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362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362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362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362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2</xdr:col>
      <xdr:colOff>0</xdr:colOff>
      <xdr:row>362</xdr:row>
      <xdr:rowOff>0</xdr:rowOff>
    </xdr:from>
    <xdr:to>
      <xdr:col>2</xdr:col>
      <xdr:colOff>104775</xdr:colOff>
      <xdr:row>362</xdr:row>
      <xdr:rowOff>161304</xdr:rowOff>
    </xdr:to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362</xdr:row>
      <xdr:rowOff>0</xdr:rowOff>
    </xdr:from>
    <xdr:to>
      <xdr:col>2</xdr:col>
      <xdr:colOff>104775</xdr:colOff>
      <xdr:row>362</xdr:row>
      <xdr:rowOff>161304</xdr:rowOff>
    </xdr:to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362</xdr:row>
      <xdr:rowOff>0</xdr:rowOff>
    </xdr:from>
    <xdr:to>
      <xdr:col>2</xdr:col>
      <xdr:colOff>104775</xdr:colOff>
      <xdr:row>362</xdr:row>
      <xdr:rowOff>161304</xdr:rowOff>
    </xdr:to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362</xdr:row>
      <xdr:rowOff>0</xdr:rowOff>
    </xdr:from>
    <xdr:to>
      <xdr:col>2</xdr:col>
      <xdr:colOff>104775</xdr:colOff>
      <xdr:row>362</xdr:row>
      <xdr:rowOff>161304</xdr:rowOff>
    </xdr:to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362</xdr:row>
      <xdr:rowOff>0</xdr:rowOff>
    </xdr:from>
    <xdr:to>
      <xdr:col>2</xdr:col>
      <xdr:colOff>104775</xdr:colOff>
      <xdr:row>362</xdr:row>
      <xdr:rowOff>161304</xdr:rowOff>
    </xdr:to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362</xdr:row>
      <xdr:rowOff>0</xdr:rowOff>
    </xdr:from>
    <xdr:to>
      <xdr:col>2</xdr:col>
      <xdr:colOff>104775</xdr:colOff>
      <xdr:row>362</xdr:row>
      <xdr:rowOff>161304</xdr:rowOff>
    </xdr:to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362</xdr:row>
      <xdr:rowOff>0</xdr:rowOff>
    </xdr:from>
    <xdr:to>
      <xdr:col>2</xdr:col>
      <xdr:colOff>104775</xdr:colOff>
      <xdr:row>362</xdr:row>
      <xdr:rowOff>161304</xdr:rowOff>
    </xdr:to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362</xdr:row>
      <xdr:rowOff>0</xdr:rowOff>
    </xdr:from>
    <xdr:to>
      <xdr:col>2</xdr:col>
      <xdr:colOff>104775</xdr:colOff>
      <xdr:row>362</xdr:row>
      <xdr:rowOff>161304</xdr:rowOff>
    </xdr:to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362</xdr:row>
      <xdr:rowOff>0</xdr:rowOff>
    </xdr:from>
    <xdr:to>
      <xdr:col>2</xdr:col>
      <xdr:colOff>104775</xdr:colOff>
      <xdr:row>362</xdr:row>
      <xdr:rowOff>161304</xdr:rowOff>
    </xdr:to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362</xdr:row>
      <xdr:rowOff>0</xdr:rowOff>
    </xdr:from>
    <xdr:to>
      <xdr:col>2</xdr:col>
      <xdr:colOff>104775</xdr:colOff>
      <xdr:row>362</xdr:row>
      <xdr:rowOff>161304</xdr:rowOff>
    </xdr:to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</xdr:col>
      <xdr:colOff>0</xdr:colOff>
      <xdr:row>364</xdr:row>
      <xdr:rowOff>0</xdr:rowOff>
    </xdr:from>
    <xdr:ext cx="104775" cy="163419"/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364</xdr:row>
      <xdr:rowOff>0</xdr:rowOff>
    </xdr:from>
    <xdr:ext cx="104775" cy="163419"/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364</xdr:row>
      <xdr:rowOff>0</xdr:rowOff>
    </xdr:from>
    <xdr:ext cx="104775" cy="163419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364</xdr:row>
      <xdr:rowOff>0</xdr:rowOff>
    </xdr:from>
    <xdr:ext cx="104775" cy="163419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364</xdr:row>
      <xdr:rowOff>0</xdr:rowOff>
    </xdr:from>
    <xdr:ext cx="104775" cy="163419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364</xdr:row>
      <xdr:rowOff>0</xdr:rowOff>
    </xdr:from>
    <xdr:ext cx="104775" cy="163419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364</xdr:row>
      <xdr:rowOff>0</xdr:rowOff>
    </xdr:from>
    <xdr:ext cx="104775" cy="163419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364</xdr:row>
      <xdr:rowOff>0</xdr:rowOff>
    </xdr:from>
    <xdr:ext cx="104775" cy="163419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364</xdr:row>
      <xdr:rowOff>0</xdr:rowOff>
    </xdr:from>
    <xdr:ext cx="104775" cy="163419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364</xdr:row>
      <xdr:rowOff>0</xdr:rowOff>
    </xdr:from>
    <xdr:ext cx="104775" cy="163419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1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3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4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4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0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0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0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0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0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2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2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2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2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2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2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2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2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2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2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4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209304" name="Text Box 34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209305" name="Text Box 35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209306" name="Text Box 36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209307" name="Text Box 37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209308" name="Text Box 38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209309" name="Text Box 39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8" name="Text Box 34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9" name="Text Box 35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10" name="Text Box 36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11" name="Text Box 37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12" name="Text Box 38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13" name="Text Box 39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 enableFormatConditionsCalculation="0"/>
  <dimension ref="A1:P863"/>
  <sheetViews>
    <sheetView showZeros="0" zoomScale="80" zoomScaleNormal="80" zoomScaleSheetLayoutView="90" workbookViewId="0">
      <pane xSplit="3" ySplit="7" topLeftCell="D8" activePane="bottomRight" state="frozen"/>
      <selection activeCell="A7" sqref="A7"/>
      <selection pane="topRight" activeCell="B7" sqref="B7"/>
      <selection pane="bottomLeft" activeCell="A14" sqref="A14"/>
      <selection pane="bottomRight" activeCell="G20" sqref="G20"/>
    </sheetView>
  </sheetViews>
  <sheetFormatPr defaultColWidth="9.140625" defaultRowHeight="15" x14ac:dyDescent="0.25"/>
  <cols>
    <col min="1" max="1" width="5.140625" style="25" hidden="1" customWidth="1"/>
    <col min="2" max="2" width="4.85546875" style="25" customWidth="1"/>
    <col min="3" max="3" width="44.5703125" style="24" customWidth="1"/>
    <col min="4" max="4" width="15.5703125" style="24" customWidth="1"/>
    <col min="5" max="5" width="14.85546875" style="24" customWidth="1"/>
    <col min="6" max="6" width="14.28515625" style="93" customWidth="1"/>
    <col min="7" max="7" width="12.7109375" style="24" customWidth="1"/>
    <col min="8" max="8" width="13.42578125" style="202" customWidth="1"/>
    <col min="9" max="9" width="14" style="202" customWidth="1"/>
    <col min="10" max="13" width="14.42578125" style="203" customWidth="1"/>
    <col min="14" max="14" width="11" style="24" customWidth="1"/>
    <col min="15" max="15" width="13.7109375" style="72" customWidth="1"/>
    <col min="16" max="16" width="10" style="292" bestFit="1" customWidth="1"/>
    <col min="17" max="16384" width="9.140625" style="25"/>
  </cols>
  <sheetData>
    <row r="1" spans="1:16" ht="30.75" customHeight="1" x14ac:dyDescent="0.25">
      <c r="C1" s="736" t="s">
        <v>138</v>
      </c>
      <c r="D1" s="737"/>
      <c r="E1" s="737"/>
      <c r="F1" s="737"/>
      <c r="G1" s="737"/>
      <c r="H1" s="737"/>
      <c r="I1" s="737"/>
      <c r="J1" s="737"/>
      <c r="K1" s="737"/>
      <c r="L1" s="737"/>
      <c r="M1" s="737"/>
      <c r="N1" s="737"/>
    </row>
    <row r="2" spans="1:16" ht="15.75" x14ac:dyDescent="0.25">
      <c r="C2" s="196"/>
      <c r="D2" s="196"/>
      <c r="E2" s="196"/>
      <c r="F2" s="196"/>
      <c r="G2" s="220"/>
      <c r="H2" s="196"/>
      <c r="I2" s="196"/>
      <c r="J2" s="196"/>
      <c r="K2" s="196"/>
      <c r="L2" s="196"/>
      <c r="M2" s="196"/>
      <c r="N2" s="196"/>
    </row>
    <row r="3" spans="1:16" ht="18.75" hidden="1" x14ac:dyDescent="0.3">
      <c r="C3" s="95">
        <v>5</v>
      </c>
      <c r="D3" s="89"/>
      <c r="E3" s="89"/>
      <c r="F3" s="90"/>
      <c r="G3" s="221"/>
      <c r="H3" s="207"/>
      <c r="I3" s="207"/>
      <c r="J3" s="199"/>
      <c r="K3" s="199"/>
      <c r="L3" s="199"/>
      <c r="M3" s="199"/>
      <c r="N3" s="89"/>
    </row>
    <row r="4" spans="1:16" ht="18.75" customHeight="1" thickBot="1" x14ac:dyDescent="0.35">
      <c r="C4" s="95"/>
      <c r="D4" s="94"/>
      <c r="E4" s="94"/>
      <c r="F4" s="90"/>
      <c r="G4" s="221"/>
      <c r="H4" s="207"/>
      <c r="I4" s="207"/>
      <c r="J4" s="199"/>
      <c r="K4" s="199"/>
      <c r="L4" s="199"/>
      <c r="M4" s="199"/>
      <c r="N4" s="94"/>
    </row>
    <row r="5" spans="1:16" ht="31.5" customHeight="1" thickBot="1" x14ac:dyDescent="0.3">
      <c r="C5" s="26" t="s">
        <v>0</v>
      </c>
      <c r="D5" s="733" t="s">
        <v>102</v>
      </c>
      <c r="E5" s="734"/>
      <c r="F5" s="734"/>
      <c r="G5" s="735"/>
      <c r="H5" s="733" t="s">
        <v>101</v>
      </c>
      <c r="I5" s="734"/>
      <c r="J5" s="734"/>
      <c r="K5" s="734"/>
      <c r="L5" s="734"/>
      <c r="M5" s="734"/>
      <c r="N5" s="735"/>
    </row>
    <row r="6" spans="1:16" ht="60.75" thickBot="1" x14ac:dyDescent="0.3">
      <c r="C6" s="27"/>
      <c r="D6" s="179" t="s">
        <v>128</v>
      </c>
      <c r="E6" s="179" t="s">
        <v>139</v>
      </c>
      <c r="F6" s="180" t="s">
        <v>103</v>
      </c>
      <c r="G6" s="65" t="s">
        <v>35</v>
      </c>
      <c r="H6" s="208" t="s">
        <v>129</v>
      </c>
      <c r="I6" s="208" t="s">
        <v>140</v>
      </c>
      <c r="J6" s="200" t="s">
        <v>104</v>
      </c>
      <c r="K6" s="200" t="s">
        <v>136</v>
      </c>
      <c r="L6" s="200" t="s">
        <v>134</v>
      </c>
      <c r="M6" s="200" t="s">
        <v>135</v>
      </c>
      <c r="N6" s="65" t="s">
        <v>35</v>
      </c>
    </row>
    <row r="7" spans="1:16" s="13" customFormat="1" ht="15.75" thickBot="1" x14ac:dyDescent="0.3">
      <c r="C7" s="37">
        <v>1</v>
      </c>
      <c r="D7" s="37">
        <v>2</v>
      </c>
      <c r="E7" s="37">
        <v>3</v>
      </c>
      <c r="F7" s="37">
        <v>4</v>
      </c>
      <c r="G7" s="37">
        <v>5</v>
      </c>
      <c r="H7" s="317">
        <v>6</v>
      </c>
      <c r="I7" s="317">
        <v>7</v>
      </c>
      <c r="J7" s="317">
        <v>8</v>
      </c>
      <c r="K7" s="317"/>
      <c r="L7" s="317">
        <v>9</v>
      </c>
      <c r="M7" s="317">
        <v>10</v>
      </c>
      <c r="N7" s="37">
        <v>11</v>
      </c>
      <c r="O7" s="71"/>
      <c r="P7" s="293"/>
    </row>
    <row r="8" spans="1:16" ht="13.9" customHeight="1" x14ac:dyDescent="0.25">
      <c r="C8" s="15"/>
      <c r="D8" s="44"/>
      <c r="E8" s="44"/>
      <c r="F8" s="91"/>
      <c r="G8" s="44"/>
      <c r="H8" s="209"/>
      <c r="I8" s="209"/>
      <c r="J8" s="201"/>
      <c r="K8" s="201"/>
      <c r="L8" s="201"/>
      <c r="M8" s="201"/>
      <c r="N8" s="64"/>
      <c r="O8" s="71"/>
    </row>
    <row r="9" spans="1:16" ht="28.5" customHeight="1" x14ac:dyDescent="0.25">
      <c r="A9" s="25">
        <v>1</v>
      </c>
      <c r="B9" s="25">
        <v>1</v>
      </c>
      <c r="C9" s="75" t="s">
        <v>59</v>
      </c>
      <c r="D9" s="353"/>
      <c r="E9" s="354"/>
      <c r="F9" s="353"/>
      <c r="G9" s="353"/>
      <c r="H9" s="355"/>
      <c r="I9" s="356"/>
      <c r="J9" s="356"/>
      <c r="K9" s="356"/>
      <c r="L9" s="356"/>
      <c r="M9" s="356"/>
      <c r="N9" s="353"/>
      <c r="O9" s="71"/>
    </row>
    <row r="10" spans="1:16" ht="30" customHeight="1" x14ac:dyDescent="0.25">
      <c r="B10" s="25">
        <v>1</v>
      </c>
      <c r="C10" s="119" t="s">
        <v>120</v>
      </c>
      <c r="D10" s="357">
        <f>SUM(D11:D12)</f>
        <v>1533</v>
      </c>
      <c r="E10" s="357">
        <f>SUM(E11:E12)</f>
        <v>639</v>
      </c>
      <c r="F10" s="357">
        <f>SUM(F11:F12)</f>
        <v>148</v>
      </c>
      <c r="G10" s="357">
        <f t="shared" ref="G10:G15" si="0">F10/E10*100</f>
        <v>23.161189358372457</v>
      </c>
      <c r="H10" s="358">
        <f t="shared" ref="H10:M10" si="1">SUM(H11:H12)</f>
        <v>1716.88176</v>
      </c>
      <c r="I10" s="358">
        <f t="shared" si="1"/>
        <v>715.37</v>
      </c>
      <c r="J10" s="358">
        <f t="shared" si="1"/>
        <v>187.41511999999997</v>
      </c>
      <c r="K10" s="358">
        <f t="shared" si="1"/>
        <v>-527.95488</v>
      </c>
      <c r="L10" s="358">
        <f t="shared" si="1"/>
        <v>-4.3230399999999998</v>
      </c>
      <c r="M10" s="358">
        <f t="shared" si="1"/>
        <v>183.09207999999998</v>
      </c>
      <c r="N10" s="357">
        <f t="shared" ref="N10:N15" si="2">J10/I10*100</f>
        <v>26.198347708178982</v>
      </c>
      <c r="O10" s="71"/>
    </row>
    <row r="11" spans="1:16" ht="30" customHeight="1" x14ac:dyDescent="0.25">
      <c r="A11" s="25">
        <v>1</v>
      </c>
      <c r="B11" s="25">
        <v>1</v>
      </c>
      <c r="C11" s="46" t="s">
        <v>79</v>
      </c>
      <c r="D11" s="357">
        <v>1179</v>
      </c>
      <c r="E11" s="359">
        <f>ROUND(D11/12*$C$3,0)</f>
        <v>491</v>
      </c>
      <c r="F11" s="357">
        <v>131</v>
      </c>
      <c r="G11" s="357">
        <f t="shared" si="0"/>
        <v>26.680244399185337</v>
      </c>
      <c r="H11" s="358">
        <v>1179</v>
      </c>
      <c r="I11" s="360">
        <f>ROUND(H11/12*$C$3,2)</f>
        <v>491.25</v>
      </c>
      <c r="J11" s="358">
        <f>M11-L11</f>
        <v>158.95674999999997</v>
      </c>
      <c r="K11" s="358">
        <f t="shared" ref="K11:K73" si="3">J11-I11</f>
        <v>-332.29325000000006</v>
      </c>
      <c r="L11" s="358">
        <v>-4.14351</v>
      </c>
      <c r="M11" s="358">
        <v>154.81323999999998</v>
      </c>
      <c r="N11" s="357">
        <f t="shared" si="2"/>
        <v>32.357608142493632</v>
      </c>
      <c r="O11" s="71"/>
    </row>
    <row r="12" spans="1:16" ht="30" x14ac:dyDescent="0.25">
      <c r="A12" s="25">
        <v>1</v>
      </c>
      <c r="B12" s="25">
        <v>1</v>
      </c>
      <c r="C12" s="46" t="s">
        <v>80</v>
      </c>
      <c r="D12" s="357">
        <v>354</v>
      </c>
      <c r="E12" s="359">
        <f>ROUND(D12/12*$C$3,0)</f>
        <v>148</v>
      </c>
      <c r="F12" s="357">
        <v>17</v>
      </c>
      <c r="G12" s="361">
        <f t="shared" si="0"/>
        <v>11.486486486486488</v>
      </c>
      <c r="H12" s="358">
        <v>537.88175999999999</v>
      </c>
      <c r="I12" s="358">
        <f>ROUND(H12/12*$C$3,2)</f>
        <v>224.12</v>
      </c>
      <c r="J12" s="358">
        <f>M12-L12</f>
        <v>28.458369999999999</v>
      </c>
      <c r="K12" s="362">
        <f t="shared" si="3"/>
        <v>-195.66163</v>
      </c>
      <c r="L12" s="362">
        <v>-0.17953</v>
      </c>
      <c r="M12" s="362">
        <v>28.278839999999999</v>
      </c>
      <c r="N12" s="361">
        <f t="shared" si="2"/>
        <v>12.697827056933786</v>
      </c>
      <c r="O12" s="71"/>
    </row>
    <row r="13" spans="1:16" ht="30" x14ac:dyDescent="0.25">
      <c r="A13" s="25">
        <v>1</v>
      </c>
      <c r="B13" s="25">
        <v>1</v>
      </c>
      <c r="C13" s="191" t="s">
        <v>112</v>
      </c>
      <c r="D13" s="357">
        <f>SUM(D14)</f>
        <v>686</v>
      </c>
      <c r="E13" s="357">
        <f>SUM(E14)</f>
        <v>286</v>
      </c>
      <c r="F13" s="357">
        <f>SUM(F14)</f>
        <v>0</v>
      </c>
      <c r="G13" s="357">
        <f t="shared" si="0"/>
        <v>0</v>
      </c>
      <c r="H13" s="358">
        <f t="shared" ref="H13:M13" si="4">SUM(H14)</f>
        <v>1212.2305999999999</v>
      </c>
      <c r="I13" s="358">
        <f t="shared" si="4"/>
        <v>505.1</v>
      </c>
      <c r="J13" s="358">
        <f t="shared" si="4"/>
        <v>0</v>
      </c>
      <c r="K13" s="358">
        <f t="shared" si="4"/>
        <v>-505.1</v>
      </c>
      <c r="L13" s="358">
        <f t="shared" si="4"/>
        <v>0</v>
      </c>
      <c r="M13" s="358">
        <f t="shared" si="4"/>
        <v>0</v>
      </c>
      <c r="N13" s="357">
        <f t="shared" si="2"/>
        <v>0</v>
      </c>
      <c r="O13" s="71"/>
    </row>
    <row r="14" spans="1:16" ht="30" x14ac:dyDescent="0.25">
      <c r="A14" s="25">
        <v>1</v>
      </c>
      <c r="B14" s="25">
        <v>1</v>
      </c>
      <c r="C14" s="197" t="s">
        <v>108</v>
      </c>
      <c r="D14" s="361">
        <v>686</v>
      </c>
      <c r="E14" s="361">
        <f>ROUND(D14/12*$C$3,0)</f>
        <v>286</v>
      </c>
      <c r="F14" s="361"/>
      <c r="G14" s="361">
        <f t="shared" si="0"/>
        <v>0</v>
      </c>
      <c r="H14" s="358">
        <v>1212.2305999999999</v>
      </c>
      <c r="I14" s="358">
        <f>ROUND(H14/12*$C$3,2)</f>
        <v>505.1</v>
      </c>
      <c r="J14" s="358">
        <f>M14-L14</f>
        <v>0</v>
      </c>
      <c r="K14" s="362">
        <f t="shared" si="3"/>
        <v>-505.1</v>
      </c>
      <c r="L14" s="362"/>
      <c r="M14" s="362"/>
      <c r="N14" s="361">
        <f t="shared" si="2"/>
        <v>0</v>
      </c>
      <c r="O14" s="71"/>
    </row>
    <row r="15" spans="1:16" ht="30" x14ac:dyDescent="0.25">
      <c r="A15" s="25">
        <v>1</v>
      </c>
      <c r="B15" s="25">
        <v>1</v>
      </c>
      <c r="C15" s="271" t="s">
        <v>123</v>
      </c>
      <c r="D15" s="363">
        <v>100</v>
      </c>
      <c r="E15" s="357">
        <f>ROUND(D15/12*$C$3,0)</f>
        <v>42</v>
      </c>
      <c r="F15" s="363"/>
      <c r="G15" s="357">
        <f t="shared" si="0"/>
        <v>0</v>
      </c>
      <c r="H15" s="358">
        <v>81.102000000000004</v>
      </c>
      <c r="I15" s="358">
        <f>ROUND(H15/12*$C$3,2)</f>
        <v>33.79</v>
      </c>
      <c r="J15" s="358">
        <f>M15-L15</f>
        <v>0</v>
      </c>
      <c r="K15" s="358">
        <f t="shared" si="3"/>
        <v>-33.79</v>
      </c>
      <c r="L15" s="358"/>
      <c r="M15" s="358"/>
      <c r="N15" s="357">
        <f t="shared" si="2"/>
        <v>0</v>
      </c>
      <c r="O15" s="71"/>
    </row>
    <row r="16" spans="1:16" ht="15.75" thickBot="1" x14ac:dyDescent="0.3">
      <c r="A16" s="25">
        <v>1</v>
      </c>
      <c r="B16" s="25">
        <v>1</v>
      </c>
      <c r="C16" s="272"/>
      <c r="D16" s="364"/>
      <c r="E16" s="364"/>
      <c r="F16" s="364"/>
      <c r="G16" s="364"/>
      <c r="H16" s="365"/>
      <c r="I16" s="366"/>
      <c r="J16" s="366"/>
      <c r="K16" s="366">
        <f t="shared" si="3"/>
        <v>0</v>
      </c>
      <c r="L16" s="366"/>
      <c r="M16" s="366"/>
      <c r="N16" s="364"/>
      <c r="O16" s="71"/>
    </row>
    <row r="17" spans="1:16" s="23" customFormat="1" ht="15.75" thickBot="1" x14ac:dyDescent="0.3">
      <c r="A17" s="25">
        <v>1</v>
      </c>
      <c r="B17" s="25">
        <v>1</v>
      </c>
      <c r="C17" s="198" t="s">
        <v>3</v>
      </c>
      <c r="D17" s="367"/>
      <c r="E17" s="367"/>
      <c r="F17" s="367"/>
      <c r="G17" s="368"/>
      <c r="H17" s="369">
        <f t="shared" ref="H17:M17" si="5">H13+H10+H15</f>
        <v>3010.2143599999999</v>
      </c>
      <c r="I17" s="369">
        <f t="shared" si="5"/>
        <v>1254.26</v>
      </c>
      <c r="J17" s="369">
        <f t="shared" si="5"/>
        <v>187.41511999999997</v>
      </c>
      <c r="K17" s="369">
        <f t="shared" si="5"/>
        <v>-1066.8448800000001</v>
      </c>
      <c r="L17" s="369">
        <f t="shared" si="5"/>
        <v>-4.3230399999999998</v>
      </c>
      <c r="M17" s="369">
        <f t="shared" si="5"/>
        <v>183.09207999999998</v>
      </c>
      <c r="N17" s="368">
        <f>J17/I17*100</f>
        <v>14.94228628832937</v>
      </c>
      <c r="O17" s="71"/>
      <c r="P17" s="292"/>
    </row>
    <row r="18" spans="1:16" s="72" customFormat="1" ht="15" customHeight="1" x14ac:dyDescent="0.25">
      <c r="A18" s="25">
        <v>1</v>
      </c>
      <c r="B18" s="25">
        <v>1</v>
      </c>
      <c r="C18" s="117"/>
      <c r="D18" s="370"/>
      <c r="E18" s="371"/>
      <c r="F18" s="370"/>
      <c r="G18" s="372"/>
      <c r="H18" s="373"/>
      <c r="I18" s="374"/>
      <c r="J18" s="374"/>
      <c r="K18" s="374">
        <f t="shared" si="3"/>
        <v>0</v>
      </c>
      <c r="L18" s="374"/>
      <c r="M18" s="374"/>
      <c r="N18" s="370"/>
      <c r="O18" s="71"/>
      <c r="P18" s="292"/>
    </row>
    <row r="19" spans="1:16" ht="15" customHeight="1" x14ac:dyDescent="0.25">
      <c r="A19" s="25">
        <v>1</v>
      </c>
      <c r="B19" s="25">
        <v>1</v>
      </c>
      <c r="C19" s="299" t="s">
        <v>87</v>
      </c>
      <c r="D19" s="375"/>
      <c r="E19" s="375"/>
      <c r="F19" s="375"/>
      <c r="G19" s="376"/>
      <c r="H19" s="377"/>
      <c r="I19" s="378"/>
      <c r="J19" s="378"/>
      <c r="K19" s="378">
        <f t="shared" si="3"/>
        <v>0</v>
      </c>
      <c r="L19" s="378"/>
      <c r="M19" s="378"/>
      <c r="N19" s="375"/>
      <c r="O19" s="71"/>
    </row>
    <row r="20" spans="1:16" ht="51" customHeight="1" x14ac:dyDescent="0.25">
      <c r="A20" s="25">
        <v>1</v>
      </c>
      <c r="B20" s="25">
        <v>1</v>
      </c>
      <c r="C20" s="231" t="s">
        <v>120</v>
      </c>
      <c r="D20" s="379">
        <f>D10</f>
        <v>1533</v>
      </c>
      <c r="E20" s="379">
        <f>E10</f>
        <v>639</v>
      </c>
      <c r="F20" s="379">
        <f>F10</f>
        <v>148</v>
      </c>
      <c r="G20" s="379">
        <f>F20/E20*100</f>
        <v>23.161189358372457</v>
      </c>
      <c r="H20" s="380">
        <f t="shared" ref="H20:M20" si="6">H10</f>
        <v>1716.88176</v>
      </c>
      <c r="I20" s="380">
        <f t="shared" si="6"/>
        <v>715.37</v>
      </c>
      <c r="J20" s="380">
        <f t="shared" si="6"/>
        <v>187.41511999999997</v>
      </c>
      <c r="K20" s="380">
        <f t="shared" si="6"/>
        <v>-527.95488</v>
      </c>
      <c r="L20" s="380">
        <f t="shared" si="6"/>
        <v>-4.3230399999999998</v>
      </c>
      <c r="M20" s="380">
        <f t="shared" si="6"/>
        <v>183.09207999999998</v>
      </c>
      <c r="N20" s="379">
        <f>J20/I20*100</f>
        <v>26.198347708178982</v>
      </c>
      <c r="O20" s="71"/>
    </row>
    <row r="21" spans="1:16" ht="42.75" customHeight="1" x14ac:dyDescent="0.25">
      <c r="A21" s="25">
        <v>1</v>
      </c>
      <c r="B21" s="25">
        <v>1</v>
      </c>
      <c r="C21" s="300" t="s">
        <v>79</v>
      </c>
      <c r="D21" s="379">
        <f t="shared" ref="D21:F24" si="7">SUM(D11)</f>
        <v>1179</v>
      </c>
      <c r="E21" s="379">
        <f t="shared" si="7"/>
        <v>491</v>
      </c>
      <c r="F21" s="379">
        <f t="shared" si="7"/>
        <v>131</v>
      </c>
      <c r="G21" s="379">
        <f>F21/E21*100</f>
        <v>26.680244399185337</v>
      </c>
      <c r="H21" s="380">
        <f t="shared" ref="H21:J24" si="8">SUM(H11)</f>
        <v>1179</v>
      </c>
      <c r="I21" s="380">
        <f t="shared" si="8"/>
        <v>491.25</v>
      </c>
      <c r="J21" s="380">
        <f t="shared" si="8"/>
        <v>158.95674999999997</v>
      </c>
      <c r="K21" s="380">
        <f t="shared" ref="K21" si="9">SUM(K11)</f>
        <v>-332.29325000000006</v>
      </c>
      <c r="L21" s="380">
        <f t="shared" ref="L21:M21" si="10">SUM(L11)</f>
        <v>-4.14351</v>
      </c>
      <c r="M21" s="380">
        <f t="shared" si="10"/>
        <v>154.81323999999998</v>
      </c>
      <c r="N21" s="379">
        <f>J21/I21*100</f>
        <v>32.357608142493632</v>
      </c>
      <c r="O21" s="71"/>
    </row>
    <row r="22" spans="1:16" ht="37.5" customHeight="1" x14ac:dyDescent="0.25">
      <c r="A22" s="25">
        <v>1</v>
      </c>
      <c r="B22" s="25">
        <v>1</v>
      </c>
      <c r="C22" s="300" t="s">
        <v>80</v>
      </c>
      <c r="D22" s="379">
        <f t="shared" si="7"/>
        <v>354</v>
      </c>
      <c r="E22" s="379">
        <f t="shared" si="7"/>
        <v>148</v>
      </c>
      <c r="F22" s="379">
        <f t="shared" si="7"/>
        <v>17</v>
      </c>
      <c r="G22" s="379">
        <f>F22/E22*100</f>
        <v>11.486486486486488</v>
      </c>
      <c r="H22" s="380">
        <f t="shared" si="8"/>
        <v>537.88175999999999</v>
      </c>
      <c r="I22" s="380">
        <f t="shared" si="8"/>
        <v>224.12</v>
      </c>
      <c r="J22" s="380">
        <f t="shared" si="8"/>
        <v>28.458369999999999</v>
      </c>
      <c r="K22" s="380">
        <f t="shared" ref="K22" si="11">SUM(K12)</f>
        <v>-195.66163</v>
      </c>
      <c r="L22" s="380">
        <f t="shared" ref="L22:M22" si="12">SUM(L12)</f>
        <v>-0.17953</v>
      </c>
      <c r="M22" s="380">
        <f t="shared" si="12"/>
        <v>28.278839999999999</v>
      </c>
      <c r="N22" s="379">
        <f>J22/I22*100</f>
        <v>12.697827056933786</v>
      </c>
      <c r="O22" s="71"/>
    </row>
    <row r="23" spans="1:16" ht="30" x14ac:dyDescent="0.25">
      <c r="A23" s="25">
        <v>1</v>
      </c>
      <c r="B23" s="25">
        <v>1</v>
      </c>
      <c r="C23" s="301" t="s">
        <v>112</v>
      </c>
      <c r="D23" s="379">
        <f t="shared" si="7"/>
        <v>686</v>
      </c>
      <c r="E23" s="379">
        <f t="shared" si="7"/>
        <v>286</v>
      </c>
      <c r="F23" s="379">
        <f t="shared" si="7"/>
        <v>0</v>
      </c>
      <c r="G23" s="379">
        <f t="shared" ref="G23:G24" si="13">F23/E23*100</f>
        <v>0</v>
      </c>
      <c r="H23" s="380">
        <f t="shared" si="8"/>
        <v>1212.2305999999999</v>
      </c>
      <c r="I23" s="380">
        <f t="shared" si="8"/>
        <v>505.1</v>
      </c>
      <c r="J23" s="380">
        <f t="shared" si="8"/>
        <v>0</v>
      </c>
      <c r="K23" s="380">
        <f t="shared" ref="K23" si="14">SUM(K13)</f>
        <v>-505.1</v>
      </c>
      <c r="L23" s="380">
        <f t="shared" ref="L23:M23" si="15">SUM(L13)</f>
        <v>0</v>
      </c>
      <c r="M23" s="380">
        <f t="shared" si="15"/>
        <v>0</v>
      </c>
      <c r="N23" s="379">
        <f>J23/I23*100</f>
        <v>0</v>
      </c>
      <c r="O23" s="71"/>
    </row>
    <row r="24" spans="1:16" ht="37.5" customHeight="1" x14ac:dyDescent="0.25">
      <c r="A24" s="25">
        <v>1</v>
      </c>
      <c r="B24" s="25">
        <v>1</v>
      </c>
      <c r="C24" s="302" t="s">
        <v>108</v>
      </c>
      <c r="D24" s="381">
        <f t="shared" si="7"/>
        <v>686</v>
      </c>
      <c r="E24" s="381">
        <f t="shared" si="7"/>
        <v>286</v>
      </c>
      <c r="F24" s="381">
        <f t="shared" si="7"/>
        <v>0</v>
      </c>
      <c r="G24" s="381">
        <f t="shared" si="13"/>
        <v>0</v>
      </c>
      <c r="H24" s="382">
        <f t="shared" si="8"/>
        <v>1212.2305999999999</v>
      </c>
      <c r="I24" s="382">
        <f t="shared" si="8"/>
        <v>505.1</v>
      </c>
      <c r="J24" s="382">
        <f t="shared" si="8"/>
        <v>0</v>
      </c>
      <c r="K24" s="382">
        <f t="shared" ref="K24" si="16">SUM(K14)</f>
        <v>-505.1</v>
      </c>
      <c r="L24" s="382">
        <f t="shared" ref="L24:M24" si="17">SUM(L14)</f>
        <v>0</v>
      </c>
      <c r="M24" s="382">
        <f t="shared" si="17"/>
        <v>0</v>
      </c>
      <c r="N24" s="381">
        <f>J24/I24*100</f>
        <v>0</v>
      </c>
      <c r="O24" s="71"/>
    </row>
    <row r="25" spans="1:16" ht="37.5" customHeight="1" thickBot="1" x14ac:dyDescent="0.3">
      <c r="A25" s="25">
        <v>1</v>
      </c>
      <c r="B25" s="25">
        <v>1</v>
      </c>
      <c r="C25" s="302" t="s">
        <v>123</v>
      </c>
      <c r="D25" s="383">
        <f>SUM(D15)</f>
        <v>100</v>
      </c>
      <c r="E25" s="383">
        <f t="shared" ref="E25:N25" si="18">SUM(E15)</f>
        <v>42</v>
      </c>
      <c r="F25" s="383">
        <f t="shared" si="18"/>
        <v>0</v>
      </c>
      <c r="G25" s="383">
        <f t="shared" si="18"/>
        <v>0</v>
      </c>
      <c r="H25" s="383">
        <f t="shared" si="18"/>
        <v>81.102000000000004</v>
      </c>
      <c r="I25" s="383">
        <f t="shared" si="18"/>
        <v>33.79</v>
      </c>
      <c r="J25" s="383">
        <f t="shared" si="18"/>
        <v>0</v>
      </c>
      <c r="K25" s="383">
        <f t="shared" ref="K25" si="19">SUM(K15)</f>
        <v>-33.79</v>
      </c>
      <c r="L25" s="383">
        <f t="shared" ref="L25:M25" si="20">SUM(L15)</f>
        <v>0</v>
      </c>
      <c r="M25" s="383">
        <f t="shared" si="20"/>
        <v>0</v>
      </c>
      <c r="N25" s="383">
        <f t="shared" si="18"/>
        <v>0</v>
      </c>
      <c r="O25" s="71"/>
    </row>
    <row r="26" spans="1:16" s="23" customFormat="1" ht="15" customHeight="1" thickBot="1" x14ac:dyDescent="0.3">
      <c r="A26" s="25">
        <v>1</v>
      </c>
      <c r="B26" s="25">
        <v>1</v>
      </c>
      <c r="C26" s="303" t="s">
        <v>105</v>
      </c>
      <c r="D26" s="384">
        <f t="shared" ref="D26:J26" si="21">SUM(D17)</f>
        <v>0</v>
      </c>
      <c r="E26" s="384">
        <f t="shared" si="21"/>
        <v>0</v>
      </c>
      <c r="F26" s="384">
        <f t="shared" si="21"/>
        <v>0</v>
      </c>
      <c r="G26" s="385"/>
      <c r="H26" s="386">
        <f t="shared" si="21"/>
        <v>3010.2143599999999</v>
      </c>
      <c r="I26" s="386">
        <f t="shared" si="21"/>
        <v>1254.26</v>
      </c>
      <c r="J26" s="386">
        <f t="shared" si="21"/>
        <v>187.41511999999997</v>
      </c>
      <c r="K26" s="386">
        <f t="shared" ref="K26" si="22">SUM(K17)</f>
        <v>-1066.8448800000001</v>
      </c>
      <c r="L26" s="386">
        <f t="shared" ref="L26:M26" si="23">SUM(L17)</f>
        <v>-4.3230399999999998</v>
      </c>
      <c r="M26" s="386">
        <f t="shared" si="23"/>
        <v>183.09207999999998</v>
      </c>
      <c r="N26" s="385">
        <f>J26/I26*100</f>
        <v>14.94228628832937</v>
      </c>
      <c r="O26" s="71"/>
      <c r="P26" s="292"/>
    </row>
    <row r="27" spans="1:16" s="23" customFormat="1" ht="15" customHeight="1" x14ac:dyDescent="0.25">
      <c r="A27" s="25">
        <v>1</v>
      </c>
      <c r="B27" s="25">
        <v>1</v>
      </c>
      <c r="C27" s="2"/>
      <c r="D27" s="387"/>
      <c r="E27" s="387"/>
      <c r="F27" s="387"/>
      <c r="G27" s="364"/>
      <c r="H27" s="388"/>
      <c r="I27" s="389"/>
      <c r="J27" s="389"/>
      <c r="K27" s="389">
        <f t="shared" si="3"/>
        <v>0</v>
      </c>
      <c r="L27" s="389"/>
      <c r="M27" s="389"/>
      <c r="N27" s="390"/>
      <c r="O27" s="71"/>
      <c r="P27" s="292"/>
    </row>
    <row r="28" spans="1:16" ht="15" customHeight="1" x14ac:dyDescent="0.25">
      <c r="A28" s="25">
        <v>1</v>
      </c>
      <c r="B28" s="25">
        <v>1</v>
      </c>
      <c r="C28" s="53" t="s">
        <v>1</v>
      </c>
      <c r="D28" s="391"/>
      <c r="E28" s="391"/>
      <c r="F28" s="391"/>
      <c r="G28" s="391"/>
      <c r="H28" s="392"/>
      <c r="I28" s="393"/>
      <c r="J28" s="393"/>
      <c r="K28" s="393">
        <f t="shared" si="3"/>
        <v>0</v>
      </c>
      <c r="L28" s="393"/>
      <c r="M28" s="393"/>
      <c r="N28" s="391"/>
      <c r="O28" s="71"/>
    </row>
    <row r="29" spans="1:16" ht="33.75" customHeight="1" x14ac:dyDescent="0.25">
      <c r="A29" s="25">
        <v>1</v>
      </c>
      <c r="B29" s="25">
        <v>1</v>
      </c>
      <c r="C29" s="49" t="s">
        <v>60</v>
      </c>
      <c r="D29" s="353"/>
      <c r="E29" s="353"/>
      <c r="F29" s="353"/>
      <c r="G29" s="353"/>
      <c r="H29" s="394"/>
      <c r="I29" s="395"/>
      <c r="J29" s="395"/>
      <c r="K29" s="395">
        <f t="shared" si="3"/>
        <v>0</v>
      </c>
      <c r="L29" s="395"/>
      <c r="M29" s="395"/>
      <c r="N29" s="396"/>
      <c r="O29" s="71"/>
    </row>
    <row r="30" spans="1:16" ht="30" x14ac:dyDescent="0.25">
      <c r="A30" s="25">
        <v>1</v>
      </c>
      <c r="B30" s="25">
        <v>1</v>
      </c>
      <c r="C30" s="119" t="s">
        <v>120</v>
      </c>
      <c r="D30" s="396">
        <f>SUM(D31,D32)</f>
        <v>20911.8</v>
      </c>
      <c r="E30" s="396">
        <f>SUM(E31,E32)</f>
        <v>8714</v>
      </c>
      <c r="F30" s="396">
        <f>SUM(F31:F32)</f>
        <v>5047</v>
      </c>
      <c r="G30" s="396">
        <f>F30/E30*100</f>
        <v>57.918292403029604</v>
      </c>
      <c r="H30" s="358">
        <f>SUM(H31,H32)</f>
        <v>29000.355552000001</v>
      </c>
      <c r="I30" s="358">
        <f>SUM(I31,I32)</f>
        <v>12083.48</v>
      </c>
      <c r="J30" s="358">
        <f>SUM(J31:J32)</f>
        <v>6687.723390000001</v>
      </c>
      <c r="K30" s="358">
        <f>SUM(K31:K32)</f>
        <v>-5395.7566100000004</v>
      </c>
      <c r="L30" s="358">
        <f>SUM(L31:L32)</f>
        <v>-69.682230000000004</v>
      </c>
      <c r="M30" s="358">
        <f>SUM(M31:M32)</f>
        <v>6618.0411600000007</v>
      </c>
      <c r="N30" s="396">
        <f t="shared" ref="N30:N36" si="24">J30/I30*100</f>
        <v>55.346004545048288</v>
      </c>
      <c r="O30" s="71"/>
    </row>
    <row r="31" spans="1:16" ht="32.25" customHeight="1" x14ac:dyDescent="0.25">
      <c r="A31" s="25">
        <v>1</v>
      </c>
      <c r="B31" s="25">
        <v>1</v>
      </c>
      <c r="C31" s="47" t="s">
        <v>79</v>
      </c>
      <c r="D31" s="396">
        <v>16086</v>
      </c>
      <c r="E31" s="397">
        <f t="shared" ref="E31:E35" si="25">ROUND(D31/12*$C$3,0)</f>
        <v>6703</v>
      </c>
      <c r="F31" s="396">
        <v>4071</v>
      </c>
      <c r="G31" s="396">
        <f t="shared" ref="G31:G35" si="26">F31/E31*100</f>
        <v>60.733999701626139</v>
      </c>
      <c r="H31" s="358">
        <v>21667.842000000001</v>
      </c>
      <c r="I31" s="358">
        <f t="shared" ref="I31:I32" si="27">ROUND(H31/12*$C$3,2)</f>
        <v>9028.27</v>
      </c>
      <c r="J31" s="358">
        <f>M31-L31</f>
        <v>5204.3060600000008</v>
      </c>
      <c r="K31" s="358">
        <f t="shared" si="3"/>
        <v>-3823.9639399999996</v>
      </c>
      <c r="L31" s="358">
        <v>-58.636290000000002</v>
      </c>
      <c r="M31" s="358">
        <v>5145.6697700000004</v>
      </c>
      <c r="N31" s="396">
        <f t="shared" si="24"/>
        <v>57.644554936881597</v>
      </c>
      <c r="O31" s="71"/>
    </row>
    <row r="32" spans="1:16" ht="30" customHeight="1" x14ac:dyDescent="0.25">
      <c r="A32" s="25">
        <v>1</v>
      </c>
      <c r="B32" s="25">
        <v>1</v>
      </c>
      <c r="C32" s="47" t="s">
        <v>80</v>
      </c>
      <c r="D32" s="398">
        <v>4825.8</v>
      </c>
      <c r="E32" s="398">
        <f t="shared" si="25"/>
        <v>2011</v>
      </c>
      <c r="F32" s="398">
        <v>976</v>
      </c>
      <c r="G32" s="398">
        <f t="shared" si="26"/>
        <v>48.533068125310791</v>
      </c>
      <c r="H32" s="358">
        <v>7332.5135520000003</v>
      </c>
      <c r="I32" s="358">
        <f t="shared" si="27"/>
        <v>3055.21</v>
      </c>
      <c r="J32" s="358">
        <f>M32-L32</f>
        <v>1483.4173299999998</v>
      </c>
      <c r="K32" s="358">
        <f t="shared" si="3"/>
        <v>-1571.7926700000003</v>
      </c>
      <c r="L32" s="358">
        <v>-11.045939999999998</v>
      </c>
      <c r="M32" s="358">
        <v>1472.3713899999998</v>
      </c>
      <c r="N32" s="396">
        <f t="shared" si="24"/>
        <v>48.553694508724433</v>
      </c>
      <c r="O32" s="71"/>
    </row>
    <row r="33" spans="1:16" ht="30" customHeight="1" x14ac:dyDescent="0.25">
      <c r="A33" s="25">
        <v>1</v>
      </c>
      <c r="B33" s="25">
        <v>1</v>
      </c>
      <c r="C33" s="119" t="s">
        <v>112</v>
      </c>
      <c r="D33" s="398">
        <f>SUM(D34)</f>
        <v>2000</v>
      </c>
      <c r="E33" s="398">
        <f t="shared" ref="E33:I33" si="28">SUM(E34)</f>
        <v>833</v>
      </c>
      <c r="F33" s="398">
        <f>F34</f>
        <v>94</v>
      </c>
      <c r="G33" s="398">
        <f t="shared" si="26"/>
        <v>11.284513805522209</v>
      </c>
      <c r="H33" s="358">
        <f t="shared" si="28"/>
        <v>3534.2</v>
      </c>
      <c r="I33" s="358">
        <f t="shared" si="28"/>
        <v>1472.58</v>
      </c>
      <c r="J33" s="358">
        <f>J34</f>
        <v>166.31776000000002</v>
      </c>
      <c r="K33" s="358">
        <f>K34</f>
        <v>-1306.26224</v>
      </c>
      <c r="L33" s="358">
        <f>L34</f>
        <v>-8.8241200000000006</v>
      </c>
      <c r="M33" s="358">
        <f>M34</f>
        <v>157.49364000000003</v>
      </c>
      <c r="N33" s="396">
        <f t="shared" si="24"/>
        <v>11.294310665634466</v>
      </c>
      <c r="O33" s="71"/>
    </row>
    <row r="34" spans="1:16" ht="30" customHeight="1" x14ac:dyDescent="0.25">
      <c r="A34" s="25">
        <v>1</v>
      </c>
      <c r="B34" s="25">
        <v>1</v>
      </c>
      <c r="C34" s="173" t="s">
        <v>108</v>
      </c>
      <c r="D34" s="398">
        <v>2000</v>
      </c>
      <c r="E34" s="398">
        <f t="shared" si="25"/>
        <v>833</v>
      </c>
      <c r="F34" s="396">
        <v>94</v>
      </c>
      <c r="G34" s="396">
        <f t="shared" si="26"/>
        <v>11.284513805522209</v>
      </c>
      <c r="H34" s="358">
        <v>3534.2</v>
      </c>
      <c r="I34" s="358">
        <f t="shared" ref="I34:I35" si="29">ROUND(H34/12*$C$3,2)</f>
        <v>1472.58</v>
      </c>
      <c r="J34" s="358">
        <f>M34-L34</f>
        <v>166.31776000000002</v>
      </c>
      <c r="K34" s="358">
        <f t="shared" si="3"/>
        <v>-1306.26224</v>
      </c>
      <c r="L34" s="358">
        <v>-8.8241200000000006</v>
      </c>
      <c r="M34" s="358">
        <v>157.49364000000003</v>
      </c>
      <c r="N34" s="396">
        <f t="shared" si="24"/>
        <v>11.294310665634466</v>
      </c>
      <c r="O34" s="71"/>
    </row>
    <row r="35" spans="1:16" s="72" customFormat="1" ht="30" customHeight="1" thickBot="1" x14ac:dyDescent="0.3">
      <c r="A35" s="25">
        <v>1</v>
      </c>
      <c r="B35" s="25">
        <v>1</v>
      </c>
      <c r="C35" s="78" t="s">
        <v>123</v>
      </c>
      <c r="D35" s="398">
        <v>29500</v>
      </c>
      <c r="E35" s="398">
        <f t="shared" si="25"/>
        <v>12292</v>
      </c>
      <c r="F35" s="398">
        <v>13467</v>
      </c>
      <c r="G35" s="398">
        <f t="shared" si="26"/>
        <v>109.55906280507648</v>
      </c>
      <c r="H35" s="358">
        <v>23925.09</v>
      </c>
      <c r="I35" s="358">
        <f t="shared" si="29"/>
        <v>9968.7900000000009</v>
      </c>
      <c r="J35" s="358">
        <f>M35-L35</f>
        <v>10943.90388</v>
      </c>
      <c r="K35" s="358">
        <f t="shared" si="3"/>
        <v>975.11387999999897</v>
      </c>
      <c r="L35" s="358">
        <v>-25.790399999999998</v>
      </c>
      <c r="M35" s="358">
        <v>10918.11348</v>
      </c>
      <c r="N35" s="396">
        <f t="shared" si="24"/>
        <v>109.78166738390516</v>
      </c>
      <c r="O35" s="71"/>
      <c r="P35" s="292"/>
    </row>
    <row r="36" spans="1:16" ht="15.75" thickBot="1" x14ac:dyDescent="0.3">
      <c r="A36" s="25">
        <v>1</v>
      </c>
      <c r="B36" s="25">
        <v>1</v>
      </c>
      <c r="C36" s="181" t="s">
        <v>3</v>
      </c>
      <c r="D36" s="399"/>
      <c r="E36" s="399"/>
      <c r="F36" s="399"/>
      <c r="G36" s="400"/>
      <c r="H36" s="401">
        <f t="shared" ref="H36:M36" si="30">H30+H33+H35</f>
        <v>56459.645552000002</v>
      </c>
      <c r="I36" s="401">
        <f t="shared" si="30"/>
        <v>23524.85</v>
      </c>
      <c r="J36" s="401">
        <f t="shared" si="30"/>
        <v>17797.945030000003</v>
      </c>
      <c r="K36" s="402">
        <f t="shared" si="30"/>
        <v>-5726.9049700000014</v>
      </c>
      <c r="L36" s="402">
        <f t="shared" si="30"/>
        <v>-104.29675</v>
      </c>
      <c r="M36" s="402">
        <f t="shared" si="30"/>
        <v>17693.648280000001</v>
      </c>
      <c r="N36" s="403">
        <f t="shared" si="24"/>
        <v>75.655934171737556</v>
      </c>
      <c r="O36" s="71"/>
    </row>
    <row r="37" spans="1:16" ht="15" customHeight="1" x14ac:dyDescent="0.25">
      <c r="A37" s="25">
        <v>1</v>
      </c>
      <c r="B37" s="25">
        <v>1</v>
      </c>
      <c r="C37" s="19"/>
      <c r="D37" s="404"/>
      <c r="E37" s="404"/>
      <c r="F37" s="404"/>
      <c r="G37" s="404"/>
      <c r="H37" s="405"/>
      <c r="I37" s="406"/>
      <c r="J37" s="406"/>
      <c r="K37" s="406">
        <f t="shared" si="3"/>
        <v>0</v>
      </c>
      <c r="L37" s="406"/>
      <c r="M37" s="406"/>
      <c r="N37" s="407"/>
      <c r="O37" s="71"/>
    </row>
    <row r="38" spans="1:16" ht="43.5" x14ac:dyDescent="0.25">
      <c r="A38" s="25">
        <v>1</v>
      </c>
      <c r="B38" s="25">
        <v>1</v>
      </c>
      <c r="C38" s="49" t="s">
        <v>61</v>
      </c>
      <c r="D38" s="353"/>
      <c r="E38" s="353"/>
      <c r="F38" s="353"/>
      <c r="G38" s="353"/>
      <c r="H38" s="356"/>
      <c r="I38" s="356"/>
      <c r="J38" s="356"/>
      <c r="K38" s="356">
        <f t="shared" si="3"/>
        <v>0</v>
      </c>
      <c r="L38" s="356"/>
      <c r="M38" s="356"/>
      <c r="N38" s="353"/>
      <c r="O38" s="71"/>
    </row>
    <row r="39" spans="1:16" ht="30" customHeight="1" x14ac:dyDescent="0.25">
      <c r="A39" s="25">
        <v>1</v>
      </c>
      <c r="B39" s="25">
        <v>1</v>
      </c>
      <c r="C39" s="119" t="s">
        <v>120</v>
      </c>
      <c r="D39" s="396">
        <f>SUM(D40:D41)</f>
        <v>166</v>
      </c>
      <c r="E39" s="396">
        <f>SUM(E40:E41)</f>
        <v>70</v>
      </c>
      <c r="F39" s="396">
        <f>SUM(F40:F41)</f>
        <v>80</v>
      </c>
      <c r="G39" s="396">
        <f t="shared" ref="G39:G45" si="31">F39/E39*100</f>
        <v>114.28571428571428</v>
      </c>
      <c r="H39" s="358">
        <f t="shared" ref="H39:M39" si="32">SUM(H40:H41)</f>
        <v>907.75439999999992</v>
      </c>
      <c r="I39" s="358">
        <f t="shared" si="32"/>
        <v>378.24</v>
      </c>
      <c r="J39" s="358">
        <f t="shared" si="32"/>
        <v>437.47199999999998</v>
      </c>
      <c r="K39" s="358">
        <f t="shared" si="32"/>
        <v>59.231999999999999</v>
      </c>
      <c r="L39" s="358">
        <f t="shared" si="32"/>
        <v>0</v>
      </c>
      <c r="M39" s="358">
        <f t="shared" si="32"/>
        <v>437.47199999999998</v>
      </c>
      <c r="N39" s="396">
        <f t="shared" ref="N39:N46" si="33">J39/I39*100</f>
        <v>115.65989847715734</v>
      </c>
      <c r="O39" s="71"/>
    </row>
    <row r="40" spans="1:16" ht="30" x14ac:dyDescent="0.25">
      <c r="A40" s="25">
        <v>1</v>
      </c>
      <c r="B40" s="25">
        <v>1</v>
      </c>
      <c r="C40" s="47" t="s">
        <v>114</v>
      </c>
      <c r="D40" s="396">
        <v>90</v>
      </c>
      <c r="E40" s="397">
        <f t="shared" ref="E40:E45" si="34">ROUND(D40/12*$C$3,0)</f>
        <v>38</v>
      </c>
      <c r="F40" s="396">
        <v>40</v>
      </c>
      <c r="G40" s="396">
        <f t="shared" si="31"/>
        <v>105.26315789473684</v>
      </c>
      <c r="H40" s="358">
        <v>492.15599999999995</v>
      </c>
      <c r="I40" s="358">
        <f t="shared" ref="I40:I41" si="35">ROUND(H40/12*$C$3,2)</f>
        <v>205.07</v>
      </c>
      <c r="J40" s="358">
        <f>M40-L40</f>
        <v>218.73599999999999</v>
      </c>
      <c r="K40" s="358">
        <f t="shared" si="3"/>
        <v>13.665999999999997</v>
      </c>
      <c r="L40" s="358"/>
      <c r="M40" s="358">
        <v>218.73599999999999</v>
      </c>
      <c r="N40" s="396">
        <f t="shared" si="33"/>
        <v>106.66406592870727</v>
      </c>
      <c r="O40" s="71"/>
    </row>
    <row r="41" spans="1:16" ht="30" x14ac:dyDescent="0.25">
      <c r="A41" s="25">
        <v>1</v>
      </c>
      <c r="B41" s="25">
        <v>1</v>
      </c>
      <c r="C41" s="47" t="s">
        <v>115</v>
      </c>
      <c r="D41" s="396">
        <v>76</v>
      </c>
      <c r="E41" s="397">
        <f t="shared" si="34"/>
        <v>32</v>
      </c>
      <c r="F41" s="396">
        <v>40</v>
      </c>
      <c r="G41" s="396">
        <f t="shared" si="31"/>
        <v>125</v>
      </c>
      <c r="H41" s="358">
        <v>415.59839999999997</v>
      </c>
      <c r="I41" s="358">
        <f t="shared" si="35"/>
        <v>173.17</v>
      </c>
      <c r="J41" s="358">
        <f>M41-L41</f>
        <v>218.73599999999999</v>
      </c>
      <c r="K41" s="358">
        <f t="shared" si="3"/>
        <v>45.566000000000003</v>
      </c>
      <c r="L41" s="358"/>
      <c r="M41" s="358">
        <v>218.73599999999999</v>
      </c>
      <c r="N41" s="396">
        <f t="shared" si="33"/>
        <v>126.31287174452849</v>
      </c>
      <c r="O41" s="71"/>
    </row>
    <row r="42" spans="1:16" ht="30" x14ac:dyDescent="0.25">
      <c r="A42" s="25">
        <v>1</v>
      </c>
      <c r="B42" s="25">
        <v>1</v>
      </c>
      <c r="C42" s="119" t="s">
        <v>112</v>
      </c>
      <c r="D42" s="396">
        <f>SUM(D43:D44)</f>
        <v>11295</v>
      </c>
      <c r="E42" s="396">
        <f>SUM(E43:E44)</f>
        <v>4706</v>
      </c>
      <c r="F42" s="396">
        <f>SUM(F43:F44)</f>
        <v>4402</v>
      </c>
      <c r="G42" s="396">
        <f t="shared" si="31"/>
        <v>93.540161495962607</v>
      </c>
      <c r="H42" s="358">
        <f t="shared" ref="H42:M42" si="36">SUM(H43:H44)</f>
        <v>21552.392800000001</v>
      </c>
      <c r="I42" s="358">
        <f t="shared" si="36"/>
        <v>8980.17</v>
      </c>
      <c r="J42" s="358">
        <f t="shared" si="36"/>
        <v>8573.2197099999994</v>
      </c>
      <c r="K42" s="358">
        <f t="shared" si="36"/>
        <v>-406.95029</v>
      </c>
      <c r="L42" s="358">
        <f t="shared" si="36"/>
        <v>-19.718619999999998</v>
      </c>
      <c r="M42" s="358">
        <f t="shared" si="36"/>
        <v>8553.5010899999997</v>
      </c>
      <c r="N42" s="396">
        <f t="shared" si="33"/>
        <v>95.468345365399529</v>
      </c>
      <c r="O42" s="71"/>
    </row>
    <row r="43" spans="1:16" ht="60" x14ac:dyDescent="0.25">
      <c r="A43" s="25">
        <v>1</v>
      </c>
      <c r="B43" s="25">
        <v>1</v>
      </c>
      <c r="C43" s="47" t="s">
        <v>118</v>
      </c>
      <c r="D43" s="396">
        <v>8600</v>
      </c>
      <c r="E43" s="397">
        <f t="shared" si="34"/>
        <v>3583</v>
      </c>
      <c r="F43" s="397">
        <v>3261</v>
      </c>
      <c r="G43" s="396">
        <f t="shared" si="31"/>
        <v>91.013117499302268</v>
      </c>
      <c r="H43" s="358">
        <v>19027.07</v>
      </c>
      <c r="I43" s="358">
        <f t="shared" ref="I43:I45" si="37">ROUND(H43/12*$C$3,2)</f>
        <v>7927.95</v>
      </c>
      <c r="J43" s="358">
        <f>M43-L43</f>
        <v>7442.8630800000001</v>
      </c>
      <c r="K43" s="358">
        <f t="shared" si="3"/>
        <v>-485.08691999999974</v>
      </c>
      <c r="L43" s="358">
        <v>0</v>
      </c>
      <c r="M43" s="358">
        <v>7442.8630800000001</v>
      </c>
      <c r="N43" s="396">
        <f t="shared" si="33"/>
        <v>93.881307021361138</v>
      </c>
      <c r="O43" s="71"/>
    </row>
    <row r="44" spans="1:16" ht="45" x14ac:dyDescent="0.25">
      <c r="A44" s="25">
        <v>1</v>
      </c>
      <c r="B44" s="25">
        <v>1</v>
      </c>
      <c r="C44" s="47" t="s">
        <v>109</v>
      </c>
      <c r="D44" s="396">
        <v>2695</v>
      </c>
      <c r="E44" s="397">
        <f t="shared" si="34"/>
        <v>1123</v>
      </c>
      <c r="F44" s="397">
        <v>1141</v>
      </c>
      <c r="G44" s="396">
        <f t="shared" si="31"/>
        <v>101.60284951024043</v>
      </c>
      <c r="H44" s="358">
        <v>2525.3227999999999</v>
      </c>
      <c r="I44" s="358">
        <f t="shared" si="37"/>
        <v>1052.22</v>
      </c>
      <c r="J44" s="358">
        <f t="shared" ref="J44:J45" si="38">M44-L44</f>
        <v>1130.3566299999998</v>
      </c>
      <c r="K44" s="358">
        <f t="shared" si="3"/>
        <v>78.136629999999741</v>
      </c>
      <c r="L44" s="358">
        <v>-19.718619999999998</v>
      </c>
      <c r="M44" s="358">
        <v>1110.6380099999997</v>
      </c>
      <c r="N44" s="396">
        <f t="shared" si="33"/>
        <v>107.4258833703978</v>
      </c>
      <c r="O44" s="71"/>
    </row>
    <row r="45" spans="1:16" ht="32.25" customHeight="1" thickBot="1" x14ac:dyDescent="0.3">
      <c r="A45" s="25">
        <v>1</v>
      </c>
      <c r="B45" s="25">
        <v>1</v>
      </c>
      <c r="C45" s="273" t="s">
        <v>123</v>
      </c>
      <c r="D45" s="408">
        <v>8700</v>
      </c>
      <c r="E45" s="409">
        <f t="shared" si="34"/>
        <v>3625</v>
      </c>
      <c r="F45" s="410">
        <v>3461</v>
      </c>
      <c r="G45" s="396">
        <f t="shared" si="31"/>
        <v>95.475862068965526</v>
      </c>
      <c r="H45" s="366">
        <v>7055.8739999999998</v>
      </c>
      <c r="I45" s="358">
        <f t="shared" si="37"/>
        <v>2939.95</v>
      </c>
      <c r="J45" s="358">
        <f t="shared" si="38"/>
        <v>2806.9402199999995</v>
      </c>
      <c r="K45" s="362">
        <f t="shared" si="3"/>
        <v>-133.00978000000032</v>
      </c>
      <c r="L45" s="362">
        <v>-0.7299000000000001</v>
      </c>
      <c r="M45" s="362">
        <v>2806.2103199999997</v>
      </c>
      <c r="N45" s="398">
        <f t="shared" si="33"/>
        <v>95.475780880627212</v>
      </c>
      <c r="O45" s="71"/>
    </row>
    <row r="46" spans="1:16" ht="15.75" thickBot="1" x14ac:dyDescent="0.3">
      <c r="A46" s="25">
        <v>1</v>
      </c>
      <c r="B46" s="25">
        <v>1</v>
      </c>
      <c r="C46" s="81" t="s">
        <v>3</v>
      </c>
      <c r="D46" s="411"/>
      <c r="E46" s="403"/>
      <c r="F46" s="412"/>
      <c r="G46" s="413"/>
      <c r="H46" s="414">
        <f t="shared" ref="H46:M46" si="39">H39+H42+H45</f>
        <v>29516.021200000003</v>
      </c>
      <c r="I46" s="414">
        <f t="shared" si="39"/>
        <v>12298.36</v>
      </c>
      <c r="J46" s="414">
        <f t="shared" si="39"/>
        <v>11817.63193</v>
      </c>
      <c r="K46" s="414">
        <f t="shared" si="39"/>
        <v>-480.72807000000034</v>
      </c>
      <c r="L46" s="414">
        <f t="shared" si="39"/>
        <v>-20.448519999999998</v>
      </c>
      <c r="M46" s="414">
        <f t="shared" si="39"/>
        <v>11797.18341</v>
      </c>
      <c r="N46" s="415">
        <f t="shared" si="33"/>
        <v>96.091120523386849</v>
      </c>
      <c r="O46" s="71"/>
    </row>
    <row r="47" spans="1:16" ht="15" customHeight="1" x14ac:dyDescent="0.25">
      <c r="A47" s="25">
        <v>1</v>
      </c>
      <c r="B47" s="25">
        <v>1</v>
      </c>
      <c r="C47" s="55"/>
      <c r="D47" s="416"/>
      <c r="E47" s="416"/>
      <c r="F47" s="417"/>
      <c r="G47" s="416"/>
      <c r="H47" s="418"/>
      <c r="I47" s="418"/>
      <c r="J47" s="419"/>
      <c r="K47" s="419">
        <f t="shared" si="3"/>
        <v>0</v>
      </c>
      <c r="L47" s="419"/>
      <c r="M47" s="419"/>
      <c r="N47" s="420"/>
      <c r="O47" s="71"/>
    </row>
    <row r="48" spans="1:16" ht="29.25" customHeight="1" x14ac:dyDescent="0.25">
      <c r="A48" s="25">
        <v>1</v>
      </c>
      <c r="B48" s="25">
        <v>1</v>
      </c>
      <c r="C48" s="49" t="s">
        <v>62</v>
      </c>
      <c r="D48" s="353"/>
      <c r="E48" s="353"/>
      <c r="F48" s="353"/>
      <c r="G48" s="353"/>
      <c r="H48" s="421"/>
      <c r="I48" s="421"/>
      <c r="J48" s="422"/>
      <c r="K48" s="422">
        <f t="shared" si="3"/>
        <v>0</v>
      </c>
      <c r="L48" s="422"/>
      <c r="M48" s="422"/>
      <c r="N48" s="423"/>
      <c r="O48" s="71"/>
    </row>
    <row r="49" spans="1:16" ht="33.6" customHeight="1" x14ac:dyDescent="0.25">
      <c r="A49" s="25">
        <v>1</v>
      </c>
      <c r="B49" s="25">
        <v>1</v>
      </c>
      <c r="C49" s="119" t="s">
        <v>120</v>
      </c>
      <c r="D49" s="396">
        <f>SUM(D50:D51)</f>
        <v>329</v>
      </c>
      <c r="E49" s="396">
        <f>SUM(E50:E51)</f>
        <v>137</v>
      </c>
      <c r="F49" s="396">
        <f>SUM(F50:F51)</f>
        <v>421</v>
      </c>
      <c r="G49" s="396">
        <f t="shared" ref="G49:G55" si="40">F49/E49*100</f>
        <v>307.29927007299273</v>
      </c>
      <c r="H49" s="358">
        <f t="shared" ref="H49:M49" si="41">SUM(H50:H51)</f>
        <v>1799.1035999999999</v>
      </c>
      <c r="I49" s="358">
        <f t="shared" si="41"/>
        <v>749.63</v>
      </c>
      <c r="J49" s="358">
        <f t="shared" si="41"/>
        <v>2302.1963999999998</v>
      </c>
      <c r="K49" s="358">
        <f t="shared" si="41"/>
        <v>1552.5663999999997</v>
      </c>
      <c r="L49" s="358">
        <f t="shared" si="41"/>
        <v>5.4683999999999999</v>
      </c>
      <c r="M49" s="358">
        <f t="shared" si="41"/>
        <v>2307.6647999999996</v>
      </c>
      <c r="N49" s="396">
        <f t="shared" ref="N49:N56" si="42">J49/I49*100</f>
        <v>307.11102810719956</v>
      </c>
      <c r="O49" s="71"/>
    </row>
    <row r="50" spans="1:16" ht="30" customHeight="1" x14ac:dyDescent="0.25">
      <c r="A50" s="25">
        <v>1</v>
      </c>
      <c r="B50" s="25">
        <v>1</v>
      </c>
      <c r="C50" s="47" t="s">
        <v>114</v>
      </c>
      <c r="D50" s="396">
        <v>219</v>
      </c>
      <c r="E50" s="397">
        <f t="shared" ref="E50:E55" si="43">ROUND(D50/12*$C$3,0)</f>
        <v>91</v>
      </c>
      <c r="F50" s="397">
        <v>213</v>
      </c>
      <c r="G50" s="396">
        <f t="shared" si="40"/>
        <v>234.06593406593407</v>
      </c>
      <c r="H50" s="358">
        <v>1197.5795999999998</v>
      </c>
      <c r="I50" s="358">
        <f t="shared" ref="I50:I51" si="44">ROUND(H50/12*$C$3,2)</f>
        <v>498.99</v>
      </c>
      <c r="J50" s="358">
        <f t="shared" ref="J50:J55" si="45">M50-L50</f>
        <v>1164.7692</v>
      </c>
      <c r="K50" s="358">
        <f t="shared" si="3"/>
        <v>665.77919999999995</v>
      </c>
      <c r="L50" s="358">
        <v>5.4683999999999999</v>
      </c>
      <c r="M50" s="358">
        <v>1170.2375999999999</v>
      </c>
      <c r="N50" s="396">
        <f t="shared" si="42"/>
        <v>233.42535922563576</v>
      </c>
      <c r="O50" s="71"/>
    </row>
    <row r="51" spans="1:16" ht="36" customHeight="1" x14ac:dyDescent="0.25">
      <c r="A51" s="25">
        <v>1</v>
      </c>
      <c r="B51" s="25">
        <v>1</v>
      </c>
      <c r="C51" s="47" t="s">
        <v>115</v>
      </c>
      <c r="D51" s="396">
        <v>110</v>
      </c>
      <c r="E51" s="397">
        <f t="shared" si="43"/>
        <v>46</v>
      </c>
      <c r="F51" s="396">
        <v>208</v>
      </c>
      <c r="G51" s="396">
        <f t="shared" si="40"/>
        <v>452.17391304347825</v>
      </c>
      <c r="H51" s="358">
        <v>601.524</v>
      </c>
      <c r="I51" s="358">
        <f t="shared" si="44"/>
        <v>250.64</v>
      </c>
      <c r="J51" s="358">
        <f t="shared" si="45"/>
        <v>1137.4271999999999</v>
      </c>
      <c r="K51" s="358">
        <f t="shared" si="3"/>
        <v>886.78719999999987</v>
      </c>
      <c r="L51" s="358">
        <v>0</v>
      </c>
      <c r="M51" s="358">
        <v>1137.4271999999999</v>
      </c>
      <c r="N51" s="396">
        <f t="shared" si="42"/>
        <v>453.80912863070535</v>
      </c>
      <c r="O51" s="71"/>
    </row>
    <row r="52" spans="1:16" ht="30" x14ac:dyDescent="0.25">
      <c r="A52" s="25">
        <v>1</v>
      </c>
      <c r="B52" s="25">
        <v>1</v>
      </c>
      <c r="C52" s="119" t="s">
        <v>112</v>
      </c>
      <c r="D52" s="396">
        <f>SUM(D53:D54)</f>
        <v>25805</v>
      </c>
      <c r="E52" s="396">
        <f>SUM(E53:E54)</f>
        <v>10752</v>
      </c>
      <c r="F52" s="396">
        <f>SUM(F53:F54)</f>
        <v>10302</v>
      </c>
      <c r="G52" s="396">
        <f t="shared" si="40"/>
        <v>95.814732142857139</v>
      </c>
      <c r="H52" s="358">
        <f t="shared" ref="H52:M52" si="46">SUM(H53:H54)</f>
        <v>53521.124249999993</v>
      </c>
      <c r="I52" s="358">
        <f t="shared" si="46"/>
        <v>22300.469999999998</v>
      </c>
      <c r="J52" s="424">
        <f t="shared" si="46"/>
        <v>22410.439489999997</v>
      </c>
      <c r="K52" s="424">
        <f t="shared" si="46"/>
        <v>109.96948999999677</v>
      </c>
      <c r="L52" s="424">
        <f t="shared" si="46"/>
        <v>-128.69961999999998</v>
      </c>
      <c r="M52" s="424">
        <f t="shared" si="46"/>
        <v>22281.739869999998</v>
      </c>
      <c r="N52" s="396">
        <f t="shared" si="42"/>
        <v>100.49312633321182</v>
      </c>
      <c r="O52" s="71"/>
    </row>
    <row r="53" spans="1:16" ht="60" x14ac:dyDescent="0.25">
      <c r="A53" s="25">
        <v>1</v>
      </c>
      <c r="B53" s="25">
        <v>1</v>
      </c>
      <c r="C53" s="47" t="s">
        <v>118</v>
      </c>
      <c r="D53" s="396">
        <v>23005</v>
      </c>
      <c r="E53" s="397">
        <f t="shared" si="43"/>
        <v>9585</v>
      </c>
      <c r="F53" s="397">
        <v>8202</v>
      </c>
      <c r="G53" s="396">
        <f t="shared" si="40"/>
        <v>85.57120500782473</v>
      </c>
      <c r="H53" s="358">
        <v>50897.412249999994</v>
      </c>
      <c r="I53" s="358">
        <f t="shared" ref="I53:I55" si="47">ROUND(H53/12*$C$3,2)</f>
        <v>21207.26</v>
      </c>
      <c r="J53" s="358">
        <f t="shared" si="45"/>
        <v>20543.508259999995</v>
      </c>
      <c r="K53" s="358">
        <f t="shared" si="3"/>
        <v>-663.75174000000334</v>
      </c>
      <c r="L53" s="358">
        <v>-128.69961999999998</v>
      </c>
      <c r="M53" s="358">
        <v>20414.808639999996</v>
      </c>
      <c r="N53" s="396">
        <f t="shared" si="42"/>
        <v>96.870167386074385</v>
      </c>
      <c r="O53" s="71"/>
    </row>
    <row r="54" spans="1:16" ht="45" x14ac:dyDescent="0.25">
      <c r="A54" s="25">
        <v>1</v>
      </c>
      <c r="B54" s="25">
        <v>1</v>
      </c>
      <c r="C54" s="47" t="s">
        <v>109</v>
      </c>
      <c r="D54" s="396">
        <v>2800</v>
      </c>
      <c r="E54" s="397">
        <f t="shared" si="43"/>
        <v>1167</v>
      </c>
      <c r="F54" s="397">
        <v>2100</v>
      </c>
      <c r="G54" s="396">
        <f t="shared" si="40"/>
        <v>179.94858611825194</v>
      </c>
      <c r="H54" s="358">
        <v>2623.712</v>
      </c>
      <c r="I54" s="358">
        <f t="shared" si="47"/>
        <v>1093.21</v>
      </c>
      <c r="J54" s="358">
        <f t="shared" si="45"/>
        <v>1866.9312300000001</v>
      </c>
      <c r="K54" s="358">
        <f t="shared" si="3"/>
        <v>773.72123000000011</v>
      </c>
      <c r="L54" s="358">
        <v>0</v>
      </c>
      <c r="M54" s="358">
        <v>1866.9312300000001</v>
      </c>
      <c r="N54" s="396">
        <f t="shared" si="42"/>
        <v>170.77516945509097</v>
      </c>
      <c r="O54" s="71"/>
    </row>
    <row r="55" spans="1:16" s="72" customFormat="1" ht="33.75" customHeight="1" thickBot="1" x14ac:dyDescent="0.3">
      <c r="A55" s="25">
        <v>1</v>
      </c>
      <c r="B55" s="25">
        <v>1</v>
      </c>
      <c r="C55" s="172" t="s">
        <v>123</v>
      </c>
      <c r="D55" s="398">
        <v>17187</v>
      </c>
      <c r="E55" s="425">
        <f t="shared" si="43"/>
        <v>7161</v>
      </c>
      <c r="F55" s="425">
        <v>8054</v>
      </c>
      <c r="G55" s="398">
        <f t="shared" si="40"/>
        <v>112.47032537355118</v>
      </c>
      <c r="H55" s="358">
        <v>13939.000739999999</v>
      </c>
      <c r="I55" s="358">
        <f t="shared" si="47"/>
        <v>5807.92</v>
      </c>
      <c r="J55" s="358">
        <f t="shared" si="45"/>
        <v>6531.9551099999999</v>
      </c>
      <c r="K55" s="362">
        <f t="shared" si="3"/>
        <v>724.0351099999998</v>
      </c>
      <c r="L55" s="362">
        <v>-0.75534000000000001</v>
      </c>
      <c r="M55" s="362">
        <v>6531.1997700000002</v>
      </c>
      <c r="N55" s="398">
        <f t="shared" si="42"/>
        <v>112.46634096199672</v>
      </c>
      <c r="O55" s="71"/>
      <c r="P55" s="292"/>
    </row>
    <row r="56" spans="1:16" s="8" customFormat="1" ht="15" customHeight="1" thickBot="1" x14ac:dyDescent="0.3">
      <c r="A56" s="25">
        <v>1</v>
      </c>
      <c r="B56" s="25">
        <v>1</v>
      </c>
      <c r="C56" s="194" t="s">
        <v>3</v>
      </c>
      <c r="D56" s="399"/>
      <c r="E56" s="399"/>
      <c r="F56" s="399"/>
      <c r="G56" s="426"/>
      <c r="H56" s="401">
        <f t="shared" ref="H56:M56" si="48">H52+H49+H55</f>
        <v>69259.228589999999</v>
      </c>
      <c r="I56" s="401">
        <f t="shared" si="48"/>
        <v>28858.019999999997</v>
      </c>
      <c r="J56" s="401">
        <f t="shared" si="48"/>
        <v>31244.590999999997</v>
      </c>
      <c r="K56" s="402">
        <f t="shared" si="48"/>
        <v>2386.5709999999963</v>
      </c>
      <c r="L56" s="402">
        <f t="shared" si="48"/>
        <v>-123.98655999999998</v>
      </c>
      <c r="M56" s="402">
        <f t="shared" si="48"/>
        <v>31120.604439999996</v>
      </c>
      <c r="N56" s="427">
        <f t="shared" si="42"/>
        <v>108.2700441679644</v>
      </c>
      <c r="O56" s="71"/>
      <c r="P56" s="292"/>
    </row>
    <row r="57" spans="1:16" ht="15" customHeight="1" x14ac:dyDescent="0.25">
      <c r="A57" s="25">
        <v>1</v>
      </c>
      <c r="B57" s="25">
        <v>1</v>
      </c>
      <c r="C57" s="55"/>
      <c r="D57" s="420"/>
      <c r="E57" s="420"/>
      <c r="F57" s="420"/>
      <c r="G57" s="416"/>
      <c r="H57" s="418"/>
      <c r="I57" s="418"/>
      <c r="J57" s="418"/>
      <c r="K57" s="418">
        <f t="shared" si="3"/>
        <v>0</v>
      </c>
      <c r="L57" s="418"/>
      <c r="M57" s="418"/>
      <c r="N57" s="420"/>
      <c r="O57" s="71"/>
    </row>
    <row r="58" spans="1:16" ht="33" customHeight="1" x14ac:dyDescent="0.25">
      <c r="A58" s="25">
        <v>1</v>
      </c>
      <c r="B58" s="25">
        <v>1</v>
      </c>
      <c r="C58" s="18" t="s">
        <v>63</v>
      </c>
      <c r="D58" s="423"/>
      <c r="E58" s="423"/>
      <c r="F58" s="423"/>
      <c r="G58" s="353"/>
      <c r="H58" s="421"/>
      <c r="I58" s="421"/>
      <c r="J58" s="421"/>
      <c r="K58" s="421">
        <f t="shared" si="3"/>
        <v>0</v>
      </c>
      <c r="L58" s="421"/>
      <c r="M58" s="421"/>
      <c r="N58" s="423"/>
      <c r="O58" s="71"/>
    </row>
    <row r="59" spans="1:16" ht="30" x14ac:dyDescent="0.25">
      <c r="A59" s="25">
        <v>1</v>
      </c>
      <c r="B59" s="25">
        <v>1</v>
      </c>
      <c r="C59" s="119" t="s">
        <v>120</v>
      </c>
      <c r="D59" s="396">
        <f>SUM(D60:D61)</f>
        <v>21156</v>
      </c>
      <c r="E59" s="396">
        <f>SUM(E60:E61)</f>
        <v>8815</v>
      </c>
      <c r="F59" s="396">
        <f>SUM(F60:F61)</f>
        <v>6574</v>
      </c>
      <c r="G59" s="396">
        <f t="shared" ref="G59:G64" si="49">F59/E59*100</f>
        <v>74.57742484401588</v>
      </c>
      <c r="H59" s="358">
        <f t="shared" ref="H59:M59" si="50">SUM(H60:H61)</f>
        <v>29338.984080000002</v>
      </c>
      <c r="I59" s="358">
        <f t="shared" si="50"/>
        <v>12224.57</v>
      </c>
      <c r="J59" s="358">
        <f t="shared" si="50"/>
        <v>8193.0646699999998</v>
      </c>
      <c r="K59" s="358">
        <f t="shared" si="50"/>
        <v>-4031.5053300000009</v>
      </c>
      <c r="L59" s="358">
        <f t="shared" si="50"/>
        <v>-39.06279</v>
      </c>
      <c r="M59" s="358">
        <f t="shared" si="50"/>
        <v>8154.0018799999998</v>
      </c>
      <c r="N59" s="396">
        <f t="shared" ref="N59:N65" si="51">J59/I59*100</f>
        <v>67.021291301043718</v>
      </c>
      <c r="O59" s="71"/>
    </row>
    <row r="60" spans="1:16" ht="30" customHeight="1" x14ac:dyDescent="0.25">
      <c r="A60" s="25">
        <v>1</v>
      </c>
      <c r="B60" s="25">
        <v>1</v>
      </c>
      <c r="C60" s="47" t="s">
        <v>79</v>
      </c>
      <c r="D60" s="396">
        <v>16274</v>
      </c>
      <c r="E60" s="397">
        <f>ROUND(D60/12*$C$3,0)</f>
        <v>6781</v>
      </c>
      <c r="F60" s="396">
        <v>4968</v>
      </c>
      <c r="G60" s="396">
        <f t="shared" si="49"/>
        <v>73.26353045273558</v>
      </c>
      <c r="H60" s="358">
        <v>21921.078000000001</v>
      </c>
      <c r="I60" s="358">
        <f t="shared" ref="I60:I61" si="52">ROUND(H60/12*$C$3,2)</f>
        <v>9133.7800000000007</v>
      </c>
      <c r="J60" s="358">
        <f t="shared" ref="J60:J64" si="53">M60-L60</f>
        <v>5679.6958500000001</v>
      </c>
      <c r="K60" s="358">
        <f t="shared" si="3"/>
        <v>-3454.0841500000006</v>
      </c>
      <c r="L60" s="358">
        <v>-35.180599999999998</v>
      </c>
      <c r="M60" s="358">
        <v>5644.5152500000004</v>
      </c>
      <c r="N60" s="396">
        <f t="shared" si="51"/>
        <v>62.183409825942817</v>
      </c>
      <c r="O60" s="71"/>
    </row>
    <row r="61" spans="1:16" ht="28.5" customHeight="1" x14ac:dyDescent="0.25">
      <c r="A61" s="25">
        <v>1</v>
      </c>
      <c r="B61" s="25">
        <v>1</v>
      </c>
      <c r="C61" s="47" t="s">
        <v>80</v>
      </c>
      <c r="D61" s="396">
        <v>4882</v>
      </c>
      <c r="E61" s="397">
        <f>ROUND(D61/12*$C$3,0)</f>
        <v>2034</v>
      </c>
      <c r="F61" s="396">
        <v>1606</v>
      </c>
      <c r="G61" s="398">
        <f t="shared" si="49"/>
        <v>78.957718780727632</v>
      </c>
      <c r="H61" s="358">
        <v>7417.9060799999997</v>
      </c>
      <c r="I61" s="358">
        <f t="shared" si="52"/>
        <v>3090.79</v>
      </c>
      <c r="J61" s="358">
        <f t="shared" si="53"/>
        <v>2513.3688199999997</v>
      </c>
      <c r="K61" s="358">
        <f t="shared" si="3"/>
        <v>-577.42118000000028</v>
      </c>
      <c r="L61" s="358">
        <v>-3.8821899999999996</v>
      </c>
      <c r="M61" s="358">
        <v>2509.4866299999999</v>
      </c>
      <c r="N61" s="396">
        <f t="shared" si="51"/>
        <v>81.318006723200213</v>
      </c>
      <c r="O61" s="71"/>
    </row>
    <row r="62" spans="1:16" ht="28.5" customHeight="1" x14ac:dyDescent="0.25">
      <c r="A62" s="25">
        <v>1</v>
      </c>
      <c r="B62" s="25">
        <v>1</v>
      </c>
      <c r="C62" s="119" t="s">
        <v>112</v>
      </c>
      <c r="D62" s="398">
        <f>SUM(D63)</f>
        <v>6510</v>
      </c>
      <c r="E62" s="398">
        <f t="shared" ref="E62:M62" si="54">SUM(E63)</f>
        <v>2713</v>
      </c>
      <c r="F62" s="398">
        <f t="shared" si="54"/>
        <v>2930</v>
      </c>
      <c r="G62" s="398">
        <f t="shared" si="49"/>
        <v>107.99852561739772</v>
      </c>
      <c r="H62" s="358">
        <f t="shared" si="54"/>
        <v>11503.821</v>
      </c>
      <c r="I62" s="358">
        <f t="shared" si="54"/>
        <v>4793.26</v>
      </c>
      <c r="J62" s="358">
        <f t="shared" si="54"/>
        <v>5163.7578600000006</v>
      </c>
      <c r="K62" s="358">
        <f t="shared" si="54"/>
        <v>370.4978600000004</v>
      </c>
      <c r="L62" s="358">
        <f t="shared" si="54"/>
        <v>0</v>
      </c>
      <c r="M62" s="358">
        <f t="shared" si="54"/>
        <v>5163.7578600000006</v>
      </c>
      <c r="N62" s="396">
        <f t="shared" si="51"/>
        <v>107.72955900577061</v>
      </c>
      <c r="O62" s="71"/>
    </row>
    <row r="63" spans="1:16" ht="28.5" customHeight="1" x14ac:dyDescent="0.25">
      <c r="A63" s="25">
        <v>1</v>
      </c>
      <c r="B63" s="25">
        <v>1</v>
      </c>
      <c r="C63" s="173" t="s">
        <v>108</v>
      </c>
      <c r="D63" s="398">
        <v>6510</v>
      </c>
      <c r="E63" s="398">
        <f>ROUND(D63/12*$C$3,0)</f>
        <v>2713</v>
      </c>
      <c r="F63" s="398">
        <v>2930</v>
      </c>
      <c r="G63" s="398">
        <f t="shared" si="49"/>
        <v>107.99852561739772</v>
      </c>
      <c r="H63" s="358">
        <v>11503.821</v>
      </c>
      <c r="I63" s="358">
        <f>ROUND(H63/12*$C$3,2)</f>
        <v>4793.26</v>
      </c>
      <c r="J63" s="358">
        <f t="shared" si="53"/>
        <v>5163.7578600000006</v>
      </c>
      <c r="K63" s="362">
        <f t="shared" si="3"/>
        <v>370.4978600000004</v>
      </c>
      <c r="L63" s="362">
        <v>0</v>
      </c>
      <c r="M63" s="362">
        <v>5163.7578600000006</v>
      </c>
      <c r="N63" s="398">
        <f t="shared" si="51"/>
        <v>107.72955900577061</v>
      </c>
      <c r="O63" s="71"/>
    </row>
    <row r="64" spans="1:16" s="72" customFormat="1" ht="28.5" customHeight="1" thickBot="1" x14ac:dyDescent="0.3">
      <c r="A64" s="25">
        <v>1</v>
      </c>
      <c r="B64" s="25">
        <v>1</v>
      </c>
      <c r="C64" s="78" t="s">
        <v>123</v>
      </c>
      <c r="D64" s="398">
        <v>18500</v>
      </c>
      <c r="E64" s="398">
        <f>ROUND(D64/12*$C$3,0)</f>
        <v>7708</v>
      </c>
      <c r="F64" s="398">
        <v>7989</v>
      </c>
      <c r="G64" s="398">
        <f t="shared" si="49"/>
        <v>103.64556305137521</v>
      </c>
      <c r="H64" s="358">
        <v>15003.87</v>
      </c>
      <c r="I64" s="358">
        <f>ROUND(H64/12*$C$3,2)</f>
        <v>6251.61</v>
      </c>
      <c r="J64" s="358">
        <f t="shared" si="53"/>
        <v>6489.7136200000004</v>
      </c>
      <c r="K64" s="362">
        <f t="shared" si="3"/>
        <v>238.10362000000077</v>
      </c>
      <c r="L64" s="362">
        <v>-8.1099999999999992E-2</v>
      </c>
      <c r="M64" s="362">
        <v>6489.6325200000001</v>
      </c>
      <c r="N64" s="398">
        <f t="shared" si="51"/>
        <v>103.80867680485508</v>
      </c>
      <c r="O64" s="71"/>
      <c r="P64" s="292"/>
    </row>
    <row r="65" spans="1:15" ht="15.75" customHeight="1" thickBot="1" x14ac:dyDescent="0.3">
      <c r="A65" s="25">
        <v>1</v>
      </c>
      <c r="B65" s="25">
        <v>1</v>
      </c>
      <c r="C65" s="181" t="s">
        <v>3</v>
      </c>
      <c r="D65" s="399"/>
      <c r="E65" s="399"/>
      <c r="F65" s="399"/>
      <c r="G65" s="426"/>
      <c r="H65" s="401">
        <f t="shared" ref="H65:M65" si="55">H62+H59+H64</f>
        <v>55846.675080000008</v>
      </c>
      <c r="I65" s="401">
        <f t="shared" si="55"/>
        <v>23269.440000000002</v>
      </c>
      <c r="J65" s="401">
        <f t="shared" si="55"/>
        <v>19846.53615</v>
      </c>
      <c r="K65" s="402">
        <f t="shared" si="55"/>
        <v>-3422.9038499999997</v>
      </c>
      <c r="L65" s="402">
        <f t="shared" si="55"/>
        <v>-39.143889999999999</v>
      </c>
      <c r="M65" s="402">
        <f t="shared" si="55"/>
        <v>19807.392260000001</v>
      </c>
      <c r="N65" s="427">
        <f t="shared" si="51"/>
        <v>85.290132250711665</v>
      </c>
      <c r="O65" s="71"/>
    </row>
    <row r="66" spans="1:15" x14ac:dyDescent="0.25">
      <c r="A66" s="25">
        <v>1</v>
      </c>
      <c r="B66" s="25">
        <v>1</v>
      </c>
      <c r="C66" s="21"/>
      <c r="D66" s="420"/>
      <c r="E66" s="420"/>
      <c r="F66" s="420"/>
      <c r="G66" s="416"/>
      <c r="H66" s="418"/>
      <c r="I66" s="418"/>
      <c r="J66" s="418"/>
      <c r="K66" s="418">
        <f t="shared" si="3"/>
        <v>0</v>
      </c>
      <c r="L66" s="418"/>
      <c r="M66" s="418"/>
      <c r="N66" s="420"/>
      <c r="O66" s="71"/>
    </row>
    <row r="67" spans="1:15" ht="29.25" x14ac:dyDescent="0.25">
      <c r="A67" s="25">
        <v>1</v>
      </c>
      <c r="B67" s="25">
        <v>1</v>
      </c>
      <c r="C67" s="18" t="s">
        <v>64</v>
      </c>
      <c r="D67" s="423"/>
      <c r="E67" s="423"/>
      <c r="F67" s="423"/>
      <c r="G67" s="353"/>
      <c r="H67" s="421"/>
      <c r="I67" s="421"/>
      <c r="J67" s="421"/>
      <c r="K67" s="421">
        <f t="shared" si="3"/>
        <v>0</v>
      </c>
      <c r="L67" s="421"/>
      <c r="M67" s="421"/>
      <c r="N67" s="423"/>
      <c r="O67" s="71"/>
    </row>
    <row r="68" spans="1:15" ht="44.25" customHeight="1" x14ac:dyDescent="0.25">
      <c r="A68" s="25">
        <v>1</v>
      </c>
      <c r="B68" s="25">
        <v>1</v>
      </c>
      <c r="C68" s="119" t="s">
        <v>120</v>
      </c>
      <c r="D68" s="396">
        <f>SUM(D69:D70)</f>
        <v>12064</v>
      </c>
      <c r="E68" s="396">
        <f>SUM(E69:E70)</f>
        <v>5027</v>
      </c>
      <c r="F68" s="396">
        <f>SUM(F69:F70)</f>
        <v>4901</v>
      </c>
      <c r="G68" s="396">
        <f t="shared" ref="G68:G73" si="56">F68/E68*100</f>
        <v>97.493534911478022</v>
      </c>
      <c r="H68" s="358">
        <f t="shared" ref="H68:M68" si="57">SUM(H69:H70)</f>
        <v>16730.28096</v>
      </c>
      <c r="I68" s="358">
        <f t="shared" si="57"/>
        <v>6970.95</v>
      </c>
      <c r="J68" s="358">
        <f t="shared" si="57"/>
        <v>6791.2983300000005</v>
      </c>
      <c r="K68" s="358">
        <f t="shared" si="57"/>
        <v>-179.65166999999929</v>
      </c>
      <c r="L68" s="358">
        <f t="shared" si="57"/>
        <v>-4.4749600000000003</v>
      </c>
      <c r="M68" s="358">
        <f t="shared" si="57"/>
        <v>6786.8233700000001</v>
      </c>
      <c r="N68" s="396">
        <f t="shared" ref="N68:N74" si="58">J68/I68*100</f>
        <v>97.422852408925621</v>
      </c>
      <c r="O68" s="71"/>
    </row>
    <row r="69" spans="1:15" ht="29.25" customHeight="1" x14ac:dyDescent="0.25">
      <c r="A69" s="25">
        <v>1</v>
      </c>
      <c r="B69" s="25">
        <v>1</v>
      </c>
      <c r="C69" s="47" t="s">
        <v>79</v>
      </c>
      <c r="D69" s="396">
        <v>9280</v>
      </c>
      <c r="E69" s="397">
        <f>ROUND(D69/12*$C$3,0)</f>
        <v>3867</v>
      </c>
      <c r="F69" s="396">
        <v>3811</v>
      </c>
      <c r="G69" s="396">
        <f t="shared" si="56"/>
        <v>98.551848978536341</v>
      </c>
      <c r="H69" s="358">
        <v>12500.16</v>
      </c>
      <c r="I69" s="358">
        <f t="shared" ref="I69:I70" si="59">ROUND(H69/12*$C$3,2)</f>
        <v>5208.3999999999996</v>
      </c>
      <c r="J69" s="358">
        <f t="shared" ref="J69:J73" si="60">M69-L69</f>
        <v>5134.1584000000003</v>
      </c>
      <c r="K69" s="358">
        <f t="shared" si="3"/>
        <v>-74.24159999999938</v>
      </c>
      <c r="L69" s="358">
        <v>-3.0387</v>
      </c>
      <c r="M69" s="358">
        <v>5131.1197000000002</v>
      </c>
      <c r="N69" s="396">
        <f t="shared" si="58"/>
        <v>98.574579525382092</v>
      </c>
      <c r="O69" s="71"/>
    </row>
    <row r="70" spans="1:15" ht="30" x14ac:dyDescent="0.25">
      <c r="A70" s="25">
        <v>1</v>
      </c>
      <c r="B70" s="25">
        <v>1</v>
      </c>
      <c r="C70" s="47" t="s">
        <v>80</v>
      </c>
      <c r="D70" s="398">
        <v>2784</v>
      </c>
      <c r="E70" s="425">
        <f>ROUND(D70/12*$C$3,0)</f>
        <v>1160</v>
      </c>
      <c r="F70" s="398">
        <v>1090</v>
      </c>
      <c r="G70" s="398">
        <f t="shared" si="56"/>
        <v>93.965517241379317</v>
      </c>
      <c r="H70" s="358">
        <v>4230.1209600000002</v>
      </c>
      <c r="I70" s="358">
        <f t="shared" si="59"/>
        <v>1762.55</v>
      </c>
      <c r="J70" s="358">
        <f t="shared" si="60"/>
        <v>1657.13993</v>
      </c>
      <c r="K70" s="362">
        <f t="shared" si="3"/>
        <v>-105.41006999999991</v>
      </c>
      <c r="L70" s="362">
        <v>-1.4362600000000001</v>
      </c>
      <c r="M70" s="362">
        <v>1655.7036700000001</v>
      </c>
      <c r="N70" s="398">
        <f t="shared" si="58"/>
        <v>94.019456469320033</v>
      </c>
      <c r="O70" s="71"/>
    </row>
    <row r="71" spans="1:15" ht="30" x14ac:dyDescent="0.25">
      <c r="A71" s="25">
        <v>1</v>
      </c>
      <c r="B71" s="25">
        <v>1</v>
      </c>
      <c r="C71" s="119" t="s">
        <v>112</v>
      </c>
      <c r="D71" s="396">
        <f>SUM(D72)</f>
        <v>3710</v>
      </c>
      <c r="E71" s="396">
        <f t="shared" ref="E71:M71" si="61">SUM(E72)</f>
        <v>1546</v>
      </c>
      <c r="F71" s="396">
        <f t="shared" si="61"/>
        <v>1591</v>
      </c>
      <c r="G71" s="396">
        <f t="shared" si="56"/>
        <v>102.91073738680466</v>
      </c>
      <c r="H71" s="358">
        <f t="shared" si="61"/>
        <v>6555.9409999999998</v>
      </c>
      <c r="I71" s="358">
        <f t="shared" si="61"/>
        <v>2731.64</v>
      </c>
      <c r="J71" s="358">
        <f t="shared" si="61"/>
        <v>2773.9410800000028</v>
      </c>
      <c r="K71" s="362">
        <f t="shared" si="61"/>
        <v>42.301080000002912</v>
      </c>
      <c r="L71" s="362">
        <f t="shared" si="61"/>
        <v>0</v>
      </c>
      <c r="M71" s="362">
        <f t="shared" si="61"/>
        <v>2773.9410800000028</v>
      </c>
      <c r="N71" s="398">
        <f t="shared" si="58"/>
        <v>101.54855983951043</v>
      </c>
      <c r="O71" s="71"/>
    </row>
    <row r="72" spans="1:15" ht="30" x14ac:dyDescent="0.25">
      <c r="A72" s="25">
        <v>1</v>
      </c>
      <c r="B72" s="25">
        <v>1</v>
      </c>
      <c r="C72" s="173" t="s">
        <v>108</v>
      </c>
      <c r="D72" s="428">
        <v>3710</v>
      </c>
      <c r="E72" s="429">
        <f>ROUND(D72/12*$C$3,0)</f>
        <v>1546</v>
      </c>
      <c r="F72" s="428">
        <v>1591</v>
      </c>
      <c r="G72" s="430">
        <f t="shared" si="56"/>
        <v>102.91073738680466</v>
      </c>
      <c r="H72" s="358">
        <v>6555.9409999999998</v>
      </c>
      <c r="I72" s="358">
        <f t="shared" ref="I72:I73" si="62">ROUND(H72/12*$C$3,2)</f>
        <v>2731.64</v>
      </c>
      <c r="J72" s="358">
        <f t="shared" si="60"/>
        <v>2773.9410800000028</v>
      </c>
      <c r="K72" s="362">
        <f t="shared" si="3"/>
        <v>42.301080000002912</v>
      </c>
      <c r="L72" s="362">
        <v>0</v>
      </c>
      <c r="M72" s="362">
        <v>2773.9410800000028</v>
      </c>
      <c r="N72" s="398">
        <f t="shared" si="58"/>
        <v>101.54855983951043</v>
      </c>
      <c r="O72" s="71"/>
    </row>
    <row r="73" spans="1:15" ht="30.75" thickBot="1" x14ac:dyDescent="0.3">
      <c r="A73" s="25">
        <v>1</v>
      </c>
      <c r="B73" s="25">
        <v>1</v>
      </c>
      <c r="C73" s="78" t="s">
        <v>123</v>
      </c>
      <c r="D73" s="398">
        <v>15000</v>
      </c>
      <c r="E73" s="425">
        <f>ROUND(D73/12*$C$3,0)</f>
        <v>6250</v>
      </c>
      <c r="F73" s="398">
        <v>6415</v>
      </c>
      <c r="G73" s="398">
        <f t="shared" si="56"/>
        <v>102.64</v>
      </c>
      <c r="H73" s="358">
        <v>12165.3</v>
      </c>
      <c r="I73" s="358">
        <f t="shared" si="62"/>
        <v>5068.88</v>
      </c>
      <c r="J73" s="358">
        <f t="shared" si="60"/>
        <v>5202.693299999999</v>
      </c>
      <c r="K73" s="362">
        <f t="shared" si="3"/>
        <v>133.81329999999889</v>
      </c>
      <c r="L73" s="362">
        <v>0</v>
      </c>
      <c r="M73" s="362">
        <v>5202.693299999999</v>
      </c>
      <c r="N73" s="398">
        <f t="shared" si="58"/>
        <v>102.63989875475448</v>
      </c>
      <c r="O73" s="71"/>
    </row>
    <row r="74" spans="1:15" ht="15" customHeight="1" thickBot="1" x14ac:dyDescent="0.3">
      <c r="A74" s="25">
        <v>1</v>
      </c>
      <c r="B74" s="25">
        <v>1</v>
      </c>
      <c r="C74" s="76" t="s">
        <v>3</v>
      </c>
      <c r="D74" s="412"/>
      <c r="E74" s="399"/>
      <c r="F74" s="399"/>
      <c r="G74" s="400"/>
      <c r="H74" s="401">
        <f t="shared" ref="H74:M74" si="63">H71+H68+H73</f>
        <v>35451.521959999998</v>
      </c>
      <c r="I74" s="401">
        <f t="shared" si="63"/>
        <v>14771.470000000001</v>
      </c>
      <c r="J74" s="401">
        <f t="shared" si="63"/>
        <v>14767.932710000003</v>
      </c>
      <c r="K74" s="402">
        <f t="shared" si="63"/>
        <v>-3.5372899999974834</v>
      </c>
      <c r="L74" s="402">
        <f t="shared" si="63"/>
        <v>-4.4749600000000003</v>
      </c>
      <c r="M74" s="402">
        <f t="shared" si="63"/>
        <v>14763.457750000001</v>
      </c>
      <c r="N74" s="415">
        <f t="shared" si="58"/>
        <v>99.976053229637955</v>
      </c>
      <c r="O74" s="71"/>
    </row>
    <row r="75" spans="1:15" x14ac:dyDescent="0.25">
      <c r="A75" s="25">
        <v>1</v>
      </c>
      <c r="B75" s="25">
        <v>1</v>
      </c>
      <c r="C75" s="21"/>
      <c r="D75" s="420"/>
      <c r="E75" s="420"/>
      <c r="F75" s="420"/>
      <c r="G75" s="416"/>
      <c r="H75" s="418"/>
      <c r="I75" s="418"/>
      <c r="J75" s="418"/>
      <c r="K75" s="418">
        <f t="shared" ref="K75:K138" si="64">J75-I75</f>
        <v>0</v>
      </c>
      <c r="L75" s="418"/>
      <c r="M75" s="418"/>
      <c r="N75" s="420"/>
      <c r="O75" s="71"/>
    </row>
    <row r="76" spans="1:15" ht="29.25" x14ac:dyDescent="0.25">
      <c r="A76" s="25">
        <v>1</v>
      </c>
      <c r="B76" s="25">
        <v>1</v>
      </c>
      <c r="C76" s="49" t="s">
        <v>65</v>
      </c>
      <c r="D76" s="423"/>
      <c r="E76" s="423"/>
      <c r="F76" s="423"/>
      <c r="G76" s="353"/>
      <c r="H76" s="421"/>
      <c r="I76" s="421"/>
      <c r="J76" s="421"/>
      <c r="K76" s="421">
        <f t="shared" si="64"/>
        <v>0</v>
      </c>
      <c r="L76" s="421"/>
      <c r="M76" s="421"/>
      <c r="N76" s="423"/>
      <c r="O76" s="71"/>
    </row>
    <row r="77" spans="1:15" ht="30" x14ac:dyDescent="0.25">
      <c r="A77" s="25">
        <v>1</v>
      </c>
      <c r="B77" s="25">
        <v>1</v>
      </c>
      <c r="C77" s="119" t="s">
        <v>120</v>
      </c>
      <c r="D77" s="396">
        <f>SUM(D78:D79)</f>
        <v>17830</v>
      </c>
      <c r="E77" s="396">
        <f>SUM(E78:E79)</f>
        <v>7430</v>
      </c>
      <c r="F77" s="396">
        <f>SUM(F78:F79)</f>
        <v>5872</v>
      </c>
      <c r="G77" s="396">
        <f t="shared" ref="G77:G82" si="65">F77/E77*100</f>
        <v>79.030955585464341</v>
      </c>
      <c r="H77" s="358">
        <f t="shared" ref="H77:M77" si="66">SUM(H78:H79)</f>
        <v>24726.600599999998</v>
      </c>
      <c r="I77" s="358">
        <f t="shared" si="66"/>
        <v>10302.75</v>
      </c>
      <c r="J77" s="358">
        <f t="shared" si="66"/>
        <v>8407.0790700000016</v>
      </c>
      <c r="K77" s="358">
        <f t="shared" si="66"/>
        <v>-1895.6709299999984</v>
      </c>
      <c r="L77" s="358">
        <f t="shared" si="66"/>
        <v>-45.395420000000001</v>
      </c>
      <c r="M77" s="358">
        <f t="shared" si="66"/>
        <v>8361.6836500000027</v>
      </c>
      <c r="N77" s="396">
        <f t="shared" ref="N77:N83" si="67">J77/I77*100</f>
        <v>81.600340394554877</v>
      </c>
      <c r="O77" s="71"/>
    </row>
    <row r="78" spans="1:15" ht="30" x14ac:dyDescent="0.25">
      <c r="A78" s="25">
        <v>1</v>
      </c>
      <c r="B78" s="25">
        <v>1</v>
      </c>
      <c r="C78" s="47" t="s">
        <v>79</v>
      </c>
      <c r="D78" s="396">
        <v>13715</v>
      </c>
      <c r="E78" s="397">
        <f>ROUND(D78/12*$C$3,0)</f>
        <v>5715</v>
      </c>
      <c r="F78" s="396">
        <v>4410</v>
      </c>
      <c r="G78" s="396">
        <f t="shared" si="65"/>
        <v>77.165354330708652</v>
      </c>
      <c r="H78" s="358">
        <v>18474.105</v>
      </c>
      <c r="I78" s="358">
        <f t="shared" ref="I78:I79" si="68">ROUND(H78/12*$C$3,2)</f>
        <v>7697.54</v>
      </c>
      <c r="J78" s="358">
        <f t="shared" ref="J78" si="69">M78-L78</f>
        <v>6131.2804000000006</v>
      </c>
      <c r="K78" s="358">
        <f t="shared" si="64"/>
        <v>-1566.2595999999994</v>
      </c>
      <c r="L78" s="358">
        <v>-45.395420000000001</v>
      </c>
      <c r="M78" s="358">
        <v>6085.8849800000007</v>
      </c>
      <c r="N78" s="396">
        <f t="shared" si="67"/>
        <v>79.65246559290371</v>
      </c>
      <c r="O78" s="71"/>
    </row>
    <row r="79" spans="1:15" ht="30" x14ac:dyDescent="0.25">
      <c r="A79" s="25">
        <v>1</v>
      </c>
      <c r="B79" s="25">
        <v>1</v>
      </c>
      <c r="C79" s="47" t="s">
        <v>80</v>
      </c>
      <c r="D79" s="396">
        <v>4115</v>
      </c>
      <c r="E79" s="397">
        <f>ROUND(D79/12*$C$3,0)</f>
        <v>1715</v>
      </c>
      <c r="F79" s="396">
        <v>1462</v>
      </c>
      <c r="G79" s="398">
        <f t="shared" si="65"/>
        <v>85.247813411078724</v>
      </c>
      <c r="H79" s="358">
        <v>6252.4956000000002</v>
      </c>
      <c r="I79" s="358">
        <f t="shared" si="68"/>
        <v>2605.21</v>
      </c>
      <c r="J79" s="358">
        <f>M79-L79</f>
        <v>2275.798670000001</v>
      </c>
      <c r="K79" s="358">
        <f t="shared" si="64"/>
        <v>-329.411329999999</v>
      </c>
      <c r="L79" s="358">
        <v>0</v>
      </c>
      <c r="M79" s="358">
        <v>2275.798670000001</v>
      </c>
      <c r="N79" s="396">
        <f t="shared" si="67"/>
        <v>87.355670752069926</v>
      </c>
      <c r="O79" s="71"/>
    </row>
    <row r="80" spans="1:15" ht="30" x14ac:dyDescent="0.25">
      <c r="A80" s="25">
        <v>1</v>
      </c>
      <c r="B80" s="25">
        <v>1</v>
      </c>
      <c r="C80" s="119" t="s">
        <v>112</v>
      </c>
      <c r="D80" s="396">
        <f>SUM(D81)</f>
        <v>2000</v>
      </c>
      <c r="E80" s="396">
        <f t="shared" ref="E80:M80" si="70">SUM(E81)</f>
        <v>833</v>
      </c>
      <c r="F80" s="396">
        <f t="shared" si="70"/>
        <v>786</v>
      </c>
      <c r="G80" s="398">
        <f t="shared" si="65"/>
        <v>94.357743097238895</v>
      </c>
      <c r="H80" s="358">
        <f t="shared" si="70"/>
        <v>3534.2</v>
      </c>
      <c r="I80" s="358">
        <f t="shared" si="70"/>
        <v>1472.58</v>
      </c>
      <c r="J80" s="358">
        <f t="shared" si="70"/>
        <v>1389.0563400000001</v>
      </c>
      <c r="K80" s="358">
        <f t="shared" si="70"/>
        <v>-83.523659999999836</v>
      </c>
      <c r="L80" s="358">
        <f t="shared" si="70"/>
        <v>0</v>
      </c>
      <c r="M80" s="358">
        <f t="shared" si="70"/>
        <v>1389.0563400000001</v>
      </c>
      <c r="N80" s="396">
        <f t="shared" si="67"/>
        <v>94.328073177688154</v>
      </c>
      <c r="O80" s="71"/>
    </row>
    <row r="81" spans="1:16" ht="30" x14ac:dyDescent="0.25">
      <c r="A81" s="25">
        <v>1</v>
      </c>
      <c r="B81" s="25">
        <v>1</v>
      </c>
      <c r="C81" s="173" t="s">
        <v>108</v>
      </c>
      <c r="D81" s="398">
        <v>2000</v>
      </c>
      <c r="E81" s="425">
        <f>ROUND(D81/12*$C$3,0)</f>
        <v>833</v>
      </c>
      <c r="F81" s="432">
        <v>786</v>
      </c>
      <c r="G81" s="398">
        <f t="shared" si="65"/>
        <v>94.357743097238895</v>
      </c>
      <c r="H81" s="358">
        <v>3534.2</v>
      </c>
      <c r="I81" s="358">
        <f t="shared" ref="I81:I82" si="71">ROUND(H81/12*$C$3,2)</f>
        <v>1472.58</v>
      </c>
      <c r="J81" s="358">
        <f t="shared" ref="J81:J82" si="72">M81-L81</f>
        <v>1389.0563400000001</v>
      </c>
      <c r="K81" s="362">
        <f t="shared" si="64"/>
        <v>-83.523659999999836</v>
      </c>
      <c r="L81" s="362">
        <v>0</v>
      </c>
      <c r="M81" s="362">
        <v>1389.0563400000001</v>
      </c>
      <c r="N81" s="398">
        <f t="shared" si="67"/>
        <v>94.328073177688154</v>
      </c>
      <c r="O81" s="71"/>
    </row>
    <row r="82" spans="1:16" ht="30.75" thickBot="1" x14ac:dyDescent="0.3">
      <c r="A82" s="25">
        <v>1</v>
      </c>
      <c r="B82" s="25">
        <v>1</v>
      </c>
      <c r="C82" s="78" t="s">
        <v>123</v>
      </c>
      <c r="D82" s="396">
        <v>20000</v>
      </c>
      <c r="E82" s="397">
        <f>ROUND(D82/12*$C$3,0)</f>
        <v>8333</v>
      </c>
      <c r="F82" s="396">
        <v>6757</v>
      </c>
      <c r="G82" s="398">
        <f t="shared" si="65"/>
        <v>81.087243489739592</v>
      </c>
      <c r="H82" s="358">
        <v>16220.4</v>
      </c>
      <c r="I82" s="358">
        <f t="shared" si="71"/>
        <v>6758.5</v>
      </c>
      <c r="J82" s="358">
        <f t="shared" si="72"/>
        <v>5481.6841799999993</v>
      </c>
      <c r="K82" s="358">
        <f t="shared" si="64"/>
        <v>-1276.8158200000007</v>
      </c>
      <c r="L82" s="358">
        <v>-1.78424</v>
      </c>
      <c r="M82" s="358">
        <v>5479.8999399999993</v>
      </c>
      <c r="N82" s="396">
        <f t="shared" si="67"/>
        <v>81.10799999999999</v>
      </c>
      <c r="O82" s="71"/>
    </row>
    <row r="83" spans="1:16" ht="15" customHeight="1" thickBot="1" x14ac:dyDescent="0.3">
      <c r="A83" s="25">
        <v>1</v>
      </c>
      <c r="B83" s="25">
        <v>1</v>
      </c>
      <c r="C83" s="76" t="s">
        <v>3</v>
      </c>
      <c r="D83" s="403"/>
      <c r="E83" s="403"/>
      <c r="F83" s="403"/>
      <c r="G83" s="413"/>
      <c r="H83" s="433">
        <f t="shared" ref="H83:M83" si="73">H80+H77+H82</f>
        <v>44481.200599999996</v>
      </c>
      <c r="I83" s="433">
        <f t="shared" si="73"/>
        <v>18533.830000000002</v>
      </c>
      <c r="J83" s="433">
        <f t="shared" si="73"/>
        <v>15277.819590000003</v>
      </c>
      <c r="K83" s="433">
        <f t="shared" si="73"/>
        <v>-3256.010409999999</v>
      </c>
      <c r="L83" s="433">
        <f t="shared" si="73"/>
        <v>-47.179659999999998</v>
      </c>
      <c r="M83" s="433">
        <f t="shared" si="73"/>
        <v>15230.639930000001</v>
      </c>
      <c r="N83" s="415">
        <f t="shared" si="67"/>
        <v>82.43206930245934</v>
      </c>
      <c r="O83" s="71"/>
    </row>
    <row r="84" spans="1:16" x14ac:dyDescent="0.25">
      <c r="A84" s="25">
        <v>1</v>
      </c>
      <c r="B84" s="25">
        <v>1</v>
      </c>
      <c r="C84" s="21"/>
      <c r="D84" s="416"/>
      <c r="E84" s="416"/>
      <c r="F84" s="416"/>
      <c r="G84" s="416"/>
      <c r="H84" s="418"/>
      <c r="I84" s="418"/>
      <c r="J84" s="418"/>
      <c r="K84" s="418">
        <f t="shared" si="64"/>
        <v>0</v>
      </c>
      <c r="L84" s="418"/>
      <c r="M84" s="418"/>
      <c r="N84" s="420"/>
      <c r="O84" s="71"/>
    </row>
    <row r="85" spans="1:16" ht="29.25" x14ac:dyDescent="0.25">
      <c r="A85" s="25">
        <v>1</v>
      </c>
      <c r="B85" s="25">
        <v>1</v>
      </c>
      <c r="C85" s="18" t="s">
        <v>66</v>
      </c>
      <c r="D85" s="353"/>
      <c r="E85" s="353"/>
      <c r="F85" s="353"/>
      <c r="G85" s="353"/>
      <c r="H85" s="358"/>
      <c r="I85" s="358"/>
      <c r="J85" s="358"/>
      <c r="K85" s="358">
        <f t="shared" si="64"/>
        <v>0</v>
      </c>
      <c r="L85" s="358"/>
      <c r="M85" s="358"/>
      <c r="N85" s="431"/>
      <c r="O85" s="71"/>
    </row>
    <row r="86" spans="1:16" ht="30" x14ac:dyDescent="0.25">
      <c r="A86" s="25">
        <v>1</v>
      </c>
      <c r="B86" s="25">
        <v>1</v>
      </c>
      <c r="C86" s="119" t="s">
        <v>120</v>
      </c>
      <c r="D86" s="396">
        <f>SUM(D87:D90)</f>
        <v>8002</v>
      </c>
      <c r="E86" s="396">
        <f>SUM(E87:E90)</f>
        <v>3335</v>
      </c>
      <c r="F86" s="396">
        <f>SUM(F87:F90)</f>
        <v>3645</v>
      </c>
      <c r="G86" s="434">
        <f t="shared" ref="G86:G94" si="74">F86/E86*100</f>
        <v>109.29535232383809</v>
      </c>
      <c r="H86" s="358">
        <f t="shared" ref="H86:M86" si="75">SUM(H87:H90)</f>
        <v>11762.426160000001</v>
      </c>
      <c r="I86" s="358">
        <f t="shared" si="75"/>
        <v>4901.0199999999995</v>
      </c>
      <c r="J86" s="358">
        <f t="shared" si="75"/>
        <v>4969.5901800000001</v>
      </c>
      <c r="K86" s="358">
        <f t="shared" si="75"/>
        <v>68.570179999999908</v>
      </c>
      <c r="L86" s="358">
        <f t="shared" si="75"/>
        <v>-25.8704</v>
      </c>
      <c r="M86" s="358">
        <f t="shared" si="75"/>
        <v>4943.7197800000004</v>
      </c>
      <c r="N86" s="396">
        <f t="shared" ref="N86:N96" si="76">J86/I86*100</f>
        <v>101.39910018730795</v>
      </c>
      <c r="O86" s="71"/>
    </row>
    <row r="87" spans="1:16" ht="29.25" customHeight="1" x14ac:dyDescent="0.25">
      <c r="A87" s="25">
        <v>1</v>
      </c>
      <c r="B87" s="25">
        <v>1</v>
      </c>
      <c r="C87" s="47" t="s">
        <v>79</v>
      </c>
      <c r="D87" s="396">
        <v>6030</v>
      </c>
      <c r="E87" s="397">
        <f t="shared" ref="E87:E94" si="77">ROUND(D87/12*$C$3,0)</f>
        <v>2513</v>
      </c>
      <c r="F87" s="397">
        <v>2617</v>
      </c>
      <c r="G87" s="434">
        <f t="shared" si="74"/>
        <v>104.13847990449663</v>
      </c>
      <c r="H87" s="358">
        <v>8122.41</v>
      </c>
      <c r="I87" s="358">
        <f t="shared" ref="I87:I90" si="78">ROUND(H87/12*$C$3,2)</f>
        <v>3384.34</v>
      </c>
      <c r="J87" s="358">
        <f t="shared" ref="J87:J90" si="79">M87-L87</f>
        <v>3034.4566599999998</v>
      </c>
      <c r="K87" s="358">
        <f t="shared" si="64"/>
        <v>-349.88334000000032</v>
      </c>
      <c r="L87" s="358">
        <v>-14.762219999999999</v>
      </c>
      <c r="M87" s="358">
        <v>3019.6944399999998</v>
      </c>
      <c r="N87" s="396">
        <f t="shared" si="76"/>
        <v>89.661696519853194</v>
      </c>
      <c r="O87" s="71"/>
    </row>
    <row r="88" spans="1:16" ht="26.25" customHeight="1" x14ac:dyDescent="0.25">
      <c r="A88" s="25">
        <v>1</v>
      </c>
      <c r="B88" s="25">
        <v>1</v>
      </c>
      <c r="C88" s="47" t="s">
        <v>80</v>
      </c>
      <c r="D88" s="396">
        <v>1809</v>
      </c>
      <c r="E88" s="397">
        <f t="shared" si="77"/>
        <v>754</v>
      </c>
      <c r="F88" s="397">
        <v>938</v>
      </c>
      <c r="G88" s="434">
        <f t="shared" si="74"/>
        <v>124.40318302387267</v>
      </c>
      <c r="H88" s="358">
        <v>2748.66696</v>
      </c>
      <c r="I88" s="358">
        <f t="shared" si="78"/>
        <v>1145.28</v>
      </c>
      <c r="J88" s="358">
        <f t="shared" si="79"/>
        <v>1442.9775200000001</v>
      </c>
      <c r="K88" s="358">
        <f t="shared" si="64"/>
        <v>297.69752000000017</v>
      </c>
      <c r="L88" s="358">
        <v>-11.108180000000001</v>
      </c>
      <c r="M88" s="358">
        <v>1431.8693400000002</v>
      </c>
      <c r="N88" s="396">
        <f t="shared" si="76"/>
        <v>125.99342693489804</v>
      </c>
      <c r="O88" s="71"/>
    </row>
    <row r="89" spans="1:16" ht="27.75" customHeight="1" x14ac:dyDescent="0.25">
      <c r="A89" s="25">
        <v>1</v>
      </c>
      <c r="B89" s="25">
        <v>1</v>
      </c>
      <c r="C89" s="47" t="s">
        <v>114</v>
      </c>
      <c r="D89" s="396">
        <v>115</v>
      </c>
      <c r="E89" s="397">
        <f t="shared" si="77"/>
        <v>48</v>
      </c>
      <c r="F89" s="397">
        <v>56</v>
      </c>
      <c r="G89" s="434">
        <f t="shared" si="74"/>
        <v>116.66666666666667</v>
      </c>
      <c r="H89" s="358">
        <v>628.86599999999999</v>
      </c>
      <c r="I89" s="358">
        <f t="shared" si="78"/>
        <v>262.02999999999997</v>
      </c>
      <c r="J89" s="358">
        <f t="shared" si="79"/>
        <v>306.23040000000003</v>
      </c>
      <c r="K89" s="358">
        <f t="shared" si="64"/>
        <v>44.200400000000059</v>
      </c>
      <c r="L89" s="358">
        <v>0</v>
      </c>
      <c r="M89" s="358">
        <v>306.23040000000003</v>
      </c>
      <c r="N89" s="396">
        <f t="shared" si="76"/>
        <v>116.86845017746062</v>
      </c>
      <c r="O89" s="71"/>
    </row>
    <row r="90" spans="1:16" ht="27.75" customHeight="1" x14ac:dyDescent="0.25">
      <c r="A90" s="25">
        <v>1</v>
      </c>
      <c r="B90" s="25">
        <v>1</v>
      </c>
      <c r="C90" s="47" t="s">
        <v>115</v>
      </c>
      <c r="D90" s="396">
        <v>48</v>
      </c>
      <c r="E90" s="397">
        <f t="shared" si="77"/>
        <v>20</v>
      </c>
      <c r="F90" s="397">
        <v>34</v>
      </c>
      <c r="G90" s="434">
        <f t="shared" si="74"/>
        <v>170</v>
      </c>
      <c r="H90" s="358">
        <v>262.48319999999995</v>
      </c>
      <c r="I90" s="358">
        <f t="shared" si="78"/>
        <v>109.37</v>
      </c>
      <c r="J90" s="358">
        <f t="shared" si="79"/>
        <v>185.9256</v>
      </c>
      <c r="K90" s="358">
        <f t="shared" si="64"/>
        <v>76.555599999999998</v>
      </c>
      <c r="L90" s="358">
        <v>0</v>
      </c>
      <c r="M90" s="358">
        <v>185.9256</v>
      </c>
      <c r="N90" s="396">
        <f t="shared" si="76"/>
        <v>169.9968912864588</v>
      </c>
      <c r="O90" s="71"/>
    </row>
    <row r="91" spans="1:16" ht="45.75" customHeight="1" x14ac:dyDescent="0.25">
      <c r="A91" s="25">
        <v>1</v>
      </c>
      <c r="B91" s="25">
        <v>1</v>
      </c>
      <c r="C91" s="141" t="s">
        <v>112</v>
      </c>
      <c r="D91" s="396">
        <f>SUM(D92:D94)</f>
        <v>6330</v>
      </c>
      <c r="E91" s="396">
        <f>SUM(E92:E94)</f>
        <v>2638</v>
      </c>
      <c r="F91" s="396">
        <f>SUM(F92:F94)</f>
        <v>2923</v>
      </c>
      <c r="G91" s="434">
        <f t="shared" si="74"/>
        <v>110.80363912054587</v>
      </c>
      <c r="H91" s="358">
        <f t="shared" ref="H91:M91" si="80">SUM(H92:H94)</f>
        <v>11225.458199999999</v>
      </c>
      <c r="I91" s="358">
        <f t="shared" si="80"/>
        <v>4677.2699999999995</v>
      </c>
      <c r="J91" s="358">
        <f t="shared" si="80"/>
        <v>5276.5668000000005</v>
      </c>
      <c r="K91" s="358">
        <f t="shared" si="80"/>
        <v>599.29680000000042</v>
      </c>
      <c r="L91" s="358">
        <f t="shared" si="80"/>
        <v>-32.121580000000002</v>
      </c>
      <c r="M91" s="358">
        <f t="shared" si="80"/>
        <v>5244.4452200000005</v>
      </c>
      <c r="N91" s="396">
        <f t="shared" si="76"/>
        <v>112.81296140697461</v>
      </c>
      <c r="O91" s="71"/>
    </row>
    <row r="92" spans="1:16" ht="30" x14ac:dyDescent="0.25">
      <c r="A92" s="25">
        <v>1</v>
      </c>
      <c r="B92" s="25">
        <v>1</v>
      </c>
      <c r="C92" s="47" t="s">
        <v>108</v>
      </c>
      <c r="D92" s="396">
        <v>1000</v>
      </c>
      <c r="E92" s="397">
        <f t="shared" si="77"/>
        <v>417</v>
      </c>
      <c r="F92" s="396">
        <v>541</v>
      </c>
      <c r="G92" s="434">
        <f t="shared" si="74"/>
        <v>129.73621103117506</v>
      </c>
      <c r="H92" s="358">
        <v>1767.1</v>
      </c>
      <c r="I92" s="358">
        <f t="shared" ref="I92:I95" si="81">ROUND(H92/12*$C$3,2)</f>
        <v>736.29</v>
      </c>
      <c r="J92" s="358">
        <f t="shared" ref="J92:J94" si="82">M92-L92</f>
        <v>965.22448000000009</v>
      </c>
      <c r="K92" s="358">
        <f t="shared" si="64"/>
        <v>228.93448000000012</v>
      </c>
      <c r="L92" s="358">
        <v>-15.32194</v>
      </c>
      <c r="M92" s="358">
        <v>949.90254000000004</v>
      </c>
      <c r="N92" s="396">
        <f t="shared" si="76"/>
        <v>131.09297695201622</v>
      </c>
      <c r="O92" s="71"/>
    </row>
    <row r="93" spans="1:16" ht="57" customHeight="1" x14ac:dyDescent="0.25">
      <c r="A93" s="25">
        <v>1</v>
      </c>
      <c r="B93" s="25">
        <v>1</v>
      </c>
      <c r="C93" s="47" t="s">
        <v>118</v>
      </c>
      <c r="D93" s="396">
        <v>3500</v>
      </c>
      <c r="E93" s="397">
        <f t="shared" si="77"/>
        <v>1458</v>
      </c>
      <c r="F93" s="397">
        <v>1599</v>
      </c>
      <c r="G93" s="434">
        <f t="shared" si="74"/>
        <v>109.67078189300412</v>
      </c>
      <c r="H93" s="358">
        <v>7743.5749999999989</v>
      </c>
      <c r="I93" s="358">
        <f t="shared" si="81"/>
        <v>3226.49</v>
      </c>
      <c r="J93" s="358">
        <f t="shared" si="82"/>
        <v>3632.8618700000002</v>
      </c>
      <c r="K93" s="358">
        <f t="shared" si="64"/>
        <v>406.3718700000004</v>
      </c>
      <c r="L93" s="358">
        <v>-16.79964</v>
      </c>
      <c r="M93" s="358">
        <v>3616.06223</v>
      </c>
      <c r="N93" s="396">
        <f t="shared" si="76"/>
        <v>112.59485911935263</v>
      </c>
      <c r="O93" s="71"/>
    </row>
    <row r="94" spans="1:16" ht="43.5" customHeight="1" x14ac:dyDescent="0.25">
      <c r="A94" s="25">
        <v>1</v>
      </c>
      <c r="B94" s="25">
        <v>1</v>
      </c>
      <c r="C94" s="47" t="s">
        <v>109</v>
      </c>
      <c r="D94" s="396">
        <v>1830</v>
      </c>
      <c r="E94" s="397">
        <f t="shared" si="77"/>
        <v>763</v>
      </c>
      <c r="F94" s="397">
        <v>783</v>
      </c>
      <c r="G94" s="434">
        <f t="shared" si="74"/>
        <v>102.62123197903014</v>
      </c>
      <c r="H94" s="358">
        <v>1714.7831999999999</v>
      </c>
      <c r="I94" s="358">
        <f t="shared" si="81"/>
        <v>714.49</v>
      </c>
      <c r="J94" s="358">
        <f t="shared" si="82"/>
        <v>678.48044999999991</v>
      </c>
      <c r="K94" s="358">
        <f t="shared" si="64"/>
        <v>-36.009550000000104</v>
      </c>
      <c r="L94" s="358">
        <v>0</v>
      </c>
      <c r="M94" s="358">
        <v>678.48044999999991</v>
      </c>
      <c r="N94" s="396">
        <f t="shared" si="76"/>
        <v>94.960104410138683</v>
      </c>
      <c r="O94" s="71"/>
    </row>
    <row r="95" spans="1:16" ht="30" customHeight="1" thickBot="1" x14ac:dyDescent="0.3">
      <c r="A95" s="25">
        <v>1</v>
      </c>
      <c r="B95" s="25">
        <v>1</v>
      </c>
      <c r="C95" s="78" t="s">
        <v>123</v>
      </c>
      <c r="D95" s="396">
        <v>17400</v>
      </c>
      <c r="E95" s="397">
        <f>ROUND(D95/12*$C$3,0)</f>
        <v>7250</v>
      </c>
      <c r="F95" s="397">
        <v>5389</v>
      </c>
      <c r="G95" s="434">
        <f>F95/E95*100</f>
        <v>74.331034482758611</v>
      </c>
      <c r="H95" s="358">
        <v>14111.748</v>
      </c>
      <c r="I95" s="358">
        <f t="shared" si="81"/>
        <v>5879.9</v>
      </c>
      <c r="J95" s="358">
        <f>M95-L95</f>
        <v>4370.5867799999996</v>
      </c>
      <c r="K95" s="362">
        <f t="shared" si="64"/>
        <v>-1509.31322</v>
      </c>
      <c r="L95" s="362">
        <v>-2.1281399999999997</v>
      </c>
      <c r="M95" s="362">
        <v>4368.4586399999998</v>
      </c>
      <c r="N95" s="398">
        <f t="shared" si="76"/>
        <v>74.330971275021682</v>
      </c>
      <c r="O95" s="71"/>
    </row>
    <row r="96" spans="1:16" s="23" customFormat="1" ht="15.75" thickBot="1" x14ac:dyDescent="0.3">
      <c r="A96" s="25">
        <v>1</v>
      </c>
      <c r="B96" s="25">
        <v>1</v>
      </c>
      <c r="C96" s="81" t="s">
        <v>3</v>
      </c>
      <c r="D96" s="403"/>
      <c r="E96" s="403"/>
      <c r="F96" s="403"/>
      <c r="G96" s="435"/>
      <c r="H96" s="433">
        <f t="shared" ref="H96:M96" si="83">H91+H86+H95</f>
        <v>37099.632360000003</v>
      </c>
      <c r="I96" s="433">
        <f t="shared" si="83"/>
        <v>15458.189999999999</v>
      </c>
      <c r="J96" s="433">
        <f t="shared" si="83"/>
        <v>14616.743759999999</v>
      </c>
      <c r="K96" s="433">
        <f t="shared" si="83"/>
        <v>-841.44623999999965</v>
      </c>
      <c r="L96" s="433">
        <f t="shared" si="83"/>
        <v>-60.12012</v>
      </c>
      <c r="M96" s="433">
        <f t="shared" si="83"/>
        <v>14556.623640000002</v>
      </c>
      <c r="N96" s="415">
        <f t="shared" si="76"/>
        <v>94.556631533187257</v>
      </c>
      <c r="O96" s="71"/>
      <c r="P96" s="292"/>
    </row>
    <row r="97" spans="1:15" ht="15" customHeight="1" x14ac:dyDescent="0.25">
      <c r="A97" s="25">
        <v>1</v>
      </c>
      <c r="B97" s="25">
        <v>1</v>
      </c>
      <c r="C97" s="21"/>
      <c r="D97" s="420"/>
      <c r="E97" s="420"/>
      <c r="F97" s="420"/>
      <c r="G97" s="416"/>
      <c r="H97" s="418"/>
      <c r="I97" s="418"/>
      <c r="J97" s="418"/>
      <c r="K97" s="418">
        <f t="shared" si="64"/>
        <v>0</v>
      </c>
      <c r="L97" s="418"/>
      <c r="M97" s="418"/>
      <c r="N97" s="420"/>
      <c r="O97" s="71"/>
    </row>
    <row r="98" spans="1:15" ht="29.25" x14ac:dyDescent="0.25">
      <c r="A98" s="25">
        <v>1</v>
      </c>
      <c r="B98" s="25">
        <v>1</v>
      </c>
      <c r="C98" s="18" t="s">
        <v>67</v>
      </c>
      <c r="D98" s="423"/>
      <c r="E98" s="423"/>
      <c r="F98" s="423"/>
      <c r="G98" s="353"/>
      <c r="H98" s="421"/>
      <c r="I98" s="421"/>
      <c r="J98" s="356"/>
      <c r="K98" s="356">
        <f t="shared" si="64"/>
        <v>0</v>
      </c>
      <c r="L98" s="356"/>
      <c r="M98" s="356"/>
      <c r="N98" s="423"/>
      <c r="O98" s="71"/>
    </row>
    <row r="99" spans="1:15" ht="42" customHeight="1" x14ac:dyDescent="0.25">
      <c r="A99" s="25">
        <v>1</v>
      </c>
      <c r="B99" s="25">
        <v>1</v>
      </c>
      <c r="C99" s="119" t="s">
        <v>120</v>
      </c>
      <c r="D99" s="396">
        <f>SUM(D100:D103)</f>
        <v>5925</v>
      </c>
      <c r="E99" s="397">
        <f>SUM(E100:E103)</f>
        <v>2470</v>
      </c>
      <c r="F99" s="396">
        <f>SUM(F100:F103)</f>
        <v>2593</v>
      </c>
      <c r="G99" s="396">
        <f t="shared" ref="G99:G107" si="84">F99/E99*100</f>
        <v>104.97975708502025</v>
      </c>
      <c r="H99" s="358">
        <f t="shared" ref="H99:M99" si="85">SUM(H100:H103)</f>
        <v>8739.2389199999998</v>
      </c>
      <c r="I99" s="358">
        <f t="shared" si="85"/>
        <v>3641.3500000000004</v>
      </c>
      <c r="J99" s="358">
        <f t="shared" si="85"/>
        <v>3918.6275300000007</v>
      </c>
      <c r="K99" s="358">
        <f t="shared" si="85"/>
        <v>277.27753000000052</v>
      </c>
      <c r="L99" s="358">
        <f t="shared" si="85"/>
        <v>-6.2481900000000001</v>
      </c>
      <c r="M99" s="358">
        <f t="shared" si="85"/>
        <v>3912.3793400000009</v>
      </c>
      <c r="N99" s="396">
        <f t="shared" ref="N99:N109" si="86">J99/I99*100</f>
        <v>107.61469043074685</v>
      </c>
      <c r="O99" s="71"/>
    </row>
    <row r="100" spans="1:15" ht="35.25" customHeight="1" x14ac:dyDescent="0.25">
      <c r="A100" s="25">
        <v>1</v>
      </c>
      <c r="B100" s="25">
        <v>1</v>
      </c>
      <c r="C100" s="47" t="s">
        <v>79</v>
      </c>
      <c r="D100" s="396">
        <v>4459</v>
      </c>
      <c r="E100" s="397">
        <f t="shared" ref="E100:E107" si="87">ROUND(D100/12*$C$3,0)</f>
        <v>1858</v>
      </c>
      <c r="F100" s="396">
        <v>1902</v>
      </c>
      <c r="G100" s="396">
        <f t="shared" si="84"/>
        <v>102.36813778256189</v>
      </c>
      <c r="H100" s="358">
        <v>6006.2730000000001</v>
      </c>
      <c r="I100" s="358">
        <f t="shared" ref="I100:I103" si="88">ROUND(H100/12*$C$3,2)</f>
        <v>2502.61</v>
      </c>
      <c r="J100" s="358">
        <f t="shared" ref="J100:J103" si="89">M100-L100</f>
        <v>2444.7322800000006</v>
      </c>
      <c r="K100" s="358">
        <f t="shared" si="64"/>
        <v>-57.877719999999499</v>
      </c>
      <c r="L100" s="358">
        <v>-5.6025400000000003</v>
      </c>
      <c r="M100" s="358">
        <v>2439.1297400000008</v>
      </c>
      <c r="N100" s="396">
        <f t="shared" si="86"/>
        <v>97.687305652898388</v>
      </c>
      <c r="O100" s="71"/>
    </row>
    <row r="101" spans="1:15" ht="31.5" customHeight="1" x14ac:dyDescent="0.25">
      <c r="A101" s="25">
        <v>1</v>
      </c>
      <c r="B101" s="25">
        <v>1</v>
      </c>
      <c r="C101" s="47" t="s">
        <v>80</v>
      </c>
      <c r="D101" s="396">
        <v>1338</v>
      </c>
      <c r="E101" s="397">
        <f t="shared" si="87"/>
        <v>558</v>
      </c>
      <c r="F101" s="396">
        <v>576</v>
      </c>
      <c r="G101" s="396">
        <f t="shared" si="84"/>
        <v>103.2258064516129</v>
      </c>
      <c r="H101" s="358">
        <v>2033.01072</v>
      </c>
      <c r="I101" s="358">
        <f t="shared" si="88"/>
        <v>847.09</v>
      </c>
      <c r="J101" s="358">
        <f t="shared" si="89"/>
        <v>845.02925000000005</v>
      </c>
      <c r="K101" s="358">
        <f t="shared" si="64"/>
        <v>-2.0607499999999845</v>
      </c>
      <c r="L101" s="358">
        <v>-0.64564999999999995</v>
      </c>
      <c r="M101" s="358">
        <v>844.3836</v>
      </c>
      <c r="N101" s="396">
        <f t="shared" si="86"/>
        <v>99.756725967724805</v>
      </c>
      <c r="O101" s="71"/>
    </row>
    <row r="102" spans="1:15" ht="28.5" customHeight="1" x14ac:dyDescent="0.25">
      <c r="A102" s="25">
        <v>1</v>
      </c>
      <c r="B102" s="25">
        <v>1</v>
      </c>
      <c r="C102" s="47" t="s">
        <v>114</v>
      </c>
      <c r="D102" s="396">
        <v>90</v>
      </c>
      <c r="E102" s="397">
        <f t="shared" si="87"/>
        <v>38</v>
      </c>
      <c r="F102" s="396">
        <v>81</v>
      </c>
      <c r="G102" s="396">
        <f t="shared" si="84"/>
        <v>213.15789473684214</v>
      </c>
      <c r="H102" s="358">
        <v>492.15599999999995</v>
      </c>
      <c r="I102" s="358">
        <f t="shared" si="88"/>
        <v>205.07</v>
      </c>
      <c r="J102" s="358">
        <f t="shared" si="89"/>
        <v>442.94040000000001</v>
      </c>
      <c r="K102" s="358">
        <f t="shared" si="64"/>
        <v>237.87040000000002</v>
      </c>
      <c r="L102" s="358">
        <v>0</v>
      </c>
      <c r="M102" s="358">
        <v>442.94040000000001</v>
      </c>
      <c r="N102" s="396">
        <f t="shared" si="86"/>
        <v>215.99473350563224</v>
      </c>
      <c r="O102" s="71"/>
    </row>
    <row r="103" spans="1:15" ht="27.75" customHeight="1" x14ac:dyDescent="0.25">
      <c r="A103" s="25">
        <v>1</v>
      </c>
      <c r="B103" s="25">
        <v>1</v>
      </c>
      <c r="C103" s="47" t="s">
        <v>115</v>
      </c>
      <c r="D103" s="396">
        <v>38</v>
      </c>
      <c r="E103" s="397">
        <f t="shared" si="87"/>
        <v>16</v>
      </c>
      <c r="F103" s="396">
        <v>34</v>
      </c>
      <c r="G103" s="396">
        <f t="shared" si="84"/>
        <v>212.5</v>
      </c>
      <c r="H103" s="358">
        <v>207.79919999999998</v>
      </c>
      <c r="I103" s="358">
        <f t="shared" si="88"/>
        <v>86.58</v>
      </c>
      <c r="J103" s="358">
        <f t="shared" si="89"/>
        <v>185.9256</v>
      </c>
      <c r="K103" s="358">
        <f t="shared" si="64"/>
        <v>99.345600000000005</v>
      </c>
      <c r="L103" s="358">
        <v>0</v>
      </c>
      <c r="M103" s="358">
        <v>185.9256</v>
      </c>
      <c r="N103" s="396">
        <f t="shared" si="86"/>
        <v>214.74428274428274</v>
      </c>
      <c r="O103" s="71"/>
    </row>
    <row r="104" spans="1:15" ht="43.5" customHeight="1" x14ac:dyDescent="0.25">
      <c r="A104" s="25">
        <v>1</v>
      </c>
      <c r="B104" s="25">
        <v>1</v>
      </c>
      <c r="C104" s="141" t="s">
        <v>112</v>
      </c>
      <c r="D104" s="396">
        <f>SUM(D105:D107)</f>
        <v>7868</v>
      </c>
      <c r="E104" s="396">
        <f>SUM(E105:E107)</f>
        <v>3279</v>
      </c>
      <c r="F104" s="396">
        <f>SUM(F105:F107)</f>
        <v>3212</v>
      </c>
      <c r="G104" s="396">
        <f t="shared" si="84"/>
        <v>97.956694114059161</v>
      </c>
      <c r="H104" s="358">
        <f t="shared" ref="H104:M104" si="90">SUM(H105:H107)</f>
        <v>15256.92008</v>
      </c>
      <c r="I104" s="358">
        <f t="shared" si="90"/>
        <v>6357.05</v>
      </c>
      <c r="J104" s="358">
        <f t="shared" si="90"/>
        <v>6998.5277299999998</v>
      </c>
      <c r="K104" s="358">
        <f t="shared" si="90"/>
        <v>641.47773000000052</v>
      </c>
      <c r="L104" s="358">
        <f t="shared" si="90"/>
        <v>-4.8115399999999999</v>
      </c>
      <c r="M104" s="358">
        <f t="shared" si="90"/>
        <v>6993.7161900000001</v>
      </c>
      <c r="N104" s="396">
        <f t="shared" si="86"/>
        <v>110.09080831517764</v>
      </c>
      <c r="O104" s="71"/>
    </row>
    <row r="105" spans="1:15" ht="43.5" customHeight="1" x14ac:dyDescent="0.25">
      <c r="A105" s="25">
        <v>1</v>
      </c>
      <c r="B105" s="25">
        <v>1</v>
      </c>
      <c r="C105" s="47" t="s">
        <v>108</v>
      </c>
      <c r="D105" s="396">
        <v>3506</v>
      </c>
      <c r="E105" s="397">
        <f t="shared" si="87"/>
        <v>1461</v>
      </c>
      <c r="F105" s="396">
        <v>1454</v>
      </c>
      <c r="G105" s="396">
        <f t="shared" si="84"/>
        <v>99.520876112251884</v>
      </c>
      <c r="H105" s="358">
        <v>6195.4525999999996</v>
      </c>
      <c r="I105" s="358">
        <f t="shared" ref="I105:I108" si="91">ROUND(H105/12*$C$3,2)</f>
        <v>2581.44</v>
      </c>
      <c r="J105" s="358">
        <f t="shared" ref="J105:J108" si="92">M105-L105</f>
        <v>2578.7258999999999</v>
      </c>
      <c r="K105" s="358">
        <f t="shared" si="64"/>
        <v>-2.7141000000001441</v>
      </c>
      <c r="L105" s="358">
        <v>-4.8115399999999999</v>
      </c>
      <c r="M105" s="358">
        <v>2573.9143599999998</v>
      </c>
      <c r="N105" s="396">
        <f t="shared" si="86"/>
        <v>99.894861007809581</v>
      </c>
      <c r="O105" s="71"/>
    </row>
    <row r="106" spans="1:15" ht="59.25" customHeight="1" x14ac:dyDescent="0.25">
      <c r="A106" s="25">
        <v>1</v>
      </c>
      <c r="B106" s="25">
        <v>1</v>
      </c>
      <c r="C106" s="47" t="s">
        <v>118</v>
      </c>
      <c r="D106" s="396">
        <v>3900</v>
      </c>
      <c r="E106" s="397">
        <f t="shared" si="87"/>
        <v>1625</v>
      </c>
      <c r="F106" s="396">
        <v>1537</v>
      </c>
      <c r="G106" s="396">
        <f t="shared" si="84"/>
        <v>94.58461538461539</v>
      </c>
      <c r="H106" s="358">
        <v>8628.5550000000003</v>
      </c>
      <c r="I106" s="358">
        <f t="shared" si="91"/>
        <v>3595.23</v>
      </c>
      <c r="J106" s="358">
        <f t="shared" si="92"/>
        <v>4213.5444000000007</v>
      </c>
      <c r="K106" s="358">
        <f t="shared" si="64"/>
        <v>618.31440000000066</v>
      </c>
      <c r="L106" s="358">
        <v>0</v>
      </c>
      <c r="M106" s="358">
        <v>4213.5444000000007</v>
      </c>
      <c r="N106" s="396">
        <f t="shared" si="86"/>
        <v>117.19818759856813</v>
      </c>
      <c r="O106" s="71"/>
    </row>
    <row r="107" spans="1:15" ht="45" x14ac:dyDescent="0.25">
      <c r="A107" s="25">
        <v>1</v>
      </c>
      <c r="B107" s="25">
        <v>1</v>
      </c>
      <c r="C107" s="47" t="s">
        <v>109</v>
      </c>
      <c r="D107" s="396">
        <v>462</v>
      </c>
      <c r="E107" s="397">
        <f t="shared" si="87"/>
        <v>193</v>
      </c>
      <c r="F107" s="396">
        <v>221</v>
      </c>
      <c r="G107" s="396">
        <f t="shared" si="84"/>
        <v>114.5077720207254</v>
      </c>
      <c r="H107" s="358">
        <v>432.91247999999996</v>
      </c>
      <c r="I107" s="358">
        <f t="shared" si="91"/>
        <v>180.38</v>
      </c>
      <c r="J107" s="358">
        <f t="shared" si="92"/>
        <v>206.25743000000003</v>
      </c>
      <c r="K107" s="358">
        <f t="shared" si="64"/>
        <v>25.877430000000032</v>
      </c>
      <c r="L107" s="358">
        <v>0</v>
      </c>
      <c r="M107" s="358">
        <v>206.25743000000003</v>
      </c>
      <c r="N107" s="396">
        <f t="shared" si="86"/>
        <v>114.34606386517355</v>
      </c>
      <c r="O107" s="71"/>
    </row>
    <row r="108" spans="1:15" ht="30.75" customHeight="1" thickBot="1" x14ac:dyDescent="0.3">
      <c r="A108" s="25">
        <v>1</v>
      </c>
      <c r="B108" s="25">
        <v>1</v>
      </c>
      <c r="C108" s="78" t="s">
        <v>123</v>
      </c>
      <c r="D108" s="396">
        <v>11976</v>
      </c>
      <c r="E108" s="397">
        <f>ROUND(D108/12*$C$3,0)</f>
        <v>4990</v>
      </c>
      <c r="F108" s="396">
        <v>5171</v>
      </c>
      <c r="G108" s="396">
        <f>F108/E108*100</f>
        <v>103.62725450901804</v>
      </c>
      <c r="H108" s="358">
        <v>9712.7755199999992</v>
      </c>
      <c r="I108" s="358">
        <f t="shared" si="91"/>
        <v>4046.99</v>
      </c>
      <c r="J108" s="358">
        <f t="shared" si="92"/>
        <v>4194.5996399999995</v>
      </c>
      <c r="K108" s="358">
        <f t="shared" si="64"/>
        <v>147.60963999999967</v>
      </c>
      <c r="L108" s="358">
        <v>-1.6220399999999999</v>
      </c>
      <c r="M108" s="358">
        <v>4192.9775999999993</v>
      </c>
      <c r="N108" s="396">
        <f t="shared" si="86"/>
        <v>103.64739324782121</v>
      </c>
      <c r="O108" s="71"/>
    </row>
    <row r="109" spans="1:15" ht="15.75" thickBot="1" x14ac:dyDescent="0.3">
      <c r="A109" s="25">
        <v>1</v>
      </c>
      <c r="B109" s="25">
        <v>1</v>
      </c>
      <c r="C109" s="182" t="s">
        <v>3</v>
      </c>
      <c r="D109" s="399"/>
      <c r="E109" s="399"/>
      <c r="F109" s="399"/>
      <c r="G109" s="400"/>
      <c r="H109" s="436">
        <f t="shared" ref="H109:M109" si="93">H104+H99+H108</f>
        <v>33708.934519999995</v>
      </c>
      <c r="I109" s="436">
        <f t="shared" si="93"/>
        <v>14045.390000000001</v>
      </c>
      <c r="J109" s="436">
        <f t="shared" si="93"/>
        <v>15111.7549</v>
      </c>
      <c r="K109" s="436">
        <f t="shared" si="93"/>
        <v>1066.3649000000007</v>
      </c>
      <c r="L109" s="436">
        <f t="shared" si="93"/>
        <v>-12.68177</v>
      </c>
      <c r="M109" s="436">
        <f t="shared" si="93"/>
        <v>15099.073130000001</v>
      </c>
      <c r="N109" s="403">
        <f t="shared" si="86"/>
        <v>107.59227689654753</v>
      </c>
      <c r="O109" s="71"/>
    </row>
    <row r="110" spans="1:15" x14ac:dyDescent="0.25">
      <c r="A110" s="25">
        <v>1</v>
      </c>
      <c r="B110" s="25">
        <v>1</v>
      </c>
      <c r="C110" s="21"/>
      <c r="D110" s="420"/>
      <c r="E110" s="420"/>
      <c r="F110" s="420"/>
      <c r="G110" s="416"/>
      <c r="H110" s="418"/>
      <c r="I110" s="418"/>
      <c r="J110" s="418"/>
      <c r="K110" s="418">
        <f t="shared" si="64"/>
        <v>0</v>
      </c>
      <c r="L110" s="418"/>
      <c r="M110" s="418"/>
      <c r="N110" s="420"/>
      <c r="O110" s="71"/>
    </row>
    <row r="111" spans="1:15" ht="29.25" x14ac:dyDescent="0.25">
      <c r="A111" s="25">
        <v>1</v>
      </c>
      <c r="B111" s="25">
        <v>1</v>
      </c>
      <c r="C111" s="18" t="s">
        <v>68</v>
      </c>
      <c r="D111" s="423"/>
      <c r="E111" s="423"/>
      <c r="F111" s="423"/>
      <c r="G111" s="353"/>
      <c r="H111" s="421"/>
      <c r="I111" s="421"/>
      <c r="J111" s="421"/>
      <c r="K111" s="421">
        <f t="shared" si="64"/>
        <v>0</v>
      </c>
      <c r="L111" s="421"/>
      <c r="M111" s="421"/>
      <c r="N111" s="423"/>
      <c r="O111" s="71"/>
    </row>
    <row r="112" spans="1:15" ht="30" x14ac:dyDescent="0.25">
      <c r="A112" s="25">
        <v>1</v>
      </c>
      <c r="B112" s="25">
        <v>1</v>
      </c>
      <c r="C112" s="119" t="s">
        <v>120</v>
      </c>
      <c r="D112" s="396">
        <f>SUM(D113:D114)</f>
        <v>32419</v>
      </c>
      <c r="E112" s="396">
        <f>SUM(E113:E114)</f>
        <v>13508</v>
      </c>
      <c r="F112" s="396">
        <f>SUM(F113:F114)</f>
        <v>14983</v>
      </c>
      <c r="G112" s="396">
        <f t="shared" ref="G112:G117" si="94">F112/E112*100</f>
        <v>110.91945513769619</v>
      </c>
      <c r="H112" s="358">
        <f t="shared" ref="H112:M112" si="95">SUM(H113:H114)</f>
        <v>44958.416639999996</v>
      </c>
      <c r="I112" s="358">
        <f t="shared" si="95"/>
        <v>18732.670000000002</v>
      </c>
      <c r="J112" s="358">
        <f t="shared" si="95"/>
        <v>21162.028609999998</v>
      </c>
      <c r="K112" s="358">
        <f t="shared" si="95"/>
        <v>2429.3586099999966</v>
      </c>
      <c r="L112" s="358">
        <f t="shared" si="95"/>
        <v>-106.42464000000001</v>
      </c>
      <c r="M112" s="358">
        <f t="shared" si="95"/>
        <v>21055.603969999996</v>
      </c>
      <c r="N112" s="396">
        <f t="shared" ref="N112:N118" si="96">J112/I112*100</f>
        <v>112.96856566629315</v>
      </c>
      <c r="O112" s="71"/>
    </row>
    <row r="113" spans="1:16" ht="37.5" customHeight="1" x14ac:dyDescent="0.25">
      <c r="A113" s="25">
        <v>1</v>
      </c>
      <c r="B113" s="25">
        <v>1</v>
      </c>
      <c r="C113" s="47" t="s">
        <v>79</v>
      </c>
      <c r="D113" s="396">
        <v>24938</v>
      </c>
      <c r="E113" s="397">
        <f>ROUND(D113/12*$C$3,0)</f>
        <v>10391</v>
      </c>
      <c r="F113" s="396">
        <v>11260</v>
      </c>
      <c r="G113" s="396">
        <f t="shared" si="94"/>
        <v>108.36300644788759</v>
      </c>
      <c r="H113" s="358">
        <v>33591.485999999997</v>
      </c>
      <c r="I113" s="358">
        <f t="shared" ref="I113:I114" si="97">ROUND(H113/12*$C$3,2)</f>
        <v>13996.45</v>
      </c>
      <c r="J113" s="358">
        <f t="shared" ref="J113:J114" si="98">M113-L113</f>
        <v>15557.749349999998</v>
      </c>
      <c r="K113" s="358">
        <f t="shared" si="64"/>
        <v>1561.2993499999975</v>
      </c>
      <c r="L113" s="358">
        <v>-75.934660000000008</v>
      </c>
      <c r="M113" s="358">
        <v>15481.814689999997</v>
      </c>
      <c r="N113" s="396">
        <f t="shared" si="96"/>
        <v>111.15496679515159</v>
      </c>
      <c r="O113" s="71"/>
    </row>
    <row r="114" spans="1:16" ht="27.75" customHeight="1" x14ac:dyDescent="0.25">
      <c r="A114" s="25">
        <v>1</v>
      </c>
      <c r="B114" s="25">
        <v>1</v>
      </c>
      <c r="C114" s="47" t="s">
        <v>80</v>
      </c>
      <c r="D114" s="396">
        <v>7481</v>
      </c>
      <c r="E114" s="397">
        <f>ROUND(D114/12*$C$3,0)</f>
        <v>3117</v>
      </c>
      <c r="F114" s="396">
        <v>3723</v>
      </c>
      <c r="G114" s="396">
        <f t="shared" si="94"/>
        <v>119.44177093358999</v>
      </c>
      <c r="H114" s="358">
        <v>11366.93064</v>
      </c>
      <c r="I114" s="358">
        <f t="shared" si="97"/>
        <v>4736.22</v>
      </c>
      <c r="J114" s="358">
        <f t="shared" si="98"/>
        <v>5604.2792599999993</v>
      </c>
      <c r="K114" s="358">
        <f t="shared" si="64"/>
        <v>868.05925999999909</v>
      </c>
      <c r="L114" s="358">
        <v>-30.489979999999996</v>
      </c>
      <c r="M114" s="358">
        <v>5573.7892799999991</v>
      </c>
      <c r="N114" s="396">
        <f t="shared" si="96"/>
        <v>118.32810257969433</v>
      </c>
      <c r="O114" s="71"/>
    </row>
    <row r="115" spans="1:16" ht="27.75" customHeight="1" x14ac:dyDescent="0.25">
      <c r="A115" s="25">
        <v>1</v>
      </c>
      <c r="B115" s="25">
        <v>1</v>
      </c>
      <c r="C115" s="119" t="s">
        <v>112</v>
      </c>
      <c r="D115" s="396">
        <f>SUM(D116)</f>
        <v>6500</v>
      </c>
      <c r="E115" s="396">
        <f t="shared" ref="E115:M115" si="99">SUM(E116)</f>
        <v>2708</v>
      </c>
      <c r="F115" s="396">
        <f t="shared" si="99"/>
        <v>3179</v>
      </c>
      <c r="G115" s="396">
        <f t="shared" si="94"/>
        <v>117.39290989660265</v>
      </c>
      <c r="H115" s="358">
        <f t="shared" si="99"/>
        <v>11486.15</v>
      </c>
      <c r="I115" s="358">
        <f t="shared" si="99"/>
        <v>4785.8999999999996</v>
      </c>
      <c r="J115" s="358">
        <f t="shared" si="99"/>
        <v>5657.2324400000007</v>
      </c>
      <c r="K115" s="358">
        <f t="shared" si="64"/>
        <v>871.33244000000104</v>
      </c>
      <c r="L115" s="358">
        <f t="shared" si="99"/>
        <v>-5.5740600000000002</v>
      </c>
      <c r="M115" s="358">
        <f t="shared" si="99"/>
        <v>5651.6583800000008</v>
      </c>
      <c r="N115" s="396">
        <f t="shared" si="96"/>
        <v>118.20623999665688</v>
      </c>
      <c r="O115" s="71"/>
    </row>
    <row r="116" spans="1:16" ht="27.75" customHeight="1" x14ac:dyDescent="0.25">
      <c r="A116" s="25">
        <v>1</v>
      </c>
      <c r="B116" s="25">
        <v>1</v>
      </c>
      <c r="C116" s="173" t="s">
        <v>108</v>
      </c>
      <c r="D116" s="398">
        <v>6500</v>
      </c>
      <c r="E116" s="425">
        <f>ROUND(D116/12*$C$3,0)</f>
        <v>2708</v>
      </c>
      <c r="F116" s="432">
        <v>3179</v>
      </c>
      <c r="G116" s="398">
        <f t="shared" si="94"/>
        <v>117.39290989660265</v>
      </c>
      <c r="H116" s="358">
        <v>11486.15</v>
      </c>
      <c r="I116" s="358">
        <f t="shared" ref="I116:I117" si="100">ROUND(H116/12*$C$3,2)</f>
        <v>4785.8999999999996</v>
      </c>
      <c r="J116" s="358">
        <f t="shared" ref="J116" si="101">M116-L116</f>
        <v>5657.2324400000007</v>
      </c>
      <c r="K116" s="362">
        <f t="shared" si="64"/>
        <v>871.33244000000104</v>
      </c>
      <c r="L116" s="362">
        <v>-5.5740600000000002</v>
      </c>
      <c r="M116" s="362">
        <v>5651.6583800000008</v>
      </c>
      <c r="N116" s="398">
        <f t="shared" si="96"/>
        <v>118.20623999665688</v>
      </c>
      <c r="O116" s="71"/>
    </row>
    <row r="117" spans="1:16" s="72" customFormat="1" ht="27.75" customHeight="1" thickBot="1" x14ac:dyDescent="0.3">
      <c r="A117" s="25">
        <v>1</v>
      </c>
      <c r="B117" s="25">
        <v>1</v>
      </c>
      <c r="C117" s="172" t="s">
        <v>123</v>
      </c>
      <c r="D117" s="398">
        <v>55800</v>
      </c>
      <c r="E117" s="425">
        <f>ROUND(D117/12*$C$3,0)</f>
        <v>23250</v>
      </c>
      <c r="F117" s="432">
        <v>20566</v>
      </c>
      <c r="G117" s="398">
        <f t="shared" si="94"/>
        <v>88.455913978494621</v>
      </c>
      <c r="H117" s="358">
        <v>45254.915999999997</v>
      </c>
      <c r="I117" s="358">
        <f t="shared" si="100"/>
        <v>18856.22</v>
      </c>
      <c r="J117" s="358">
        <f>M117-L117</f>
        <v>16680.248340000002</v>
      </c>
      <c r="K117" s="362">
        <f t="shared" si="64"/>
        <v>-2175.9716599999992</v>
      </c>
      <c r="L117" s="362">
        <v>-4.6228099999999994</v>
      </c>
      <c r="M117" s="362">
        <v>16675.625530000001</v>
      </c>
      <c r="N117" s="398">
        <f t="shared" si="96"/>
        <v>88.460191597255445</v>
      </c>
      <c r="O117" s="71"/>
      <c r="P117" s="292"/>
    </row>
    <row r="118" spans="1:16" ht="15.75" thickBot="1" x14ac:dyDescent="0.3">
      <c r="A118" s="25">
        <v>1</v>
      </c>
      <c r="B118" s="25">
        <v>1</v>
      </c>
      <c r="C118" s="81" t="s">
        <v>3</v>
      </c>
      <c r="D118" s="403"/>
      <c r="E118" s="403"/>
      <c r="F118" s="403"/>
      <c r="G118" s="400"/>
      <c r="H118" s="433">
        <f t="shared" ref="H118:M118" si="102">H112+H115+H117</f>
        <v>101699.48264</v>
      </c>
      <c r="I118" s="433">
        <f t="shared" si="102"/>
        <v>42374.79</v>
      </c>
      <c r="J118" s="433">
        <f t="shared" si="102"/>
        <v>43499.509389999999</v>
      </c>
      <c r="K118" s="433">
        <f t="shared" si="102"/>
        <v>1124.7193899999984</v>
      </c>
      <c r="L118" s="433">
        <f t="shared" si="102"/>
        <v>-116.62151000000001</v>
      </c>
      <c r="M118" s="433">
        <f t="shared" si="102"/>
        <v>43382.887879999995</v>
      </c>
      <c r="N118" s="403">
        <f t="shared" si="96"/>
        <v>102.65421820379524</v>
      </c>
      <c r="O118" s="71"/>
    </row>
    <row r="119" spans="1:16" ht="15" customHeight="1" x14ac:dyDescent="0.25">
      <c r="A119" s="25">
        <v>1</v>
      </c>
      <c r="B119" s="25">
        <v>1</v>
      </c>
      <c r="C119" s="21"/>
      <c r="D119" s="420"/>
      <c r="E119" s="420"/>
      <c r="F119" s="420"/>
      <c r="G119" s="416"/>
      <c r="H119" s="418"/>
      <c r="I119" s="418"/>
      <c r="J119" s="418"/>
      <c r="K119" s="418">
        <f t="shared" si="64"/>
        <v>0</v>
      </c>
      <c r="L119" s="418"/>
      <c r="M119" s="418"/>
      <c r="N119" s="420"/>
      <c r="O119" s="71"/>
    </row>
    <row r="120" spans="1:16" ht="29.25" x14ac:dyDescent="0.25">
      <c r="A120" s="25">
        <v>1</v>
      </c>
      <c r="B120" s="25">
        <v>1</v>
      </c>
      <c r="C120" s="18" t="s">
        <v>69</v>
      </c>
      <c r="D120" s="423"/>
      <c r="E120" s="423"/>
      <c r="F120" s="423"/>
      <c r="G120" s="353"/>
      <c r="H120" s="421"/>
      <c r="I120" s="421"/>
      <c r="J120" s="421"/>
      <c r="K120" s="421">
        <f t="shared" si="64"/>
        <v>0</v>
      </c>
      <c r="L120" s="421"/>
      <c r="M120" s="421"/>
      <c r="N120" s="423"/>
      <c r="O120" s="71"/>
    </row>
    <row r="121" spans="1:16" ht="36" customHeight="1" x14ac:dyDescent="0.25">
      <c r="A121" s="25">
        <v>1</v>
      </c>
      <c r="B121" s="25">
        <v>1</v>
      </c>
      <c r="C121" s="119" t="s">
        <v>120</v>
      </c>
      <c r="D121" s="396">
        <f>SUM(D122:D125)</f>
        <v>7218</v>
      </c>
      <c r="E121" s="397">
        <f>SUM(E122:E125)</f>
        <v>3008</v>
      </c>
      <c r="F121" s="396">
        <f>SUM(F122:F125)</f>
        <v>3007</v>
      </c>
      <c r="G121" s="396">
        <f>F121/E121*100</f>
        <v>99.96675531914893</v>
      </c>
      <c r="H121" s="358">
        <f t="shared" ref="H121:M121" si="103">SUM(H122:H125)</f>
        <v>10205.8614</v>
      </c>
      <c r="I121" s="358">
        <f t="shared" si="103"/>
        <v>4252.4399999999996</v>
      </c>
      <c r="J121" s="358">
        <f t="shared" si="103"/>
        <v>4456.4346500000001</v>
      </c>
      <c r="K121" s="358">
        <f t="shared" si="103"/>
        <v>203.99465000000026</v>
      </c>
      <c r="L121" s="358">
        <f t="shared" si="103"/>
        <v>-3.8134099999999997</v>
      </c>
      <c r="M121" s="358">
        <f t="shared" si="103"/>
        <v>4452.6212400000004</v>
      </c>
      <c r="N121" s="396">
        <f>J121/I121*100</f>
        <v>104.79712000639634</v>
      </c>
      <c r="O121" s="71"/>
    </row>
    <row r="122" spans="1:16" ht="26.25" customHeight="1" x14ac:dyDescent="0.25">
      <c r="A122" s="25">
        <v>1</v>
      </c>
      <c r="B122" s="25">
        <v>1</v>
      </c>
      <c r="C122" s="47" t="s">
        <v>79</v>
      </c>
      <c r="D122" s="396">
        <v>5515</v>
      </c>
      <c r="E122" s="397">
        <f t="shared" ref="E122:E129" si="104">ROUND(D122/12*$C$3,0)</f>
        <v>2298</v>
      </c>
      <c r="F122" s="396">
        <v>2305</v>
      </c>
      <c r="G122" s="396">
        <f>F122/E122*100</f>
        <v>100.30461270670148</v>
      </c>
      <c r="H122" s="358">
        <v>7428.7049999999999</v>
      </c>
      <c r="I122" s="358">
        <f t="shared" ref="I122:I125" si="105">ROUND(H122/12*$C$3,2)</f>
        <v>3095.29</v>
      </c>
      <c r="J122" s="358">
        <f t="shared" ref="J122:J125" si="106">M122-L122</f>
        <v>3173.0314000000003</v>
      </c>
      <c r="K122" s="358">
        <f t="shared" si="64"/>
        <v>77.74140000000034</v>
      </c>
      <c r="L122" s="358">
        <v>-2.9751399999999997</v>
      </c>
      <c r="M122" s="358">
        <v>3170.0562600000003</v>
      </c>
      <c r="N122" s="396">
        <f>J122/I122*100</f>
        <v>102.51160311311705</v>
      </c>
      <c r="O122" s="71"/>
    </row>
    <row r="123" spans="1:16" ht="27" customHeight="1" x14ac:dyDescent="0.25">
      <c r="A123" s="25">
        <v>1</v>
      </c>
      <c r="B123" s="25">
        <v>1</v>
      </c>
      <c r="C123" s="47" t="s">
        <v>80</v>
      </c>
      <c r="D123" s="396">
        <v>1655</v>
      </c>
      <c r="E123" s="397">
        <f t="shared" si="104"/>
        <v>690</v>
      </c>
      <c r="F123" s="396">
        <v>656</v>
      </c>
      <c r="G123" s="396">
        <f>F123/E123*100</f>
        <v>95.072463768115938</v>
      </c>
      <c r="H123" s="358">
        <v>2514.6732000000002</v>
      </c>
      <c r="I123" s="358">
        <f t="shared" si="105"/>
        <v>1047.78</v>
      </c>
      <c r="J123" s="358">
        <f t="shared" si="106"/>
        <v>1031.8568499999999</v>
      </c>
      <c r="K123" s="358">
        <f t="shared" si="64"/>
        <v>-15.923150000000078</v>
      </c>
      <c r="L123" s="358">
        <v>-0.83826999999999996</v>
      </c>
      <c r="M123" s="358">
        <v>1031.0185799999999</v>
      </c>
      <c r="N123" s="396">
        <f>J123/I123*100</f>
        <v>98.480296436274784</v>
      </c>
      <c r="O123" s="71"/>
    </row>
    <row r="124" spans="1:16" ht="30" x14ac:dyDescent="0.25">
      <c r="A124" s="25">
        <v>1</v>
      </c>
      <c r="B124" s="25">
        <v>1</v>
      </c>
      <c r="C124" s="47" t="s">
        <v>114</v>
      </c>
      <c r="D124" s="396"/>
      <c r="E124" s="397">
        <f t="shared" si="104"/>
        <v>0</v>
      </c>
      <c r="F124" s="396"/>
      <c r="G124" s="396"/>
      <c r="H124" s="358"/>
      <c r="I124" s="358">
        <f t="shared" si="105"/>
        <v>0</v>
      </c>
      <c r="J124" s="358">
        <f t="shared" si="106"/>
        <v>0</v>
      </c>
      <c r="K124" s="358">
        <f t="shared" si="64"/>
        <v>0</v>
      </c>
      <c r="L124" s="358"/>
      <c r="M124" s="358">
        <v>0</v>
      </c>
      <c r="N124" s="396"/>
      <c r="O124" s="71"/>
    </row>
    <row r="125" spans="1:16" ht="30" x14ac:dyDescent="0.25">
      <c r="A125" s="25">
        <v>1</v>
      </c>
      <c r="B125" s="25">
        <v>1</v>
      </c>
      <c r="C125" s="47" t="s">
        <v>115</v>
      </c>
      <c r="D125" s="396">
        <v>48</v>
      </c>
      <c r="E125" s="397">
        <f t="shared" si="104"/>
        <v>20</v>
      </c>
      <c r="F125" s="396">
        <v>46</v>
      </c>
      <c r="G125" s="396">
        <f t="shared" ref="G125:G130" si="107">F125/E125*100</f>
        <v>229.99999999999997</v>
      </c>
      <c r="H125" s="358">
        <v>262.48319999999995</v>
      </c>
      <c r="I125" s="358">
        <f t="shared" si="105"/>
        <v>109.37</v>
      </c>
      <c r="J125" s="358">
        <f t="shared" si="106"/>
        <v>251.54640000000001</v>
      </c>
      <c r="K125" s="358">
        <f t="shared" si="64"/>
        <v>142.1764</v>
      </c>
      <c r="L125" s="358"/>
      <c r="M125" s="358">
        <v>251.54640000000001</v>
      </c>
      <c r="N125" s="396">
        <f t="shared" ref="N125:N131" si="108">J125/I125*100</f>
        <v>229.99579409344429</v>
      </c>
      <c r="O125" s="71"/>
    </row>
    <row r="126" spans="1:16" ht="30" x14ac:dyDescent="0.25">
      <c r="A126" s="25">
        <v>1</v>
      </c>
      <c r="B126" s="25">
        <v>1</v>
      </c>
      <c r="C126" s="141" t="s">
        <v>112</v>
      </c>
      <c r="D126" s="396">
        <f>SUM(D127:D129)</f>
        <v>8320</v>
      </c>
      <c r="E126" s="396">
        <f>SUM(E127:E129)</f>
        <v>3467</v>
      </c>
      <c r="F126" s="396">
        <f>SUM(F127:F129)</f>
        <v>3225</v>
      </c>
      <c r="G126" s="396">
        <f t="shared" si="107"/>
        <v>93.019901932506485</v>
      </c>
      <c r="H126" s="358">
        <f t="shared" ref="H126:M126" si="109">SUM(H127:H129)</f>
        <v>14679.629519999999</v>
      </c>
      <c r="I126" s="358">
        <f t="shared" si="109"/>
        <v>6116.51</v>
      </c>
      <c r="J126" s="358">
        <f t="shared" si="109"/>
        <v>6082.7691100000002</v>
      </c>
      <c r="K126" s="358">
        <f t="shared" si="109"/>
        <v>-33.740889999999695</v>
      </c>
      <c r="L126" s="358">
        <f t="shared" si="109"/>
        <v>-0.76258000000000004</v>
      </c>
      <c r="M126" s="358">
        <f t="shared" si="109"/>
        <v>6082.0065300000006</v>
      </c>
      <c r="N126" s="396">
        <f t="shared" si="108"/>
        <v>99.448363691059114</v>
      </c>
      <c r="O126" s="71"/>
    </row>
    <row r="127" spans="1:16" ht="30" x14ac:dyDescent="0.25">
      <c r="A127" s="25">
        <v>1</v>
      </c>
      <c r="B127" s="25">
        <v>1</v>
      </c>
      <c r="C127" s="47" t="s">
        <v>108</v>
      </c>
      <c r="D127" s="396">
        <v>2205</v>
      </c>
      <c r="E127" s="397">
        <f t="shared" si="104"/>
        <v>919</v>
      </c>
      <c r="F127" s="396">
        <v>993</v>
      </c>
      <c r="G127" s="396">
        <f t="shared" si="107"/>
        <v>108.05223068552775</v>
      </c>
      <c r="H127" s="358">
        <v>3896.4555</v>
      </c>
      <c r="I127" s="358">
        <f t="shared" ref="I127:I130" si="110">ROUND(H127/12*$C$3,2)</f>
        <v>1623.52</v>
      </c>
      <c r="J127" s="358">
        <f t="shared" ref="J127:J130" si="111">M127-L127</f>
        <v>1728.1013400000002</v>
      </c>
      <c r="K127" s="358">
        <f t="shared" si="64"/>
        <v>104.58134000000018</v>
      </c>
      <c r="L127" s="358">
        <v>0</v>
      </c>
      <c r="M127" s="358">
        <v>1728.1013400000002</v>
      </c>
      <c r="N127" s="396">
        <f t="shared" si="108"/>
        <v>106.4416416182123</v>
      </c>
      <c r="O127" s="71"/>
    </row>
    <row r="128" spans="1:16" ht="45" customHeight="1" x14ac:dyDescent="0.25">
      <c r="A128" s="25">
        <v>1</v>
      </c>
      <c r="B128" s="25">
        <v>1</v>
      </c>
      <c r="C128" s="47" t="s">
        <v>118</v>
      </c>
      <c r="D128" s="396">
        <v>3962</v>
      </c>
      <c r="E128" s="397">
        <f t="shared" si="104"/>
        <v>1651</v>
      </c>
      <c r="F128" s="396">
        <v>1609</v>
      </c>
      <c r="G128" s="396">
        <f t="shared" si="107"/>
        <v>97.456087219866745</v>
      </c>
      <c r="H128" s="358">
        <v>8765.7268999999978</v>
      </c>
      <c r="I128" s="358">
        <f t="shared" si="110"/>
        <v>3652.39</v>
      </c>
      <c r="J128" s="358">
        <f t="shared" si="111"/>
        <v>3826.11589</v>
      </c>
      <c r="K128" s="358">
        <f t="shared" si="64"/>
        <v>173.72589000000016</v>
      </c>
      <c r="L128" s="358">
        <v>0</v>
      </c>
      <c r="M128" s="358">
        <v>3826.11589</v>
      </c>
      <c r="N128" s="396">
        <f t="shared" si="108"/>
        <v>104.75649889524394</v>
      </c>
      <c r="O128" s="71"/>
    </row>
    <row r="129" spans="1:16" ht="45" customHeight="1" x14ac:dyDescent="0.25">
      <c r="A129" s="25">
        <v>1</v>
      </c>
      <c r="B129" s="25">
        <v>1</v>
      </c>
      <c r="C129" s="47" t="s">
        <v>109</v>
      </c>
      <c r="D129" s="396">
        <v>2153</v>
      </c>
      <c r="E129" s="397">
        <f t="shared" si="104"/>
        <v>897</v>
      </c>
      <c r="F129" s="396">
        <v>623</v>
      </c>
      <c r="G129" s="396">
        <f t="shared" si="107"/>
        <v>69.453734671125972</v>
      </c>
      <c r="H129" s="358">
        <v>2017.4471199999998</v>
      </c>
      <c r="I129" s="358">
        <f t="shared" si="110"/>
        <v>840.6</v>
      </c>
      <c r="J129" s="358">
        <f t="shared" si="111"/>
        <v>528.55187999999998</v>
      </c>
      <c r="K129" s="358">
        <f t="shared" si="64"/>
        <v>-312.04812000000004</v>
      </c>
      <c r="L129" s="358">
        <v>-0.76258000000000004</v>
      </c>
      <c r="M129" s="358">
        <v>527.78930000000003</v>
      </c>
      <c r="N129" s="396">
        <f t="shared" si="108"/>
        <v>62.877930049964306</v>
      </c>
      <c r="O129" s="71"/>
    </row>
    <row r="130" spans="1:16" ht="32.25" customHeight="1" thickBot="1" x14ac:dyDescent="0.3">
      <c r="A130" s="25">
        <v>1</v>
      </c>
      <c r="B130" s="25">
        <v>1</v>
      </c>
      <c r="C130" s="78" t="s">
        <v>123</v>
      </c>
      <c r="D130" s="396">
        <v>12195</v>
      </c>
      <c r="E130" s="397">
        <f>ROUND(D130/12*$C$3,0)</f>
        <v>5081</v>
      </c>
      <c r="F130" s="396">
        <v>5145</v>
      </c>
      <c r="G130" s="396">
        <f t="shared" si="107"/>
        <v>101.25959456799842</v>
      </c>
      <c r="H130" s="358">
        <v>9890.3888999999999</v>
      </c>
      <c r="I130" s="358">
        <f t="shared" si="110"/>
        <v>4121</v>
      </c>
      <c r="J130" s="358">
        <f t="shared" si="111"/>
        <v>4172.6979000000001</v>
      </c>
      <c r="K130" s="358">
        <f t="shared" si="64"/>
        <v>51.697900000000118</v>
      </c>
      <c r="L130" s="358">
        <v>0</v>
      </c>
      <c r="M130" s="358">
        <v>4172.6979000000001</v>
      </c>
      <c r="N130" s="396">
        <f t="shared" si="108"/>
        <v>101.25449890803205</v>
      </c>
      <c r="O130" s="71"/>
    </row>
    <row r="131" spans="1:16" ht="15.75" thickBot="1" x14ac:dyDescent="0.3">
      <c r="A131" s="25">
        <v>1</v>
      </c>
      <c r="B131" s="25">
        <v>1</v>
      </c>
      <c r="C131" s="130" t="s">
        <v>3</v>
      </c>
      <c r="D131" s="399"/>
      <c r="E131" s="399"/>
      <c r="F131" s="399"/>
      <c r="G131" s="400"/>
      <c r="H131" s="436">
        <f t="shared" ref="H131:M131" si="112">H126+H121+H130</f>
        <v>34775.879819999995</v>
      </c>
      <c r="I131" s="436">
        <f t="shared" si="112"/>
        <v>14489.95</v>
      </c>
      <c r="J131" s="436">
        <f t="shared" si="112"/>
        <v>14711.90166</v>
      </c>
      <c r="K131" s="436">
        <f t="shared" si="112"/>
        <v>221.95166000000069</v>
      </c>
      <c r="L131" s="436">
        <f t="shared" si="112"/>
        <v>-4.57599</v>
      </c>
      <c r="M131" s="436">
        <f t="shared" si="112"/>
        <v>14707.325670000002</v>
      </c>
      <c r="N131" s="403">
        <f t="shared" si="108"/>
        <v>101.53176277350853</v>
      </c>
      <c r="O131" s="71"/>
    </row>
    <row r="132" spans="1:16" x14ac:dyDescent="0.25">
      <c r="A132" s="25">
        <v>1</v>
      </c>
      <c r="B132" s="25">
        <v>1</v>
      </c>
      <c r="C132" s="21"/>
      <c r="D132" s="416"/>
      <c r="E132" s="416"/>
      <c r="F132" s="416"/>
      <c r="G132" s="416"/>
      <c r="H132" s="418"/>
      <c r="I132" s="418"/>
      <c r="J132" s="418"/>
      <c r="K132" s="418">
        <f t="shared" si="64"/>
        <v>0</v>
      </c>
      <c r="L132" s="418"/>
      <c r="M132" s="418"/>
      <c r="N132" s="420"/>
      <c r="O132" s="71"/>
    </row>
    <row r="133" spans="1:16" ht="29.25" x14ac:dyDescent="0.25">
      <c r="A133" s="25">
        <v>1</v>
      </c>
      <c r="B133" s="25">
        <v>1</v>
      </c>
      <c r="C133" s="49" t="s">
        <v>70</v>
      </c>
      <c r="D133" s="353"/>
      <c r="E133" s="353"/>
      <c r="F133" s="353"/>
      <c r="G133" s="353"/>
      <c r="H133" s="421"/>
      <c r="I133" s="421"/>
      <c r="J133" s="421"/>
      <c r="K133" s="421">
        <f t="shared" si="64"/>
        <v>0</v>
      </c>
      <c r="L133" s="421"/>
      <c r="M133" s="421"/>
      <c r="N133" s="396"/>
      <c r="O133" s="71"/>
    </row>
    <row r="134" spans="1:16" ht="30" x14ac:dyDescent="0.25">
      <c r="A134" s="25">
        <v>1</v>
      </c>
      <c r="B134" s="25">
        <v>1</v>
      </c>
      <c r="C134" s="141" t="s">
        <v>120</v>
      </c>
      <c r="D134" s="396">
        <f>SUM(D135:D136)</f>
        <v>15033.2</v>
      </c>
      <c r="E134" s="396">
        <f>SUM(E135:E136)</f>
        <v>6264</v>
      </c>
      <c r="F134" s="396">
        <f>SUM(F135:F136)</f>
        <v>3833</v>
      </c>
      <c r="G134" s="396">
        <f t="shared" ref="G134:G139" si="113">F134/E134*100</f>
        <v>61.190932311621971</v>
      </c>
      <c r="H134" s="356">
        <f t="shared" ref="H134:M134" si="114">SUM(H135:H136)</f>
        <v>20847.949248000001</v>
      </c>
      <c r="I134" s="356">
        <f t="shared" si="114"/>
        <v>8686.65</v>
      </c>
      <c r="J134" s="356">
        <f t="shared" si="114"/>
        <v>5463.7554900000005</v>
      </c>
      <c r="K134" s="356">
        <f t="shared" si="114"/>
        <v>-3222.8945100000001</v>
      </c>
      <c r="L134" s="356">
        <f t="shared" si="114"/>
        <v>-53.249379999999995</v>
      </c>
      <c r="M134" s="356">
        <f t="shared" si="114"/>
        <v>5410.5061100000003</v>
      </c>
      <c r="N134" s="396">
        <f t="shared" ref="N134:N140" si="115">J134/I134*100</f>
        <v>62.89830360380585</v>
      </c>
      <c r="O134" s="71"/>
    </row>
    <row r="135" spans="1:16" ht="30" x14ac:dyDescent="0.25">
      <c r="A135" s="25">
        <v>1</v>
      </c>
      <c r="B135" s="25">
        <v>1</v>
      </c>
      <c r="C135" s="47" t="s">
        <v>79</v>
      </c>
      <c r="D135" s="396">
        <v>11564</v>
      </c>
      <c r="E135" s="397">
        <f>ROUND(D135/12*$C$3,0)</f>
        <v>4818</v>
      </c>
      <c r="F135" s="396">
        <v>2659</v>
      </c>
      <c r="G135" s="396">
        <f t="shared" si="113"/>
        <v>55.188875051888751</v>
      </c>
      <c r="H135" s="356">
        <v>15576.708000000001</v>
      </c>
      <c r="I135" s="437">
        <f t="shared" ref="I135:I136" si="116">ROUND(H135/12*$C$3,2)</f>
        <v>6490.3</v>
      </c>
      <c r="J135" s="358">
        <f t="shared" ref="J135:J136" si="117">M135-L135</f>
        <v>3642.2997600000003</v>
      </c>
      <c r="K135" s="356">
        <f t="shared" si="64"/>
        <v>-2848.0002399999998</v>
      </c>
      <c r="L135" s="356">
        <v>-51.454059999999998</v>
      </c>
      <c r="M135" s="356">
        <v>3590.8457000000003</v>
      </c>
      <c r="N135" s="396">
        <f t="shared" si="115"/>
        <v>56.11912792937153</v>
      </c>
      <c r="O135" s="71"/>
    </row>
    <row r="136" spans="1:16" ht="30" x14ac:dyDescent="0.25">
      <c r="A136" s="25">
        <v>1</v>
      </c>
      <c r="B136" s="25">
        <v>1</v>
      </c>
      <c r="C136" s="173" t="s">
        <v>80</v>
      </c>
      <c r="D136" s="398">
        <v>3469.2</v>
      </c>
      <c r="E136" s="425">
        <f>ROUND(D136/12*$C$3,0)</f>
        <v>1446</v>
      </c>
      <c r="F136" s="398">
        <v>1174</v>
      </c>
      <c r="G136" s="398">
        <f t="shared" si="113"/>
        <v>81.189488243430148</v>
      </c>
      <c r="H136" s="438">
        <v>5271.2412479999994</v>
      </c>
      <c r="I136" s="437">
        <f t="shared" si="116"/>
        <v>2196.35</v>
      </c>
      <c r="J136" s="358">
        <f t="shared" si="117"/>
        <v>1821.4557299999999</v>
      </c>
      <c r="K136" s="438">
        <f t="shared" si="64"/>
        <v>-374.89427000000001</v>
      </c>
      <c r="L136" s="438">
        <v>-1.79532</v>
      </c>
      <c r="M136" s="438">
        <v>1819.66041</v>
      </c>
      <c r="N136" s="396">
        <f t="shared" si="115"/>
        <v>82.931032394654764</v>
      </c>
      <c r="O136" s="71"/>
    </row>
    <row r="137" spans="1:16" ht="30" x14ac:dyDescent="0.25">
      <c r="A137" s="25">
        <v>1</v>
      </c>
      <c r="B137" s="25">
        <v>1</v>
      </c>
      <c r="C137" s="141" t="s">
        <v>112</v>
      </c>
      <c r="D137" s="396">
        <f>SUM(D138)</f>
        <v>1500</v>
      </c>
      <c r="E137" s="396">
        <f t="shared" ref="E137:I137" si="118">SUM(E138)</f>
        <v>625</v>
      </c>
      <c r="F137" s="396">
        <f t="shared" si="118"/>
        <v>545</v>
      </c>
      <c r="G137" s="396">
        <f t="shared" si="113"/>
        <v>87.2</v>
      </c>
      <c r="H137" s="395">
        <f t="shared" si="118"/>
        <v>2650.65</v>
      </c>
      <c r="I137" s="395">
        <f t="shared" si="118"/>
        <v>1104.44</v>
      </c>
      <c r="J137" s="395">
        <f>J138</f>
        <v>958.92647999999997</v>
      </c>
      <c r="K137" s="395">
        <f>K138</f>
        <v>-145.51352000000009</v>
      </c>
      <c r="L137" s="395">
        <f>L138</f>
        <v>-11.70548</v>
      </c>
      <c r="M137" s="395">
        <f>M138</f>
        <v>947.221</v>
      </c>
      <c r="N137" s="396">
        <f t="shared" si="115"/>
        <v>86.824678570135077</v>
      </c>
      <c r="O137" s="71"/>
    </row>
    <row r="138" spans="1:16" ht="30" x14ac:dyDescent="0.25">
      <c r="A138" s="25">
        <v>1</v>
      </c>
      <c r="B138" s="25">
        <v>1</v>
      </c>
      <c r="C138" s="173" t="s">
        <v>108</v>
      </c>
      <c r="D138" s="428">
        <v>1500</v>
      </c>
      <c r="E138" s="425">
        <f>ROUND(D138/12*$C$3,0)</f>
        <v>625</v>
      </c>
      <c r="F138" s="428">
        <v>545</v>
      </c>
      <c r="G138" s="398">
        <f t="shared" si="113"/>
        <v>87.2</v>
      </c>
      <c r="H138" s="393">
        <v>2650.65</v>
      </c>
      <c r="I138" s="437">
        <f t="shared" ref="I138:I139" si="119">ROUND(H138/12*$C$3,2)</f>
        <v>1104.44</v>
      </c>
      <c r="J138" s="358">
        <f t="shared" ref="J138:J139" si="120">M138-L138</f>
        <v>958.92647999999997</v>
      </c>
      <c r="K138" s="393">
        <f t="shared" si="64"/>
        <v>-145.51352000000009</v>
      </c>
      <c r="L138" s="393">
        <v>-11.70548</v>
      </c>
      <c r="M138" s="393">
        <v>947.221</v>
      </c>
      <c r="N138" s="398">
        <f t="shared" si="115"/>
        <v>86.824678570135077</v>
      </c>
      <c r="O138" s="71"/>
    </row>
    <row r="139" spans="1:16" s="72" customFormat="1" ht="30.75" thickBot="1" x14ac:dyDescent="0.3">
      <c r="A139" s="25">
        <v>1</v>
      </c>
      <c r="B139" s="25">
        <v>1</v>
      </c>
      <c r="C139" s="172" t="s">
        <v>123</v>
      </c>
      <c r="D139" s="398">
        <v>13600</v>
      </c>
      <c r="E139" s="425">
        <f>ROUND(D139/12*$C$3,0)</f>
        <v>5667</v>
      </c>
      <c r="F139" s="398">
        <v>5854</v>
      </c>
      <c r="G139" s="398">
        <f t="shared" si="113"/>
        <v>103.29980589377095</v>
      </c>
      <c r="H139" s="438">
        <v>11029.871999999999</v>
      </c>
      <c r="I139" s="437">
        <f t="shared" si="119"/>
        <v>4595.78</v>
      </c>
      <c r="J139" s="358">
        <f t="shared" si="120"/>
        <v>4749.3331199999993</v>
      </c>
      <c r="K139" s="438">
        <f t="shared" ref="K139:K201" si="121">J139-I139</f>
        <v>153.55311999999958</v>
      </c>
      <c r="L139" s="438">
        <v>-7.2991599999999996</v>
      </c>
      <c r="M139" s="438">
        <v>4742.0339599999998</v>
      </c>
      <c r="N139" s="396">
        <f t="shared" si="115"/>
        <v>103.34117647058822</v>
      </c>
      <c r="O139" s="71"/>
      <c r="P139" s="292"/>
    </row>
    <row r="140" spans="1:16" ht="15.75" thickBot="1" x14ac:dyDescent="0.3">
      <c r="A140" s="25">
        <v>1</v>
      </c>
      <c r="B140" s="25">
        <v>1</v>
      </c>
      <c r="C140" s="205" t="s">
        <v>3</v>
      </c>
      <c r="D140" s="399"/>
      <c r="E140" s="399"/>
      <c r="F140" s="399"/>
      <c r="G140" s="400"/>
      <c r="H140" s="401">
        <f t="shared" ref="H140:M140" si="122">H134+H137+H139</f>
        <v>34528.471248000002</v>
      </c>
      <c r="I140" s="401">
        <f t="shared" si="122"/>
        <v>14386.869999999999</v>
      </c>
      <c r="J140" s="401">
        <f t="shared" si="122"/>
        <v>11172.015090000001</v>
      </c>
      <c r="K140" s="402">
        <f t="shared" si="122"/>
        <v>-3214.8549100000005</v>
      </c>
      <c r="L140" s="402">
        <f t="shared" si="122"/>
        <v>-72.254019999999997</v>
      </c>
      <c r="M140" s="402">
        <f t="shared" si="122"/>
        <v>11099.76107</v>
      </c>
      <c r="N140" s="403">
        <f t="shared" si="115"/>
        <v>77.654243695814316</v>
      </c>
      <c r="O140" s="71"/>
    </row>
    <row r="141" spans="1:16" ht="15" customHeight="1" x14ac:dyDescent="0.25">
      <c r="A141" s="25">
        <v>1</v>
      </c>
      <c r="B141" s="25">
        <v>1</v>
      </c>
      <c r="C141" s="56"/>
      <c r="D141" s="420"/>
      <c r="E141" s="420"/>
      <c r="F141" s="420"/>
      <c r="G141" s="416"/>
      <c r="H141" s="418"/>
      <c r="I141" s="418"/>
      <c r="J141" s="418"/>
      <c r="K141" s="418">
        <f t="shared" si="121"/>
        <v>0</v>
      </c>
      <c r="L141" s="418"/>
      <c r="M141" s="418"/>
      <c r="N141" s="420"/>
      <c r="O141" s="71"/>
    </row>
    <row r="142" spans="1:16" ht="33" customHeight="1" x14ac:dyDescent="0.25">
      <c r="A142" s="25">
        <v>1</v>
      </c>
      <c r="B142" s="25">
        <v>1</v>
      </c>
      <c r="C142" s="49" t="s">
        <v>82</v>
      </c>
      <c r="D142" s="353"/>
      <c r="E142" s="353"/>
      <c r="F142" s="353"/>
      <c r="G142" s="353"/>
      <c r="H142" s="395"/>
      <c r="I142" s="395"/>
      <c r="J142" s="395"/>
      <c r="K142" s="395">
        <f t="shared" si="121"/>
        <v>0</v>
      </c>
      <c r="L142" s="395"/>
      <c r="M142" s="395"/>
      <c r="N142" s="396"/>
      <c r="O142" s="71"/>
    </row>
    <row r="143" spans="1:16" ht="30" x14ac:dyDescent="0.25">
      <c r="A143" s="25">
        <v>1</v>
      </c>
      <c r="B143" s="25">
        <v>1</v>
      </c>
      <c r="C143" s="119" t="s">
        <v>120</v>
      </c>
      <c r="D143" s="396">
        <f>SUM(D144:D145)</f>
        <v>202</v>
      </c>
      <c r="E143" s="396">
        <f>SUM(E144:E145)</f>
        <v>84</v>
      </c>
      <c r="F143" s="396">
        <f>SUM(F144:F145)</f>
        <v>222</v>
      </c>
      <c r="G143" s="396">
        <f t="shared" ref="G143:G148" si="123">F143/E143*100</f>
        <v>264.28571428571428</v>
      </c>
      <c r="H143" s="358">
        <f t="shared" ref="H143:M143" si="124">SUM(H144:H145)</f>
        <v>1104.6167999999998</v>
      </c>
      <c r="I143" s="358">
        <f t="shared" si="124"/>
        <v>460.26</v>
      </c>
      <c r="J143" s="358">
        <f t="shared" si="124"/>
        <v>1213.9848</v>
      </c>
      <c r="K143" s="358">
        <f t="shared" si="124"/>
        <v>753.72479999999996</v>
      </c>
      <c r="L143" s="358">
        <f t="shared" si="124"/>
        <v>0</v>
      </c>
      <c r="M143" s="358">
        <f t="shared" si="124"/>
        <v>1213.9848</v>
      </c>
      <c r="N143" s="396">
        <f t="shared" ref="N143:N150" si="125">J143/I143*100</f>
        <v>263.76065701994526</v>
      </c>
      <c r="O143" s="71"/>
    </row>
    <row r="144" spans="1:16" ht="30" x14ac:dyDescent="0.25">
      <c r="A144" s="25">
        <v>1</v>
      </c>
      <c r="B144" s="25">
        <v>1</v>
      </c>
      <c r="C144" s="47" t="s">
        <v>114</v>
      </c>
      <c r="D144" s="396">
        <v>89</v>
      </c>
      <c r="E144" s="397">
        <f>ROUND(D144/12*$C$3,0)</f>
        <v>37</v>
      </c>
      <c r="F144" s="396">
        <v>97</v>
      </c>
      <c r="G144" s="396">
        <f t="shared" si="123"/>
        <v>262.16216216216213</v>
      </c>
      <c r="H144" s="358">
        <v>486.68759999999997</v>
      </c>
      <c r="I144" s="358">
        <f t="shared" ref="I144:I145" si="126">ROUND(H144/12*$C$3,2)</f>
        <v>202.79</v>
      </c>
      <c r="J144" s="358">
        <f t="shared" ref="J144:J145" si="127">M144-L144</f>
        <v>530.4348</v>
      </c>
      <c r="K144" s="358">
        <f t="shared" si="121"/>
        <v>327.64480000000003</v>
      </c>
      <c r="L144" s="358">
        <v>0</v>
      </c>
      <c r="M144" s="358">
        <v>530.4348</v>
      </c>
      <c r="N144" s="396">
        <f t="shared" si="125"/>
        <v>261.56851915774939</v>
      </c>
      <c r="O144" s="71"/>
    </row>
    <row r="145" spans="1:16" ht="30" x14ac:dyDescent="0.25">
      <c r="A145" s="25">
        <v>1</v>
      </c>
      <c r="B145" s="25">
        <v>1</v>
      </c>
      <c r="C145" s="47" t="s">
        <v>115</v>
      </c>
      <c r="D145" s="396">
        <v>113</v>
      </c>
      <c r="E145" s="397">
        <f>ROUND(D145/12*$C$3,0)</f>
        <v>47</v>
      </c>
      <c r="F145" s="396">
        <v>125</v>
      </c>
      <c r="G145" s="396">
        <f t="shared" si="123"/>
        <v>265.95744680851061</v>
      </c>
      <c r="H145" s="358">
        <v>617.92919999999992</v>
      </c>
      <c r="I145" s="358">
        <f t="shared" si="126"/>
        <v>257.47000000000003</v>
      </c>
      <c r="J145" s="358">
        <f t="shared" si="127"/>
        <v>683.55</v>
      </c>
      <c r="K145" s="358">
        <f t="shared" si="121"/>
        <v>426.07999999999993</v>
      </c>
      <c r="L145" s="358">
        <v>0</v>
      </c>
      <c r="M145" s="358">
        <v>683.55</v>
      </c>
      <c r="N145" s="396">
        <f t="shared" si="125"/>
        <v>265.48724123198815</v>
      </c>
      <c r="O145" s="71"/>
    </row>
    <row r="146" spans="1:16" ht="30" customHeight="1" x14ac:dyDescent="0.25">
      <c r="A146" s="25">
        <v>1</v>
      </c>
      <c r="B146" s="25">
        <v>1</v>
      </c>
      <c r="C146" s="119" t="s">
        <v>112</v>
      </c>
      <c r="D146" s="396">
        <f>SUM(D147:D148)</f>
        <v>20500</v>
      </c>
      <c r="E146" s="396">
        <f t="shared" ref="E146:K146" si="128">SUM(E147:E148)</f>
        <v>8541</v>
      </c>
      <c r="F146" s="396">
        <f t="shared" si="128"/>
        <v>11045</v>
      </c>
      <c r="G146" s="396">
        <f t="shared" si="123"/>
        <v>129.31741013932793</v>
      </c>
      <c r="H146" s="358">
        <f>SUM(H147:H148)</f>
        <v>38978.174999999996</v>
      </c>
      <c r="I146" s="358">
        <f t="shared" si="128"/>
        <v>16240.91</v>
      </c>
      <c r="J146" s="358">
        <f t="shared" si="128"/>
        <v>15949.32015</v>
      </c>
      <c r="K146" s="358">
        <f t="shared" si="128"/>
        <v>-291.58984999999984</v>
      </c>
      <c r="L146" s="358">
        <f t="shared" ref="L146:M146" si="129">SUM(L147:L148)</f>
        <v>-21.388669999999998</v>
      </c>
      <c r="M146" s="358">
        <f t="shared" si="129"/>
        <v>15927.931479999999</v>
      </c>
      <c r="N146" s="396">
        <f t="shared" si="125"/>
        <v>98.204596602037697</v>
      </c>
      <c r="O146" s="71"/>
    </row>
    <row r="147" spans="1:16" ht="60" x14ac:dyDescent="0.25">
      <c r="A147" s="25">
        <v>1</v>
      </c>
      <c r="B147" s="25">
        <v>1</v>
      </c>
      <c r="C147" s="47" t="s">
        <v>118</v>
      </c>
      <c r="D147" s="396">
        <v>15500</v>
      </c>
      <c r="E147" s="397">
        <f>ROUND(D147/12*$C$3,0)</f>
        <v>6458</v>
      </c>
      <c r="F147" s="397">
        <v>8713</v>
      </c>
      <c r="G147" s="396">
        <f t="shared" si="123"/>
        <v>134.91793124806441</v>
      </c>
      <c r="H147" s="358">
        <v>34292.974999999999</v>
      </c>
      <c r="I147" s="358">
        <f t="shared" ref="I147:I149" si="130">ROUND(H147/12*$C$3,2)</f>
        <v>14288.74</v>
      </c>
      <c r="J147" s="358">
        <f>M147-L147</f>
        <v>13719.57704</v>
      </c>
      <c r="K147" s="358">
        <f t="shared" si="121"/>
        <v>-569.16295999999966</v>
      </c>
      <c r="L147" s="358">
        <v>-11.10446</v>
      </c>
      <c r="M147" s="358">
        <v>13708.47258</v>
      </c>
      <c r="N147" s="396">
        <f t="shared" si="125"/>
        <v>96.016702942316826</v>
      </c>
      <c r="O147" s="71"/>
    </row>
    <row r="148" spans="1:16" ht="45" x14ac:dyDescent="0.25">
      <c r="A148" s="25">
        <v>1</v>
      </c>
      <c r="B148" s="25">
        <v>1</v>
      </c>
      <c r="C148" s="173" t="s">
        <v>109</v>
      </c>
      <c r="D148" s="398">
        <v>5000</v>
      </c>
      <c r="E148" s="425">
        <f>ROUND(D148/12*$C$3,0)</f>
        <v>2083</v>
      </c>
      <c r="F148" s="439">
        <v>2332</v>
      </c>
      <c r="G148" s="398">
        <f t="shared" si="123"/>
        <v>111.95391262602017</v>
      </c>
      <c r="H148" s="358">
        <v>4685.2</v>
      </c>
      <c r="I148" s="358">
        <f t="shared" si="130"/>
        <v>1952.17</v>
      </c>
      <c r="J148" s="358">
        <f t="shared" ref="J148:J149" si="131">M148-L148</f>
        <v>2229.7431099999999</v>
      </c>
      <c r="K148" s="362">
        <f t="shared" si="121"/>
        <v>277.57310999999982</v>
      </c>
      <c r="L148" s="362">
        <v>-10.28421</v>
      </c>
      <c r="M148" s="362">
        <v>2219.4589000000001</v>
      </c>
      <c r="N148" s="398">
        <f t="shared" si="125"/>
        <v>114.21869560540321</v>
      </c>
      <c r="O148" s="71"/>
    </row>
    <row r="149" spans="1:16" s="72" customFormat="1" ht="30.75" thickBot="1" x14ac:dyDescent="0.3">
      <c r="A149" s="25">
        <v>1</v>
      </c>
      <c r="B149" s="25">
        <v>1</v>
      </c>
      <c r="C149" s="78" t="s">
        <v>123</v>
      </c>
      <c r="D149" s="396">
        <v>13860</v>
      </c>
      <c r="E149" s="397">
        <f>ROUND(D149/12*$C$3,0)</f>
        <v>5775</v>
      </c>
      <c r="F149" s="396">
        <v>5759</v>
      </c>
      <c r="G149" s="396">
        <f>F149/E149*100</f>
        <v>99.722943722943725</v>
      </c>
      <c r="H149" s="358">
        <v>11240.7372</v>
      </c>
      <c r="I149" s="358">
        <f t="shared" si="130"/>
        <v>4683.6400000000003</v>
      </c>
      <c r="J149" s="358">
        <f t="shared" si="131"/>
        <v>4670.6641799999998</v>
      </c>
      <c r="K149" s="358">
        <f t="shared" si="121"/>
        <v>-12.975820000000567</v>
      </c>
      <c r="L149" s="358">
        <v>0</v>
      </c>
      <c r="M149" s="358">
        <v>4670.6641799999998</v>
      </c>
      <c r="N149" s="396">
        <f t="shared" si="125"/>
        <v>99.722954368824233</v>
      </c>
      <c r="O149" s="71"/>
      <c r="P149" s="292"/>
    </row>
    <row r="150" spans="1:16" ht="15" customHeight="1" thickBot="1" x14ac:dyDescent="0.3">
      <c r="A150" s="25">
        <v>1</v>
      </c>
      <c r="B150" s="25">
        <v>1</v>
      </c>
      <c r="C150" s="81" t="s">
        <v>3</v>
      </c>
      <c r="D150" s="403"/>
      <c r="E150" s="403"/>
      <c r="F150" s="440"/>
      <c r="G150" s="441"/>
      <c r="H150" s="436">
        <f t="shared" ref="H150:M150" si="132">H146+H143+H149</f>
        <v>51323.528999999995</v>
      </c>
      <c r="I150" s="436">
        <f t="shared" si="132"/>
        <v>21384.809999999998</v>
      </c>
      <c r="J150" s="436">
        <f t="shared" si="132"/>
        <v>21833.969129999998</v>
      </c>
      <c r="K150" s="436">
        <f t="shared" si="132"/>
        <v>449.15912999999955</v>
      </c>
      <c r="L150" s="436">
        <f t="shared" si="132"/>
        <v>-21.388669999999998</v>
      </c>
      <c r="M150" s="436">
        <f t="shared" si="132"/>
        <v>21812.580459999997</v>
      </c>
      <c r="N150" s="403">
        <f t="shared" si="125"/>
        <v>102.10036530602797</v>
      </c>
      <c r="O150" s="71"/>
    </row>
    <row r="151" spans="1:16" ht="15" customHeight="1" x14ac:dyDescent="0.25">
      <c r="A151" s="25">
        <v>1</v>
      </c>
      <c r="B151" s="25">
        <v>1</v>
      </c>
      <c r="C151" s="21"/>
      <c r="D151" s="416"/>
      <c r="E151" s="416"/>
      <c r="F151" s="416"/>
      <c r="G151" s="416"/>
      <c r="H151" s="442"/>
      <c r="I151" s="442"/>
      <c r="J151" s="442"/>
      <c r="K151" s="442">
        <f t="shared" si="121"/>
        <v>0</v>
      </c>
      <c r="L151" s="442"/>
      <c r="M151" s="442"/>
      <c r="N151" s="443"/>
      <c r="O151" s="71"/>
    </row>
    <row r="152" spans="1:16" ht="43.5" customHeight="1" x14ac:dyDescent="0.25">
      <c r="A152" s="25">
        <v>1</v>
      </c>
      <c r="B152" s="25">
        <v>1</v>
      </c>
      <c r="C152" s="49" t="s">
        <v>83</v>
      </c>
      <c r="D152" s="353"/>
      <c r="E152" s="353"/>
      <c r="F152" s="353"/>
      <c r="G152" s="353"/>
      <c r="H152" s="395"/>
      <c r="I152" s="395"/>
      <c r="J152" s="395"/>
      <c r="K152" s="395">
        <f t="shared" si="121"/>
        <v>0</v>
      </c>
      <c r="L152" s="395"/>
      <c r="M152" s="395"/>
      <c r="N152" s="396"/>
      <c r="O152" s="71"/>
    </row>
    <row r="153" spans="1:16" ht="30" x14ac:dyDescent="0.25">
      <c r="A153" s="25">
        <v>1</v>
      </c>
      <c r="B153" s="25">
        <v>1</v>
      </c>
      <c r="C153" s="119" t="s">
        <v>120</v>
      </c>
      <c r="D153" s="396">
        <f>SUM(D154:D155)</f>
        <v>248</v>
      </c>
      <c r="E153" s="396">
        <f>SUM(E154:E155)</f>
        <v>103</v>
      </c>
      <c r="F153" s="396">
        <f>SUM(F154:F155)</f>
        <v>253</v>
      </c>
      <c r="G153" s="396">
        <f t="shared" ref="G153:G158" si="133">F153/E153*100</f>
        <v>245.63106796116503</v>
      </c>
      <c r="H153" s="358">
        <f t="shared" ref="H153:M153" si="134">SUM(H154:H155)</f>
        <v>1356.1632</v>
      </c>
      <c r="I153" s="358">
        <f t="shared" si="134"/>
        <v>565.06999999999994</v>
      </c>
      <c r="J153" s="358">
        <f t="shared" si="134"/>
        <v>1383.5052000000001</v>
      </c>
      <c r="K153" s="358">
        <f t="shared" si="134"/>
        <v>818.43520000000012</v>
      </c>
      <c r="L153" s="358">
        <f t="shared" si="134"/>
        <v>0</v>
      </c>
      <c r="M153" s="358">
        <f t="shared" si="134"/>
        <v>1383.5052000000001</v>
      </c>
      <c r="N153" s="396">
        <f t="shared" ref="N153:N160" si="135">J153/I153*100</f>
        <v>244.83784309908509</v>
      </c>
      <c r="O153" s="71"/>
    </row>
    <row r="154" spans="1:16" ht="30" x14ac:dyDescent="0.25">
      <c r="A154" s="25">
        <v>1</v>
      </c>
      <c r="B154" s="25">
        <v>1</v>
      </c>
      <c r="C154" s="47" t="s">
        <v>114</v>
      </c>
      <c r="D154" s="396">
        <v>63</v>
      </c>
      <c r="E154" s="397">
        <f>ROUND(D154/12*$C$3,0)</f>
        <v>26</v>
      </c>
      <c r="F154" s="396">
        <v>64</v>
      </c>
      <c r="G154" s="396">
        <f t="shared" si="133"/>
        <v>246.15384615384616</v>
      </c>
      <c r="H154" s="358">
        <v>344.50919999999996</v>
      </c>
      <c r="I154" s="358">
        <f t="shared" ref="I154:I155" si="136">ROUND(H154/12*$C$3,2)</f>
        <v>143.55000000000001</v>
      </c>
      <c r="J154" s="358">
        <f t="shared" ref="J154:J155" si="137">M154-L154</f>
        <v>349.9776</v>
      </c>
      <c r="K154" s="358">
        <f t="shared" si="121"/>
        <v>206.42759999999998</v>
      </c>
      <c r="L154" s="358"/>
      <c r="M154" s="358">
        <v>349.9776</v>
      </c>
      <c r="N154" s="396">
        <f t="shared" si="135"/>
        <v>243.80188087774292</v>
      </c>
      <c r="O154" s="71"/>
    </row>
    <row r="155" spans="1:16" ht="31.5" customHeight="1" x14ac:dyDescent="0.25">
      <c r="A155" s="25">
        <v>1</v>
      </c>
      <c r="B155" s="25">
        <v>1</v>
      </c>
      <c r="C155" s="47" t="s">
        <v>115</v>
      </c>
      <c r="D155" s="396">
        <v>185</v>
      </c>
      <c r="E155" s="397">
        <f>ROUND(D155/12*$C$3,0)</f>
        <v>77</v>
      </c>
      <c r="F155" s="396">
        <v>189</v>
      </c>
      <c r="G155" s="396">
        <f t="shared" si="133"/>
        <v>245.45454545454547</v>
      </c>
      <c r="H155" s="358">
        <v>1011.6539999999999</v>
      </c>
      <c r="I155" s="358">
        <f t="shared" si="136"/>
        <v>421.52</v>
      </c>
      <c r="J155" s="358">
        <f t="shared" si="137"/>
        <v>1033.5276000000001</v>
      </c>
      <c r="K155" s="358">
        <f t="shared" si="121"/>
        <v>612.00760000000014</v>
      </c>
      <c r="L155" s="358"/>
      <c r="M155" s="358">
        <v>1033.5276000000001</v>
      </c>
      <c r="N155" s="396">
        <f t="shared" si="135"/>
        <v>245.19064338584172</v>
      </c>
      <c r="O155" s="71"/>
    </row>
    <row r="156" spans="1:16" ht="30" x14ac:dyDescent="0.25">
      <c r="A156" s="25">
        <v>1</v>
      </c>
      <c r="B156" s="25">
        <v>1</v>
      </c>
      <c r="C156" s="119" t="s">
        <v>112</v>
      </c>
      <c r="D156" s="396">
        <f>SUM(D157:D158)</f>
        <v>17130</v>
      </c>
      <c r="E156" s="396">
        <f t="shared" ref="E156:K156" si="138">SUM(E157:E158)</f>
        <v>7138</v>
      </c>
      <c r="F156" s="396">
        <f t="shared" si="138"/>
        <v>7132</v>
      </c>
      <c r="G156" s="396">
        <f t="shared" si="133"/>
        <v>99.915942841131965</v>
      </c>
      <c r="H156" s="358">
        <f>SUM(H157:H158)</f>
        <v>35947.891199999998</v>
      </c>
      <c r="I156" s="358">
        <f t="shared" si="138"/>
        <v>14978.29</v>
      </c>
      <c r="J156" s="358">
        <f t="shared" si="138"/>
        <v>15700.236269999999</v>
      </c>
      <c r="K156" s="358">
        <f t="shared" si="138"/>
        <v>721.94626999999855</v>
      </c>
      <c r="L156" s="358">
        <f t="shared" ref="L156:M156" si="139">SUM(L157:L158)</f>
        <v>-5.2771000000000008</v>
      </c>
      <c r="M156" s="358">
        <f t="shared" si="139"/>
        <v>15694.959169999998</v>
      </c>
      <c r="N156" s="396">
        <f t="shared" si="135"/>
        <v>104.8199512093837</v>
      </c>
      <c r="O156" s="71"/>
    </row>
    <row r="157" spans="1:16" ht="43.5" customHeight="1" x14ac:dyDescent="0.25">
      <c r="A157" s="25">
        <v>1</v>
      </c>
      <c r="B157" s="25">
        <v>1</v>
      </c>
      <c r="C157" s="47" t="s">
        <v>118</v>
      </c>
      <c r="D157" s="396">
        <v>15600</v>
      </c>
      <c r="E157" s="397">
        <f>ROUND(D157/12*$C$3,0)</f>
        <v>6500</v>
      </c>
      <c r="F157" s="397">
        <v>6477</v>
      </c>
      <c r="G157" s="396">
        <f t="shared" si="133"/>
        <v>99.646153846153851</v>
      </c>
      <c r="H157" s="358">
        <v>34514.22</v>
      </c>
      <c r="I157" s="358">
        <f t="shared" ref="I157:I159" si="140">ROUND(H157/12*$C$3,2)</f>
        <v>14380.93</v>
      </c>
      <c r="J157" s="358">
        <f t="shared" ref="J157:J159" si="141">M157-L157</f>
        <v>15029.112949999999</v>
      </c>
      <c r="K157" s="358">
        <f t="shared" si="121"/>
        <v>648.18294999999853</v>
      </c>
      <c r="L157" s="358">
        <v>0</v>
      </c>
      <c r="M157" s="358">
        <v>15029.112949999999</v>
      </c>
      <c r="N157" s="396">
        <f t="shared" si="135"/>
        <v>104.50723944835278</v>
      </c>
      <c r="O157" s="71"/>
    </row>
    <row r="158" spans="1:16" ht="43.5" customHeight="1" x14ac:dyDescent="0.25">
      <c r="A158" s="25">
        <v>1</v>
      </c>
      <c r="B158" s="25">
        <v>1</v>
      </c>
      <c r="C158" s="173" t="s">
        <v>109</v>
      </c>
      <c r="D158" s="398">
        <v>1530</v>
      </c>
      <c r="E158" s="425">
        <f>ROUND(D158/12*$C$3,0)</f>
        <v>638</v>
      </c>
      <c r="F158" s="439">
        <v>655</v>
      </c>
      <c r="G158" s="398">
        <f t="shared" si="133"/>
        <v>102.66457680250784</v>
      </c>
      <c r="H158" s="358">
        <v>1433.6712</v>
      </c>
      <c r="I158" s="358">
        <f t="shared" si="140"/>
        <v>597.36</v>
      </c>
      <c r="J158" s="358">
        <f t="shared" si="141"/>
        <v>671.12332000000004</v>
      </c>
      <c r="K158" s="362">
        <f t="shared" si="121"/>
        <v>73.763320000000022</v>
      </c>
      <c r="L158" s="362">
        <v>-5.2771000000000008</v>
      </c>
      <c r="M158" s="362">
        <v>665.84622000000002</v>
      </c>
      <c r="N158" s="398">
        <f t="shared" si="135"/>
        <v>112.34821882951653</v>
      </c>
      <c r="O158" s="71"/>
    </row>
    <row r="159" spans="1:16" s="72" customFormat="1" ht="31.5" customHeight="1" thickBot="1" x14ac:dyDescent="0.3">
      <c r="A159" s="25">
        <v>1</v>
      </c>
      <c r="B159" s="25">
        <v>1</v>
      </c>
      <c r="C159" s="78" t="s">
        <v>123</v>
      </c>
      <c r="D159" s="396">
        <v>22870</v>
      </c>
      <c r="E159" s="397">
        <f>ROUND(D159/12*$C$3,0)</f>
        <v>9529</v>
      </c>
      <c r="F159" s="396">
        <v>9496</v>
      </c>
      <c r="G159" s="396">
        <f>F159/E159*100</f>
        <v>99.653688739636905</v>
      </c>
      <c r="H159" s="358">
        <v>18548.027399999999</v>
      </c>
      <c r="I159" s="358">
        <f t="shared" si="140"/>
        <v>7728.34</v>
      </c>
      <c r="J159" s="358">
        <f t="shared" si="141"/>
        <v>7701.4459200000001</v>
      </c>
      <c r="K159" s="358">
        <f t="shared" si="121"/>
        <v>-26.894080000000031</v>
      </c>
      <c r="L159" s="358">
        <v>0</v>
      </c>
      <c r="M159" s="358">
        <v>7701.4459200000001</v>
      </c>
      <c r="N159" s="396">
        <f t="shared" si="135"/>
        <v>99.652007028676266</v>
      </c>
      <c r="O159" s="71"/>
      <c r="P159" s="292"/>
    </row>
    <row r="160" spans="1:16" ht="15" customHeight="1" thickBot="1" x14ac:dyDescent="0.3">
      <c r="A160" s="25">
        <v>1</v>
      </c>
      <c r="B160" s="25">
        <v>1</v>
      </c>
      <c r="C160" s="81" t="s">
        <v>3</v>
      </c>
      <c r="D160" s="403"/>
      <c r="E160" s="403"/>
      <c r="F160" s="403"/>
      <c r="G160" s="400"/>
      <c r="H160" s="433">
        <f t="shared" ref="H160:M160" si="142">H156+H153+H159</f>
        <v>55852.0818</v>
      </c>
      <c r="I160" s="433">
        <f t="shared" si="142"/>
        <v>23271.7</v>
      </c>
      <c r="J160" s="433">
        <f t="shared" si="142"/>
        <v>24785.187389999999</v>
      </c>
      <c r="K160" s="433">
        <f t="shared" si="142"/>
        <v>1513.4873899999986</v>
      </c>
      <c r="L160" s="433">
        <f t="shared" si="142"/>
        <v>-5.2771000000000008</v>
      </c>
      <c r="M160" s="433">
        <f t="shared" si="142"/>
        <v>24779.91029</v>
      </c>
      <c r="N160" s="403">
        <f t="shared" si="135"/>
        <v>106.5035531998092</v>
      </c>
      <c r="O160" s="71"/>
    </row>
    <row r="161" spans="1:16" ht="15" customHeight="1" x14ac:dyDescent="0.25">
      <c r="A161" s="25">
        <v>1</v>
      </c>
      <c r="B161" s="25">
        <v>1</v>
      </c>
      <c r="C161" s="21"/>
      <c r="D161" s="416"/>
      <c r="E161" s="416"/>
      <c r="F161" s="416"/>
      <c r="G161" s="416"/>
      <c r="H161" s="442"/>
      <c r="I161" s="442"/>
      <c r="J161" s="442"/>
      <c r="K161" s="442">
        <f t="shared" si="121"/>
        <v>0</v>
      </c>
      <c r="L161" s="442"/>
      <c r="M161" s="442"/>
      <c r="N161" s="443"/>
      <c r="O161" s="71"/>
    </row>
    <row r="162" spans="1:16" ht="29.25" x14ac:dyDescent="0.25">
      <c r="A162" s="25">
        <v>1</v>
      </c>
      <c r="B162" s="25">
        <v>1</v>
      </c>
      <c r="C162" s="49" t="s">
        <v>84</v>
      </c>
      <c r="D162" s="353"/>
      <c r="E162" s="353"/>
      <c r="F162" s="353"/>
      <c r="G162" s="353"/>
      <c r="H162" s="358"/>
      <c r="I162" s="358"/>
      <c r="J162" s="358"/>
      <c r="K162" s="358">
        <f t="shared" si="121"/>
        <v>0</v>
      </c>
      <c r="L162" s="358"/>
      <c r="M162" s="358"/>
      <c r="N162" s="396"/>
      <c r="O162" s="71"/>
    </row>
    <row r="163" spans="1:16" ht="30" x14ac:dyDescent="0.25">
      <c r="A163" s="25">
        <v>1</v>
      </c>
      <c r="B163" s="25">
        <v>1</v>
      </c>
      <c r="C163" s="119" t="s">
        <v>120</v>
      </c>
      <c r="D163" s="396">
        <f>SUM(D164:D165)</f>
        <v>113</v>
      </c>
      <c r="E163" s="397">
        <f>SUM(E164:E165)</f>
        <v>47</v>
      </c>
      <c r="F163" s="396">
        <f>SUM(F164:F165)</f>
        <v>114</v>
      </c>
      <c r="G163" s="396">
        <f t="shared" ref="G163:G169" si="143">F163/E163*100</f>
        <v>242.55319148936172</v>
      </c>
      <c r="H163" s="358">
        <f t="shared" ref="H163:M163" si="144">SUM(H164:H165)</f>
        <v>617.92920000000004</v>
      </c>
      <c r="I163" s="358">
        <f t="shared" si="144"/>
        <v>257.46999999999997</v>
      </c>
      <c r="J163" s="358">
        <f t="shared" si="144"/>
        <v>623.39760000000001</v>
      </c>
      <c r="K163" s="358">
        <f t="shared" si="144"/>
        <v>365.92759999999998</v>
      </c>
      <c r="L163" s="358">
        <f t="shared" si="144"/>
        <v>0</v>
      </c>
      <c r="M163" s="358">
        <f t="shared" si="144"/>
        <v>623.39760000000001</v>
      </c>
      <c r="N163" s="396">
        <f t="shared" ref="N163:N170" si="145">J163/I163*100</f>
        <v>242.12436400357325</v>
      </c>
      <c r="O163" s="71"/>
    </row>
    <row r="164" spans="1:16" ht="30" x14ac:dyDescent="0.25">
      <c r="A164" s="25">
        <v>1</v>
      </c>
      <c r="B164" s="25">
        <v>1</v>
      </c>
      <c r="C164" s="47" t="s">
        <v>114</v>
      </c>
      <c r="D164" s="396">
        <v>29</v>
      </c>
      <c r="E164" s="397">
        <f>ROUND(D164/12*$C$3,0)</f>
        <v>12</v>
      </c>
      <c r="F164" s="396">
        <v>27</v>
      </c>
      <c r="G164" s="396">
        <f t="shared" si="143"/>
        <v>225</v>
      </c>
      <c r="H164" s="358">
        <v>158.58359999999999</v>
      </c>
      <c r="I164" s="358">
        <f t="shared" ref="I164:I165" si="146">ROUND(H164/12*$C$3,2)</f>
        <v>66.08</v>
      </c>
      <c r="J164" s="358">
        <f t="shared" ref="J164:J165" si="147">M164-L164</f>
        <v>147.64679999999998</v>
      </c>
      <c r="K164" s="358">
        <f t="shared" si="121"/>
        <v>81.566799999999986</v>
      </c>
      <c r="L164" s="358"/>
      <c r="M164" s="358">
        <v>147.64679999999998</v>
      </c>
      <c r="N164" s="396">
        <f t="shared" si="145"/>
        <v>223.43644067796609</v>
      </c>
      <c r="O164" s="71"/>
    </row>
    <row r="165" spans="1:16" ht="30" x14ac:dyDescent="0.25">
      <c r="A165" s="25">
        <v>1</v>
      </c>
      <c r="B165" s="25">
        <v>1</v>
      </c>
      <c r="C165" s="47" t="s">
        <v>115</v>
      </c>
      <c r="D165" s="396">
        <v>84</v>
      </c>
      <c r="E165" s="397">
        <f>ROUND(D165/12*$C$3,0)</f>
        <v>35</v>
      </c>
      <c r="F165" s="396">
        <v>87</v>
      </c>
      <c r="G165" s="396">
        <f t="shared" si="143"/>
        <v>248.57142857142858</v>
      </c>
      <c r="H165" s="358">
        <v>459.34559999999999</v>
      </c>
      <c r="I165" s="358">
        <f t="shared" si="146"/>
        <v>191.39</v>
      </c>
      <c r="J165" s="358">
        <f t="shared" si="147"/>
        <v>475.75079999999997</v>
      </c>
      <c r="K165" s="358">
        <f t="shared" si="121"/>
        <v>284.36079999999998</v>
      </c>
      <c r="L165" s="358"/>
      <c r="M165" s="358">
        <v>475.75079999999997</v>
      </c>
      <c r="N165" s="396">
        <f t="shared" si="145"/>
        <v>248.5766236480485</v>
      </c>
      <c r="O165" s="71"/>
    </row>
    <row r="166" spans="1:16" ht="30" x14ac:dyDescent="0.25">
      <c r="A166" s="25">
        <v>1</v>
      </c>
      <c r="B166" s="25">
        <v>1</v>
      </c>
      <c r="C166" s="141" t="s">
        <v>112</v>
      </c>
      <c r="D166" s="396">
        <f>SUM(D167:D168)</f>
        <v>17900</v>
      </c>
      <c r="E166" s="397">
        <f>SUM(E167:E168)</f>
        <v>7458</v>
      </c>
      <c r="F166" s="396">
        <f>SUM(F167:F168)</f>
        <v>7685</v>
      </c>
      <c r="G166" s="396">
        <f t="shared" si="143"/>
        <v>103.04371145079109</v>
      </c>
      <c r="H166" s="358">
        <f t="shared" ref="H166:M166" si="148">SUM(H167:H168)</f>
        <v>36541.870999999999</v>
      </c>
      <c r="I166" s="358">
        <f t="shared" si="148"/>
        <v>15225.779999999999</v>
      </c>
      <c r="J166" s="358">
        <f t="shared" si="148"/>
        <v>17321.144350000002</v>
      </c>
      <c r="K166" s="358">
        <f t="shared" si="148"/>
        <v>2095.3643500000035</v>
      </c>
      <c r="L166" s="358">
        <f t="shared" si="148"/>
        <v>-7.3503800000000004</v>
      </c>
      <c r="M166" s="358">
        <f t="shared" si="148"/>
        <v>17313.793970000002</v>
      </c>
      <c r="N166" s="396">
        <f t="shared" si="145"/>
        <v>113.76195078347384</v>
      </c>
      <c r="O166" s="71"/>
    </row>
    <row r="167" spans="1:16" ht="59.25" customHeight="1" x14ac:dyDescent="0.25">
      <c r="A167" s="25">
        <v>1</v>
      </c>
      <c r="B167" s="25">
        <v>1</v>
      </c>
      <c r="C167" s="47" t="s">
        <v>118</v>
      </c>
      <c r="D167" s="396">
        <v>15500</v>
      </c>
      <c r="E167" s="397">
        <f>ROUND(D167/12*$C$3,0)</f>
        <v>6458</v>
      </c>
      <c r="F167" s="396">
        <v>6107</v>
      </c>
      <c r="G167" s="396">
        <f t="shared" si="143"/>
        <v>94.564880768039643</v>
      </c>
      <c r="H167" s="358">
        <v>34292.974999999999</v>
      </c>
      <c r="I167" s="358">
        <f t="shared" ref="I167:I169" si="149">ROUND(H167/12*$C$3,2)</f>
        <v>14288.74</v>
      </c>
      <c r="J167" s="358">
        <f t="shared" ref="J167:J169" si="150">M167-L167</f>
        <v>15705.990520000003</v>
      </c>
      <c r="K167" s="358">
        <f t="shared" si="121"/>
        <v>1417.2505200000032</v>
      </c>
      <c r="L167" s="358">
        <v>-7.3503800000000004</v>
      </c>
      <c r="M167" s="358">
        <v>15698.640140000003</v>
      </c>
      <c r="N167" s="396">
        <f t="shared" si="145"/>
        <v>109.9186528693223</v>
      </c>
      <c r="O167" s="71"/>
    </row>
    <row r="168" spans="1:16" ht="45" x14ac:dyDescent="0.25">
      <c r="A168" s="25">
        <v>1</v>
      </c>
      <c r="B168" s="25">
        <v>1</v>
      </c>
      <c r="C168" s="47" t="s">
        <v>109</v>
      </c>
      <c r="D168" s="396">
        <v>2400</v>
      </c>
      <c r="E168" s="397">
        <f>ROUND(D168/12*$C$3,0)</f>
        <v>1000</v>
      </c>
      <c r="F168" s="396">
        <v>1578</v>
      </c>
      <c r="G168" s="396">
        <f t="shared" si="143"/>
        <v>157.80000000000001</v>
      </c>
      <c r="H168" s="358">
        <v>2248.8960000000002</v>
      </c>
      <c r="I168" s="358">
        <f t="shared" si="149"/>
        <v>937.04</v>
      </c>
      <c r="J168" s="358">
        <f t="shared" si="150"/>
        <v>1615.15383</v>
      </c>
      <c r="K168" s="358">
        <f t="shared" si="121"/>
        <v>678.11383000000001</v>
      </c>
      <c r="L168" s="358">
        <v>0</v>
      </c>
      <c r="M168" s="358">
        <v>1615.15383</v>
      </c>
      <c r="N168" s="396">
        <f t="shared" si="145"/>
        <v>172.36765026039444</v>
      </c>
      <c r="O168" s="71"/>
    </row>
    <row r="169" spans="1:16" s="72" customFormat="1" ht="31.5" customHeight="1" thickBot="1" x14ac:dyDescent="0.3">
      <c r="A169" s="25">
        <v>1</v>
      </c>
      <c r="B169" s="25">
        <v>1</v>
      </c>
      <c r="C169" s="78" t="s">
        <v>123</v>
      </c>
      <c r="D169" s="396">
        <v>13730</v>
      </c>
      <c r="E169" s="397">
        <f>ROUND(D169/12*$C$3,0)</f>
        <v>5721</v>
      </c>
      <c r="F169" s="396">
        <v>5728</v>
      </c>
      <c r="G169" s="396">
        <f t="shared" si="143"/>
        <v>100.12235623142807</v>
      </c>
      <c r="H169" s="358">
        <v>11135.304599999999</v>
      </c>
      <c r="I169" s="358">
        <f t="shared" si="149"/>
        <v>4639.71</v>
      </c>
      <c r="J169" s="358">
        <f t="shared" si="150"/>
        <v>4645.5225600000003</v>
      </c>
      <c r="K169" s="358">
        <f t="shared" si="121"/>
        <v>5.8125600000003033</v>
      </c>
      <c r="L169" s="358">
        <v>0</v>
      </c>
      <c r="M169" s="358">
        <v>4645.5225600000003</v>
      </c>
      <c r="N169" s="396">
        <f t="shared" si="145"/>
        <v>100.12527851956266</v>
      </c>
      <c r="O169" s="71"/>
      <c r="P169" s="292"/>
    </row>
    <row r="170" spans="1:16" ht="15.75" thickBot="1" x14ac:dyDescent="0.3">
      <c r="A170" s="25">
        <v>1</v>
      </c>
      <c r="B170" s="25">
        <v>1</v>
      </c>
      <c r="C170" s="206" t="s">
        <v>3</v>
      </c>
      <c r="D170" s="399"/>
      <c r="E170" s="399"/>
      <c r="F170" s="399"/>
      <c r="G170" s="441"/>
      <c r="H170" s="436">
        <f>H166+H163+H169</f>
        <v>48295.104800000001</v>
      </c>
      <c r="I170" s="436">
        <f>I166+I163+I169</f>
        <v>20122.96</v>
      </c>
      <c r="J170" s="436">
        <f t="shared" ref="J170:K170" si="151">J166+J163+J169</f>
        <v>22590.064510000004</v>
      </c>
      <c r="K170" s="436">
        <f t="shared" si="151"/>
        <v>2467.1045100000038</v>
      </c>
      <c r="L170" s="436">
        <f>L166+L163+L169</f>
        <v>-7.3503800000000004</v>
      </c>
      <c r="M170" s="436">
        <f>M166+M163+M169</f>
        <v>22582.714130000004</v>
      </c>
      <c r="N170" s="403">
        <f t="shared" si="145"/>
        <v>112.2601471652282</v>
      </c>
      <c r="O170" s="71"/>
    </row>
    <row r="171" spans="1:16" ht="15" customHeight="1" x14ac:dyDescent="0.25">
      <c r="A171" s="25">
        <v>1</v>
      </c>
      <c r="B171" s="25">
        <v>1</v>
      </c>
      <c r="C171" s="21"/>
      <c r="D171" s="416"/>
      <c r="E171" s="416"/>
      <c r="F171" s="416"/>
      <c r="G171" s="416"/>
      <c r="H171" s="442"/>
      <c r="I171" s="442"/>
      <c r="J171" s="442"/>
      <c r="K171" s="442">
        <f t="shared" si="121"/>
        <v>0</v>
      </c>
      <c r="L171" s="442"/>
      <c r="M171" s="442"/>
      <c r="N171" s="443"/>
      <c r="O171" s="71"/>
    </row>
    <row r="172" spans="1:16" ht="31.5" customHeight="1" x14ac:dyDescent="0.25">
      <c r="A172" s="25">
        <v>1</v>
      </c>
      <c r="B172" s="25">
        <v>1</v>
      </c>
      <c r="C172" s="49" t="s">
        <v>85</v>
      </c>
      <c r="D172" s="353"/>
      <c r="E172" s="353"/>
      <c r="F172" s="353"/>
      <c r="G172" s="353"/>
      <c r="H172" s="358"/>
      <c r="I172" s="358"/>
      <c r="J172" s="358"/>
      <c r="K172" s="358">
        <f t="shared" si="121"/>
        <v>0</v>
      </c>
      <c r="L172" s="358"/>
      <c r="M172" s="358"/>
      <c r="N172" s="353"/>
      <c r="O172" s="71"/>
    </row>
    <row r="173" spans="1:16" ht="45" customHeight="1" x14ac:dyDescent="0.25">
      <c r="A173" s="25">
        <v>1</v>
      </c>
      <c r="B173" s="25">
        <v>1</v>
      </c>
      <c r="C173" s="119" t="s">
        <v>120</v>
      </c>
      <c r="D173" s="396">
        <f>SUM(D174:D175)</f>
        <v>251</v>
      </c>
      <c r="E173" s="396">
        <f>SUM(E174:E175)</f>
        <v>105</v>
      </c>
      <c r="F173" s="396">
        <f>SUM(F174:F175)</f>
        <v>92</v>
      </c>
      <c r="G173" s="396">
        <f t="shared" ref="G173:G179" si="152">F173/E173*100</f>
        <v>87.61904761904762</v>
      </c>
      <c r="H173" s="358">
        <f t="shared" ref="H173:M173" si="153">SUM(H174:H175)</f>
        <v>1372.5683999999999</v>
      </c>
      <c r="I173" s="358">
        <f t="shared" si="153"/>
        <v>571.91</v>
      </c>
      <c r="J173" s="358">
        <f t="shared" si="153"/>
        <v>503.09280000000007</v>
      </c>
      <c r="K173" s="358">
        <f t="shared" si="153"/>
        <v>-68.817199999999929</v>
      </c>
      <c r="L173" s="358">
        <f t="shared" si="153"/>
        <v>0</v>
      </c>
      <c r="M173" s="358">
        <f t="shared" si="153"/>
        <v>503.09280000000007</v>
      </c>
      <c r="N173" s="396">
        <f t="shared" ref="N173:N180" si="154">J173/I173*100</f>
        <v>87.967127694917053</v>
      </c>
      <c r="O173" s="71"/>
    </row>
    <row r="174" spans="1:16" ht="30" x14ac:dyDescent="0.25">
      <c r="A174" s="25">
        <v>1</v>
      </c>
      <c r="B174" s="25">
        <v>1</v>
      </c>
      <c r="C174" s="47" t="s">
        <v>114</v>
      </c>
      <c r="D174" s="396">
        <v>143</v>
      </c>
      <c r="E174" s="397">
        <f>ROUND(D174/12*$C$3,0)</f>
        <v>60</v>
      </c>
      <c r="F174" s="397">
        <v>36</v>
      </c>
      <c r="G174" s="396">
        <f t="shared" si="152"/>
        <v>60</v>
      </c>
      <c r="H174" s="358">
        <v>781.98119999999994</v>
      </c>
      <c r="I174" s="358">
        <f t="shared" ref="I174:I175" si="155">ROUND(H174/12*$C$3,2)</f>
        <v>325.83</v>
      </c>
      <c r="J174" s="358">
        <f t="shared" ref="J174:J179" si="156">M174-L174</f>
        <v>196.86240000000004</v>
      </c>
      <c r="K174" s="358">
        <f t="shared" si="121"/>
        <v>-128.96759999999995</v>
      </c>
      <c r="L174" s="358"/>
      <c r="M174" s="358">
        <v>196.86240000000004</v>
      </c>
      <c r="N174" s="396">
        <f t="shared" si="154"/>
        <v>60.418745971825814</v>
      </c>
      <c r="O174" s="71"/>
    </row>
    <row r="175" spans="1:16" ht="35.1" customHeight="1" x14ac:dyDescent="0.25">
      <c r="A175" s="25">
        <v>1</v>
      </c>
      <c r="B175" s="25">
        <v>1</v>
      </c>
      <c r="C175" s="47" t="s">
        <v>115</v>
      </c>
      <c r="D175" s="396">
        <v>108</v>
      </c>
      <c r="E175" s="397">
        <f>ROUND(D175/12*$C$3,0)</f>
        <v>45</v>
      </c>
      <c r="F175" s="396">
        <v>56</v>
      </c>
      <c r="G175" s="396">
        <f t="shared" si="152"/>
        <v>124.44444444444444</v>
      </c>
      <c r="H175" s="358">
        <v>590.58719999999994</v>
      </c>
      <c r="I175" s="358">
        <f t="shared" si="155"/>
        <v>246.08</v>
      </c>
      <c r="J175" s="358">
        <f t="shared" si="156"/>
        <v>306.23040000000003</v>
      </c>
      <c r="K175" s="358">
        <f t="shared" si="121"/>
        <v>60.150400000000019</v>
      </c>
      <c r="L175" s="358"/>
      <c r="M175" s="358">
        <v>306.23040000000003</v>
      </c>
      <c r="N175" s="396">
        <f t="shared" si="154"/>
        <v>124.44343302990899</v>
      </c>
      <c r="O175" s="71"/>
    </row>
    <row r="176" spans="1:16" ht="39.75" customHeight="1" x14ac:dyDescent="0.25">
      <c r="A176" s="25">
        <v>1</v>
      </c>
      <c r="B176" s="25">
        <v>1</v>
      </c>
      <c r="C176" s="119" t="s">
        <v>112</v>
      </c>
      <c r="D176" s="396">
        <f>SUM(D177:D178)</f>
        <v>21600</v>
      </c>
      <c r="E176" s="396">
        <f>SUM(E177:E178)</f>
        <v>9000</v>
      </c>
      <c r="F176" s="396">
        <f>SUM(F177:F178)</f>
        <v>8887</v>
      </c>
      <c r="G176" s="396">
        <f t="shared" si="152"/>
        <v>98.74444444444444</v>
      </c>
      <c r="H176" s="358">
        <f t="shared" ref="H176:M176" si="157">SUM(H177:H178)</f>
        <v>37885.64</v>
      </c>
      <c r="I176" s="358">
        <f t="shared" si="157"/>
        <v>15785.689999999999</v>
      </c>
      <c r="J176" s="358">
        <f t="shared" si="157"/>
        <v>15875.513339999998</v>
      </c>
      <c r="K176" s="358">
        <f t="shared" si="157"/>
        <v>89.823339999998097</v>
      </c>
      <c r="L176" s="358">
        <f t="shared" si="157"/>
        <v>0</v>
      </c>
      <c r="M176" s="358">
        <f t="shared" si="157"/>
        <v>15875.513339999998</v>
      </c>
      <c r="N176" s="396">
        <f t="shared" si="154"/>
        <v>100.56901750889571</v>
      </c>
      <c r="O176" s="71"/>
    </row>
    <row r="177" spans="1:16" ht="61.5" customHeight="1" x14ac:dyDescent="0.25">
      <c r="A177" s="25">
        <v>1</v>
      </c>
      <c r="B177" s="25">
        <v>1</v>
      </c>
      <c r="C177" s="47" t="s">
        <v>118</v>
      </c>
      <c r="D177" s="396">
        <v>13600</v>
      </c>
      <c r="E177" s="397">
        <f>ROUND(D177/12*$C$3,0)</f>
        <v>5667</v>
      </c>
      <c r="F177" s="397">
        <v>5901</v>
      </c>
      <c r="G177" s="396">
        <f t="shared" si="152"/>
        <v>104.12916887241927</v>
      </c>
      <c r="H177" s="358">
        <v>30389.319999999996</v>
      </c>
      <c r="I177" s="358">
        <f t="shared" ref="I177:I179" si="158">ROUND(H177/12*$C$3,2)</f>
        <v>12662.22</v>
      </c>
      <c r="J177" s="358">
        <f t="shared" si="156"/>
        <v>13079.366239999998</v>
      </c>
      <c r="K177" s="358">
        <f t="shared" si="121"/>
        <v>417.14623999999822</v>
      </c>
      <c r="L177" s="358">
        <v>0</v>
      </c>
      <c r="M177" s="358">
        <v>13079.366239999998</v>
      </c>
      <c r="N177" s="396">
        <f t="shared" si="154"/>
        <v>103.29441630298635</v>
      </c>
      <c r="O177" s="71"/>
    </row>
    <row r="178" spans="1:16" ht="45" x14ac:dyDescent="0.25">
      <c r="A178" s="25">
        <v>1</v>
      </c>
      <c r="B178" s="25">
        <v>1</v>
      </c>
      <c r="C178" s="47" t="s">
        <v>109</v>
      </c>
      <c r="D178" s="396">
        <v>8000</v>
      </c>
      <c r="E178" s="397">
        <f>ROUND(D178/12*$C$3,0)</f>
        <v>3333</v>
      </c>
      <c r="F178" s="397">
        <v>2986</v>
      </c>
      <c r="G178" s="396">
        <f t="shared" si="152"/>
        <v>89.58895889588959</v>
      </c>
      <c r="H178" s="358">
        <v>7496.32</v>
      </c>
      <c r="I178" s="358">
        <f t="shared" si="158"/>
        <v>3123.47</v>
      </c>
      <c r="J178" s="358">
        <f t="shared" si="156"/>
        <v>2796.1470999999997</v>
      </c>
      <c r="K178" s="358">
        <f t="shared" si="121"/>
        <v>-327.32290000000012</v>
      </c>
      <c r="L178" s="358">
        <v>0</v>
      </c>
      <c r="M178" s="358">
        <v>2796.1470999999997</v>
      </c>
      <c r="N178" s="396">
        <f t="shared" si="154"/>
        <v>89.520536454648195</v>
      </c>
      <c r="O178" s="71"/>
    </row>
    <row r="179" spans="1:16" s="72" customFormat="1" ht="31.5" customHeight="1" thickBot="1" x14ac:dyDescent="0.3">
      <c r="A179" s="25">
        <v>1</v>
      </c>
      <c r="B179" s="25">
        <v>1</v>
      </c>
      <c r="C179" s="78" t="s">
        <v>123</v>
      </c>
      <c r="D179" s="396">
        <v>10268</v>
      </c>
      <c r="E179" s="397">
        <f>ROUND(D179/12*$C$3,0)</f>
        <v>4278</v>
      </c>
      <c r="F179" s="396">
        <v>4255</v>
      </c>
      <c r="G179" s="396">
        <f t="shared" si="152"/>
        <v>99.462365591397855</v>
      </c>
      <c r="H179" s="358">
        <v>8327.5533599999999</v>
      </c>
      <c r="I179" s="358">
        <f t="shared" si="158"/>
        <v>3469.81</v>
      </c>
      <c r="J179" s="358">
        <f t="shared" si="156"/>
        <v>3450.8900999999996</v>
      </c>
      <c r="K179" s="358">
        <f t="shared" si="121"/>
        <v>-18.919900000000325</v>
      </c>
      <c r="L179" s="358">
        <v>-8.1099999999999992E-2</v>
      </c>
      <c r="M179" s="358">
        <v>3450.8089999999997</v>
      </c>
      <c r="N179" s="396">
        <f t="shared" si="154"/>
        <v>99.454728068683863</v>
      </c>
      <c r="O179" s="71"/>
      <c r="P179" s="292"/>
    </row>
    <row r="180" spans="1:16" ht="15.75" thickBot="1" x14ac:dyDescent="0.3">
      <c r="A180" s="25">
        <v>1</v>
      </c>
      <c r="B180" s="25">
        <v>1</v>
      </c>
      <c r="C180" s="181" t="s">
        <v>3</v>
      </c>
      <c r="D180" s="399"/>
      <c r="E180" s="399"/>
      <c r="F180" s="399"/>
      <c r="G180" s="444"/>
      <c r="H180" s="436">
        <f>H176+H173+H179</f>
        <v>47585.761759999994</v>
      </c>
      <c r="I180" s="436">
        <f>I176+I173+I179</f>
        <v>19827.41</v>
      </c>
      <c r="J180" s="436">
        <f t="shared" ref="J180:M180" si="159">J176+J173+J179</f>
        <v>19829.496239999997</v>
      </c>
      <c r="K180" s="436">
        <f t="shared" si="159"/>
        <v>2.0862399999978436</v>
      </c>
      <c r="L180" s="436">
        <f t="shared" si="159"/>
        <v>-8.1099999999999992E-2</v>
      </c>
      <c r="M180" s="436">
        <f t="shared" si="159"/>
        <v>19829.415139999997</v>
      </c>
      <c r="N180" s="403">
        <f t="shared" si="154"/>
        <v>100.0105219995955</v>
      </c>
      <c r="O180" s="71"/>
    </row>
    <row r="181" spans="1:16" ht="15" customHeight="1" x14ac:dyDescent="0.25">
      <c r="A181" s="25">
        <v>1</v>
      </c>
      <c r="B181" s="25">
        <v>1</v>
      </c>
      <c r="C181" s="52"/>
      <c r="D181" s="370"/>
      <c r="E181" s="370"/>
      <c r="F181" s="370"/>
      <c r="G181" s="372"/>
      <c r="H181" s="445"/>
      <c r="I181" s="445"/>
      <c r="J181" s="445"/>
      <c r="K181" s="445">
        <f t="shared" si="121"/>
        <v>0</v>
      </c>
      <c r="L181" s="445"/>
      <c r="M181" s="445"/>
      <c r="N181" s="446"/>
      <c r="O181" s="71"/>
    </row>
    <row r="182" spans="1:16" ht="43.5" x14ac:dyDescent="0.25">
      <c r="A182" s="25">
        <v>1</v>
      </c>
      <c r="B182" s="25">
        <v>1</v>
      </c>
      <c r="C182" s="178" t="s">
        <v>86</v>
      </c>
      <c r="D182" s="416"/>
      <c r="E182" s="416"/>
      <c r="F182" s="416"/>
      <c r="G182" s="416"/>
      <c r="H182" s="358"/>
      <c r="I182" s="358"/>
      <c r="J182" s="358"/>
      <c r="K182" s="447">
        <f t="shared" si="121"/>
        <v>0</v>
      </c>
      <c r="L182" s="447"/>
      <c r="M182" s="447"/>
      <c r="N182" s="416"/>
      <c r="O182" s="71"/>
    </row>
    <row r="183" spans="1:16" ht="30" customHeight="1" x14ac:dyDescent="0.25">
      <c r="A183" s="25">
        <v>1</v>
      </c>
      <c r="B183" s="25">
        <v>1</v>
      </c>
      <c r="C183" s="141" t="s">
        <v>120</v>
      </c>
      <c r="D183" s="396">
        <f>SUM(D184:D187)</f>
        <v>8979</v>
      </c>
      <c r="E183" s="396">
        <f t="shared" ref="E183:F183" si="160">SUM(E184:E187)</f>
        <v>3741</v>
      </c>
      <c r="F183" s="396">
        <f t="shared" si="160"/>
        <v>1118</v>
      </c>
      <c r="G183" s="396">
        <f t="shared" ref="G183:G192" si="161">F183/E183*100</f>
        <v>29.885057471264371</v>
      </c>
      <c r="H183" s="358">
        <f t="shared" ref="H183:K183" si="162">SUM(H184:H187)</f>
        <v>10047.09928</v>
      </c>
      <c r="I183" s="358">
        <f t="shared" si="162"/>
        <v>4186.3</v>
      </c>
      <c r="J183" s="358">
        <f t="shared" si="162"/>
        <v>1560.8508099999999</v>
      </c>
      <c r="K183" s="358">
        <f t="shared" si="162"/>
        <v>-2625.4491900000003</v>
      </c>
      <c r="L183" s="358">
        <f t="shared" ref="L183:M183" si="163">SUM(L184:L187)</f>
        <v>-20.162380000000002</v>
      </c>
      <c r="M183" s="358">
        <f t="shared" si="163"/>
        <v>1540.6884300000002</v>
      </c>
      <c r="N183" s="396">
        <f>J183/I183*100</f>
        <v>37.284733774454764</v>
      </c>
      <c r="O183" s="71"/>
    </row>
    <row r="184" spans="1:16" ht="27" customHeight="1" x14ac:dyDescent="0.25">
      <c r="A184" s="25">
        <v>1</v>
      </c>
      <c r="B184" s="25">
        <v>1</v>
      </c>
      <c r="C184" s="47" t="s">
        <v>79</v>
      </c>
      <c r="D184" s="396">
        <v>7090</v>
      </c>
      <c r="E184" s="397">
        <f t="shared" ref="E184:E185" si="164">ROUND(D184/12*$C$3,0)</f>
        <v>2954</v>
      </c>
      <c r="F184" s="396">
        <v>963</v>
      </c>
      <c r="G184" s="396">
        <f t="shared" si="161"/>
        <v>32.59986459038592</v>
      </c>
      <c r="H184" s="358">
        <v>7090</v>
      </c>
      <c r="I184" s="358">
        <f t="shared" ref="I184:I187" si="165">ROUND(H184/12*$C$3,2)</f>
        <v>2954.17</v>
      </c>
      <c r="J184" s="358">
        <f t="shared" ref="J184:J192" si="166">M184-L184</f>
        <v>1201.6115600000001</v>
      </c>
      <c r="K184" s="358">
        <f t="shared" si="121"/>
        <v>-1752.55844</v>
      </c>
      <c r="L184" s="358">
        <v>-20.162380000000002</v>
      </c>
      <c r="M184" s="358">
        <v>1181.4491800000001</v>
      </c>
      <c r="N184" s="396">
        <f>J184/I184*100</f>
        <v>40.675098589451522</v>
      </c>
      <c r="O184" s="71"/>
    </row>
    <row r="185" spans="1:16" ht="30" customHeight="1" x14ac:dyDescent="0.25">
      <c r="A185" s="25">
        <v>1</v>
      </c>
      <c r="B185" s="25">
        <v>1</v>
      </c>
      <c r="C185" s="47" t="s">
        <v>80</v>
      </c>
      <c r="D185" s="398">
        <v>1867</v>
      </c>
      <c r="E185" s="425">
        <f t="shared" si="164"/>
        <v>778</v>
      </c>
      <c r="F185" s="398">
        <v>124</v>
      </c>
      <c r="G185" s="398">
        <f t="shared" si="161"/>
        <v>15.938303341902312</v>
      </c>
      <c r="H185" s="358">
        <v>2836.79448</v>
      </c>
      <c r="I185" s="358">
        <f t="shared" si="165"/>
        <v>1182</v>
      </c>
      <c r="J185" s="358">
        <f t="shared" si="166"/>
        <v>189.71884999999997</v>
      </c>
      <c r="K185" s="358">
        <f t="shared" si="121"/>
        <v>-992.28115000000003</v>
      </c>
      <c r="L185" s="358">
        <v>0</v>
      </c>
      <c r="M185" s="358">
        <v>189.71884999999997</v>
      </c>
      <c r="N185" s="396">
        <f>J185/I185*100</f>
        <v>16.050664128595599</v>
      </c>
      <c r="O185" s="71"/>
    </row>
    <row r="186" spans="1:16" ht="30" customHeight="1" x14ac:dyDescent="0.25">
      <c r="B186" s="25">
        <v>1</v>
      </c>
      <c r="C186" s="47" t="s">
        <v>114</v>
      </c>
      <c r="D186" s="398"/>
      <c r="E186" s="425"/>
      <c r="F186" s="398"/>
      <c r="G186" s="432"/>
      <c r="H186" s="358"/>
      <c r="I186" s="358">
        <f t="shared" si="165"/>
        <v>0</v>
      </c>
      <c r="J186" s="358">
        <f t="shared" si="166"/>
        <v>0</v>
      </c>
      <c r="K186" s="366">
        <f t="shared" si="121"/>
        <v>0</v>
      </c>
      <c r="L186" s="366"/>
      <c r="M186" s="366"/>
      <c r="N186" s="430"/>
      <c r="O186" s="71"/>
    </row>
    <row r="187" spans="1:16" ht="30" customHeight="1" x14ac:dyDescent="0.25">
      <c r="B187" s="25">
        <v>1</v>
      </c>
      <c r="C187" s="47" t="s">
        <v>115</v>
      </c>
      <c r="D187" s="398">
        <v>22</v>
      </c>
      <c r="E187" s="425">
        <f>ROUND(D187/12*$C$3,0)</f>
        <v>9</v>
      </c>
      <c r="F187" s="398">
        <v>31</v>
      </c>
      <c r="G187" s="432">
        <f t="shared" si="161"/>
        <v>344.44444444444446</v>
      </c>
      <c r="H187" s="358">
        <v>120.30479999999999</v>
      </c>
      <c r="I187" s="358">
        <f t="shared" si="165"/>
        <v>50.13</v>
      </c>
      <c r="J187" s="358">
        <f t="shared" si="166"/>
        <v>169.5204</v>
      </c>
      <c r="K187" s="358">
        <f t="shared" si="121"/>
        <v>119.3904</v>
      </c>
      <c r="L187" s="358"/>
      <c r="M187" s="358">
        <v>169.5204</v>
      </c>
      <c r="N187" s="396">
        <f t="shared" ref="N187:N193" si="167">J187/I187*100</f>
        <v>338.16157989228003</v>
      </c>
      <c r="O187" s="71"/>
    </row>
    <row r="188" spans="1:16" ht="30" customHeight="1" x14ac:dyDescent="0.25">
      <c r="A188" s="25">
        <v>1</v>
      </c>
      <c r="B188" s="25">
        <v>1</v>
      </c>
      <c r="C188" s="141" t="s">
        <v>112</v>
      </c>
      <c r="D188" s="396">
        <f>SUM(D189:D191)</f>
        <v>7837</v>
      </c>
      <c r="E188" s="396">
        <f t="shared" ref="E188:F188" si="168">SUM(E189:E191)</f>
        <v>3265</v>
      </c>
      <c r="F188" s="396">
        <f t="shared" si="168"/>
        <v>2483</v>
      </c>
      <c r="G188" s="432">
        <f t="shared" si="161"/>
        <v>76.049004594180701</v>
      </c>
      <c r="H188" s="358">
        <f t="shared" ref="H188" si="169">SUM(H189:H191)</f>
        <v>13525.5834</v>
      </c>
      <c r="I188" s="358">
        <f t="shared" ref="I188" si="170">SUM(I189:I191)</f>
        <v>5635.6699999999992</v>
      </c>
      <c r="J188" s="358">
        <f t="shared" ref="J188:L188" si="171">SUM(J189:J191)</f>
        <v>5020.70759</v>
      </c>
      <c r="K188" s="358">
        <f t="shared" si="171"/>
        <v>-614.96240999999998</v>
      </c>
      <c r="L188" s="358">
        <f t="shared" si="171"/>
        <v>-3.0490799999999996</v>
      </c>
      <c r="M188" s="366">
        <f t="shared" ref="M188" si="172">SUM(M189:M191)</f>
        <v>5017.6585100000002</v>
      </c>
      <c r="N188" s="358">
        <f t="shared" si="167"/>
        <v>89.088033720924059</v>
      </c>
      <c r="O188" s="71"/>
    </row>
    <row r="189" spans="1:16" ht="30" customHeight="1" x14ac:dyDescent="0.25">
      <c r="A189" s="25">
        <v>1</v>
      </c>
      <c r="B189" s="25">
        <v>1</v>
      </c>
      <c r="C189" s="173" t="s">
        <v>108</v>
      </c>
      <c r="D189" s="396">
        <v>2835</v>
      </c>
      <c r="E189" s="397">
        <f t="shared" ref="E189:E192" si="173">ROUND(D189/12*$C$3,0)</f>
        <v>1181</v>
      </c>
      <c r="F189" s="428">
        <v>1010</v>
      </c>
      <c r="G189" s="398">
        <f t="shared" si="161"/>
        <v>85.520745131244709</v>
      </c>
      <c r="H189" s="358">
        <v>5009.7285000000002</v>
      </c>
      <c r="I189" s="358">
        <f t="shared" ref="I189:I192" si="174">ROUND(H189/12*$C$3,2)</f>
        <v>2087.39</v>
      </c>
      <c r="J189" s="358">
        <f t="shared" si="166"/>
        <v>1769.4565399999997</v>
      </c>
      <c r="K189" s="366">
        <f t="shared" si="121"/>
        <v>-317.9334600000002</v>
      </c>
      <c r="L189" s="366">
        <v>-2.9728199999999996</v>
      </c>
      <c r="M189" s="358">
        <v>1766.4837199999997</v>
      </c>
      <c r="N189" s="447">
        <f t="shared" si="167"/>
        <v>84.768852011363464</v>
      </c>
      <c r="O189" s="71"/>
    </row>
    <row r="190" spans="1:16" ht="66" customHeight="1" x14ac:dyDescent="0.25">
      <c r="B190" s="25">
        <v>1</v>
      </c>
      <c r="C190" s="47" t="s">
        <v>118</v>
      </c>
      <c r="D190" s="443">
        <v>3002</v>
      </c>
      <c r="E190" s="429">
        <f t="shared" si="173"/>
        <v>1251</v>
      </c>
      <c r="F190" s="396">
        <v>1040</v>
      </c>
      <c r="G190" s="398">
        <f t="shared" si="161"/>
        <v>83.133493205435656</v>
      </c>
      <c r="H190" s="358">
        <v>6641.7748999999994</v>
      </c>
      <c r="I190" s="358">
        <f t="shared" si="174"/>
        <v>2767.41</v>
      </c>
      <c r="J190" s="358">
        <f t="shared" si="166"/>
        <v>2887.4849300000001</v>
      </c>
      <c r="K190" s="358">
        <f t="shared" si="121"/>
        <v>120.07493000000022</v>
      </c>
      <c r="L190" s="358">
        <v>0</v>
      </c>
      <c r="M190" s="366">
        <v>2887.4849300000001</v>
      </c>
      <c r="N190" s="366">
        <f t="shared" si="167"/>
        <v>104.33889196035283</v>
      </c>
      <c r="O190" s="71"/>
    </row>
    <row r="191" spans="1:16" ht="58.5" customHeight="1" x14ac:dyDescent="0.25">
      <c r="B191" s="25">
        <v>1</v>
      </c>
      <c r="C191" s="47" t="s">
        <v>109</v>
      </c>
      <c r="D191" s="428">
        <v>2000</v>
      </c>
      <c r="E191" s="397">
        <f t="shared" si="173"/>
        <v>833</v>
      </c>
      <c r="F191" s="428">
        <v>433</v>
      </c>
      <c r="G191" s="398">
        <f t="shared" si="161"/>
        <v>51.980792316926774</v>
      </c>
      <c r="H191" s="358">
        <v>1874.08</v>
      </c>
      <c r="I191" s="358">
        <f t="shared" si="174"/>
        <v>780.87</v>
      </c>
      <c r="J191" s="358">
        <f t="shared" si="166"/>
        <v>363.76612</v>
      </c>
      <c r="K191" s="366">
        <f t="shared" si="121"/>
        <v>-417.10388</v>
      </c>
      <c r="L191" s="366">
        <v>-7.6260000000000008E-2</v>
      </c>
      <c r="M191" s="358">
        <v>363.68986000000001</v>
      </c>
      <c r="N191" s="358">
        <f t="shared" si="167"/>
        <v>46.584722168862939</v>
      </c>
      <c r="O191" s="71"/>
    </row>
    <row r="192" spans="1:16" s="72" customFormat="1" ht="31.5" customHeight="1" thickBot="1" x14ac:dyDescent="0.3">
      <c r="A192" s="25">
        <v>1</v>
      </c>
      <c r="B192" s="25">
        <v>1</v>
      </c>
      <c r="C192" s="78" t="s">
        <v>123</v>
      </c>
      <c r="D192" s="396">
        <v>16000</v>
      </c>
      <c r="E192" s="397">
        <f t="shared" si="173"/>
        <v>6667</v>
      </c>
      <c r="F192" s="396">
        <v>6875</v>
      </c>
      <c r="G192" s="396">
        <f t="shared" si="161"/>
        <v>103.11984400779961</v>
      </c>
      <c r="H192" s="358">
        <v>12976.32</v>
      </c>
      <c r="I192" s="358">
        <f t="shared" si="174"/>
        <v>5406.8</v>
      </c>
      <c r="J192" s="358">
        <f t="shared" si="166"/>
        <v>5576.573519999999</v>
      </c>
      <c r="K192" s="358">
        <f t="shared" si="121"/>
        <v>169.77351999999883</v>
      </c>
      <c r="L192" s="358">
        <v>-11.285819999999999</v>
      </c>
      <c r="M192" s="358">
        <v>5565.2876999999989</v>
      </c>
      <c r="N192" s="396">
        <f t="shared" si="167"/>
        <v>103.13999999999999</v>
      </c>
      <c r="O192" s="71"/>
      <c r="P192" s="292"/>
    </row>
    <row r="193" spans="1:16" ht="15.75" thickBot="1" x14ac:dyDescent="0.3">
      <c r="A193" s="25">
        <v>1</v>
      </c>
      <c r="B193" s="25">
        <v>1</v>
      </c>
      <c r="C193" s="183" t="s">
        <v>3</v>
      </c>
      <c r="D193" s="399"/>
      <c r="E193" s="399"/>
      <c r="F193" s="399"/>
      <c r="G193" s="400"/>
      <c r="H193" s="414">
        <f t="shared" ref="H193:M193" si="175">H188+H183+H192</f>
        <v>36549.002679999998</v>
      </c>
      <c r="I193" s="433">
        <f t="shared" si="175"/>
        <v>15228.77</v>
      </c>
      <c r="J193" s="433">
        <f t="shared" si="175"/>
        <v>12158.13192</v>
      </c>
      <c r="K193" s="433">
        <f t="shared" si="175"/>
        <v>-3070.6380800000015</v>
      </c>
      <c r="L193" s="433">
        <f t="shared" si="175"/>
        <v>-34.497280000000003</v>
      </c>
      <c r="M193" s="402">
        <f t="shared" si="175"/>
        <v>12123.63464</v>
      </c>
      <c r="N193" s="403">
        <f t="shared" si="167"/>
        <v>79.836598228221973</v>
      </c>
      <c r="O193" s="71"/>
    </row>
    <row r="194" spans="1:16" ht="15" customHeight="1" x14ac:dyDescent="0.25">
      <c r="A194" s="25">
        <v>1</v>
      </c>
      <c r="B194" s="25">
        <v>1</v>
      </c>
      <c r="C194" s="4"/>
      <c r="D194" s="391"/>
      <c r="E194" s="391"/>
      <c r="F194" s="391"/>
      <c r="G194" s="391"/>
      <c r="H194" s="499"/>
      <c r="I194" s="392"/>
      <c r="J194" s="393"/>
      <c r="K194" s="393">
        <f t="shared" si="121"/>
        <v>0</v>
      </c>
      <c r="L194" s="393"/>
      <c r="M194" s="393"/>
      <c r="N194" s="391"/>
      <c r="O194" s="71"/>
    </row>
    <row r="195" spans="1:16" ht="43.5" customHeight="1" x14ac:dyDescent="0.25">
      <c r="A195" s="25">
        <v>1</v>
      </c>
      <c r="B195" s="25">
        <v>1</v>
      </c>
      <c r="C195" s="49" t="s">
        <v>125</v>
      </c>
      <c r="D195" s="353"/>
      <c r="E195" s="353"/>
      <c r="F195" s="353"/>
      <c r="G195" s="353"/>
      <c r="H195" s="356"/>
      <c r="I195" s="356"/>
      <c r="J195" s="356"/>
      <c r="K195" s="356">
        <f t="shared" si="121"/>
        <v>0</v>
      </c>
      <c r="L195" s="356"/>
      <c r="M195" s="356"/>
      <c r="N195" s="353"/>
      <c r="O195" s="71"/>
    </row>
    <row r="196" spans="1:16" ht="26.25" customHeight="1" x14ac:dyDescent="0.25">
      <c r="A196" s="25">
        <v>1</v>
      </c>
      <c r="B196" s="25">
        <v>1</v>
      </c>
      <c r="C196" s="141" t="s">
        <v>120</v>
      </c>
      <c r="D196" s="396">
        <f>SUM(D197:D198)</f>
        <v>696</v>
      </c>
      <c r="E196" s="396">
        <f>SUM(E197:E198)</f>
        <v>290</v>
      </c>
      <c r="F196" s="396">
        <f>SUM(F197:F198)</f>
        <v>256</v>
      </c>
      <c r="G196" s="396">
        <f t="shared" ref="G196:G201" si="176">F196/E196*100</f>
        <v>88.275862068965523</v>
      </c>
      <c r="H196" s="358">
        <f t="shared" ref="H196:M196" si="177">SUM(H197:H198)</f>
        <v>779.62984000000006</v>
      </c>
      <c r="I196" s="358">
        <f t="shared" si="177"/>
        <v>324.85000000000002</v>
      </c>
      <c r="J196" s="358">
        <f t="shared" si="177"/>
        <v>344.43120999999996</v>
      </c>
      <c r="K196" s="358">
        <f t="shared" si="177"/>
        <v>19.581209999999984</v>
      </c>
      <c r="L196" s="358">
        <f t="shared" si="177"/>
        <v>-19.414180000000002</v>
      </c>
      <c r="M196" s="358">
        <f t="shared" si="177"/>
        <v>325.01702999999998</v>
      </c>
      <c r="N196" s="396">
        <f t="shared" ref="N196:N202" si="178">J196/I196*100</f>
        <v>106.02776973987993</v>
      </c>
      <c r="O196" s="71"/>
    </row>
    <row r="197" spans="1:16" ht="30.75" customHeight="1" x14ac:dyDescent="0.25">
      <c r="A197" s="25">
        <v>1</v>
      </c>
      <c r="B197" s="25">
        <v>1</v>
      </c>
      <c r="C197" s="47" t="s">
        <v>79</v>
      </c>
      <c r="D197" s="396">
        <v>535</v>
      </c>
      <c r="E197" s="397">
        <f>ROUND(D197/12*$C$3,0)</f>
        <v>223</v>
      </c>
      <c r="F197" s="396">
        <v>184</v>
      </c>
      <c r="G197" s="396">
        <f t="shared" si="176"/>
        <v>82.511210762331842</v>
      </c>
      <c r="H197" s="358">
        <v>535</v>
      </c>
      <c r="I197" s="358">
        <f t="shared" ref="I197:I198" si="179">ROUND(H197/12*$C$3,2)</f>
        <v>222.92</v>
      </c>
      <c r="J197" s="358">
        <f t="shared" ref="J197:J198" si="180">M197-L197</f>
        <v>233.05151999999998</v>
      </c>
      <c r="K197" s="358">
        <f t="shared" si="121"/>
        <v>10.131519999999995</v>
      </c>
      <c r="L197" s="358">
        <v>-11.940770000000001</v>
      </c>
      <c r="M197" s="358">
        <v>221.11075</v>
      </c>
      <c r="N197" s="396">
        <f t="shared" si="178"/>
        <v>104.54491297326396</v>
      </c>
      <c r="O197" s="71"/>
    </row>
    <row r="198" spans="1:16" ht="33" customHeight="1" x14ac:dyDescent="0.25">
      <c r="A198" s="25">
        <v>1</v>
      </c>
      <c r="B198" s="25">
        <v>1</v>
      </c>
      <c r="C198" s="47" t="s">
        <v>80</v>
      </c>
      <c r="D198" s="396">
        <v>161</v>
      </c>
      <c r="E198" s="397">
        <f>ROUND(D198/12*$C$3,0)</f>
        <v>67</v>
      </c>
      <c r="F198" s="396">
        <v>72</v>
      </c>
      <c r="G198" s="398">
        <f t="shared" si="176"/>
        <v>107.46268656716418</v>
      </c>
      <c r="H198" s="358">
        <v>244.62984</v>
      </c>
      <c r="I198" s="358">
        <f t="shared" si="179"/>
        <v>101.93</v>
      </c>
      <c r="J198" s="358">
        <f t="shared" si="180"/>
        <v>111.37969</v>
      </c>
      <c r="K198" s="358">
        <f t="shared" si="121"/>
        <v>9.4496899999999897</v>
      </c>
      <c r="L198" s="358">
        <v>-7.4734099999999994</v>
      </c>
      <c r="M198" s="358">
        <v>103.90628</v>
      </c>
      <c r="N198" s="396">
        <f t="shared" si="178"/>
        <v>109.27076424997546</v>
      </c>
      <c r="O198" s="71"/>
    </row>
    <row r="199" spans="1:16" ht="30" x14ac:dyDescent="0.25">
      <c r="A199" s="25">
        <v>1</v>
      </c>
      <c r="B199" s="25">
        <v>1</v>
      </c>
      <c r="C199" s="141" t="s">
        <v>112</v>
      </c>
      <c r="D199" s="398">
        <f>SUM(D200)</f>
        <v>231</v>
      </c>
      <c r="E199" s="398">
        <f t="shared" ref="E199:M199" si="181">SUM(E200)</f>
        <v>96</v>
      </c>
      <c r="F199" s="398">
        <f t="shared" si="181"/>
        <v>27</v>
      </c>
      <c r="G199" s="398">
        <f t="shared" si="176"/>
        <v>28.125</v>
      </c>
      <c r="H199" s="358">
        <f>SUM(H200)</f>
        <v>408.20009999999996</v>
      </c>
      <c r="I199" s="358">
        <f t="shared" si="181"/>
        <v>170.08</v>
      </c>
      <c r="J199" s="358">
        <f t="shared" si="181"/>
        <v>46.734020000000001</v>
      </c>
      <c r="K199" s="358">
        <f t="shared" si="181"/>
        <v>-123.34598000000001</v>
      </c>
      <c r="L199" s="358">
        <f t="shared" si="181"/>
        <v>0</v>
      </c>
      <c r="M199" s="358">
        <f t="shared" si="181"/>
        <v>46.734020000000001</v>
      </c>
      <c r="N199" s="396">
        <f t="shared" si="178"/>
        <v>27.477669332079017</v>
      </c>
      <c r="O199" s="71"/>
    </row>
    <row r="200" spans="1:16" ht="33" customHeight="1" x14ac:dyDescent="0.25">
      <c r="A200" s="25">
        <v>1</v>
      </c>
      <c r="B200" s="25">
        <v>1</v>
      </c>
      <c r="C200" s="173" t="s">
        <v>108</v>
      </c>
      <c r="D200" s="398">
        <v>231</v>
      </c>
      <c r="E200" s="425">
        <f>ROUND(D200/12*$C$3,0)</f>
        <v>96</v>
      </c>
      <c r="F200" s="432">
        <v>27</v>
      </c>
      <c r="G200" s="398">
        <f t="shared" si="176"/>
        <v>28.125</v>
      </c>
      <c r="H200" s="358">
        <v>408.20009999999996</v>
      </c>
      <c r="I200" s="358">
        <f t="shared" ref="I200:I201" si="182">ROUND(H200/12*$C$3,2)</f>
        <v>170.08</v>
      </c>
      <c r="J200" s="358">
        <f t="shared" ref="J200:J201" si="183">M200-L200</f>
        <v>46.734020000000001</v>
      </c>
      <c r="K200" s="362">
        <f t="shared" si="121"/>
        <v>-123.34598000000001</v>
      </c>
      <c r="L200" s="362">
        <v>0</v>
      </c>
      <c r="M200" s="362">
        <v>46.734020000000001</v>
      </c>
      <c r="N200" s="398">
        <f t="shared" si="178"/>
        <v>27.477669332079017</v>
      </c>
      <c r="O200" s="71"/>
    </row>
    <row r="201" spans="1:16" s="72" customFormat="1" ht="31.5" customHeight="1" thickBot="1" x14ac:dyDescent="0.3">
      <c r="A201" s="25">
        <v>1</v>
      </c>
      <c r="B201" s="25">
        <v>1</v>
      </c>
      <c r="C201" s="78" t="s">
        <v>123</v>
      </c>
      <c r="D201" s="396">
        <v>150</v>
      </c>
      <c r="E201" s="397">
        <f>ROUND(D201/12*$C$3,0)</f>
        <v>63</v>
      </c>
      <c r="F201" s="396">
        <v>40</v>
      </c>
      <c r="G201" s="396">
        <f t="shared" si="176"/>
        <v>63.492063492063487</v>
      </c>
      <c r="H201" s="358">
        <v>121.65300000000001</v>
      </c>
      <c r="I201" s="358">
        <f t="shared" si="182"/>
        <v>50.69</v>
      </c>
      <c r="J201" s="358">
        <f t="shared" si="183"/>
        <v>32.440799999999996</v>
      </c>
      <c r="K201" s="358">
        <f t="shared" si="121"/>
        <v>-18.249200000000002</v>
      </c>
      <c r="L201" s="358">
        <v>0</v>
      </c>
      <c r="M201" s="358">
        <v>32.440799999999996</v>
      </c>
      <c r="N201" s="396">
        <f t="shared" si="178"/>
        <v>63.998421779443667</v>
      </c>
      <c r="O201" s="71"/>
      <c r="P201" s="292"/>
    </row>
    <row r="202" spans="1:16" ht="15.75" thickBot="1" x14ac:dyDescent="0.3">
      <c r="A202" s="25">
        <v>1</v>
      </c>
      <c r="B202" s="25">
        <v>1</v>
      </c>
      <c r="C202" s="81" t="s">
        <v>3</v>
      </c>
      <c r="D202" s="403"/>
      <c r="E202" s="403"/>
      <c r="F202" s="403"/>
      <c r="G202" s="400"/>
      <c r="H202" s="433">
        <f t="shared" ref="H202:M202" si="184">H199+H196+H201</f>
        <v>1309.4829400000001</v>
      </c>
      <c r="I202" s="433">
        <f t="shared" si="184"/>
        <v>545.62000000000012</v>
      </c>
      <c r="J202" s="433">
        <f t="shared" si="184"/>
        <v>423.60602999999992</v>
      </c>
      <c r="K202" s="433">
        <f t="shared" si="184"/>
        <v>-122.01397000000003</v>
      </c>
      <c r="L202" s="433">
        <f t="shared" si="184"/>
        <v>-19.414180000000002</v>
      </c>
      <c r="M202" s="433">
        <f t="shared" si="184"/>
        <v>404.19184999999993</v>
      </c>
      <c r="N202" s="403">
        <f t="shared" si="178"/>
        <v>77.637555441516042</v>
      </c>
      <c r="O202" s="71"/>
    </row>
    <row r="203" spans="1:16" ht="15" customHeight="1" x14ac:dyDescent="0.25">
      <c r="A203" s="25">
        <v>1</v>
      </c>
      <c r="B203" s="25">
        <v>1</v>
      </c>
      <c r="C203" s="55"/>
      <c r="D203" s="420"/>
      <c r="E203" s="420"/>
      <c r="F203" s="420"/>
      <c r="G203" s="416"/>
      <c r="H203" s="418"/>
      <c r="I203" s="418"/>
      <c r="J203" s="418"/>
      <c r="K203" s="418">
        <f t="shared" ref="K203:K262" si="185">J203-I203</f>
        <v>0</v>
      </c>
      <c r="L203" s="418"/>
      <c r="M203" s="418"/>
      <c r="N203" s="420"/>
      <c r="O203" s="71"/>
    </row>
    <row r="204" spans="1:16" ht="29.25" hidden="1" customHeight="1" x14ac:dyDescent="0.25">
      <c r="B204" s="25">
        <v>1</v>
      </c>
      <c r="C204" s="280"/>
      <c r="D204" s="448"/>
      <c r="E204" s="448"/>
      <c r="F204" s="448"/>
      <c r="G204" s="449"/>
      <c r="H204" s="450"/>
      <c r="I204" s="450"/>
      <c r="J204" s="450"/>
      <c r="K204" s="450">
        <f t="shared" si="185"/>
        <v>0</v>
      </c>
      <c r="L204" s="450"/>
      <c r="M204" s="450"/>
      <c r="N204" s="451"/>
      <c r="O204" s="71"/>
    </row>
    <row r="205" spans="1:16" ht="30.75" hidden="1" customHeight="1" x14ac:dyDescent="0.25">
      <c r="B205" s="25">
        <v>1</v>
      </c>
      <c r="C205" s="141"/>
      <c r="D205" s="396"/>
      <c r="E205" s="396"/>
      <c r="F205" s="396"/>
      <c r="G205" s="396"/>
      <c r="H205" s="358"/>
      <c r="I205" s="358"/>
      <c r="J205" s="358"/>
      <c r="K205" s="358">
        <f t="shared" si="185"/>
        <v>0</v>
      </c>
      <c r="L205" s="358"/>
      <c r="M205" s="358"/>
      <c r="N205" s="396"/>
      <c r="O205" s="71"/>
    </row>
    <row r="206" spans="1:16" ht="38.1" hidden="1" customHeight="1" x14ac:dyDescent="0.25">
      <c r="B206" s="25">
        <v>1</v>
      </c>
      <c r="C206" s="47"/>
      <c r="D206" s="396"/>
      <c r="E206" s="397"/>
      <c r="F206" s="396"/>
      <c r="G206" s="396"/>
      <c r="H206" s="358"/>
      <c r="I206" s="358"/>
      <c r="J206" s="358"/>
      <c r="K206" s="358">
        <f t="shared" si="185"/>
        <v>0</v>
      </c>
      <c r="L206" s="358"/>
      <c r="M206" s="358"/>
      <c r="N206" s="396"/>
      <c r="O206" s="71"/>
    </row>
    <row r="207" spans="1:16" ht="38.1" hidden="1" customHeight="1" x14ac:dyDescent="0.25">
      <c r="B207" s="25">
        <v>1</v>
      </c>
      <c r="C207" s="47"/>
      <c r="D207" s="396"/>
      <c r="E207" s="397"/>
      <c r="F207" s="396"/>
      <c r="G207" s="396"/>
      <c r="H207" s="358"/>
      <c r="I207" s="358"/>
      <c r="J207" s="358"/>
      <c r="K207" s="358">
        <f t="shared" si="185"/>
        <v>0</v>
      </c>
      <c r="L207" s="358"/>
      <c r="M207" s="358"/>
      <c r="N207" s="396"/>
      <c r="O207" s="71"/>
    </row>
    <row r="208" spans="1:16" hidden="1" x14ac:dyDescent="0.25">
      <c r="B208" s="25">
        <v>1</v>
      </c>
      <c r="C208" s="47"/>
      <c r="D208" s="396"/>
      <c r="E208" s="397"/>
      <c r="F208" s="396"/>
      <c r="G208" s="396"/>
      <c r="H208" s="358"/>
      <c r="I208" s="358"/>
      <c r="J208" s="358"/>
      <c r="K208" s="358">
        <f t="shared" si="185"/>
        <v>0</v>
      </c>
      <c r="L208" s="358"/>
      <c r="M208" s="358"/>
      <c r="N208" s="396"/>
      <c r="O208" s="71"/>
    </row>
    <row r="209" spans="1:16" hidden="1" x14ac:dyDescent="0.25">
      <c r="B209" s="25">
        <v>1</v>
      </c>
      <c r="C209" s="47"/>
      <c r="D209" s="396"/>
      <c r="E209" s="397"/>
      <c r="F209" s="396"/>
      <c r="G209" s="396"/>
      <c r="H209" s="358"/>
      <c r="I209" s="358"/>
      <c r="J209" s="358"/>
      <c r="K209" s="358">
        <f t="shared" si="185"/>
        <v>0</v>
      </c>
      <c r="L209" s="358"/>
      <c r="M209" s="358"/>
      <c r="N209" s="396"/>
      <c r="O209" s="71"/>
    </row>
    <row r="210" spans="1:16" hidden="1" x14ac:dyDescent="0.25">
      <c r="B210" s="25">
        <v>1</v>
      </c>
      <c r="C210" s="141"/>
      <c r="D210" s="396"/>
      <c r="E210" s="396"/>
      <c r="F210" s="396"/>
      <c r="G210" s="396"/>
      <c r="H210" s="358"/>
      <c r="I210" s="358"/>
      <c r="J210" s="358"/>
      <c r="K210" s="358">
        <f t="shared" si="185"/>
        <v>0</v>
      </c>
      <c r="L210" s="358"/>
      <c r="M210" s="358"/>
      <c r="N210" s="396"/>
      <c r="O210" s="71"/>
    </row>
    <row r="211" spans="1:16" hidden="1" x14ac:dyDescent="0.25">
      <c r="B211" s="25">
        <v>1</v>
      </c>
      <c r="C211" s="47"/>
      <c r="D211" s="396"/>
      <c r="E211" s="397"/>
      <c r="F211" s="396"/>
      <c r="G211" s="396"/>
      <c r="H211" s="358"/>
      <c r="I211" s="358"/>
      <c r="J211" s="358"/>
      <c r="K211" s="358">
        <f t="shared" si="185"/>
        <v>0</v>
      </c>
      <c r="L211" s="358"/>
      <c r="M211" s="358"/>
      <c r="N211" s="396"/>
      <c r="O211" s="71"/>
    </row>
    <row r="212" spans="1:16" ht="45" hidden="1" customHeight="1" x14ac:dyDescent="0.25">
      <c r="B212" s="25">
        <v>1</v>
      </c>
      <c r="C212" s="47"/>
      <c r="D212" s="396"/>
      <c r="E212" s="397"/>
      <c r="F212" s="396"/>
      <c r="G212" s="396"/>
      <c r="H212" s="358"/>
      <c r="I212" s="358"/>
      <c r="J212" s="358"/>
      <c r="K212" s="358">
        <f t="shared" si="185"/>
        <v>0</v>
      </c>
      <c r="L212" s="358"/>
      <c r="M212" s="358"/>
      <c r="N212" s="396"/>
      <c r="O212" s="71"/>
    </row>
    <row r="213" spans="1:16" ht="45" hidden="1" customHeight="1" x14ac:dyDescent="0.25">
      <c r="B213" s="25">
        <v>1</v>
      </c>
      <c r="C213" s="47"/>
      <c r="D213" s="396"/>
      <c r="E213" s="397"/>
      <c r="F213" s="396"/>
      <c r="G213" s="396"/>
      <c r="H213" s="358"/>
      <c r="I213" s="358"/>
      <c r="J213" s="358"/>
      <c r="K213" s="358">
        <f t="shared" si="185"/>
        <v>0</v>
      </c>
      <c r="L213" s="358"/>
      <c r="M213" s="358"/>
      <c r="N213" s="396"/>
      <c r="O213" s="71"/>
    </row>
    <row r="214" spans="1:16" s="72" customFormat="1" ht="31.5" hidden="1" customHeight="1" thickBot="1" x14ac:dyDescent="0.3">
      <c r="A214" s="25"/>
      <c r="B214" s="25">
        <v>1</v>
      </c>
      <c r="C214" s="78"/>
      <c r="D214" s="396"/>
      <c r="E214" s="397"/>
      <c r="F214" s="396"/>
      <c r="G214" s="396"/>
      <c r="H214" s="358"/>
      <c r="I214" s="358"/>
      <c r="J214" s="358"/>
      <c r="K214" s="358">
        <f t="shared" si="185"/>
        <v>0</v>
      </c>
      <c r="L214" s="358"/>
      <c r="M214" s="358"/>
      <c r="N214" s="396"/>
      <c r="O214" s="71"/>
      <c r="P214" s="292"/>
    </row>
    <row r="215" spans="1:16" ht="15.75" hidden="1" thickBot="1" x14ac:dyDescent="0.3">
      <c r="B215" s="25">
        <v>1</v>
      </c>
      <c r="C215" s="76"/>
      <c r="D215" s="403"/>
      <c r="E215" s="403"/>
      <c r="F215" s="403"/>
      <c r="G215" s="400"/>
      <c r="H215" s="452"/>
      <c r="I215" s="452"/>
      <c r="J215" s="452"/>
      <c r="K215" s="453">
        <f t="shared" si="185"/>
        <v>0</v>
      </c>
      <c r="L215" s="453"/>
      <c r="M215" s="453"/>
      <c r="N215" s="403"/>
      <c r="O215" s="71"/>
    </row>
    <row r="216" spans="1:16" ht="15" customHeight="1" x14ac:dyDescent="0.25">
      <c r="A216" s="25">
        <v>1</v>
      </c>
      <c r="B216" s="25">
        <v>1</v>
      </c>
      <c r="C216" s="52"/>
      <c r="D216" s="370"/>
      <c r="E216" s="370"/>
      <c r="F216" s="370"/>
      <c r="G216" s="372"/>
      <c r="H216" s="374"/>
      <c r="I216" s="374"/>
      <c r="J216" s="374"/>
      <c r="K216" s="374">
        <f t="shared" si="185"/>
        <v>0</v>
      </c>
      <c r="L216" s="374"/>
      <c r="M216" s="374"/>
      <c r="N216" s="370"/>
      <c r="O216" s="71"/>
    </row>
    <row r="217" spans="1:16" ht="29.25" customHeight="1" x14ac:dyDescent="0.25">
      <c r="A217" s="25">
        <v>1</v>
      </c>
      <c r="B217" s="25">
        <v>1</v>
      </c>
      <c r="C217" s="49" t="s">
        <v>88</v>
      </c>
      <c r="D217" s="353"/>
      <c r="E217" s="353"/>
      <c r="F217" s="353"/>
      <c r="G217" s="353"/>
      <c r="H217" s="356"/>
      <c r="I217" s="356"/>
      <c r="J217" s="356"/>
      <c r="K217" s="356">
        <f t="shared" si="185"/>
        <v>0</v>
      </c>
      <c r="L217" s="356"/>
      <c r="M217" s="356"/>
      <c r="N217" s="353"/>
      <c r="O217" s="71"/>
    </row>
    <row r="218" spans="1:16" ht="30" x14ac:dyDescent="0.25">
      <c r="A218" s="25">
        <v>1</v>
      </c>
      <c r="B218" s="25">
        <v>1</v>
      </c>
      <c r="C218" s="141" t="s">
        <v>120</v>
      </c>
      <c r="D218" s="396">
        <f>SUM(D219:D220)</f>
        <v>2417</v>
      </c>
      <c r="E218" s="396">
        <f>SUM(E219:E220)</f>
        <v>1008</v>
      </c>
      <c r="F218" s="396">
        <f>SUM(F219:F220)</f>
        <v>509</v>
      </c>
      <c r="G218" s="396">
        <f t="shared" ref="G218:G223" si="186">F218/E218*100</f>
        <v>50.496031746031747</v>
      </c>
      <c r="H218" s="356">
        <f t="shared" ref="H218:M218" si="187">SUM(H219:H220)</f>
        <v>2706.8475200000003</v>
      </c>
      <c r="I218" s="356">
        <f t="shared" si="187"/>
        <v>1127.8499999999999</v>
      </c>
      <c r="J218" s="356">
        <f t="shared" si="187"/>
        <v>598.41480000000001</v>
      </c>
      <c r="K218" s="356">
        <f t="shared" si="187"/>
        <v>-529.43520000000001</v>
      </c>
      <c r="L218" s="356">
        <f t="shared" si="187"/>
        <v>-20.070230000000002</v>
      </c>
      <c r="M218" s="356">
        <f t="shared" si="187"/>
        <v>578.34456999999998</v>
      </c>
      <c r="N218" s="396">
        <f t="shared" ref="N218:N224" si="188">J218/I218*100</f>
        <v>53.058013033648102</v>
      </c>
      <c r="O218" s="71"/>
    </row>
    <row r="219" spans="1:16" ht="30" x14ac:dyDescent="0.25">
      <c r="A219" s="25">
        <v>1</v>
      </c>
      <c r="B219" s="25">
        <v>1</v>
      </c>
      <c r="C219" s="47" t="s">
        <v>79</v>
      </c>
      <c r="D219" s="396">
        <v>1859</v>
      </c>
      <c r="E219" s="397">
        <f>ROUND(D219/12*$C$3,0)</f>
        <v>775</v>
      </c>
      <c r="F219" s="396">
        <v>384</v>
      </c>
      <c r="G219" s="396">
        <f t="shared" si="186"/>
        <v>49.548387096774192</v>
      </c>
      <c r="H219" s="356">
        <v>1859</v>
      </c>
      <c r="I219" s="356">
        <f t="shared" ref="I219:I220" si="189">ROUND(H219/12*$C$3,2)</f>
        <v>774.58</v>
      </c>
      <c r="J219" s="358">
        <f t="shared" ref="J219:J220" si="190">M219-L219</f>
        <v>387.29013000000003</v>
      </c>
      <c r="K219" s="356">
        <f t="shared" si="185"/>
        <v>-387.28987000000001</v>
      </c>
      <c r="L219" s="356">
        <v>-13.586040000000001</v>
      </c>
      <c r="M219" s="356">
        <v>373.70409000000001</v>
      </c>
      <c r="N219" s="396">
        <f t="shared" si="188"/>
        <v>50.000016783289013</v>
      </c>
      <c r="O219" s="71"/>
    </row>
    <row r="220" spans="1:16" ht="30" x14ac:dyDescent="0.25">
      <c r="A220" s="25">
        <v>1</v>
      </c>
      <c r="B220" s="25">
        <v>1</v>
      </c>
      <c r="C220" s="47" t="s">
        <v>80</v>
      </c>
      <c r="D220" s="396">
        <v>558</v>
      </c>
      <c r="E220" s="397">
        <f>ROUND(D220/12*$C$3,0)</f>
        <v>233</v>
      </c>
      <c r="F220" s="396">
        <v>125</v>
      </c>
      <c r="G220" s="396">
        <f t="shared" si="186"/>
        <v>53.648068669527895</v>
      </c>
      <c r="H220" s="438">
        <v>847.84752000000003</v>
      </c>
      <c r="I220" s="356">
        <f t="shared" si="189"/>
        <v>353.27</v>
      </c>
      <c r="J220" s="358">
        <f t="shared" si="190"/>
        <v>211.12467000000001</v>
      </c>
      <c r="K220" s="438">
        <f t="shared" si="185"/>
        <v>-142.14532999999997</v>
      </c>
      <c r="L220" s="438">
        <v>-6.4841899999999999</v>
      </c>
      <c r="M220" s="438">
        <v>204.64048</v>
      </c>
      <c r="N220" s="396">
        <f t="shared" si="188"/>
        <v>59.762977326124499</v>
      </c>
      <c r="O220" s="71"/>
    </row>
    <row r="221" spans="1:16" ht="30" x14ac:dyDescent="0.25">
      <c r="A221" s="25">
        <v>1</v>
      </c>
      <c r="B221" s="25">
        <v>1</v>
      </c>
      <c r="C221" s="141" t="s">
        <v>112</v>
      </c>
      <c r="D221" s="398">
        <f>SUM(D222)</f>
        <v>743</v>
      </c>
      <c r="E221" s="398">
        <f t="shared" ref="E221:M221" si="191">SUM(E222)</f>
        <v>310</v>
      </c>
      <c r="F221" s="398">
        <f t="shared" si="191"/>
        <v>6</v>
      </c>
      <c r="G221" s="396">
        <f t="shared" si="186"/>
        <v>1.935483870967742</v>
      </c>
      <c r="H221" s="438">
        <f>SUM(H222)</f>
        <v>1312.9553000000001</v>
      </c>
      <c r="I221" s="438">
        <f t="shared" si="191"/>
        <v>547.05999999999995</v>
      </c>
      <c r="J221" s="438">
        <f t="shared" si="191"/>
        <v>10.167399999999999</v>
      </c>
      <c r="K221" s="438">
        <f t="shared" si="191"/>
        <v>-536.8925999999999</v>
      </c>
      <c r="L221" s="438">
        <f t="shared" si="191"/>
        <v>0</v>
      </c>
      <c r="M221" s="438">
        <f t="shared" si="191"/>
        <v>10.167399999999999</v>
      </c>
      <c r="N221" s="438">
        <f t="shared" si="188"/>
        <v>1.8585529923591562</v>
      </c>
      <c r="O221" s="71"/>
    </row>
    <row r="222" spans="1:16" ht="30" x14ac:dyDescent="0.25">
      <c r="A222" s="25">
        <v>1</v>
      </c>
      <c r="B222" s="25">
        <v>1</v>
      </c>
      <c r="C222" s="173" t="s">
        <v>108</v>
      </c>
      <c r="D222" s="398">
        <v>743</v>
      </c>
      <c r="E222" s="425">
        <f>ROUND(D222/12*$C$3,0)</f>
        <v>310</v>
      </c>
      <c r="F222" s="398">
        <v>6</v>
      </c>
      <c r="G222" s="398">
        <f t="shared" si="186"/>
        <v>1.935483870967742</v>
      </c>
      <c r="H222" s="438">
        <v>1312.9553000000001</v>
      </c>
      <c r="I222" s="438">
        <f t="shared" ref="I222:I223" si="192">ROUND(H222/12*$C$3,2)</f>
        <v>547.05999999999995</v>
      </c>
      <c r="J222" s="358">
        <f t="shared" ref="J222:J223" si="193">M222-L222</f>
        <v>10.167399999999999</v>
      </c>
      <c r="K222" s="438">
        <f t="shared" si="185"/>
        <v>-536.8925999999999</v>
      </c>
      <c r="L222" s="438"/>
      <c r="M222" s="438">
        <v>10.167399999999999</v>
      </c>
      <c r="N222" s="438">
        <f t="shared" si="188"/>
        <v>1.8585529923591562</v>
      </c>
      <c r="O222" s="71"/>
    </row>
    <row r="223" spans="1:16" s="72" customFormat="1" ht="31.5" customHeight="1" thickBot="1" x14ac:dyDescent="0.3">
      <c r="A223" s="25">
        <v>1</v>
      </c>
      <c r="B223" s="25">
        <v>1</v>
      </c>
      <c r="C223" s="78" t="s">
        <v>123</v>
      </c>
      <c r="D223" s="396">
        <v>1500</v>
      </c>
      <c r="E223" s="397">
        <f>ROUND(D223/12*$C$3,0)</f>
        <v>625</v>
      </c>
      <c r="F223" s="396">
        <v>193</v>
      </c>
      <c r="G223" s="396">
        <f t="shared" si="186"/>
        <v>30.880000000000003</v>
      </c>
      <c r="H223" s="358">
        <v>1216.53</v>
      </c>
      <c r="I223" s="358">
        <f t="shared" si="192"/>
        <v>506.89</v>
      </c>
      <c r="J223" s="358">
        <f t="shared" si="193"/>
        <v>156.52685999999997</v>
      </c>
      <c r="K223" s="438">
        <f t="shared" si="185"/>
        <v>-350.36314000000004</v>
      </c>
      <c r="L223" s="438">
        <v>-2.5952600000000001</v>
      </c>
      <c r="M223" s="438">
        <v>153.93159999999997</v>
      </c>
      <c r="N223" s="396">
        <f t="shared" si="188"/>
        <v>30.87984769871175</v>
      </c>
      <c r="O223" s="71"/>
      <c r="P223" s="292"/>
    </row>
    <row r="224" spans="1:16" ht="15.75" thickBot="1" x14ac:dyDescent="0.3">
      <c r="A224" s="25">
        <v>1</v>
      </c>
      <c r="B224" s="25">
        <v>1</v>
      </c>
      <c r="C224" s="81" t="s">
        <v>3</v>
      </c>
      <c r="D224" s="403"/>
      <c r="E224" s="403"/>
      <c r="F224" s="403"/>
      <c r="G224" s="400"/>
      <c r="H224" s="433">
        <f t="shared" ref="H224:M224" si="194">H218+H221+H223</f>
        <v>5236.3328200000005</v>
      </c>
      <c r="I224" s="433">
        <f t="shared" si="194"/>
        <v>2181.7999999999997</v>
      </c>
      <c r="J224" s="433">
        <f t="shared" si="194"/>
        <v>765.10906</v>
      </c>
      <c r="K224" s="433">
        <f t="shared" si="194"/>
        <v>-1416.69094</v>
      </c>
      <c r="L224" s="433">
        <f t="shared" si="194"/>
        <v>-22.665490000000002</v>
      </c>
      <c r="M224" s="433">
        <f t="shared" si="194"/>
        <v>742.44357000000002</v>
      </c>
      <c r="N224" s="403">
        <f t="shared" si="188"/>
        <v>35.067790814923463</v>
      </c>
      <c r="O224" s="71"/>
    </row>
    <row r="225" spans="1:16" ht="15" customHeight="1" x14ac:dyDescent="0.25">
      <c r="A225" s="25">
        <v>1</v>
      </c>
      <c r="B225" s="25">
        <v>1</v>
      </c>
      <c r="C225" s="55"/>
      <c r="D225" s="420"/>
      <c r="E225" s="420"/>
      <c r="F225" s="420"/>
      <c r="G225" s="416"/>
      <c r="H225" s="442"/>
      <c r="I225" s="442"/>
      <c r="J225" s="442"/>
      <c r="K225" s="442">
        <f t="shared" si="185"/>
        <v>0</v>
      </c>
      <c r="L225" s="442"/>
      <c r="M225" s="442"/>
      <c r="N225" s="443"/>
      <c r="O225" s="71"/>
    </row>
    <row r="226" spans="1:16" ht="38.25" customHeight="1" x14ac:dyDescent="0.25">
      <c r="A226" s="25">
        <v>1</v>
      </c>
      <c r="B226" s="25">
        <v>1</v>
      </c>
      <c r="C226" s="114" t="s">
        <v>89</v>
      </c>
      <c r="D226" s="396"/>
      <c r="E226" s="396"/>
      <c r="F226" s="396"/>
      <c r="G226" s="396"/>
      <c r="H226" s="395"/>
      <c r="I226" s="395"/>
      <c r="J226" s="395"/>
      <c r="K226" s="395">
        <f t="shared" si="185"/>
        <v>0</v>
      </c>
      <c r="L226" s="395"/>
      <c r="M226" s="395"/>
      <c r="N226" s="396"/>
      <c r="O226" s="71"/>
    </row>
    <row r="227" spans="1:16" ht="30" x14ac:dyDescent="0.25">
      <c r="A227" s="25">
        <v>1</v>
      </c>
      <c r="B227" s="25">
        <v>1</v>
      </c>
      <c r="C227" s="141" t="s">
        <v>120</v>
      </c>
      <c r="D227" s="396">
        <f>SUM(D228:D229)</f>
        <v>1338</v>
      </c>
      <c r="E227" s="396">
        <f>SUM(E228:E229)</f>
        <v>558</v>
      </c>
      <c r="F227" s="396">
        <f>SUM(F228:F229)</f>
        <v>349</v>
      </c>
      <c r="G227" s="396">
        <f t="shared" ref="G227:G232" si="195">F227/E227*100</f>
        <v>62.54480286738351</v>
      </c>
      <c r="H227" s="358">
        <f t="shared" ref="H227:M227" si="196">SUM(H228:H229)</f>
        <v>1498.5069600000002</v>
      </c>
      <c r="I227" s="358">
        <f t="shared" si="196"/>
        <v>624.38</v>
      </c>
      <c r="J227" s="358">
        <f t="shared" si="196"/>
        <v>345.91217999999998</v>
      </c>
      <c r="K227" s="358">
        <f t="shared" si="196"/>
        <v>-278.46781999999996</v>
      </c>
      <c r="L227" s="358">
        <f t="shared" si="196"/>
        <v>-1.0933199999999998</v>
      </c>
      <c r="M227" s="358">
        <f t="shared" si="196"/>
        <v>344.81885999999997</v>
      </c>
      <c r="N227" s="396">
        <f t="shared" ref="N227:N233" si="197">J227/I227*100</f>
        <v>55.400906499247249</v>
      </c>
      <c r="O227" s="71"/>
    </row>
    <row r="228" spans="1:16" ht="30" x14ac:dyDescent="0.25">
      <c r="A228" s="25">
        <v>1</v>
      </c>
      <c r="B228" s="25">
        <v>1</v>
      </c>
      <c r="C228" s="47" t="s">
        <v>79</v>
      </c>
      <c r="D228" s="396">
        <v>1029</v>
      </c>
      <c r="E228" s="397">
        <f>ROUND(D228/12*$C$3,0)</f>
        <v>429</v>
      </c>
      <c r="F228" s="396">
        <v>338</v>
      </c>
      <c r="G228" s="396">
        <f t="shared" si="195"/>
        <v>78.787878787878782</v>
      </c>
      <c r="H228" s="358">
        <v>1029</v>
      </c>
      <c r="I228" s="358">
        <f t="shared" ref="I228:I229" si="198">ROUND(H228/12*$C$3,2)</f>
        <v>428.75</v>
      </c>
      <c r="J228" s="358">
        <f t="shared" ref="J228:J232" si="199">M228-L228</f>
        <v>330.47606999999999</v>
      </c>
      <c r="K228" s="358">
        <f t="shared" si="185"/>
        <v>-98.273930000000007</v>
      </c>
      <c r="L228" s="358">
        <v>-0.37519999999999998</v>
      </c>
      <c r="M228" s="358">
        <v>330.10086999999999</v>
      </c>
      <c r="N228" s="396">
        <f t="shared" si="197"/>
        <v>77.078966763848399</v>
      </c>
      <c r="O228" s="71"/>
    </row>
    <row r="229" spans="1:16" ht="30" x14ac:dyDescent="0.25">
      <c r="A229" s="25">
        <v>1</v>
      </c>
      <c r="B229" s="25">
        <v>1</v>
      </c>
      <c r="C229" s="47" t="s">
        <v>80</v>
      </c>
      <c r="D229" s="396">
        <v>309</v>
      </c>
      <c r="E229" s="397">
        <f>ROUND(D229/12*$C$3,0)</f>
        <v>129</v>
      </c>
      <c r="F229" s="396">
        <v>11</v>
      </c>
      <c r="G229" s="396">
        <f t="shared" si="195"/>
        <v>8.5271317829457356</v>
      </c>
      <c r="H229" s="358">
        <v>469.50696000000005</v>
      </c>
      <c r="I229" s="358">
        <f t="shared" si="198"/>
        <v>195.63</v>
      </c>
      <c r="J229" s="358">
        <f t="shared" si="199"/>
        <v>15.436110000000001</v>
      </c>
      <c r="K229" s="358">
        <f t="shared" si="185"/>
        <v>-180.19388999999998</v>
      </c>
      <c r="L229" s="358">
        <v>-0.71811999999999998</v>
      </c>
      <c r="M229" s="358">
        <v>14.71799</v>
      </c>
      <c r="N229" s="396">
        <f t="shared" si="197"/>
        <v>7.8904615856463742</v>
      </c>
      <c r="O229" s="71"/>
    </row>
    <row r="230" spans="1:16" ht="30" x14ac:dyDescent="0.25">
      <c r="A230" s="25">
        <v>1</v>
      </c>
      <c r="B230" s="25">
        <v>1</v>
      </c>
      <c r="C230" s="141" t="s">
        <v>112</v>
      </c>
      <c r="D230" s="398">
        <f>SUM(D231)</f>
        <v>456</v>
      </c>
      <c r="E230" s="398">
        <f t="shared" ref="E230:M230" si="200">SUM(E231)</f>
        <v>190</v>
      </c>
      <c r="F230" s="398">
        <f t="shared" si="200"/>
        <v>246</v>
      </c>
      <c r="G230" s="396">
        <f t="shared" si="195"/>
        <v>129.47368421052633</v>
      </c>
      <c r="H230" s="358">
        <f>SUM(H231)</f>
        <v>805.79759999999999</v>
      </c>
      <c r="I230" s="358">
        <f t="shared" si="200"/>
        <v>335.75</v>
      </c>
      <c r="J230" s="358">
        <f t="shared" si="200"/>
        <v>445.54945999999995</v>
      </c>
      <c r="K230" s="358">
        <f t="shared" si="200"/>
        <v>109.79945999999995</v>
      </c>
      <c r="L230" s="358">
        <f t="shared" si="200"/>
        <v>0</v>
      </c>
      <c r="M230" s="358">
        <f t="shared" si="200"/>
        <v>445.54945999999995</v>
      </c>
      <c r="N230" s="396">
        <f t="shared" si="197"/>
        <v>132.70274311243483</v>
      </c>
      <c r="O230" s="71"/>
    </row>
    <row r="231" spans="1:16" ht="30" x14ac:dyDescent="0.25">
      <c r="A231" s="25">
        <v>1</v>
      </c>
      <c r="B231" s="25">
        <v>1</v>
      </c>
      <c r="C231" s="173" t="s">
        <v>108</v>
      </c>
      <c r="D231" s="398">
        <v>456</v>
      </c>
      <c r="E231" s="425">
        <f>ROUND(D231/12*$C$3,0)</f>
        <v>190</v>
      </c>
      <c r="F231" s="398">
        <v>246</v>
      </c>
      <c r="G231" s="398">
        <f t="shared" si="195"/>
        <v>129.47368421052633</v>
      </c>
      <c r="H231" s="358">
        <v>805.79759999999999</v>
      </c>
      <c r="I231" s="358">
        <f t="shared" ref="I231:I232" si="201">ROUND(H231/12*$C$3,2)</f>
        <v>335.75</v>
      </c>
      <c r="J231" s="358">
        <f t="shared" si="199"/>
        <v>445.54945999999995</v>
      </c>
      <c r="K231" s="366">
        <f t="shared" si="185"/>
        <v>109.79945999999995</v>
      </c>
      <c r="L231" s="366"/>
      <c r="M231" s="366">
        <v>445.54945999999995</v>
      </c>
      <c r="N231" s="430">
        <f t="shared" si="197"/>
        <v>132.70274311243483</v>
      </c>
      <c r="O231" s="71"/>
    </row>
    <row r="232" spans="1:16" s="72" customFormat="1" ht="31.5" customHeight="1" thickBot="1" x14ac:dyDescent="0.3">
      <c r="A232" s="25">
        <v>1</v>
      </c>
      <c r="B232" s="25">
        <v>1</v>
      </c>
      <c r="C232" s="78" t="s">
        <v>123</v>
      </c>
      <c r="D232" s="396">
        <v>370</v>
      </c>
      <c r="E232" s="397">
        <f>ROUND(D232/12*$C$3,0)</f>
        <v>154</v>
      </c>
      <c r="F232" s="396">
        <v>158</v>
      </c>
      <c r="G232" s="396">
        <f t="shared" si="195"/>
        <v>102.59740259740259</v>
      </c>
      <c r="H232" s="358">
        <v>300.07739999999995</v>
      </c>
      <c r="I232" s="358">
        <f t="shared" si="201"/>
        <v>125.03</v>
      </c>
      <c r="J232" s="358">
        <f t="shared" si="199"/>
        <v>128.95218</v>
      </c>
      <c r="K232" s="358">
        <f t="shared" si="185"/>
        <v>3.9221799999999973</v>
      </c>
      <c r="L232" s="358">
        <v>-0.81101999999999996</v>
      </c>
      <c r="M232" s="358">
        <v>128.14115999999999</v>
      </c>
      <c r="N232" s="396">
        <f t="shared" si="197"/>
        <v>103.13699112213068</v>
      </c>
      <c r="O232" s="71"/>
      <c r="P232" s="292"/>
    </row>
    <row r="233" spans="1:16" ht="15.75" thickBot="1" x14ac:dyDescent="0.3">
      <c r="A233" s="25">
        <v>1</v>
      </c>
      <c r="B233" s="25">
        <v>1</v>
      </c>
      <c r="C233" s="176" t="s">
        <v>3</v>
      </c>
      <c r="D233" s="454"/>
      <c r="E233" s="454"/>
      <c r="F233" s="454"/>
      <c r="G233" s="455"/>
      <c r="H233" s="456">
        <f t="shared" ref="H233:M233" si="202">H227+H230+H232</f>
        <v>2604.3819600000002</v>
      </c>
      <c r="I233" s="456">
        <f t="shared" si="202"/>
        <v>1085.1600000000001</v>
      </c>
      <c r="J233" s="456">
        <f t="shared" si="202"/>
        <v>920.41381999999999</v>
      </c>
      <c r="K233" s="456">
        <f t="shared" si="202"/>
        <v>-164.74618000000001</v>
      </c>
      <c r="L233" s="456">
        <f t="shared" si="202"/>
        <v>-1.9043399999999999</v>
      </c>
      <c r="M233" s="456">
        <f t="shared" si="202"/>
        <v>918.50947999999994</v>
      </c>
      <c r="N233" s="454">
        <f t="shared" si="197"/>
        <v>84.818259058571996</v>
      </c>
      <c r="O233" s="71"/>
    </row>
    <row r="234" spans="1:16" ht="15" customHeight="1" thickBot="1" x14ac:dyDescent="0.3">
      <c r="A234" s="25">
        <v>1</v>
      </c>
      <c r="B234" s="25">
        <v>1</v>
      </c>
      <c r="C234" s="55"/>
      <c r="D234" s="457"/>
      <c r="E234" s="457"/>
      <c r="F234" s="420"/>
      <c r="G234" s="458"/>
      <c r="H234" s="459"/>
      <c r="I234" s="459"/>
      <c r="J234" s="442"/>
      <c r="K234" s="442">
        <f t="shared" si="185"/>
        <v>0</v>
      </c>
      <c r="L234" s="442"/>
      <c r="M234" s="442"/>
      <c r="N234" s="460"/>
      <c r="O234" s="71"/>
    </row>
    <row r="235" spans="1:16" ht="15" customHeight="1" x14ac:dyDescent="0.25">
      <c r="A235" s="25">
        <v>1</v>
      </c>
      <c r="B235" s="25">
        <v>1</v>
      </c>
      <c r="C235" s="170" t="s">
        <v>34</v>
      </c>
      <c r="D235" s="461"/>
      <c r="E235" s="461"/>
      <c r="F235" s="462"/>
      <c r="G235" s="461"/>
      <c r="H235" s="463"/>
      <c r="I235" s="463"/>
      <c r="J235" s="464"/>
      <c r="K235" s="464">
        <f t="shared" si="185"/>
        <v>0</v>
      </c>
      <c r="L235" s="464"/>
      <c r="M235" s="464"/>
      <c r="N235" s="461"/>
      <c r="O235" s="71"/>
    </row>
    <row r="236" spans="1:16" s="72" customFormat="1" ht="33.75" customHeight="1" x14ac:dyDescent="0.25">
      <c r="A236" s="25">
        <v>1</v>
      </c>
      <c r="B236" s="25">
        <v>1</v>
      </c>
      <c r="C236" s="222" t="s">
        <v>120</v>
      </c>
      <c r="D236" s="465">
        <f>SUM(D227,D218,D205,D196,D183,D173,D163,D153,D143,D134,D121,D112,D99,D86,D77,D68,D59,D49,D30,D39)</f>
        <v>155298</v>
      </c>
      <c r="E236" s="465">
        <f>SUM(E227,E218,E205,E196,E183,E173,E163,E153,E143,E134,E121,E112,E99,E86,E77,E68,E59,E49,E30,E39)</f>
        <v>64714</v>
      </c>
      <c r="F236" s="465">
        <f>SUM(F227,F218,F205,F196,F183,F173,F163,F153,F143,F134,F121,F112,F99,F86,F77,F68,F59,F49,F30,F39)</f>
        <v>53869</v>
      </c>
      <c r="G236" s="466">
        <f t="shared" ref="G236:G245" si="203">F236/E236*100</f>
        <v>83.241647865994992</v>
      </c>
      <c r="H236" s="467">
        <f t="shared" ref="H236:M236" si="204">SUM(H227,H218,H205,H196,H183,H173,H163,H153,H143,H134,H121,H112,H99,H86,H77,H68,H59,H49,H39,H30)</f>
        <v>218500.33275999999</v>
      </c>
      <c r="I236" s="467">
        <f t="shared" si="204"/>
        <v>91041.84</v>
      </c>
      <c r="J236" s="467">
        <f t="shared" si="204"/>
        <v>79362.859719999979</v>
      </c>
      <c r="K236" s="467">
        <f t="shared" si="204"/>
        <v>-11678.980280000002</v>
      </c>
      <c r="L236" s="467">
        <f t="shared" si="204"/>
        <v>-409.49313000000006</v>
      </c>
      <c r="M236" s="467">
        <f t="shared" si="204"/>
        <v>78953.366589999991</v>
      </c>
      <c r="N236" s="467">
        <f t="shared" ref="N236:N246" si="205">J236/I236*100</f>
        <v>87.171853864113444</v>
      </c>
      <c r="O236" s="71"/>
      <c r="P236" s="292"/>
    </row>
    <row r="237" spans="1:16" s="72" customFormat="1" ht="30" customHeight="1" x14ac:dyDescent="0.25">
      <c r="A237" s="25">
        <v>1</v>
      </c>
      <c r="B237" s="25">
        <v>1</v>
      </c>
      <c r="C237" s="177" t="s">
        <v>79</v>
      </c>
      <c r="D237" s="465">
        <f t="shared" ref="D237:F238" si="206">SUM(D228,D219,D206,D197,D184,D135,D122,D113,D100,D87,D78,D69,D60,D31)</f>
        <v>118374</v>
      </c>
      <c r="E237" s="465">
        <f t="shared" si="206"/>
        <v>49325</v>
      </c>
      <c r="F237" s="465">
        <f t="shared" si="206"/>
        <v>39872</v>
      </c>
      <c r="G237" s="466">
        <f t="shared" si="203"/>
        <v>80.835276229092756</v>
      </c>
      <c r="H237" s="467">
        <f t="shared" ref="H237:M238" si="207">SUM(H228,H219,H206,H197,H184,H135,H122,H113,H100,H87,H78,H69,H60,H31)</f>
        <v>155801.76700000002</v>
      </c>
      <c r="I237" s="467">
        <f t="shared" si="207"/>
        <v>64917.400000000009</v>
      </c>
      <c r="J237" s="467">
        <f t="shared" si="207"/>
        <v>52154.139439999999</v>
      </c>
      <c r="K237" s="467">
        <f t="shared" ref="K237" si="208">SUM(K228,K219,K206,K197,K184,K135,K122,K113,K100,K87,K78,K69,K60,K31)</f>
        <v>-12763.260560000001</v>
      </c>
      <c r="L237" s="467">
        <f t="shared" si="207"/>
        <v>-339.04402000000005</v>
      </c>
      <c r="M237" s="467">
        <f t="shared" si="207"/>
        <v>51815.095420000005</v>
      </c>
      <c r="N237" s="467">
        <f t="shared" si="205"/>
        <v>80.339230221789521</v>
      </c>
      <c r="O237" s="71"/>
      <c r="P237" s="292"/>
    </row>
    <row r="238" spans="1:16" s="72" customFormat="1" ht="30" customHeight="1" x14ac:dyDescent="0.25">
      <c r="A238" s="25">
        <v>1</v>
      </c>
      <c r="B238" s="25">
        <v>1</v>
      </c>
      <c r="C238" s="177" t="s">
        <v>80</v>
      </c>
      <c r="D238" s="465">
        <f t="shared" si="206"/>
        <v>35254</v>
      </c>
      <c r="E238" s="465">
        <f t="shared" si="206"/>
        <v>14692</v>
      </c>
      <c r="F238" s="465">
        <f t="shared" si="206"/>
        <v>12533</v>
      </c>
      <c r="G238" s="466">
        <f t="shared" si="203"/>
        <v>85.304927851892188</v>
      </c>
      <c r="H238" s="467">
        <f t="shared" si="207"/>
        <v>53566.337759999995</v>
      </c>
      <c r="I238" s="467">
        <f t="shared" si="207"/>
        <v>22319.31</v>
      </c>
      <c r="J238" s="467">
        <f t="shared" si="207"/>
        <v>19202.982679999997</v>
      </c>
      <c r="K238" s="467">
        <f t="shared" ref="K238" si="209">SUM(K229,K220,K207,K198,K185,K136,K123,K114,K101,K88,K79,K70,K61,K32)</f>
        <v>-3116.3273200000003</v>
      </c>
      <c r="L238" s="467">
        <f t="shared" si="207"/>
        <v>-75.917510000000007</v>
      </c>
      <c r="M238" s="467">
        <f t="shared" si="207"/>
        <v>19127.065170000002</v>
      </c>
      <c r="N238" s="467">
        <f t="shared" si="205"/>
        <v>86.037528400295514</v>
      </c>
      <c r="O238" s="71"/>
      <c r="P238" s="292"/>
    </row>
    <row r="239" spans="1:16" s="72" customFormat="1" ht="44.25" customHeight="1" x14ac:dyDescent="0.25">
      <c r="A239" s="25">
        <v>1</v>
      </c>
      <c r="B239" s="25">
        <v>1</v>
      </c>
      <c r="C239" s="177" t="s">
        <v>114</v>
      </c>
      <c r="D239" s="465">
        <f>SUM(D208,D174,D164,D154,D144,D124,D102,D89,D50,D40)</f>
        <v>838</v>
      </c>
      <c r="E239" s="465">
        <f>SUM(E208,E174,E164,E154,E144,E124,E102,E89,E50,E40)</f>
        <v>350</v>
      </c>
      <c r="F239" s="465">
        <f>SUM(F208,F174,F164,F154,F144,F124,F102,F89,F50,F40)</f>
        <v>614</v>
      </c>
      <c r="G239" s="466">
        <f t="shared" si="203"/>
        <v>175.42857142857142</v>
      </c>
      <c r="H239" s="467">
        <f t="shared" ref="H239:M239" si="210">SUM(H208,H174,H164,H154,H144,H124,H102,H89,H50,H40)</f>
        <v>4582.5191999999997</v>
      </c>
      <c r="I239" s="467">
        <f t="shared" si="210"/>
        <v>1909.4099999999999</v>
      </c>
      <c r="J239" s="467">
        <f t="shared" si="210"/>
        <v>3357.5976000000001</v>
      </c>
      <c r="K239" s="467">
        <f t="shared" si="210"/>
        <v>1448.1876</v>
      </c>
      <c r="L239" s="467">
        <f t="shared" si="210"/>
        <v>5.4683999999999999</v>
      </c>
      <c r="M239" s="467">
        <f t="shared" si="210"/>
        <v>3363.0659999999998</v>
      </c>
      <c r="N239" s="467">
        <f t="shared" si="205"/>
        <v>175.84476880292868</v>
      </c>
      <c r="O239" s="71"/>
      <c r="P239" s="292"/>
    </row>
    <row r="240" spans="1:16" s="72" customFormat="1" ht="30" customHeight="1" x14ac:dyDescent="0.25">
      <c r="A240" s="25">
        <v>1</v>
      </c>
      <c r="B240" s="25">
        <v>1</v>
      </c>
      <c r="C240" s="177" t="s">
        <v>115</v>
      </c>
      <c r="D240" s="465">
        <f>SUM(D209,D175,D165,D155,D145,D125,D103,D90,D51,D41,D187)</f>
        <v>832</v>
      </c>
      <c r="E240" s="465">
        <f>SUM(E209,E175,E165,E155,E145,E125,E103,E90,E51,E41,E187)</f>
        <v>347</v>
      </c>
      <c r="F240" s="465">
        <f>SUM(F209,F175,F165,F155,F145,F125,F103,F90,F51,F41,F187)</f>
        <v>850</v>
      </c>
      <c r="G240" s="466">
        <f t="shared" si="203"/>
        <v>244.95677233429393</v>
      </c>
      <c r="H240" s="465">
        <f t="shared" ref="H240:M240" si="211">SUM(H209,H175,H165,H155,H145,H125,H103,H90,H51,H41,H187)</f>
        <v>4549.7088000000003</v>
      </c>
      <c r="I240" s="465">
        <f t="shared" si="211"/>
        <v>1895.7199999999998</v>
      </c>
      <c r="J240" s="465">
        <f t="shared" si="211"/>
        <v>4648.1400000000003</v>
      </c>
      <c r="K240" s="465">
        <f t="shared" si="211"/>
        <v>2752.42</v>
      </c>
      <c r="L240" s="465">
        <f t="shared" si="211"/>
        <v>0</v>
      </c>
      <c r="M240" s="465">
        <f t="shared" si="211"/>
        <v>4648.1400000000003</v>
      </c>
      <c r="N240" s="467">
        <f t="shared" si="205"/>
        <v>245.19127297280195</v>
      </c>
      <c r="O240" s="71"/>
      <c r="P240" s="292"/>
    </row>
    <row r="241" spans="1:16" s="72" customFormat="1" ht="45" customHeight="1" x14ac:dyDescent="0.25">
      <c r="A241" s="25">
        <v>1</v>
      </c>
      <c r="B241" s="25">
        <v>1</v>
      </c>
      <c r="C241" s="222" t="s">
        <v>112</v>
      </c>
      <c r="D241" s="465">
        <f>SUM(D230,D221,D210,D199,D188,D176,D166,D156,D146,D137,D126,D115,D104,D91,D80,D71,D62,D52,D42,D33)</f>
        <v>168235</v>
      </c>
      <c r="E241" s="465">
        <f>SUM(E230,E221,E210,E199,E188,E176,E166,E156,E146,E137,E126,E115,E104,E91,E80,E71,E62,E52,E42,E33)</f>
        <v>70098</v>
      </c>
      <c r="F241" s="465">
        <f>SUM(F230,F221,F210,F199,F188,F176,F166,F156,F146,F137,F126,F115,F104,F91,F80,F71,F62,F52,F42,F33)</f>
        <v>70700</v>
      </c>
      <c r="G241" s="466">
        <f t="shared" si="203"/>
        <v>100.85879768324347</v>
      </c>
      <c r="H241" s="467">
        <f t="shared" ref="H241:M241" si="212">SUM(H230,H221,H210,H199,H188,H176,H166,H156,H146,H137,H126,H115,H104,H91,H80,H71,H62,H52,H42,H33)</f>
        <v>320906.60044999997</v>
      </c>
      <c r="I241" s="467">
        <f t="shared" si="212"/>
        <v>133711.09999999998</v>
      </c>
      <c r="J241" s="467">
        <f t="shared" si="212"/>
        <v>135820.12737999999</v>
      </c>
      <c r="K241" s="467">
        <f t="shared" si="212"/>
        <v>2109.0273800000032</v>
      </c>
      <c r="L241" s="467">
        <f t="shared" si="212"/>
        <v>-249.28282999999996</v>
      </c>
      <c r="M241" s="467">
        <f t="shared" si="212"/>
        <v>135570.84455000001</v>
      </c>
      <c r="N241" s="467">
        <f t="shared" si="205"/>
        <v>101.57730164511398</v>
      </c>
      <c r="O241" s="71"/>
      <c r="P241" s="292"/>
    </row>
    <row r="242" spans="1:16" s="72" customFormat="1" ht="30" x14ac:dyDescent="0.25">
      <c r="A242" s="25">
        <v>1</v>
      </c>
      <c r="B242" s="25">
        <v>1</v>
      </c>
      <c r="C242" s="177" t="s">
        <v>108</v>
      </c>
      <c r="D242" s="465">
        <f>SUM(D231,D222,D211,D200,D189,D138,D127,D116,D105,D92,D81,D72,D63,D34)</f>
        <v>33196</v>
      </c>
      <c r="E242" s="465">
        <f>SUM(E231,E222,E211,E200,E189,E138,E127,E116,E105,E92,E81,E72,E63,E34)</f>
        <v>13832</v>
      </c>
      <c r="F242" s="465">
        <f>SUM(F231,F222,F211,F200,F189,F138,F127,F116,F105,F92,F81,F72,F63,F34)</f>
        <v>13402</v>
      </c>
      <c r="G242" s="466">
        <f t="shared" si="203"/>
        <v>96.891266628108724</v>
      </c>
      <c r="H242" s="467">
        <f t="shared" ref="H242:M242" si="213">SUM(H231,H222,H211,H200,H189,H138,H127,H116,H105,H92,H81,H72,H63,H34)</f>
        <v>58660.651599999997</v>
      </c>
      <c r="I242" s="467">
        <f t="shared" si="213"/>
        <v>24441.93</v>
      </c>
      <c r="J242" s="467">
        <f t="shared" si="213"/>
        <v>23653.191100000007</v>
      </c>
      <c r="K242" s="467">
        <f t="shared" si="213"/>
        <v>-788.73889999999562</v>
      </c>
      <c r="L242" s="467">
        <f t="shared" si="213"/>
        <v>-49.209960000000002</v>
      </c>
      <c r="M242" s="467">
        <f t="shared" si="213"/>
        <v>23603.981140000004</v>
      </c>
      <c r="N242" s="467">
        <f t="shared" si="205"/>
        <v>96.773008923599761</v>
      </c>
      <c r="O242" s="71"/>
      <c r="P242" s="292"/>
    </row>
    <row r="243" spans="1:16" s="72" customFormat="1" ht="63.75" customHeight="1" x14ac:dyDescent="0.25">
      <c r="A243" s="25">
        <v>1</v>
      </c>
      <c r="B243" s="25">
        <v>1</v>
      </c>
      <c r="C243" s="177" t="s">
        <v>119</v>
      </c>
      <c r="D243" s="465">
        <f t="shared" ref="D243:F244" si="214">SUM(D212,D177,D167,D157,D147,D128,D106,D93,D53,D43,D190)</f>
        <v>106169</v>
      </c>
      <c r="E243" s="465">
        <f t="shared" si="214"/>
        <v>44236</v>
      </c>
      <c r="F243" s="465">
        <f t="shared" si="214"/>
        <v>44446</v>
      </c>
      <c r="G243" s="466">
        <f t="shared" si="203"/>
        <v>100.47472646713085</v>
      </c>
      <c r="H243" s="467">
        <f>SUM(H212,H177,H167,H157,H147,H128,H106,H93,H53,H43,H190)</f>
        <v>235193.60404999999</v>
      </c>
      <c r="I243" s="467">
        <f>SUM(I212,I177,I167,I157,I147,I128,I106,I93,I53,I43,I190)</f>
        <v>97997.36</v>
      </c>
      <c r="J243" s="467">
        <f>SUM(J177,J167,J157,J147,J128,J106,J93,J53,J43,J190)</f>
        <v>100080.42518000001</v>
      </c>
      <c r="K243" s="467">
        <f>SUM(K177,K167,K157,K147,K128,K106,K93,K53,K43,K190)</f>
        <v>2083.0651799999987</v>
      </c>
      <c r="L243" s="467">
        <f>SUM(L177,L167,L157,L147,L128,L106,L93,L53,L43,L190)</f>
        <v>-163.95409999999998</v>
      </c>
      <c r="M243" s="467">
        <f>SUM(M177,M167,M157,M147,M128,M106,M93,M53,M43,M190)</f>
        <v>99916.471080000003</v>
      </c>
      <c r="N243" s="467">
        <f t="shared" si="205"/>
        <v>102.12563397626222</v>
      </c>
      <c r="O243" s="71"/>
      <c r="P243" s="292"/>
    </row>
    <row r="244" spans="1:16" s="72" customFormat="1" ht="45" x14ac:dyDescent="0.25">
      <c r="A244" s="25">
        <v>1</v>
      </c>
      <c r="B244" s="25">
        <v>1</v>
      </c>
      <c r="C244" s="177" t="s">
        <v>109</v>
      </c>
      <c r="D244" s="465">
        <f t="shared" si="214"/>
        <v>28870</v>
      </c>
      <c r="E244" s="465">
        <f t="shared" si="214"/>
        <v>12030</v>
      </c>
      <c r="F244" s="465">
        <f t="shared" si="214"/>
        <v>12852</v>
      </c>
      <c r="G244" s="466">
        <f t="shared" si="203"/>
        <v>106.83291770573567</v>
      </c>
      <c r="H244" s="467">
        <f>SUM(H213,H178,H168,H158,H148,H129,H107,H94,H54,H44,H191)</f>
        <v>27052.344800000006</v>
      </c>
      <c r="I244" s="467">
        <f>SUM(I213,I178,I168,I158,I148,I129,I107,I94,I54,I44,I191)</f>
        <v>11271.810000000001</v>
      </c>
      <c r="J244" s="467">
        <f>SUM(J213,J178,J168,J158,J148,J129,J107,J94,J54,J44,J191)</f>
        <v>12086.5111</v>
      </c>
      <c r="K244" s="467">
        <f>SUM(K213,K178,K168,K158,K148,K129,K107,K94,K54,K44,K191)</f>
        <v>814.70109999999943</v>
      </c>
      <c r="L244" s="467">
        <f>SUM(L213,L178,L168,L158,L148,L129,L107,L94,L54,L44,L191)</f>
        <v>-36.118769999999998</v>
      </c>
      <c r="M244" s="467">
        <f>SUM(M213,M178,M168,M158,M148,M129,M107,M94,M54,M44,M191)</f>
        <v>12050.392330000001</v>
      </c>
      <c r="N244" s="467">
        <f t="shared" si="205"/>
        <v>107.22777530849082</v>
      </c>
      <c r="O244" s="71"/>
      <c r="P244" s="292"/>
    </row>
    <row r="245" spans="1:16" s="72" customFormat="1" ht="38.25" customHeight="1" thickBot="1" x14ac:dyDescent="0.3">
      <c r="A245" s="25">
        <v>1</v>
      </c>
      <c r="B245" s="25">
        <v>1</v>
      </c>
      <c r="C245" s="211" t="s">
        <v>123</v>
      </c>
      <c r="D245" s="468">
        <f t="shared" ref="D245:F246" si="215">SUM(D232,D223,D214,D201,D192,D179,D169,D159,D149,D139,D130,D117,D108,D95,D82,D73,D64,D55,D45,D35)</f>
        <v>298606</v>
      </c>
      <c r="E245" s="468">
        <f t="shared" si="215"/>
        <v>124419</v>
      </c>
      <c r="F245" s="468">
        <f t="shared" si="215"/>
        <v>120772</v>
      </c>
      <c r="G245" s="466">
        <f t="shared" si="203"/>
        <v>97.068775669310952</v>
      </c>
      <c r="H245" s="468">
        <f t="shared" ref="H245:M246" si="216">SUM(H232,H223,H214,H201,H192,H179,H169,H159,H149,H139,H130,H117,H108,H95,H82,H73,H64,H55,H45,H35)</f>
        <v>242175.43811999998</v>
      </c>
      <c r="I245" s="468">
        <f t="shared" si="216"/>
        <v>100906.45000000001</v>
      </c>
      <c r="J245" s="468">
        <f t="shared" si="216"/>
        <v>97987.372209999987</v>
      </c>
      <c r="K245" s="468">
        <f t="shared" ref="K245" si="217">SUM(K232,K223,K214,K201,K192,K179,K169,K159,K149,K139,K130,K117,K108,K95,K82,K73,K64,K55,K45,K35)</f>
        <v>-2919.0777900000039</v>
      </c>
      <c r="L245" s="468">
        <f t="shared" si="216"/>
        <v>-59.58632999999999</v>
      </c>
      <c r="M245" s="468">
        <f t="shared" si="216"/>
        <v>97927.785879999996</v>
      </c>
      <c r="N245" s="469">
        <f t="shared" si="205"/>
        <v>97.107144498691582</v>
      </c>
      <c r="O245" s="71"/>
      <c r="P245" s="292"/>
    </row>
    <row r="246" spans="1:16" s="72" customFormat="1" ht="15" customHeight="1" thickBot="1" x14ac:dyDescent="0.3">
      <c r="A246" s="25">
        <v>1</v>
      </c>
      <c r="B246" s="25">
        <v>1</v>
      </c>
      <c r="C246" s="212" t="s">
        <v>116</v>
      </c>
      <c r="D246" s="470">
        <f t="shared" si="215"/>
        <v>0</v>
      </c>
      <c r="E246" s="470">
        <f t="shared" si="215"/>
        <v>0</v>
      </c>
      <c r="F246" s="470">
        <f t="shared" si="215"/>
        <v>0</v>
      </c>
      <c r="G246" s="471">
        <f>SUM(G215,G180,G170,G131,G109,G96,G56,G46)</f>
        <v>0</v>
      </c>
      <c r="H246" s="472">
        <f t="shared" si="216"/>
        <v>781582.37132999988</v>
      </c>
      <c r="I246" s="472">
        <f t="shared" si="216"/>
        <v>325659.38999999996</v>
      </c>
      <c r="J246" s="472">
        <f t="shared" si="216"/>
        <v>313170.35930999997</v>
      </c>
      <c r="K246" s="472">
        <f t="shared" ref="K246" si="218">SUM(K233,K224,K215,K202,K193,K180,K170,K160,K150,K140,K131,K118,K109,K96,K83,K74,K65,K56,K46,K36)</f>
        <v>-12489.030690000003</v>
      </c>
      <c r="L246" s="472">
        <f t="shared" si="216"/>
        <v>-718.36228999999992</v>
      </c>
      <c r="M246" s="472">
        <f t="shared" si="216"/>
        <v>312451.99702000001</v>
      </c>
      <c r="N246" s="473">
        <f t="shared" si="205"/>
        <v>96.165002123844801</v>
      </c>
      <c r="O246" s="71"/>
      <c r="P246" s="292"/>
    </row>
    <row r="247" spans="1:16" ht="15" customHeight="1" x14ac:dyDescent="0.25">
      <c r="A247" s="25">
        <v>1</v>
      </c>
      <c r="B247" s="25">
        <v>1</v>
      </c>
      <c r="C247" s="2"/>
      <c r="D247" s="474"/>
      <c r="E247" s="474"/>
      <c r="F247" s="474"/>
      <c r="G247" s="460"/>
      <c r="H247" s="475"/>
      <c r="I247" s="475"/>
      <c r="J247" s="475"/>
      <c r="K247" s="475">
        <f t="shared" si="185"/>
        <v>0</v>
      </c>
      <c r="L247" s="475"/>
      <c r="M247" s="475"/>
      <c r="N247" s="458"/>
      <c r="O247" s="71"/>
    </row>
    <row r="248" spans="1:16" ht="15" customHeight="1" thickBot="1" x14ac:dyDescent="0.3">
      <c r="A248" s="25">
        <v>1</v>
      </c>
      <c r="B248" s="25">
        <v>1</v>
      </c>
      <c r="C248" s="122" t="s">
        <v>90</v>
      </c>
      <c r="D248" s="476"/>
      <c r="E248" s="476"/>
      <c r="F248" s="476"/>
      <c r="G248" s="476"/>
      <c r="H248" s="477"/>
      <c r="I248" s="477"/>
      <c r="J248" s="477"/>
      <c r="K248" s="477">
        <f t="shared" si="185"/>
        <v>0</v>
      </c>
      <c r="L248" s="477"/>
      <c r="M248" s="477"/>
      <c r="N248" s="478"/>
      <c r="O248" s="71"/>
    </row>
    <row r="249" spans="1:16" ht="29.25" customHeight="1" x14ac:dyDescent="0.25">
      <c r="A249" s="25">
        <v>1</v>
      </c>
      <c r="B249" s="25">
        <v>1</v>
      </c>
      <c r="C249" s="79" t="s">
        <v>36</v>
      </c>
      <c r="D249" s="479"/>
      <c r="E249" s="479"/>
      <c r="F249" s="479"/>
      <c r="G249" s="479"/>
      <c r="H249" s="480"/>
      <c r="I249" s="480"/>
      <c r="J249" s="421"/>
      <c r="K249" s="421">
        <f t="shared" si="185"/>
        <v>0</v>
      </c>
      <c r="L249" s="421"/>
      <c r="M249" s="421"/>
      <c r="N249" s="479"/>
      <c r="O249" s="71"/>
    </row>
    <row r="250" spans="1:16" ht="30.75" customHeight="1" x14ac:dyDescent="0.25">
      <c r="A250" s="25">
        <v>1</v>
      </c>
      <c r="B250" s="25">
        <v>1</v>
      </c>
      <c r="C250" s="141" t="s">
        <v>120</v>
      </c>
      <c r="D250" s="396">
        <f>SUM(D251:D254)</f>
        <v>3973</v>
      </c>
      <c r="E250" s="396">
        <f>SUM(E251:E254)</f>
        <v>1655</v>
      </c>
      <c r="F250" s="396">
        <f>SUM(F251:F254)</f>
        <v>1236</v>
      </c>
      <c r="G250" s="396">
        <f t="shared" ref="G250:G259" si="219">F250/E250*100</f>
        <v>74.682779456193344</v>
      </c>
      <c r="H250" s="358">
        <f t="shared" ref="H250:M250" si="220">SUM(H251:H254)</f>
        <v>6309.7930799999995</v>
      </c>
      <c r="I250" s="358">
        <f t="shared" si="220"/>
        <v>2629.0799999999995</v>
      </c>
      <c r="J250" s="358">
        <f t="shared" si="220"/>
        <v>2648.49442</v>
      </c>
      <c r="K250" s="358">
        <f t="shared" si="220"/>
        <v>19.414420000000007</v>
      </c>
      <c r="L250" s="358">
        <f t="shared" si="220"/>
        <v>-26.529579999999996</v>
      </c>
      <c r="M250" s="358">
        <f t="shared" si="220"/>
        <v>2621.9648400000001</v>
      </c>
      <c r="N250" s="396">
        <f t="shared" ref="N250:N260" si="221">J250/I250*100</f>
        <v>100.73844919135213</v>
      </c>
      <c r="O250" s="71"/>
    </row>
    <row r="251" spans="1:16" ht="31.5" customHeight="1" x14ac:dyDescent="0.25">
      <c r="A251" s="25">
        <v>1</v>
      </c>
      <c r="B251" s="25">
        <v>1</v>
      </c>
      <c r="C251" s="47" t="s">
        <v>79</v>
      </c>
      <c r="D251" s="396">
        <v>2905</v>
      </c>
      <c r="E251" s="397">
        <f t="shared" ref="E251:E259" si="222">ROUND(D251/12*$C$3,0)</f>
        <v>1210</v>
      </c>
      <c r="F251" s="396">
        <v>861</v>
      </c>
      <c r="G251" s="396">
        <f t="shared" si="219"/>
        <v>71.15702479338843</v>
      </c>
      <c r="H251" s="358">
        <v>3913.0349999999999</v>
      </c>
      <c r="I251" s="358">
        <f t="shared" ref="I251:I254" si="223">ROUND(H251/12*$C$3,2)</f>
        <v>1630.43</v>
      </c>
      <c r="J251" s="358">
        <f t="shared" ref="J251:J254" si="224">M251-L251</f>
        <v>1323.3822</v>
      </c>
      <c r="K251" s="358">
        <f t="shared" si="185"/>
        <v>-307.04780000000005</v>
      </c>
      <c r="L251" s="358">
        <v>-10.124379999999999</v>
      </c>
      <c r="M251" s="358">
        <v>1313.25782</v>
      </c>
      <c r="N251" s="396">
        <f t="shared" si="221"/>
        <v>81.167679691860428</v>
      </c>
      <c r="O251" s="71"/>
    </row>
    <row r="252" spans="1:16" ht="30" customHeight="1" x14ac:dyDescent="0.25">
      <c r="A252" s="25">
        <v>1</v>
      </c>
      <c r="B252" s="25">
        <v>1</v>
      </c>
      <c r="C252" s="47" t="s">
        <v>80</v>
      </c>
      <c r="D252" s="396">
        <v>872</v>
      </c>
      <c r="E252" s="397">
        <f t="shared" si="222"/>
        <v>363</v>
      </c>
      <c r="F252" s="396">
        <v>182</v>
      </c>
      <c r="G252" s="396">
        <f t="shared" si="219"/>
        <v>50.137741046831948</v>
      </c>
      <c r="H252" s="358">
        <v>1324.9516799999999</v>
      </c>
      <c r="I252" s="358">
        <f t="shared" si="223"/>
        <v>552.05999999999995</v>
      </c>
      <c r="J252" s="358">
        <f t="shared" si="224"/>
        <v>269.71102000000002</v>
      </c>
      <c r="K252" s="358">
        <f t="shared" si="185"/>
        <v>-282.34897999999993</v>
      </c>
      <c r="L252" s="358">
        <v>0</v>
      </c>
      <c r="M252" s="358">
        <v>269.71102000000002</v>
      </c>
      <c r="N252" s="396">
        <f t="shared" si="221"/>
        <v>48.855381661413624</v>
      </c>
      <c r="O252" s="71"/>
    </row>
    <row r="253" spans="1:16" ht="28.5" customHeight="1" x14ac:dyDescent="0.25">
      <c r="A253" s="25">
        <v>1</v>
      </c>
      <c r="B253" s="25">
        <v>1</v>
      </c>
      <c r="C253" s="47" t="s">
        <v>114</v>
      </c>
      <c r="D253" s="396">
        <v>102</v>
      </c>
      <c r="E253" s="397">
        <f t="shared" si="222"/>
        <v>43</v>
      </c>
      <c r="F253" s="396">
        <v>100</v>
      </c>
      <c r="G253" s="396">
        <f t="shared" si="219"/>
        <v>232.55813953488374</v>
      </c>
      <c r="H253" s="358">
        <v>557.77679999999998</v>
      </c>
      <c r="I253" s="358">
        <f t="shared" si="223"/>
        <v>232.41</v>
      </c>
      <c r="J253" s="358">
        <f t="shared" si="224"/>
        <v>546.84</v>
      </c>
      <c r="K253" s="358">
        <f t="shared" si="185"/>
        <v>314.43000000000006</v>
      </c>
      <c r="L253" s="358">
        <v>0</v>
      </c>
      <c r="M253" s="358">
        <v>546.84</v>
      </c>
      <c r="N253" s="396">
        <f t="shared" si="221"/>
        <v>235.29108041822644</v>
      </c>
      <c r="O253" s="71"/>
    </row>
    <row r="254" spans="1:16" ht="33.75" customHeight="1" x14ac:dyDescent="0.25">
      <c r="A254" s="25">
        <v>1</v>
      </c>
      <c r="B254" s="25">
        <v>1</v>
      </c>
      <c r="C254" s="47" t="s">
        <v>115</v>
      </c>
      <c r="D254" s="396">
        <v>94</v>
      </c>
      <c r="E254" s="397">
        <f t="shared" si="222"/>
        <v>39</v>
      </c>
      <c r="F254" s="396">
        <v>93</v>
      </c>
      <c r="G254" s="396">
        <f t="shared" si="219"/>
        <v>238.46153846153845</v>
      </c>
      <c r="H254" s="358">
        <v>514.02959999999996</v>
      </c>
      <c r="I254" s="358">
        <f t="shared" si="223"/>
        <v>214.18</v>
      </c>
      <c r="J254" s="358">
        <f t="shared" si="224"/>
        <v>508.56119999999999</v>
      </c>
      <c r="K254" s="358">
        <f t="shared" si="185"/>
        <v>294.38119999999998</v>
      </c>
      <c r="L254" s="358">
        <v>-16.405199999999997</v>
      </c>
      <c r="M254" s="358">
        <v>492.15600000000001</v>
      </c>
      <c r="N254" s="396">
        <f t="shared" si="221"/>
        <v>237.44569987860675</v>
      </c>
      <c r="O254" s="71"/>
    </row>
    <row r="255" spans="1:16" ht="30" x14ac:dyDescent="0.25">
      <c r="A255" s="25">
        <v>1</v>
      </c>
      <c r="B255" s="25">
        <v>1</v>
      </c>
      <c r="C255" s="141" t="s">
        <v>112</v>
      </c>
      <c r="D255" s="396">
        <f>SUM(D256:D258)</f>
        <v>6570</v>
      </c>
      <c r="E255" s="396">
        <f>SUM(E256:E258)</f>
        <v>2738</v>
      </c>
      <c r="F255" s="396">
        <f>SUM(F256:F258)</f>
        <v>1973</v>
      </c>
      <c r="G255" s="396">
        <f t="shared" si="219"/>
        <v>72.059897735573415</v>
      </c>
      <c r="H255" s="358">
        <f t="shared" ref="H255:M255" si="225">SUM(H256:H258)</f>
        <v>12415.565499999999</v>
      </c>
      <c r="I255" s="358">
        <f t="shared" si="225"/>
        <v>5173.1499999999996</v>
      </c>
      <c r="J255" s="358">
        <f t="shared" si="225"/>
        <v>2789.8156299999996</v>
      </c>
      <c r="K255" s="358">
        <f t="shared" si="225"/>
        <v>-2383.3343699999996</v>
      </c>
      <c r="L255" s="358">
        <f t="shared" si="225"/>
        <v>-7.2253400000000001</v>
      </c>
      <c r="M255" s="358">
        <f t="shared" si="225"/>
        <v>2782.5902899999996</v>
      </c>
      <c r="N255" s="396">
        <f t="shared" si="221"/>
        <v>53.928759653209354</v>
      </c>
      <c r="O255" s="71"/>
    </row>
    <row r="256" spans="1:16" ht="30" x14ac:dyDescent="0.25">
      <c r="A256" s="25">
        <v>1</v>
      </c>
      <c r="B256" s="25">
        <v>1</v>
      </c>
      <c r="C256" s="47" t="s">
        <v>108</v>
      </c>
      <c r="D256" s="396">
        <v>720</v>
      </c>
      <c r="E256" s="397">
        <f t="shared" si="222"/>
        <v>300</v>
      </c>
      <c r="F256" s="396">
        <v>355</v>
      </c>
      <c r="G256" s="396">
        <f t="shared" si="219"/>
        <v>118.33333333333333</v>
      </c>
      <c r="H256" s="358">
        <v>1272.3119999999999</v>
      </c>
      <c r="I256" s="358">
        <f t="shared" ref="I256:I259" si="226">ROUND(H256/12*$C$3,2)</f>
        <v>530.13</v>
      </c>
      <c r="J256" s="358">
        <f t="shared" ref="J256:J259" si="227">M256-L256</f>
        <v>640.22788000000003</v>
      </c>
      <c r="K256" s="358">
        <f t="shared" si="185"/>
        <v>110.09788000000003</v>
      </c>
      <c r="L256" s="358">
        <v>0</v>
      </c>
      <c r="M256" s="358">
        <v>640.22788000000003</v>
      </c>
      <c r="N256" s="396">
        <f t="shared" si="221"/>
        <v>120.76809084564164</v>
      </c>
      <c r="O256" s="71"/>
    </row>
    <row r="257" spans="1:16" ht="43.5" customHeight="1" x14ac:dyDescent="0.25">
      <c r="A257" s="25">
        <v>1</v>
      </c>
      <c r="B257" s="25">
        <v>1</v>
      </c>
      <c r="C257" s="47" t="s">
        <v>118</v>
      </c>
      <c r="D257" s="396">
        <v>4300</v>
      </c>
      <c r="E257" s="397">
        <f t="shared" si="222"/>
        <v>1792</v>
      </c>
      <c r="F257" s="396">
        <v>1142</v>
      </c>
      <c r="G257" s="396">
        <f t="shared" si="219"/>
        <v>63.727678571428569</v>
      </c>
      <c r="H257" s="358">
        <v>9755.9259999999995</v>
      </c>
      <c r="I257" s="358">
        <f t="shared" si="226"/>
        <v>4064.97</v>
      </c>
      <c r="J257" s="358">
        <f t="shared" si="227"/>
        <v>1763.5443099999998</v>
      </c>
      <c r="K257" s="358">
        <f t="shared" si="185"/>
        <v>-2301.42569</v>
      </c>
      <c r="L257" s="358">
        <v>0</v>
      </c>
      <c r="M257" s="358">
        <v>1763.5443099999998</v>
      </c>
      <c r="N257" s="396">
        <f t="shared" si="221"/>
        <v>43.383944038947391</v>
      </c>
      <c r="O257" s="71"/>
    </row>
    <row r="258" spans="1:16" ht="45" x14ac:dyDescent="0.25">
      <c r="A258" s="25">
        <v>1</v>
      </c>
      <c r="B258" s="25">
        <v>1</v>
      </c>
      <c r="C258" s="47" t="s">
        <v>109</v>
      </c>
      <c r="D258" s="396">
        <v>1550</v>
      </c>
      <c r="E258" s="397">
        <f t="shared" si="222"/>
        <v>646</v>
      </c>
      <c r="F258" s="396">
        <v>476</v>
      </c>
      <c r="G258" s="396">
        <f t="shared" si="219"/>
        <v>73.68421052631578</v>
      </c>
      <c r="H258" s="358">
        <v>1387.3275000000001</v>
      </c>
      <c r="I258" s="358">
        <f t="shared" si="226"/>
        <v>578.04999999999995</v>
      </c>
      <c r="J258" s="358">
        <f t="shared" si="227"/>
        <v>386.04344000000003</v>
      </c>
      <c r="K258" s="358">
        <f t="shared" si="185"/>
        <v>-192.00655999999992</v>
      </c>
      <c r="L258" s="358">
        <v>-7.2253400000000001</v>
      </c>
      <c r="M258" s="358">
        <v>378.81810000000002</v>
      </c>
      <c r="N258" s="396">
        <f t="shared" si="221"/>
        <v>66.783745350748219</v>
      </c>
      <c r="O258" s="71"/>
    </row>
    <row r="259" spans="1:16" s="72" customFormat="1" ht="33" customHeight="1" thickBot="1" x14ac:dyDescent="0.3">
      <c r="A259" s="25">
        <v>1</v>
      </c>
      <c r="B259" s="25">
        <v>1</v>
      </c>
      <c r="C259" s="78" t="s">
        <v>123</v>
      </c>
      <c r="D259" s="396">
        <v>10700</v>
      </c>
      <c r="E259" s="397">
        <f t="shared" si="222"/>
        <v>4458</v>
      </c>
      <c r="F259" s="396">
        <v>4396</v>
      </c>
      <c r="G259" s="396">
        <f t="shared" si="219"/>
        <v>98.609241812471964</v>
      </c>
      <c r="H259" s="358">
        <v>8677.9140000000007</v>
      </c>
      <c r="I259" s="358">
        <f t="shared" si="226"/>
        <v>3615.8</v>
      </c>
      <c r="J259" s="358">
        <f t="shared" si="227"/>
        <v>3568.4879999999998</v>
      </c>
      <c r="K259" s="358">
        <f t="shared" si="185"/>
        <v>-47.312000000000353</v>
      </c>
      <c r="L259" s="358">
        <v>-6.2957000000000001</v>
      </c>
      <c r="M259" s="358">
        <v>3562.1922999999997</v>
      </c>
      <c r="N259" s="396">
        <f t="shared" si="221"/>
        <v>98.691520548702911</v>
      </c>
      <c r="O259" s="71"/>
      <c r="P259" s="292"/>
    </row>
    <row r="260" spans="1:16" s="8" customFormat="1" ht="15.75" thickBot="1" x14ac:dyDescent="0.3">
      <c r="A260" s="25">
        <v>1</v>
      </c>
      <c r="B260" s="25">
        <v>1</v>
      </c>
      <c r="C260" s="125" t="s">
        <v>3</v>
      </c>
      <c r="D260" s="454"/>
      <c r="E260" s="454"/>
      <c r="F260" s="454"/>
      <c r="G260" s="455"/>
      <c r="H260" s="481">
        <f t="shared" ref="H260:M260" si="228">H255+H250+H259</f>
        <v>27403.272580000001</v>
      </c>
      <c r="I260" s="481">
        <f t="shared" si="228"/>
        <v>11418.029999999999</v>
      </c>
      <c r="J260" s="481">
        <f t="shared" si="228"/>
        <v>9006.7980499999994</v>
      </c>
      <c r="K260" s="481">
        <f t="shared" si="228"/>
        <v>-2411.2319499999999</v>
      </c>
      <c r="L260" s="481">
        <f t="shared" si="228"/>
        <v>-40.050619999999995</v>
      </c>
      <c r="M260" s="481">
        <f t="shared" si="228"/>
        <v>8966.7474299999994</v>
      </c>
      <c r="N260" s="454">
        <f t="shared" si="221"/>
        <v>78.882241945414393</v>
      </c>
      <c r="O260" s="71"/>
      <c r="P260" s="292"/>
    </row>
    <row r="261" spans="1:16" ht="15" customHeight="1" thickBot="1" x14ac:dyDescent="0.3">
      <c r="A261" s="25">
        <v>1</v>
      </c>
      <c r="B261" s="25">
        <v>1</v>
      </c>
      <c r="C261" s="25"/>
      <c r="D261" s="482"/>
      <c r="E261" s="482"/>
      <c r="F261" s="482"/>
      <c r="G261" s="483"/>
      <c r="H261" s="484"/>
      <c r="I261" s="484"/>
      <c r="J261" s="485"/>
      <c r="K261" s="485">
        <f t="shared" si="185"/>
        <v>0</v>
      </c>
      <c r="L261" s="485"/>
      <c r="M261" s="485"/>
      <c r="N261" s="486"/>
      <c r="O261" s="71"/>
    </row>
    <row r="262" spans="1:16" ht="15" customHeight="1" x14ac:dyDescent="0.25">
      <c r="A262" s="25">
        <v>1</v>
      </c>
      <c r="B262" s="25">
        <v>1</v>
      </c>
      <c r="C262" s="174" t="s">
        <v>38</v>
      </c>
      <c r="D262" s="487"/>
      <c r="E262" s="487"/>
      <c r="F262" s="487"/>
      <c r="G262" s="487"/>
      <c r="H262" s="488"/>
      <c r="I262" s="488"/>
      <c r="J262" s="488"/>
      <c r="K262" s="488">
        <f t="shared" si="185"/>
        <v>0</v>
      </c>
      <c r="L262" s="488"/>
      <c r="M262" s="488"/>
      <c r="N262" s="489"/>
      <c r="O262" s="71"/>
    </row>
    <row r="263" spans="1:16" ht="45.75" customHeight="1" x14ac:dyDescent="0.25">
      <c r="A263" s="25">
        <v>1</v>
      </c>
      <c r="B263" s="25">
        <v>1</v>
      </c>
      <c r="C263" s="127" t="s">
        <v>120</v>
      </c>
      <c r="D263" s="490">
        <f t="shared" ref="D263:M263" si="229">D250</f>
        <v>3973</v>
      </c>
      <c r="E263" s="490">
        <f t="shared" si="229"/>
        <v>1655</v>
      </c>
      <c r="F263" s="490">
        <f t="shared" si="229"/>
        <v>1236</v>
      </c>
      <c r="G263" s="491">
        <f t="shared" si="229"/>
        <v>74.682779456193344</v>
      </c>
      <c r="H263" s="492">
        <f t="shared" si="229"/>
        <v>6309.7930799999995</v>
      </c>
      <c r="I263" s="492">
        <f t="shared" si="229"/>
        <v>2629.0799999999995</v>
      </c>
      <c r="J263" s="492">
        <f t="shared" si="229"/>
        <v>2648.49442</v>
      </c>
      <c r="K263" s="492">
        <f t="shared" ref="K263" si="230">K250</f>
        <v>19.414420000000007</v>
      </c>
      <c r="L263" s="492">
        <f t="shared" si="229"/>
        <v>-26.529579999999996</v>
      </c>
      <c r="M263" s="492">
        <f t="shared" si="229"/>
        <v>2621.9648400000001</v>
      </c>
      <c r="N263" s="490">
        <f t="shared" ref="N263:N268" si="231">J263/I263*100</f>
        <v>100.73844919135213</v>
      </c>
      <c r="O263" s="71"/>
    </row>
    <row r="264" spans="1:16" ht="32.25" customHeight="1" x14ac:dyDescent="0.25">
      <c r="A264" s="25">
        <v>1</v>
      </c>
      <c r="B264" s="25">
        <v>1</v>
      </c>
      <c r="C264" s="126" t="s">
        <v>79</v>
      </c>
      <c r="D264" s="490">
        <f t="shared" ref="D264:M264" si="232">D251</f>
        <v>2905</v>
      </c>
      <c r="E264" s="490">
        <f t="shared" si="232"/>
        <v>1210</v>
      </c>
      <c r="F264" s="490">
        <f t="shared" si="232"/>
        <v>861</v>
      </c>
      <c r="G264" s="491">
        <f t="shared" si="232"/>
        <v>71.15702479338843</v>
      </c>
      <c r="H264" s="492">
        <f t="shared" si="232"/>
        <v>3913.0349999999999</v>
      </c>
      <c r="I264" s="492">
        <f t="shared" si="232"/>
        <v>1630.43</v>
      </c>
      <c r="J264" s="492">
        <f t="shared" si="232"/>
        <v>1323.3822</v>
      </c>
      <c r="K264" s="492">
        <f t="shared" ref="K264" si="233">K251</f>
        <v>-307.04780000000005</v>
      </c>
      <c r="L264" s="492">
        <f t="shared" si="232"/>
        <v>-10.124379999999999</v>
      </c>
      <c r="M264" s="492">
        <f t="shared" si="232"/>
        <v>1313.25782</v>
      </c>
      <c r="N264" s="492">
        <f t="shared" si="231"/>
        <v>81.167679691860428</v>
      </c>
      <c r="O264" s="71"/>
    </row>
    <row r="265" spans="1:16" ht="38.25" customHeight="1" x14ac:dyDescent="0.25">
      <c r="A265" s="25">
        <v>1</v>
      </c>
      <c r="B265" s="25">
        <v>1</v>
      </c>
      <c r="C265" s="126" t="s">
        <v>80</v>
      </c>
      <c r="D265" s="490">
        <f t="shared" ref="D265:M265" si="234">D252</f>
        <v>872</v>
      </c>
      <c r="E265" s="490">
        <f t="shared" si="234"/>
        <v>363</v>
      </c>
      <c r="F265" s="490">
        <f t="shared" si="234"/>
        <v>182</v>
      </c>
      <c r="G265" s="491">
        <f t="shared" si="234"/>
        <v>50.137741046831948</v>
      </c>
      <c r="H265" s="492">
        <f t="shared" si="234"/>
        <v>1324.9516799999999</v>
      </c>
      <c r="I265" s="492">
        <f t="shared" si="234"/>
        <v>552.05999999999995</v>
      </c>
      <c r="J265" s="492">
        <f t="shared" si="234"/>
        <v>269.71102000000002</v>
      </c>
      <c r="K265" s="492">
        <f t="shared" ref="K265" si="235">K252</f>
        <v>-282.34897999999993</v>
      </c>
      <c r="L265" s="492">
        <f t="shared" si="234"/>
        <v>0</v>
      </c>
      <c r="M265" s="492">
        <f t="shared" si="234"/>
        <v>269.71102000000002</v>
      </c>
      <c r="N265" s="490">
        <f t="shared" si="231"/>
        <v>48.855381661413624</v>
      </c>
      <c r="O265" s="71"/>
    </row>
    <row r="266" spans="1:16" ht="51" customHeight="1" x14ac:dyDescent="0.25">
      <c r="A266" s="25">
        <v>1</v>
      </c>
      <c r="B266" s="25">
        <v>1</v>
      </c>
      <c r="C266" s="126" t="s">
        <v>114</v>
      </c>
      <c r="D266" s="490">
        <f t="shared" ref="D266:M266" si="236">D253</f>
        <v>102</v>
      </c>
      <c r="E266" s="490">
        <f t="shared" si="236"/>
        <v>43</v>
      </c>
      <c r="F266" s="490">
        <f t="shared" si="236"/>
        <v>100</v>
      </c>
      <c r="G266" s="491">
        <f t="shared" si="236"/>
        <v>232.55813953488374</v>
      </c>
      <c r="H266" s="492">
        <f t="shared" si="236"/>
        <v>557.77679999999998</v>
      </c>
      <c r="I266" s="492">
        <f t="shared" si="236"/>
        <v>232.41</v>
      </c>
      <c r="J266" s="492">
        <f t="shared" si="236"/>
        <v>546.84</v>
      </c>
      <c r="K266" s="492">
        <f t="shared" ref="K266" si="237">K253</f>
        <v>314.43000000000006</v>
      </c>
      <c r="L266" s="492">
        <f t="shared" si="236"/>
        <v>0</v>
      </c>
      <c r="M266" s="492">
        <f t="shared" si="236"/>
        <v>546.84</v>
      </c>
      <c r="N266" s="490">
        <f t="shared" si="231"/>
        <v>235.29108041822644</v>
      </c>
      <c r="O266" s="71"/>
    </row>
    <row r="267" spans="1:16" ht="38.25" customHeight="1" x14ac:dyDescent="0.25">
      <c r="A267" s="25">
        <v>1</v>
      </c>
      <c r="B267" s="25">
        <v>1</v>
      </c>
      <c r="C267" s="126" t="s">
        <v>115</v>
      </c>
      <c r="D267" s="490">
        <f t="shared" ref="D267:M267" si="238">D254</f>
        <v>94</v>
      </c>
      <c r="E267" s="490">
        <f t="shared" si="238"/>
        <v>39</v>
      </c>
      <c r="F267" s="490">
        <f t="shared" si="238"/>
        <v>93</v>
      </c>
      <c r="G267" s="491">
        <f t="shared" si="238"/>
        <v>238.46153846153845</v>
      </c>
      <c r="H267" s="492">
        <f t="shared" si="238"/>
        <v>514.02959999999996</v>
      </c>
      <c r="I267" s="492">
        <f t="shared" si="238"/>
        <v>214.18</v>
      </c>
      <c r="J267" s="492">
        <f t="shared" si="238"/>
        <v>508.56119999999999</v>
      </c>
      <c r="K267" s="492">
        <f t="shared" ref="K267" si="239">K254</f>
        <v>294.38119999999998</v>
      </c>
      <c r="L267" s="492">
        <f t="shared" si="238"/>
        <v>-16.405199999999997</v>
      </c>
      <c r="M267" s="492">
        <f t="shared" si="238"/>
        <v>492.15600000000001</v>
      </c>
      <c r="N267" s="490">
        <f t="shared" si="231"/>
        <v>237.44569987860675</v>
      </c>
      <c r="O267" s="71"/>
    </row>
    <row r="268" spans="1:16" ht="30" x14ac:dyDescent="0.25">
      <c r="A268" s="25">
        <v>1</v>
      </c>
      <c r="B268" s="25">
        <v>1</v>
      </c>
      <c r="C268" s="127" t="s">
        <v>112</v>
      </c>
      <c r="D268" s="490">
        <f t="shared" ref="D268:M268" si="240">D255</f>
        <v>6570</v>
      </c>
      <c r="E268" s="490">
        <f t="shared" si="240"/>
        <v>2738</v>
      </c>
      <c r="F268" s="490">
        <f t="shared" si="240"/>
        <v>1973</v>
      </c>
      <c r="G268" s="491">
        <f t="shared" si="240"/>
        <v>72.059897735573415</v>
      </c>
      <c r="H268" s="492">
        <f t="shared" si="240"/>
        <v>12415.565499999999</v>
      </c>
      <c r="I268" s="492">
        <f t="shared" si="240"/>
        <v>5173.1499999999996</v>
      </c>
      <c r="J268" s="492">
        <f t="shared" si="240"/>
        <v>2789.8156299999996</v>
      </c>
      <c r="K268" s="492">
        <f t="shared" ref="K268" si="241">K255</f>
        <v>-2383.3343699999996</v>
      </c>
      <c r="L268" s="492">
        <f t="shared" si="240"/>
        <v>-7.2253400000000001</v>
      </c>
      <c r="M268" s="492">
        <f t="shared" si="240"/>
        <v>2782.5902899999996</v>
      </c>
      <c r="N268" s="490">
        <f t="shared" si="231"/>
        <v>53.928759653209354</v>
      </c>
      <c r="O268" s="71"/>
    </row>
    <row r="269" spans="1:16" ht="30" x14ac:dyDescent="0.25">
      <c r="A269" s="25">
        <v>1</v>
      </c>
      <c r="B269" s="25">
        <v>1</v>
      </c>
      <c r="C269" s="126" t="s">
        <v>108</v>
      </c>
      <c r="D269" s="490">
        <f t="shared" ref="D269:M269" si="242">D256</f>
        <v>720</v>
      </c>
      <c r="E269" s="490">
        <f t="shared" si="242"/>
        <v>300</v>
      </c>
      <c r="F269" s="490">
        <f t="shared" si="242"/>
        <v>355</v>
      </c>
      <c r="G269" s="491">
        <f t="shared" si="242"/>
        <v>118.33333333333333</v>
      </c>
      <c r="H269" s="492">
        <f t="shared" si="242"/>
        <v>1272.3119999999999</v>
      </c>
      <c r="I269" s="492">
        <f t="shared" si="242"/>
        <v>530.13</v>
      </c>
      <c r="J269" s="492">
        <f t="shared" si="242"/>
        <v>640.22788000000003</v>
      </c>
      <c r="K269" s="492">
        <f t="shared" ref="K269" si="243">K256</f>
        <v>110.09788000000003</v>
      </c>
      <c r="L269" s="492">
        <f t="shared" si="242"/>
        <v>0</v>
      </c>
      <c r="M269" s="492">
        <f t="shared" si="242"/>
        <v>640.22788000000003</v>
      </c>
      <c r="N269" s="490">
        <f>N256</f>
        <v>120.76809084564164</v>
      </c>
      <c r="O269" s="71"/>
    </row>
    <row r="270" spans="1:16" ht="44.25" customHeight="1" x14ac:dyDescent="0.25">
      <c r="A270" s="25">
        <v>1</v>
      </c>
      <c r="B270" s="25">
        <v>1</v>
      </c>
      <c r="C270" s="126" t="s">
        <v>81</v>
      </c>
      <c r="D270" s="490">
        <f t="shared" ref="D270:M270" si="244">D257</f>
        <v>4300</v>
      </c>
      <c r="E270" s="490">
        <f t="shared" si="244"/>
        <v>1792</v>
      </c>
      <c r="F270" s="490">
        <f t="shared" si="244"/>
        <v>1142</v>
      </c>
      <c r="G270" s="491">
        <f t="shared" si="244"/>
        <v>63.727678571428569</v>
      </c>
      <c r="H270" s="492">
        <f t="shared" si="244"/>
        <v>9755.9259999999995</v>
      </c>
      <c r="I270" s="492">
        <f t="shared" si="244"/>
        <v>4064.97</v>
      </c>
      <c r="J270" s="492">
        <f t="shared" si="244"/>
        <v>1763.5443099999998</v>
      </c>
      <c r="K270" s="492">
        <f t="shared" ref="K270" si="245">K257</f>
        <v>-2301.42569</v>
      </c>
      <c r="L270" s="492">
        <f t="shared" si="244"/>
        <v>0</v>
      </c>
      <c r="M270" s="492">
        <f t="shared" si="244"/>
        <v>1763.5443099999998</v>
      </c>
      <c r="N270" s="490">
        <f>J270/I270*100</f>
        <v>43.383944038947391</v>
      </c>
      <c r="O270" s="71"/>
    </row>
    <row r="271" spans="1:16" ht="44.25" customHeight="1" x14ac:dyDescent="0.25">
      <c r="A271" s="25">
        <v>1</v>
      </c>
      <c r="B271" s="25">
        <v>1</v>
      </c>
      <c r="C271" s="126" t="s">
        <v>109</v>
      </c>
      <c r="D271" s="490">
        <f t="shared" ref="D271:M271" si="246">D258</f>
        <v>1550</v>
      </c>
      <c r="E271" s="490">
        <f t="shared" si="246"/>
        <v>646</v>
      </c>
      <c r="F271" s="490">
        <f t="shared" si="246"/>
        <v>476</v>
      </c>
      <c r="G271" s="491">
        <f t="shared" si="246"/>
        <v>73.68421052631578</v>
      </c>
      <c r="H271" s="492">
        <f t="shared" si="246"/>
        <v>1387.3275000000001</v>
      </c>
      <c r="I271" s="492">
        <f t="shared" si="246"/>
        <v>578.04999999999995</v>
      </c>
      <c r="J271" s="492">
        <f t="shared" si="246"/>
        <v>386.04344000000003</v>
      </c>
      <c r="K271" s="492">
        <f t="shared" ref="K271" si="247">K258</f>
        <v>-192.00655999999992</v>
      </c>
      <c r="L271" s="492">
        <f t="shared" si="246"/>
        <v>-7.2253400000000001</v>
      </c>
      <c r="M271" s="492">
        <f t="shared" si="246"/>
        <v>378.81810000000002</v>
      </c>
      <c r="N271" s="490">
        <f>N258</f>
        <v>66.783745350748219</v>
      </c>
      <c r="O271" s="71"/>
    </row>
    <row r="272" spans="1:16" ht="38.25" customHeight="1" thickBot="1" x14ac:dyDescent="0.3">
      <c r="B272" s="25">
        <v>1</v>
      </c>
      <c r="C272" s="126" t="s">
        <v>123</v>
      </c>
      <c r="D272" s="493">
        <f t="shared" ref="D272:N272" si="248">SUM(D259)</f>
        <v>10700</v>
      </c>
      <c r="E272" s="493">
        <f t="shared" si="248"/>
        <v>4458</v>
      </c>
      <c r="F272" s="493">
        <f t="shared" si="248"/>
        <v>4396</v>
      </c>
      <c r="G272" s="493">
        <f t="shared" si="248"/>
        <v>98.609241812471964</v>
      </c>
      <c r="H272" s="493">
        <f t="shared" si="248"/>
        <v>8677.9140000000007</v>
      </c>
      <c r="I272" s="493">
        <f t="shared" si="248"/>
        <v>3615.8</v>
      </c>
      <c r="J272" s="493">
        <f t="shared" si="248"/>
        <v>3568.4879999999998</v>
      </c>
      <c r="K272" s="493">
        <f t="shared" ref="K272" si="249">SUM(K259)</f>
        <v>-47.312000000000353</v>
      </c>
      <c r="L272" s="493">
        <f t="shared" si="248"/>
        <v>-6.2957000000000001</v>
      </c>
      <c r="M272" s="493">
        <f t="shared" si="248"/>
        <v>3562.1922999999997</v>
      </c>
      <c r="N272" s="493">
        <f t="shared" si="248"/>
        <v>98.691520548702911</v>
      </c>
      <c r="O272" s="71"/>
    </row>
    <row r="273" spans="1:16" s="23" customFormat="1" ht="17.25" customHeight="1" thickBot="1" x14ac:dyDescent="0.3">
      <c r="A273" s="25">
        <v>1</v>
      </c>
      <c r="B273" s="25">
        <v>1</v>
      </c>
      <c r="C273" s="214" t="s">
        <v>117</v>
      </c>
      <c r="D273" s="494"/>
      <c r="E273" s="494"/>
      <c r="F273" s="494"/>
      <c r="G273" s="495"/>
      <c r="H273" s="496">
        <f t="shared" ref="H273:N273" si="250">H260</f>
        <v>27403.272580000001</v>
      </c>
      <c r="I273" s="496">
        <f t="shared" si="250"/>
        <v>11418.029999999999</v>
      </c>
      <c r="J273" s="496">
        <f t="shared" si="250"/>
        <v>9006.7980499999994</v>
      </c>
      <c r="K273" s="496">
        <f t="shared" ref="K273" si="251">K260</f>
        <v>-2411.2319499999999</v>
      </c>
      <c r="L273" s="496">
        <f t="shared" si="250"/>
        <v>-40.050619999999995</v>
      </c>
      <c r="M273" s="496">
        <f t="shared" si="250"/>
        <v>8966.7474299999994</v>
      </c>
      <c r="N273" s="496">
        <f t="shared" si="250"/>
        <v>78.882241945414393</v>
      </c>
      <c r="O273" s="71"/>
      <c r="P273" s="292"/>
    </row>
    <row r="274" spans="1:16" s="23" customFormat="1" ht="17.25" customHeight="1" x14ac:dyDescent="0.25">
      <c r="A274" s="25">
        <v>1</v>
      </c>
      <c r="B274" s="25">
        <v>1</v>
      </c>
      <c r="C274" s="124"/>
      <c r="D274" s="497"/>
      <c r="E274" s="497"/>
      <c r="F274" s="497"/>
      <c r="G274" s="460"/>
      <c r="H274" s="498"/>
      <c r="I274" s="498"/>
      <c r="J274" s="498"/>
      <c r="K274" s="498">
        <f t="shared" ref="K274:K331" si="252">J274-I274</f>
        <v>0</v>
      </c>
      <c r="L274" s="498"/>
      <c r="M274" s="498"/>
      <c r="N274" s="457"/>
      <c r="O274" s="71"/>
      <c r="P274" s="292"/>
    </row>
    <row r="275" spans="1:16" ht="29.25" x14ac:dyDescent="0.25">
      <c r="A275" s="25">
        <v>1</v>
      </c>
      <c r="B275" s="25">
        <v>1</v>
      </c>
      <c r="C275" s="184" t="s">
        <v>39</v>
      </c>
      <c r="D275" s="417"/>
      <c r="E275" s="416"/>
      <c r="F275" s="416"/>
      <c r="G275" s="416"/>
      <c r="H275" s="499"/>
      <c r="I275" s="499"/>
      <c r="J275" s="499"/>
      <c r="K275" s="499">
        <f t="shared" si="252"/>
        <v>0</v>
      </c>
      <c r="L275" s="499"/>
      <c r="M275" s="499"/>
      <c r="N275" s="500"/>
      <c r="O275" s="71"/>
    </row>
    <row r="276" spans="1:16" ht="36" customHeight="1" x14ac:dyDescent="0.25">
      <c r="A276" s="25">
        <v>1</v>
      </c>
      <c r="B276" s="25">
        <v>1</v>
      </c>
      <c r="C276" s="223" t="s">
        <v>120</v>
      </c>
      <c r="D276" s="396">
        <f>SUM(D277:D280)</f>
        <v>5204</v>
      </c>
      <c r="E276" s="396">
        <f>SUM(E277:E280)</f>
        <v>2169</v>
      </c>
      <c r="F276" s="396">
        <f>SUM(F277:F280)</f>
        <v>1005</v>
      </c>
      <c r="G276" s="353">
        <f t="shared" ref="G276:G284" si="253">F276/E276*100</f>
        <v>46.334716459197786</v>
      </c>
      <c r="H276" s="358">
        <f t="shared" ref="H276:M276" si="254">SUM(H277:H280)</f>
        <v>8808.7148400000005</v>
      </c>
      <c r="I276" s="358">
        <f t="shared" si="254"/>
        <v>3670.2999999999997</v>
      </c>
      <c r="J276" s="358">
        <f t="shared" si="254"/>
        <v>2163.37826</v>
      </c>
      <c r="K276" s="358">
        <f t="shared" si="254"/>
        <v>-1506.9217399999998</v>
      </c>
      <c r="L276" s="358">
        <f t="shared" si="254"/>
        <v>-52.647840000000002</v>
      </c>
      <c r="M276" s="358">
        <f t="shared" si="254"/>
        <v>2110.7304199999999</v>
      </c>
      <c r="N276" s="396">
        <f t="shared" ref="N276:N286" si="255">J276/I276*100</f>
        <v>58.942818298231757</v>
      </c>
      <c r="O276" s="71"/>
    </row>
    <row r="277" spans="1:16" ht="31.5" customHeight="1" x14ac:dyDescent="0.25">
      <c r="A277" s="25">
        <v>1</v>
      </c>
      <c r="B277" s="25">
        <v>1</v>
      </c>
      <c r="C277" s="47" t="s">
        <v>79</v>
      </c>
      <c r="D277" s="396">
        <v>3703</v>
      </c>
      <c r="E277" s="397">
        <f t="shared" ref="E277:E284" si="256">ROUND(D277/12*$C$3,0)</f>
        <v>1543</v>
      </c>
      <c r="F277" s="396">
        <v>778</v>
      </c>
      <c r="G277" s="353">
        <f t="shared" si="253"/>
        <v>50.421257290991569</v>
      </c>
      <c r="H277" s="358">
        <v>4987.9409999999998</v>
      </c>
      <c r="I277" s="358">
        <f t="shared" ref="I277:I280" si="257">ROUND(H277/12*$C$3,2)</f>
        <v>2078.31</v>
      </c>
      <c r="J277" s="358">
        <f t="shared" ref="J277:J285" si="258">M277-L277</f>
        <v>1168.48927</v>
      </c>
      <c r="K277" s="358">
        <f t="shared" si="252"/>
        <v>-909.82072999999991</v>
      </c>
      <c r="L277" s="358">
        <v>-3.4322399999999997</v>
      </c>
      <c r="M277" s="358">
        <v>1165.0570299999999</v>
      </c>
      <c r="N277" s="396">
        <f t="shared" si="255"/>
        <v>56.22304997810722</v>
      </c>
      <c r="O277" s="71"/>
    </row>
    <row r="278" spans="1:16" ht="33" customHeight="1" x14ac:dyDescent="0.25">
      <c r="A278" s="25">
        <v>1</v>
      </c>
      <c r="B278" s="25">
        <v>1</v>
      </c>
      <c r="C278" s="47" t="s">
        <v>80</v>
      </c>
      <c r="D278" s="396">
        <v>1111</v>
      </c>
      <c r="E278" s="397">
        <f t="shared" si="256"/>
        <v>463</v>
      </c>
      <c r="F278" s="396">
        <v>63</v>
      </c>
      <c r="G278" s="353">
        <f t="shared" si="253"/>
        <v>13.606911447084233</v>
      </c>
      <c r="H278" s="358">
        <v>1688.0978400000001</v>
      </c>
      <c r="I278" s="358">
        <f t="shared" si="257"/>
        <v>703.37</v>
      </c>
      <c r="J278" s="358">
        <f t="shared" si="258"/>
        <v>98.071390000000008</v>
      </c>
      <c r="K278" s="358">
        <f t="shared" si="252"/>
        <v>-605.29861000000005</v>
      </c>
      <c r="L278" s="358">
        <v>-49.215600000000002</v>
      </c>
      <c r="M278" s="358">
        <v>48.855790000000013</v>
      </c>
      <c r="N278" s="396">
        <f t="shared" si="255"/>
        <v>13.943072636023714</v>
      </c>
      <c r="O278" s="71"/>
    </row>
    <row r="279" spans="1:16" ht="30" x14ac:dyDescent="0.25">
      <c r="A279" s="25">
        <v>1</v>
      </c>
      <c r="B279" s="25">
        <v>1</v>
      </c>
      <c r="C279" s="47" t="s">
        <v>114</v>
      </c>
      <c r="D279" s="396">
        <v>160</v>
      </c>
      <c r="E279" s="397">
        <f t="shared" si="256"/>
        <v>67</v>
      </c>
      <c r="F279" s="396">
        <v>54</v>
      </c>
      <c r="G279" s="353">
        <f t="shared" si="253"/>
        <v>80.597014925373131</v>
      </c>
      <c r="H279" s="358">
        <v>874.94399999999996</v>
      </c>
      <c r="I279" s="358">
        <f t="shared" si="257"/>
        <v>364.56</v>
      </c>
      <c r="J279" s="358">
        <f t="shared" si="258"/>
        <v>295.29359999999997</v>
      </c>
      <c r="K279" s="358">
        <f t="shared" si="252"/>
        <v>-69.266400000000033</v>
      </c>
      <c r="L279" s="358">
        <v>0</v>
      </c>
      <c r="M279" s="358">
        <v>295.29359999999997</v>
      </c>
      <c r="N279" s="396">
        <f t="shared" si="255"/>
        <v>81</v>
      </c>
      <c r="O279" s="71"/>
    </row>
    <row r="280" spans="1:16" ht="34.5" customHeight="1" x14ac:dyDescent="0.25">
      <c r="A280" s="25">
        <v>1</v>
      </c>
      <c r="B280" s="25">
        <v>1</v>
      </c>
      <c r="C280" s="47" t="s">
        <v>115</v>
      </c>
      <c r="D280" s="396">
        <v>230</v>
      </c>
      <c r="E280" s="397">
        <f t="shared" si="256"/>
        <v>96</v>
      </c>
      <c r="F280" s="396">
        <v>110</v>
      </c>
      <c r="G280" s="353">
        <f t="shared" si="253"/>
        <v>114.58333333333333</v>
      </c>
      <c r="H280" s="358">
        <v>1257.732</v>
      </c>
      <c r="I280" s="358">
        <f t="shared" si="257"/>
        <v>524.05999999999995</v>
      </c>
      <c r="J280" s="358">
        <f t="shared" si="258"/>
        <v>601.524</v>
      </c>
      <c r="K280" s="358">
        <f t="shared" si="252"/>
        <v>77.464000000000055</v>
      </c>
      <c r="L280" s="358">
        <v>0</v>
      </c>
      <c r="M280" s="358">
        <v>601.524</v>
      </c>
      <c r="N280" s="396">
        <f t="shared" si="255"/>
        <v>114.78151356714881</v>
      </c>
      <c r="O280" s="71"/>
    </row>
    <row r="281" spans="1:16" ht="44.25" customHeight="1" x14ac:dyDescent="0.25">
      <c r="A281" s="25">
        <v>1</v>
      </c>
      <c r="B281" s="25">
        <v>1</v>
      </c>
      <c r="C281" s="141" t="s">
        <v>112</v>
      </c>
      <c r="D281" s="396">
        <f>SUM(D282:D284)</f>
        <v>6622</v>
      </c>
      <c r="E281" s="396">
        <f>SUM(E282:E284)</f>
        <v>2759</v>
      </c>
      <c r="F281" s="396">
        <f>SUM(F282:F284)</f>
        <v>1432</v>
      </c>
      <c r="G281" s="353">
        <f t="shared" si="253"/>
        <v>51.902863356288506</v>
      </c>
      <c r="H281" s="358">
        <f t="shared" ref="H281:M281" si="259">SUM(H282:H284)</f>
        <v>13509.033250000002</v>
      </c>
      <c r="I281" s="358">
        <f t="shared" si="259"/>
        <v>5628.76</v>
      </c>
      <c r="J281" s="358">
        <f t="shared" si="259"/>
        <v>4682.4346700000006</v>
      </c>
      <c r="K281" s="358">
        <f t="shared" si="259"/>
        <v>-946.32532999999944</v>
      </c>
      <c r="L281" s="358">
        <f t="shared" si="259"/>
        <v>-21.02985</v>
      </c>
      <c r="M281" s="358">
        <f t="shared" si="259"/>
        <v>4661.4048200000007</v>
      </c>
      <c r="N281" s="396">
        <f t="shared" si="255"/>
        <v>83.187676681897969</v>
      </c>
      <c r="O281" s="71"/>
    </row>
    <row r="282" spans="1:16" ht="30" x14ac:dyDescent="0.25">
      <c r="A282" s="25">
        <v>1</v>
      </c>
      <c r="B282" s="25">
        <v>1</v>
      </c>
      <c r="C282" s="47" t="s">
        <v>108</v>
      </c>
      <c r="D282" s="396">
        <v>1763</v>
      </c>
      <c r="E282" s="397">
        <f t="shared" si="256"/>
        <v>735</v>
      </c>
      <c r="F282" s="396">
        <v>202</v>
      </c>
      <c r="G282" s="353">
        <f t="shared" si="253"/>
        <v>27.482993197278908</v>
      </c>
      <c r="H282" s="358">
        <v>3115.3972999999996</v>
      </c>
      <c r="I282" s="358">
        <f t="shared" ref="I282:I285" si="260">ROUND(H282/12*$C$3,2)</f>
        <v>1298.08</v>
      </c>
      <c r="J282" s="358">
        <f t="shared" si="258"/>
        <v>361.83514000000002</v>
      </c>
      <c r="K282" s="358">
        <f t="shared" si="252"/>
        <v>-936.2448599999999</v>
      </c>
      <c r="L282" s="358">
        <v>0</v>
      </c>
      <c r="M282" s="358">
        <v>361.83514000000002</v>
      </c>
      <c r="N282" s="396">
        <f t="shared" si="255"/>
        <v>27.874641008258354</v>
      </c>
      <c r="O282" s="71"/>
    </row>
    <row r="283" spans="1:16" ht="45" customHeight="1" x14ac:dyDescent="0.25">
      <c r="A283" s="25">
        <v>1</v>
      </c>
      <c r="B283" s="25">
        <v>1</v>
      </c>
      <c r="C283" s="47" t="s">
        <v>118</v>
      </c>
      <c r="D283" s="396">
        <v>4400</v>
      </c>
      <c r="E283" s="397">
        <f t="shared" si="256"/>
        <v>1833</v>
      </c>
      <c r="F283" s="396">
        <v>1230</v>
      </c>
      <c r="G283" s="353">
        <f t="shared" si="253"/>
        <v>67.103109656301143</v>
      </c>
      <c r="H283" s="358">
        <v>9982.8080000000009</v>
      </c>
      <c r="I283" s="358">
        <f t="shared" si="260"/>
        <v>4159.5</v>
      </c>
      <c r="J283" s="358">
        <f t="shared" si="258"/>
        <v>4320.5995300000004</v>
      </c>
      <c r="K283" s="358">
        <f t="shared" si="252"/>
        <v>161.09953000000041</v>
      </c>
      <c r="L283" s="358">
        <v>-21.02985</v>
      </c>
      <c r="M283" s="358">
        <v>4299.5696800000005</v>
      </c>
      <c r="N283" s="396">
        <f t="shared" si="255"/>
        <v>103.87305036663062</v>
      </c>
      <c r="O283" s="71"/>
    </row>
    <row r="284" spans="1:16" ht="45" customHeight="1" x14ac:dyDescent="0.25">
      <c r="A284" s="25">
        <v>1</v>
      </c>
      <c r="B284" s="25">
        <v>1</v>
      </c>
      <c r="C284" s="47" t="s">
        <v>109</v>
      </c>
      <c r="D284" s="396">
        <v>459</v>
      </c>
      <c r="E284" s="397">
        <f t="shared" si="256"/>
        <v>191</v>
      </c>
      <c r="F284" s="396">
        <v>0</v>
      </c>
      <c r="G284" s="353">
        <f t="shared" si="253"/>
        <v>0</v>
      </c>
      <c r="H284" s="358">
        <v>410.82794999999993</v>
      </c>
      <c r="I284" s="358">
        <f t="shared" si="260"/>
        <v>171.18</v>
      </c>
      <c r="J284" s="358">
        <f t="shared" si="258"/>
        <v>0</v>
      </c>
      <c r="K284" s="358">
        <f t="shared" si="252"/>
        <v>-171.18</v>
      </c>
      <c r="L284" s="358">
        <v>0</v>
      </c>
      <c r="M284" s="358">
        <v>0</v>
      </c>
      <c r="N284" s="396">
        <f t="shared" si="255"/>
        <v>0</v>
      </c>
      <c r="O284" s="71"/>
    </row>
    <row r="285" spans="1:16" s="72" customFormat="1" ht="30.75" thickBot="1" x14ac:dyDescent="0.3">
      <c r="B285" s="72">
        <v>1</v>
      </c>
      <c r="C285" s="78" t="s">
        <v>123</v>
      </c>
      <c r="D285" s="396">
        <v>7300</v>
      </c>
      <c r="E285" s="397">
        <f>ROUND(D285/12*$C$3,0)</f>
        <v>3042</v>
      </c>
      <c r="F285" s="396">
        <v>2792</v>
      </c>
      <c r="G285" s="353">
        <f>F285/E285*100</f>
        <v>91.781722550953319</v>
      </c>
      <c r="H285" s="358">
        <v>5920.4459999999999</v>
      </c>
      <c r="I285" s="358">
        <f t="shared" si="260"/>
        <v>2466.85</v>
      </c>
      <c r="J285" s="358">
        <f t="shared" si="258"/>
        <v>2259.0585400000004</v>
      </c>
      <c r="K285" s="358">
        <f t="shared" si="252"/>
        <v>-207.79145999999946</v>
      </c>
      <c r="L285" s="358">
        <v>-1.4598200000000001</v>
      </c>
      <c r="M285" s="358">
        <v>2257.5987200000004</v>
      </c>
      <c r="N285" s="396">
        <f t="shared" si="255"/>
        <v>91.576647951841437</v>
      </c>
      <c r="O285" s="71"/>
      <c r="P285" s="292"/>
    </row>
    <row r="286" spans="1:16" s="8" customFormat="1" ht="15.75" thickBot="1" x14ac:dyDescent="0.3">
      <c r="A286" s="25">
        <v>1</v>
      </c>
      <c r="B286" s="25">
        <v>1</v>
      </c>
      <c r="C286" s="76" t="s">
        <v>3</v>
      </c>
      <c r="D286" s="454"/>
      <c r="E286" s="454"/>
      <c r="F286" s="454"/>
      <c r="G286" s="501"/>
      <c r="H286" s="481">
        <f t="shared" ref="H286:M286" si="261">H281+H276+H285</f>
        <v>28238.194090000001</v>
      </c>
      <c r="I286" s="481">
        <f t="shared" si="261"/>
        <v>11765.91</v>
      </c>
      <c r="J286" s="481">
        <f t="shared" si="261"/>
        <v>9104.87147</v>
      </c>
      <c r="K286" s="481">
        <f t="shared" si="261"/>
        <v>-2661.0385299999989</v>
      </c>
      <c r="L286" s="481">
        <f t="shared" si="261"/>
        <v>-75.137509999999992</v>
      </c>
      <c r="M286" s="481">
        <f t="shared" si="261"/>
        <v>9029.7339600000014</v>
      </c>
      <c r="N286" s="454">
        <f t="shared" si="255"/>
        <v>77.383487295075355</v>
      </c>
      <c r="O286" s="71"/>
      <c r="P286" s="292"/>
    </row>
    <row r="287" spans="1:16" ht="35.25" customHeight="1" x14ac:dyDescent="0.25">
      <c r="A287" s="25">
        <v>1</v>
      </c>
      <c r="B287" s="25">
        <v>1</v>
      </c>
      <c r="C287" s="215" t="s">
        <v>37</v>
      </c>
      <c r="D287" s="502"/>
      <c r="E287" s="502"/>
      <c r="F287" s="502"/>
      <c r="G287" s="503"/>
      <c r="H287" s="504"/>
      <c r="I287" s="504"/>
      <c r="J287" s="504"/>
      <c r="K287" s="504">
        <f t="shared" si="252"/>
        <v>0</v>
      </c>
      <c r="L287" s="504"/>
      <c r="M287" s="504"/>
      <c r="N287" s="505"/>
      <c r="O287" s="71"/>
    </row>
    <row r="288" spans="1:16" ht="30" x14ac:dyDescent="0.25">
      <c r="A288" s="25">
        <v>1</v>
      </c>
      <c r="B288" s="25">
        <v>1</v>
      </c>
      <c r="C288" s="137" t="s">
        <v>120</v>
      </c>
      <c r="D288" s="506">
        <f t="shared" ref="D288:N288" si="262">D276</f>
        <v>5204</v>
      </c>
      <c r="E288" s="506">
        <f t="shared" si="262"/>
        <v>2169</v>
      </c>
      <c r="F288" s="506">
        <f t="shared" si="262"/>
        <v>1005</v>
      </c>
      <c r="G288" s="507">
        <f t="shared" si="262"/>
        <v>46.334716459197786</v>
      </c>
      <c r="H288" s="508">
        <f t="shared" si="262"/>
        <v>8808.7148400000005</v>
      </c>
      <c r="I288" s="508">
        <f t="shared" si="262"/>
        <v>3670.2999999999997</v>
      </c>
      <c r="J288" s="508">
        <f t="shared" si="262"/>
        <v>2163.37826</v>
      </c>
      <c r="K288" s="508">
        <f t="shared" ref="K288" si="263">K276</f>
        <v>-1506.9217399999998</v>
      </c>
      <c r="L288" s="508">
        <f t="shared" si="262"/>
        <v>-52.647840000000002</v>
      </c>
      <c r="M288" s="508">
        <f t="shared" si="262"/>
        <v>2110.7304199999999</v>
      </c>
      <c r="N288" s="509">
        <f t="shared" si="262"/>
        <v>58.942818298231757</v>
      </c>
      <c r="O288" s="71"/>
    </row>
    <row r="289" spans="1:16" ht="27" customHeight="1" x14ac:dyDescent="0.25">
      <c r="A289" s="25">
        <v>1</v>
      </c>
      <c r="B289" s="25">
        <v>1</v>
      </c>
      <c r="C289" s="129" t="s">
        <v>79</v>
      </c>
      <c r="D289" s="506">
        <f t="shared" ref="D289:N289" si="264">D277</f>
        <v>3703</v>
      </c>
      <c r="E289" s="506">
        <f t="shared" si="264"/>
        <v>1543</v>
      </c>
      <c r="F289" s="506">
        <f t="shared" si="264"/>
        <v>778</v>
      </c>
      <c r="G289" s="507">
        <f t="shared" si="264"/>
        <v>50.421257290991569</v>
      </c>
      <c r="H289" s="508">
        <f t="shared" si="264"/>
        <v>4987.9409999999998</v>
      </c>
      <c r="I289" s="508">
        <f t="shared" si="264"/>
        <v>2078.31</v>
      </c>
      <c r="J289" s="508">
        <f t="shared" si="264"/>
        <v>1168.48927</v>
      </c>
      <c r="K289" s="508">
        <f t="shared" ref="K289" si="265">K277</f>
        <v>-909.82072999999991</v>
      </c>
      <c r="L289" s="508">
        <f t="shared" si="264"/>
        <v>-3.4322399999999997</v>
      </c>
      <c r="M289" s="508">
        <f t="shared" si="264"/>
        <v>1165.0570299999999</v>
      </c>
      <c r="N289" s="509">
        <f t="shared" si="264"/>
        <v>56.22304997810722</v>
      </c>
      <c r="O289" s="71"/>
    </row>
    <row r="290" spans="1:16" ht="27" customHeight="1" x14ac:dyDescent="0.25">
      <c r="A290" s="25">
        <v>1</v>
      </c>
      <c r="B290" s="25">
        <v>1</v>
      </c>
      <c r="C290" s="129" t="s">
        <v>80</v>
      </c>
      <c r="D290" s="506">
        <f t="shared" ref="D290:N290" si="266">D278</f>
        <v>1111</v>
      </c>
      <c r="E290" s="506">
        <f t="shared" si="266"/>
        <v>463</v>
      </c>
      <c r="F290" s="506">
        <f t="shared" si="266"/>
        <v>63</v>
      </c>
      <c r="G290" s="507">
        <f t="shared" si="266"/>
        <v>13.606911447084233</v>
      </c>
      <c r="H290" s="508">
        <f t="shared" si="266"/>
        <v>1688.0978400000001</v>
      </c>
      <c r="I290" s="508">
        <f t="shared" si="266"/>
        <v>703.37</v>
      </c>
      <c r="J290" s="508">
        <f t="shared" si="266"/>
        <v>98.071390000000008</v>
      </c>
      <c r="K290" s="508">
        <f t="shared" ref="K290" si="267">K278</f>
        <v>-605.29861000000005</v>
      </c>
      <c r="L290" s="508">
        <f t="shared" si="266"/>
        <v>-49.215600000000002</v>
      </c>
      <c r="M290" s="508">
        <f t="shared" si="266"/>
        <v>48.855790000000013</v>
      </c>
      <c r="N290" s="509">
        <f t="shared" si="266"/>
        <v>13.943072636023714</v>
      </c>
      <c r="O290" s="71"/>
    </row>
    <row r="291" spans="1:16" ht="27" customHeight="1" x14ac:dyDescent="0.25">
      <c r="A291" s="25">
        <v>1</v>
      </c>
      <c r="B291" s="25">
        <v>1</v>
      </c>
      <c r="C291" s="129" t="s">
        <v>114</v>
      </c>
      <c r="D291" s="506">
        <f t="shared" ref="D291:N291" si="268">D279</f>
        <v>160</v>
      </c>
      <c r="E291" s="506">
        <f t="shared" si="268"/>
        <v>67</v>
      </c>
      <c r="F291" s="506">
        <f t="shared" si="268"/>
        <v>54</v>
      </c>
      <c r="G291" s="507">
        <f t="shared" si="268"/>
        <v>80.597014925373131</v>
      </c>
      <c r="H291" s="508">
        <f t="shared" si="268"/>
        <v>874.94399999999996</v>
      </c>
      <c r="I291" s="508">
        <f t="shared" si="268"/>
        <v>364.56</v>
      </c>
      <c r="J291" s="508">
        <f t="shared" si="268"/>
        <v>295.29359999999997</v>
      </c>
      <c r="K291" s="508">
        <f t="shared" ref="K291" si="269">K279</f>
        <v>-69.266400000000033</v>
      </c>
      <c r="L291" s="508">
        <f t="shared" si="268"/>
        <v>0</v>
      </c>
      <c r="M291" s="508">
        <f t="shared" si="268"/>
        <v>295.29359999999997</v>
      </c>
      <c r="N291" s="509">
        <f t="shared" si="268"/>
        <v>81</v>
      </c>
      <c r="O291" s="71"/>
    </row>
    <row r="292" spans="1:16" ht="27" customHeight="1" x14ac:dyDescent="0.25">
      <c r="A292" s="25">
        <v>1</v>
      </c>
      <c r="B292" s="25">
        <v>1</v>
      </c>
      <c r="C292" s="129" t="s">
        <v>115</v>
      </c>
      <c r="D292" s="506">
        <f t="shared" ref="D292:N292" si="270">D280</f>
        <v>230</v>
      </c>
      <c r="E292" s="506">
        <f t="shared" si="270"/>
        <v>96</v>
      </c>
      <c r="F292" s="506">
        <f t="shared" si="270"/>
        <v>110</v>
      </c>
      <c r="G292" s="507">
        <f t="shared" si="270"/>
        <v>114.58333333333333</v>
      </c>
      <c r="H292" s="508">
        <f t="shared" si="270"/>
        <v>1257.732</v>
      </c>
      <c r="I292" s="508">
        <f t="shared" si="270"/>
        <v>524.05999999999995</v>
      </c>
      <c r="J292" s="508">
        <f t="shared" si="270"/>
        <v>601.524</v>
      </c>
      <c r="K292" s="508">
        <f t="shared" ref="K292" si="271">K280</f>
        <v>77.464000000000055</v>
      </c>
      <c r="L292" s="508">
        <f t="shared" si="270"/>
        <v>0</v>
      </c>
      <c r="M292" s="508">
        <f t="shared" si="270"/>
        <v>601.524</v>
      </c>
      <c r="N292" s="509">
        <f t="shared" si="270"/>
        <v>114.78151356714881</v>
      </c>
      <c r="O292" s="71"/>
    </row>
    <row r="293" spans="1:16" ht="41.25" customHeight="1" x14ac:dyDescent="0.25">
      <c r="A293" s="25">
        <v>1</v>
      </c>
      <c r="B293" s="25">
        <v>1</v>
      </c>
      <c r="C293" s="137" t="s">
        <v>112</v>
      </c>
      <c r="D293" s="506">
        <f t="shared" ref="D293:N293" si="272">D281</f>
        <v>6622</v>
      </c>
      <c r="E293" s="506">
        <f t="shared" si="272"/>
        <v>2759</v>
      </c>
      <c r="F293" s="506">
        <f t="shared" si="272"/>
        <v>1432</v>
      </c>
      <c r="G293" s="507">
        <f t="shared" si="272"/>
        <v>51.902863356288506</v>
      </c>
      <c r="H293" s="508">
        <f t="shared" si="272"/>
        <v>13509.033250000002</v>
      </c>
      <c r="I293" s="508">
        <f t="shared" si="272"/>
        <v>5628.76</v>
      </c>
      <c r="J293" s="508">
        <f t="shared" si="272"/>
        <v>4682.4346700000006</v>
      </c>
      <c r="K293" s="508">
        <f t="shared" ref="K293" si="273">K281</f>
        <v>-946.32532999999944</v>
      </c>
      <c r="L293" s="508">
        <f t="shared" si="272"/>
        <v>-21.02985</v>
      </c>
      <c r="M293" s="508">
        <f t="shared" si="272"/>
        <v>4661.4048200000007</v>
      </c>
      <c r="N293" s="509">
        <f t="shared" si="272"/>
        <v>83.187676681897969</v>
      </c>
      <c r="O293" s="71"/>
    </row>
    <row r="294" spans="1:16" ht="30" x14ac:dyDescent="0.25">
      <c r="A294" s="25">
        <v>1</v>
      </c>
      <c r="B294" s="25">
        <v>1</v>
      </c>
      <c r="C294" s="129" t="s">
        <v>108</v>
      </c>
      <c r="D294" s="506">
        <f t="shared" ref="D294:N294" si="274">D282</f>
        <v>1763</v>
      </c>
      <c r="E294" s="506">
        <f t="shared" si="274"/>
        <v>735</v>
      </c>
      <c r="F294" s="506">
        <f t="shared" si="274"/>
        <v>202</v>
      </c>
      <c r="G294" s="507">
        <f t="shared" si="274"/>
        <v>27.482993197278908</v>
      </c>
      <c r="H294" s="508">
        <f t="shared" si="274"/>
        <v>3115.3972999999996</v>
      </c>
      <c r="I294" s="508">
        <f t="shared" si="274"/>
        <v>1298.08</v>
      </c>
      <c r="J294" s="508">
        <f t="shared" si="274"/>
        <v>361.83514000000002</v>
      </c>
      <c r="K294" s="508">
        <f t="shared" ref="K294" si="275">K282</f>
        <v>-936.2448599999999</v>
      </c>
      <c r="L294" s="508">
        <f t="shared" si="274"/>
        <v>0</v>
      </c>
      <c r="M294" s="508">
        <f t="shared" si="274"/>
        <v>361.83514000000002</v>
      </c>
      <c r="N294" s="506">
        <f t="shared" si="274"/>
        <v>27.874641008258354</v>
      </c>
      <c r="O294" s="71"/>
    </row>
    <row r="295" spans="1:16" ht="42.75" customHeight="1" x14ac:dyDescent="0.25">
      <c r="A295" s="25">
        <v>1</v>
      </c>
      <c r="B295" s="25">
        <v>1</v>
      </c>
      <c r="C295" s="129" t="s">
        <v>81</v>
      </c>
      <c r="D295" s="506">
        <f t="shared" ref="D295:N295" si="276">D283</f>
        <v>4400</v>
      </c>
      <c r="E295" s="506">
        <f t="shared" si="276"/>
        <v>1833</v>
      </c>
      <c r="F295" s="506">
        <f t="shared" si="276"/>
        <v>1230</v>
      </c>
      <c r="G295" s="507">
        <f t="shared" si="276"/>
        <v>67.103109656301143</v>
      </c>
      <c r="H295" s="508">
        <f t="shared" si="276"/>
        <v>9982.8080000000009</v>
      </c>
      <c r="I295" s="508">
        <f t="shared" si="276"/>
        <v>4159.5</v>
      </c>
      <c r="J295" s="508">
        <f t="shared" si="276"/>
        <v>4320.5995300000004</v>
      </c>
      <c r="K295" s="508">
        <f t="shared" ref="K295" si="277">K283</f>
        <v>161.09953000000041</v>
      </c>
      <c r="L295" s="508">
        <f t="shared" si="276"/>
        <v>-21.02985</v>
      </c>
      <c r="M295" s="508">
        <f t="shared" si="276"/>
        <v>4299.5696800000005</v>
      </c>
      <c r="N295" s="509">
        <f t="shared" si="276"/>
        <v>103.87305036663062</v>
      </c>
      <c r="O295" s="71"/>
    </row>
    <row r="296" spans="1:16" ht="42.75" customHeight="1" x14ac:dyDescent="0.25">
      <c r="A296" s="25">
        <v>1</v>
      </c>
      <c r="B296" s="25">
        <v>1</v>
      </c>
      <c r="C296" s="129" t="s">
        <v>109</v>
      </c>
      <c r="D296" s="506">
        <f t="shared" ref="D296:N296" si="278">D284</f>
        <v>459</v>
      </c>
      <c r="E296" s="506">
        <f t="shared" si="278"/>
        <v>191</v>
      </c>
      <c r="F296" s="506">
        <f t="shared" si="278"/>
        <v>0</v>
      </c>
      <c r="G296" s="507">
        <f t="shared" si="278"/>
        <v>0</v>
      </c>
      <c r="H296" s="508">
        <f t="shared" si="278"/>
        <v>410.82794999999993</v>
      </c>
      <c r="I296" s="508">
        <f t="shared" si="278"/>
        <v>171.18</v>
      </c>
      <c r="J296" s="508">
        <f t="shared" si="278"/>
        <v>0</v>
      </c>
      <c r="K296" s="508">
        <f t="shared" ref="K296" si="279">K284</f>
        <v>-171.18</v>
      </c>
      <c r="L296" s="508">
        <f t="shared" si="278"/>
        <v>0</v>
      </c>
      <c r="M296" s="508">
        <f t="shared" si="278"/>
        <v>0</v>
      </c>
      <c r="N296" s="508">
        <f t="shared" si="278"/>
        <v>0</v>
      </c>
      <c r="O296" s="71"/>
    </row>
    <row r="297" spans="1:16" ht="27" customHeight="1" thickBot="1" x14ac:dyDescent="0.3">
      <c r="A297" s="25">
        <v>1</v>
      </c>
      <c r="B297" s="25">
        <v>1</v>
      </c>
      <c r="C297" s="78" t="s">
        <v>123</v>
      </c>
      <c r="D297" s="510">
        <f t="shared" ref="D297:N297" si="280">D285</f>
        <v>7300</v>
      </c>
      <c r="E297" s="510">
        <f t="shared" si="280"/>
        <v>3042</v>
      </c>
      <c r="F297" s="510">
        <f t="shared" si="280"/>
        <v>2792</v>
      </c>
      <c r="G297" s="511">
        <f t="shared" si="280"/>
        <v>91.781722550953319</v>
      </c>
      <c r="H297" s="508">
        <f t="shared" si="280"/>
        <v>5920.4459999999999</v>
      </c>
      <c r="I297" s="508">
        <f t="shared" si="280"/>
        <v>2466.85</v>
      </c>
      <c r="J297" s="508">
        <f t="shared" si="280"/>
        <v>2259.0585400000004</v>
      </c>
      <c r="K297" s="512">
        <f t="shared" ref="K297" si="281">K285</f>
        <v>-207.79145999999946</v>
      </c>
      <c r="L297" s="512">
        <f t="shared" si="280"/>
        <v>-1.4598200000000001</v>
      </c>
      <c r="M297" s="512">
        <f t="shared" si="280"/>
        <v>2257.5987200000004</v>
      </c>
      <c r="N297" s="513">
        <f t="shared" si="280"/>
        <v>91.576647951841437</v>
      </c>
      <c r="O297" s="71"/>
    </row>
    <row r="298" spans="1:16" s="8" customFormat="1" ht="15" customHeight="1" thickBot="1" x14ac:dyDescent="0.3">
      <c r="A298" s="25">
        <v>1</v>
      </c>
      <c r="B298" s="25">
        <v>1</v>
      </c>
      <c r="C298" s="216" t="s">
        <v>117</v>
      </c>
      <c r="D298" s="514">
        <f t="shared" ref="D298:N298" si="282">D286</f>
        <v>0</v>
      </c>
      <c r="E298" s="514">
        <f t="shared" si="282"/>
        <v>0</v>
      </c>
      <c r="F298" s="514">
        <f t="shared" si="282"/>
        <v>0</v>
      </c>
      <c r="G298" s="515">
        <f t="shared" si="282"/>
        <v>0</v>
      </c>
      <c r="H298" s="516">
        <f t="shared" si="282"/>
        <v>28238.194090000001</v>
      </c>
      <c r="I298" s="516">
        <f t="shared" si="282"/>
        <v>11765.91</v>
      </c>
      <c r="J298" s="516">
        <f t="shared" si="282"/>
        <v>9104.87147</v>
      </c>
      <c r="K298" s="516">
        <f t="shared" ref="K298" si="283">K286</f>
        <v>-2661.0385299999989</v>
      </c>
      <c r="L298" s="516">
        <f t="shared" si="282"/>
        <v>-75.137509999999992</v>
      </c>
      <c r="M298" s="516">
        <f t="shared" si="282"/>
        <v>9029.7339600000014</v>
      </c>
      <c r="N298" s="514">
        <f t="shared" si="282"/>
        <v>77.383487295075355</v>
      </c>
      <c r="O298" s="71"/>
      <c r="P298" s="292"/>
    </row>
    <row r="299" spans="1:16" x14ac:dyDescent="0.25">
      <c r="A299" s="25">
        <v>1</v>
      </c>
      <c r="B299" s="25">
        <v>1</v>
      </c>
      <c r="C299" s="131"/>
      <c r="D299" s="44"/>
      <c r="E299" s="44"/>
      <c r="F299" s="44"/>
      <c r="G299" s="44"/>
      <c r="H299" s="517"/>
      <c r="I299" s="517"/>
      <c r="J299" s="517"/>
      <c r="K299" s="517">
        <f t="shared" si="252"/>
        <v>0</v>
      </c>
      <c r="L299" s="517"/>
      <c r="M299" s="517"/>
      <c r="N299" s="44"/>
      <c r="O299" s="71"/>
    </row>
    <row r="300" spans="1:16" ht="29.25" customHeight="1" x14ac:dyDescent="0.25">
      <c r="A300" s="25">
        <v>1</v>
      </c>
      <c r="B300" s="25">
        <v>1</v>
      </c>
      <c r="C300" s="189" t="s">
        <v>41</v>
      </c>
      <c r="D300" s="518"/>
      <c r="E300" s="518"/>
      <c r="F300" s="518"/>
      <c r="G300" s="518"/>
      <c r="H300" s="356"/>
      <c r="I300" s="356"/>
      <c r="J300" s="356"/>
      <c r="K300" s="356">
        <f t="shared" si="252"/>
        <v>0</v>
      </c>
      <c r="L300" s="356"/>
      <c r="M300" s="356"/>
      <c r="N300" s="518"/>
      <c r="O300" s="71"/>
    </row>
    <row r="301" spans="1:16" ht="36.75" customHeight="1" x14ac:dyDescent="0.25">
      <c r="A301" s="25">
        <v>1</v>
      </c>
      <c r="B301" s="25">
        <v>1</v>
      </c>
      <c r="C301" s="119" t="s">
        <v>120</v>
      </c>
      <c r="D301" s="396">
        <f>SUM(D302:D307)</f>
        <v>12884</v>
      </c>
      <c r="E301" s="396">
        <f>SUM(E302:E307)</f>
        <v>5368</v>
      </c>
      <c r="F301" s="396">
        <f>SUM(F302:F303,F305:F307)</f>
        <v>4571</v>
      </c>
      <c r="G301" s="396">
        <f t="shared" ref="G301:G311" si="284">F301/E301*100</f>
        <v>85.152757078986582</v>
      </c>
      <c r="H301" s="358">
        <f t="shared" ref="H301:K301" si="285">SUM(H302:H307)</f>
        <v>21102.145199999999</v>
      </c>
      <c r="I301" s="358">
        <f t="shared" si="285"/>
        <v>8792.5700000000015</v>
      </c>
      <c r="J301" s="358">
        <f t="shared" si="285"/>
        <v>8140.1348799999996</v>
      </c>
      <c r="K301" s="358">
        <f t="shared" si="285"/>
        <v>-652.43512000000044</v>
      </c>
      <c r="L301" s="358">
        <f>SUM(L302:L303,L305:L307)</f>
        <v>-44.592310000000012</v>
      </c>
      <c r="M301" s="358">
        <f>SUM(M302:M303,M305:M307)</f>
        <v>8095.5425700000005</v>
      </c>
      <c r="N301" s="396">
        <f>J301/I301*100</f>
        <v>92.579699450786265</v>
      </c>
      <c r="O301" s="71"/>
    </row>
    <row r="302" spans="1:16" ht="38.25" customHeight="1" x14ac:dyDescent="0.25">
      <c r="A302" s="25">
        <v>1</v>
      </c>
      <c r="B302" s="25">
        <v>1</v>
      </c>
      <c r="C302" s="48" t="s">
        <v>79</v>
      </c>
      <c r="D302" s="396">
        <v>6068</v>
      </c>
      <c r="E302" s="397">
        <f t="shared" ref="E302:E312" si="286">ROUND(D302/12*$C$3,0)</f>
        <v>2528</v>
      </c>
      <c r="F302" s="396">
        <v>2812</v>
      </c>
      <c r="G302" s="396">
        <f t="shared" si="284"/>
        <v>111.23417721518987</v>
      </c>
      <c r="H302" s="358">
        <v>8173.5959999999995</v>
      </c>
      <c r="I302" s="358">
        <f t="shared" ref="I302:I307" si="287">ROUND(H302/12*$C$3,2)</f>
        <v>3405.67</v>
      </c>
      <c r="J302" s="358">
        <f t="shared" ref="J302:J307" si="288">M302-L302</f>
        <v>3611.7394699999995</v>
      </c>
      <c r="K302" s="358">
        <f t="shared" si="252"/>
        <v>206.06946999999946</v>
      </c>
      <c r="L302" s="358">
        <v>-43.66358000000001</v>
      </c>
      <c r="M302" s="358">
        <v>3568.0758899999996</v>
      </c>
      <c r="N302" s="396">
        <f>J302/I302*100</f>
        <v>106.05077620556307</v>
      </c>
      <c r="O302" s="71"/>
    </row>
    <row r="303" spans="1:16" ht="48.75" customHeight="1" x14ac:dyDescent="0.25">
      <c r="B303" s="25">
        <v>1</v>
      </c>
      <c r="C303" s="162" t="s">
        <v>130</v>
      </c>
      <c r="D303" s="396">
        <v>3500</v>
      </c>
      <c r="E303" s="397">
        <f t="shared" si="286"/>
        <v>1458</v>
      </c>
      <c r="F303" s="396">
        <v>290</v>
      </c>
      <c r="G303" s="396">
        <f t="shared" si="284"/>
        <v>19.890260631001372</v>
      </c>
      <c r="H303" s="358">
        <v>6128.8500000000013</v>
      </c>
      <c r="I303" s="358">
        <f t="shared" si="287"/>
        <v>2553.69</v>
      </c>
      <c r="J303" s="358">
        <f t="shared" si="288"/>
        <v>886.34980000000007</v>
      </c>
      <c r="K303" s="358">
        <f t="shared" si="252"/>
        <v>-1667.3402000000001</v>
      </c>
      <c r="L303" s="358">
        <v>0</v>
      </c>
      <c r="M303" s="358">
        <v>886.34980000000007</v>
      </c>
      <c r="N303" s="396">
        <f>J303/I303*100</f>
        <v>34.708590314407786</v>
      </c>
      <c r="O303" s="71"/>
    </row>
    <row r="304" spans="1:16" x14ac:dyDescent="0.25">
      <c r="C304" s="162" t="s">
        <v>137</v>
      </c>
      <c r="D304" s="396"/>
      <c r="E304" s="397"/>
      <c r="F304" s="396">
        <v>63</v>
      </c>
      <c r="G304" s="396"/>
      <c r="H304" s="358"/>
      <c r="I304" s="358"/>
      <c r="J304" s="358"/>
      <c r="K304" s="358"/>
      <c r="L304" s="358"/>
      <c r="M304" s="358">
        <v>447.87960000000004</v>
      </c>
      <c r="N304" s="396"/>
      <c r="O304" s="71"/>
    </row>
    <row r="305" spans="1:16" ht="32.25" customHeight="1" x14ac:dyDescent="0.25">
      <c r="A305" s="25">
        <v>1</v>
      </c>
      <c r="B305" s="25">
        <v>1</v>
      </c>
      <c r="C305" s="48" t="s">
        <v>131</v>
      </c>
      <c r="D305" s="396">
        <v>2870</v>
      </c>
      <c r="E305" s="397">
        <f t="shared" si="286"/>
        <v>1196</v>
      </c>
      <c r="F305" s="396">
        <v>1121</v>
      </c>
      <c r="G305" s="396">
        <f t="shared" si="284"/>
        <v>93.72909698996655</v>
      </c>
      <c r="H305" s="358">
        <v>4360.7928000000002</v>
      </c>
      <c r="I305" s="358">
        <f t="shared" si="287"/>
        <v>1817</v>
      </c>
      <c r="J305" s="358">
        <f t="shared" si="288"/>
        <v>1739.0424100000002</v>
      </c>
      <c r="K305" s="358">
        <f t="shared" si="252"/>
        <v>-77.957589999999755</v>
      </c>
      <c r="L305" s="358">
        <v>-0.92873000000000006</v>
      </c>
      <c r="M305" s="358">
        <v>1738.1136800000002</v>
      </c>
      <c r="N305" s="396">
        <f t="shared" ref="N305:N313" si="289">J305/I305*100</f>
        <v>95.709543753439746</v>
      </c>
      <c r="O305" s="71"/>
    </row>
    <row r="306" spans="1:16" ht="30" x14ac:dyDescent="0.25">
      <c r="A306" s="25">
        <v>1</v>
      </c>
      <c r="B306" s="25">
        <v>1</v>
      </c>
      <c r="C306" s="48" t="s">
        <v>132</v>
      </c>
      <c r="D306" s="396">
        <v>75</v>
      </c>
      <c r="E306" s="397">
        <f t="shared" si="286"/>
        <v>31</v>
      </c>
      <c r="F306" s="396">
        <v>93</v>
      </c>
      <c r="G306" s="396">
        <f t="shared" si="284"/>
        <v>300</v>
      </c>
      <c r="H306" s="358">
        <v>410.13</v>
      </c>
      <c r="I306" s="358">
        <f t="shared" si="287"/>
        <v>170.89</v>
      </c>
      <c r="J306" s="358">
        <f t="shared" si="288"/>
        <v>508.56119999999999</v>
      </c>
      <c r="K306" s="358">
        <f t="shared" si="252"/>
        <v>337.6712</v>
      </c>
      <c r="L306" s="358">
        <v>0</v>
      </c>
      <c r="M306" s="358">
        <v>508.56119999999999</v>
      </c>
      <c r="N306" s="396">
        <f t="shared" si="289"/>
        <v>297.59564632219559</v>
      </c>
      <c r="O306" s="71"/>
    </row>
    <row r="307" spans="1:16" ht="30" x14ac:dyDescent="0.25">
      <c r="A307" s="25">
        <v>1</v>
      </c>
      <c r="B307" s="25">
        <v>1</v>
      </c>
      <c r="C307" s="48" t="s">
        <v>133</v>
      </c>
      <c r="D307" s="396">
        <v>371</v>
      </c>
      <c r="E307" s="397">
        <f t="shared" si="286"/>
        <v>155</v>
      </c>
      <c r="F307" s="396">
        <v>255</v>
      </c>
      <c r="G307" s="396">
        <f t="shared" si="284"/>
        <v>164.51612903225808</v>
      </c>
      <c r="H307" s="358">
        <v>2028.7764</v>
      </c>
      <c r="I307" s="358">
        <f t="shared" si="287"/>
        <v>845.32</v>
      </c>
      <c r="J307" s="358">
        <f t="shared" si="288"/>
        <v>1394.442</v>
      </c>
      <c r="K307" s="358">
        <f t="shared" si="252"/>
        <v>549.12199999999996</v>
      </c>
      <c r="L307" s="358">
        <v>0</v>
      </c>
      <c r="M307" s="358">
        <v>1394.442</v>
      </c>
      <c r="N307" s="396">
        <f t="shared" si="289"/>
        <v>164.96025173898641</v>
      </c>
      <c r="O307" s="71"/>
    </row>
    <row r="308" spans="1:16" ht="30" x14ac:dyDescent="0.25">
      <c r="A308" s="25">
        <v>1</v>
      </c>
      <c r="B308" s="25">
        <v>1</v>
      </c>
      <c r="C308" s="119" t="s">
        <v>112</v>
      </c>
      <c r="D308" s="396">
        <f>SUM(D309:D311)</f>
        <v>16070</v>
      </c>
      <c r="E308" s="396">
        <f>SUM(E309:E311)</f>
        <v>6696</v>
      </c>
      <c r="F308" s="396">
        <f>SUM(F309:F311)</f>
        <v>5554</v>
      </c>
      <c r="G308" s="396">
        <f t="shared" si="284"/>
        <v>82.945041816009564</v>
      </c>
      <c r="H308" s="358">
        <f t="shared" ref="H308:M308" si="290">SUM(H309:H311)</f>
        <v>29614.393500000002</v>
      </c>
      <c r="I308" s="358">
        <f t="shared" si="290"/>
        <v>12339.34</v>
      </c>
      <c r="J308" s="358">
        <f t="shared" si="290"/>
        <v>10349.181839999999</v>
      </c>
      <c r="K308" s="358">
        <f t="shared" si="290"/>
        <v>-1990.15816</v>
      </c>
      <c r="L308" s="358">
        <f t="shared" si="290"/>
        <v>-43.602149999999995</v>
      </c>
      <c r="M308" s="358">
        <f t="shared" si="290"/>
        <v>10305.57969</v>
      </c>
      <c r="N308" s="396">
        <f t="shared" si="289"/>
        <v>83.87143753231534</v>
      </c>
      <c r="O308" s="71"/>
    </row>
    <row r="309" spans="1:16" ht="30" x14ac:dyDescent="0.25">
      <c r="A309" s="25">
        <v>1</v>
      </c>
      <c r="B309" s="25">
        <v>1</v>
      </c>
      <c r="C309" s="48" t="s">
        <v>108</v>
      </c>
      <c r="D309" s="396">
        <v>2500</v>
      </c>
      <c r="E309" s="397">
        <f t="shared" si="286"/>
        <v>1042</v>
      </c>
      <c r="F309" s="396">
        <v>946</v>
      </c>
      <c r="G309" s="396">
        <f t="shared" si="284"/>
        <v>90.786948176583493</v>
      </c>
      <c r="H309" s="358">
        <v>4417.75</v>
      </c>
      <c r="I309" s="358">
        <f t="shared" ref="I309:I312" si="291">ROUND(H309/12*$C$3,2)</f>
        <v>1840.73</v>
      </c>
      <c r="J309" s="358">
        <f t="shared" ref="J309:J312" si="292">M309-L309</f>
        <v>1655.6920400000001</v>
      </c>
      <c r="K309" s="358">
        <f t="shared" si="252"/>
        <v>-185.03795999999988</v>
      </c>
      <c r="L309" s="358">
        <v>-37.516269999999999</v>
      </c>
      <c r="M309" s="358">
        <v>1618.1757700000001</v>
      </c>
      <c r="N309" s="396">
        <f t="shared" si="289"/>
        <v>89.947577319867662</v>
      </c>
      <c r="O309" s="71"/>
    </row>
    <row r="310" spans="1:16" ht="65.25" customHeight="1" x14ac:dyDescent="0.25">
      <c r="A310" s="25">
        <v>1</v>
      </c>
      <c r="B310" s="25">
        <v>1</v>
      </c>
      <c r="C310" s="47" t="s">
        <v>118</v>
      </c>
      <c r="D310" s="396">
        <v>9500</v>
      </c>
      <c r="E310" s="397">
        <f t="shared" si="286"/>
        <v>3958</v>
      </c>
      <c r="F310" s="396">
        <v>3146</v>
      </c>
      <c r="G310" s="396">
        <f t="shared" si="284"/>
        <v>79.484588175846383</v>
      </c>
      <c r="H310" s="358">
        <v>21553.79</v>
      </c>
      <c r="I310" s="358">
        <f t="shared" si="291"/>
        <v>8980.75</v>
      </c>
      <c r="J310" s="358">
        <f t="shared" si="292"/>
        <v>7383.2611799999995</v>
      </c>
      <c r="K310" s="358">
        <f t="shared" si="252"/>
        <v>-1597.4888200000005</v>
      </c>
      <c r="L310" s="358">
        <v>-5.70641</v>
      </c>
      <c r="M310" s="358">
        <v>7377.5547699999997</v>
      </c>
      <c r="N310" s="396">
        <f t="shared" si="289"/>
        <v>82.212077833143098</v>
      </c>
      <c r="O310" s="71"/>
    </row>
    <row r="311" spans="1:16" ht="45" x14ac:dyDescent="0.25">
      <c r="A311" s="25">
        <v>1</v>
      </c>
      <c r="B311" s="25">
        <v>1</v>
      </c>
      <c r="C311" s="48" t="s">
        <v>109</v>
      </c>
      <c r="D311" s="396">
        <v>4070</v>
      </c>
      <c r="E311" s="397">
        <f t="shared" si="286"/>
        <v>1696</v>
      </c>
      <c r="F311" s="396">
        <v>1462</v>
      </c>
      <c r="G311" s="396">
        <f t="shared" si="284"/>
        <v>86.202830188679243</v>
      </c>
      <c r="H311" s="358">
        <v>3642.8535000000002</v>
      </c>
      <c r="I311" s="358">
        <f t="shared" si="291"/>
        <v>1517.86</v>
      </c>
      <c r="J311" s="358">
        <f t="shared" si="292"/>
        <v>1310.2286200000003</v>
      </c>
      <c r="K311" s="358">
        <f t="shared" si="252"/>
        <v>-207.63137999999958</v>
      </c>
      <c r="L311" s="358">
        <v>-0.37947000000000003</v>
      </c>
      <c r="M311" s="358">
        <v>1309.8491500000002</v>
      </c>
      <c r="N311" s="396">
        <f t="shared" si="289"/>
        <v>86.320781890292935</v>
      </c>
      <c r="O311" s="71"/>
    </row>
    <row r="312" spans="1:16" s="72" customFormat="1" ht="30.75" thickBot="1" x14ac:dyDescent="0.3">
      <c r="A312" s="72">
        <v>1</v>
      </c>
      <c r="B312" s="72">
        <v>1</v>
      </c>
      <c r="C312" s="78" t="s">
        <v>123</v>
      </c>
      <c r="D312" s="396">
        <v>31200</v>
      </c>
      <c r="E312" s="397">
        <f t="shared" si="286"/>
        <v>13000</v>
      </c>
      <c r="F312" s="396">
        <v>13530</v>
      </c>
      <c r="G312" s="396">
        <f>F312/E312*100</f>
        <v>104.07692307692307</v>
      </c>
      <c r="H312" s="358">
        <v>25303.824000000001</v>
      </c>
      <c r="I312" s="358">
        <f t="shared" si="291"/>
        <v>10543.26</v>
      </c>
      <c r="J312" s="358">
        <f t="shared" si="292"/>
        <v>10973.100599999998</v>
      </c>
      <c r="K312" s="358">
        <f t="shared" si="252"/>
        <v>429.84059999999772</v>
      </c>
      <c r="L312" s="358">
        <v>-8.5108800000000002</v>
      </c>
      <c r="M312" s="358">
        <v>10964.589719999998</v>
      </c>
      <c r="N312" s="396">
        <f t="shared" si="289"/>
        <v>104.07692307692304</v>
      </c>
      <c r="O312" s="71"/>
      <c r="P312" s="292"/>
    </row>
    <row r="313" spans="1:16" s="8" customFormat="1" ht="18.75" customHeight="1" thickBot="1" x14ac:dyDescent="0.3">
      <c r="A313" s="25">
        <v>1</v>
      </c>
      <c r="B313" s="25">
        <v>1</v>
      </c>
      <c r="C313" s="76" t="s">
        <v>3</v>
      </c>
      <c r="D313" s="454"/>
      <c r="E313" s="454"/>
      <c r="F313" s="454"/>
      <c r="G313" s="455"/>
      <c r="H313" s="456">
        <f t="shared" ref="H313:M313" si="293">H308+H301+H312</f>
        <v>76020.362699999998</v>
      </c>
      <c r="I313" s="456">
        <f t="shared" si="293"/>
        <v>31675.170000000006</v>
      </c>
      <c r="J313" s="456">
        <f t="shared" si="293"/>
        <v>29462.417319999997</v>
      </c>
      <c r="K313" s="456">
        <f t="shared" si="293"/>
        <v>-2212.7526800000028</v>
      </c>
      <c r="L313" s="456">
        <f t="shared" si="293"/>
        <v>-96.705340000000007</v>
      </c>
      <c r="M313" s="456">
        <f t="shared" si="293"/>
        <v>29365.71198</v>
      </c>
      <c r="N313" s="454">
        <f t="shared" si="289"/>
        <v>93.014235819413088</v>
      </c>
      <c r="O313" s="71"/>
      <c r="P313" s="292"/>
    </row>
    <row r="314" spans="1:16" ht="15" customHeight="1" x14ac:dyDescent="0.25">
      <c r="A314" s="25">
        <v>1</v>
      </c>
      <c r="B314" s="25">
        <v>1</v>
      </c>
      <c r="C314" s="134" t="s">
        <v>40</v>
      </c>
      <c r="D314" s="519"/>
      <c r="E314" s="519"/>
      <c r="F314" s="519"/>
      <c r="G314" s="520"/>
      <c r="H314" s="521"/>
      <c r="I314" s="521"/>
      <c r="J314" s="521"/>
      <c r="K314" s="521">
        <f t="shared" si="252"/>
        <v>0</v>
      </c>
      <c r="L314" s="521"/>
      <c r="M314" s="521"/>
      <c r="N314" s="519"/>
      <c r="O314" s="71"/>
    </row>
    <row r="315" spans="1:16" ht="41.25" customHeight="1" x14ac:dyDescent="0.25">
      <c r="A315" s="25">
        <v>1</v>
      </c>
      <c r="B315" s="25">
        <v>1</v>
      </c>
      <c r="C315" s="138" t="s">
        <v>120</v>
      </c>
      <c r="D315" s="522">
        <f t="shared" ref="D315:N315" si="294">D301</f>
        <v>12884</v>
      </c>
      <c r="E315" s="522">
        <f t="shared" si="294"/>
        <v>5368</v>
      </c>
      <c r="F315" s="522">
        <f t="shared" si="294"/>
        <v>4571</v>
      </c>
      <c r="G315" s="523">
        <f t="shared" si="294"/>
        <v>85.152757078986582</v>
      </c>
      <c r="H315" s="524">
        <f t="shared" si="294"/>
        <v>21102.145199999999</v>
      </c>
      <c r="I315" s="524">
        <f t="shared" si="294"/>
        <v>8792.5700000000015</v>
      </c>
      <c r="J315" s="524">
        <f t="shared" si="294"/>
        <v>8140.1348799999996</v>
      </c>
      <c r="K315" s="524">
        <f t="shared" ref="K315" si="295">K301</f>
        <v>-652.43512000000044</v>
      </c>
      <c r="L315" s="524">
        <f t="shared" si="294"/>
        <v>-44.592310000000012</v>
      </c>
      <c r="M315" s="524">
        <f t="shared" si="294"/>
        <v>8095.5425700000005</v>
      </c>
      <c r="N315" s="525">
        <f t="shared" si="294"/>
        <v>92.579699450786265</v>
      </c>
      <c r="O315" s="71"/>
    </row>
    <row r="316" spans="1:16" ht="33.75" customHeight="1" x14ac:dyDescent="0.25">
      <c r="A316" s="25">
        <v>1</v>
      </c>
      <c r="B316" s="25">
        <v>1</v>
      </c>
      <c r="C316" s="133" t="s">
        <v>79</v>
      </c>
      <c r="D316" s="522">
        <f t="shared" ref="D316:N316" si="296">D302</f>
        <v>6068</v>
      </c>
      <c r="E316" s="522">
        <f t="shared" si="296"/>
        <v>2528</v>
      </c>
      <c r="F316" s="522">
        <f t="shared" si="296"/>
        <v>2812</v>
      </c>
      <c r="G316" s="523">
        <f t="shared" si="296"/>
        <v>111.23417721518987</v>
      </c>
      <c r="H316" s="524">
        <f t="shared" si="296"/>
        <v>8173.5959999999995</v>
      </c>
      <c r="I316" s="524">
        <f t="shared" si="296"/>
        <v>3405.67</v>
      </c>
      <c r="J316" s="524">
        <f t="shared" si="296"/>
        <v>3611.7394699999995</v>
      </c>
      <c r="K316" s="524">
        <f t="shared" ref="K316" si="297">K302</f>
        <v>206.06946999999946</v>
      </c>
      <c r="L316" s="524">
        <f t="shared" si="296"/>
        <v>-43.66358000000001</v>
      </c>
      <c r="M316" s="524">
        <f t="shared" si="296"/>
        <v>3568.0758899999996</v>
      </c>
      <c r="N316" s="525">
        <f t="shared" si="296"/>
        <v>106.05077620556307</v>
      </c>
      <c r="O316" s="71"/>
    </row>
    <row r="317" spans="1:16" ht="50.25" customHeight="1" x14ac:dyDescent="0.25">
      <c r="B317" s="25">
        <v>1</v>
      </c>
      <c r="C317" s="133" t="s">
        <v>130</v>
      </c>
      <c r="D317" s="522">
        <f t="shared" ref="D317:N317" si="298">D303</f>
        <v>3500</v>
      </c>
      <c r="E317" s="522">
        <f t="shared" si="298"/>
        <v>1458</v>
      </c>
      <c r="F317" s="522">
        <f t="shared" si="298"/>
        <v>290</v>
      </c>
      <c r="G317" s="523">
        <f t="shared" si="298"/>
        <v>19.890260631001372</v>
      </c>
      <c r="H317" s="524">
        <f t="shared" si="298"/>
        <v>6128.8500000000013</v>
      </c>
      <c r="I317" s="524">
        <f t="shared" si="298"/>
        <v>2553.69</v>
      </c>
      <c r="J317" s="524">
        <f t="shared" si="298"/>
        <v>886.34980000000007</v>
      </c>
      <c r="K317" s="524">
        <f t="shared" ref="K317" si="299">K303</f>
        <v>-1667.3402000000001</v>
      </c>
      <c r="L317" s="524">
        <f t="shared" si="298"/>
        <v>0</v>
      </c>
      <c r="M317" s="524">
        <f t="shared" si="298"/>
        <v>886.34980000000007</v>
      </c>
      <c r="N317" s="525">
        <f t="shared" si="298"/>
        <v>34.708590314407786</v>
      </c>
      <c r="O317" s="71"/>
    </row>
    <row r="318" spans="1:16" ht="33.75" customHeight="1" x14ac:dyDescent="0.25">
      <c r="A318" s="25">
        <v>1</v>
      </c>
      <c r="B318" s="25">
        <v>1</v>
      </c>
      <c r="C318" s="133" t="s">
        <v>131</v>
      </c>
      <c r="D318" s="522">
        <f t="shared" ref="D318:N318" si="300">D305</f>
        <v>2870</v>
      </c>
      <c r="E318" s="522">
        <f t="shared" si="300"/>
        <v>1196</v>
      </c>
      <c r="F318" s="522">
        <f t="shared" si="300"/>
        <v>1121</v>
      </c>
      <c r="G318" s="523">
        <f t="shared" si="300"/>
        <v>93.72909698996655</v>
      </c>
      <c r="H318" s="524">
        <f t="shared" si="300"/>
        <v>4360.7928000000002</v>
      </c>
      <c r="I318" s="524">
        <f t="shared" si="300"/>
        <v>1817</v>
      </c>
      <c r="J318" s="524">
        <f t="shared" si="300"/>
        <v>1739.0424100000002</v>
      </c>
      <c r="K318" s="524">
        <f t="shared" ref="K318" si="301">K305</f>
        <v>-77.957589999999755</v>
      </c>
      <c r="L318" s="524">
        <f t="shared" si="300"/>
        <v>-0.92873000000000006</v>
      </c>
      <c r="M318" s="524">
        <f t="shared" si="300"/>
        <v>1738.1136800000002</v>
      </c>
      <c r="N318" s="525">
        <f t="shared" si="300"/>
        <v>95.709543753439746</v>
      </c>
      <c r="O318" s="71"/>
    </row>
    <row r="319" spans="1:16" ht="47.25" customHeight="1" x14ac:dyDescent="0.25">
      <c r="A319" s="25">
        <v>1</v>
      </c>
      <c r="B319" s="25">
        <v>1</v>
      </c>
      <c r="C319" s="133" t="s">
        <v>132</v>
      </c>
      <c r="D319" s="522">
        <f t="shared" ref="D319:N319" si="302">D306</f>
        <v>75</v>
      </c>
      <c r="E319" s="522">
        <f t="shared" si="302"/>
        <v>31</v>
      </c>
      <c r="F319" s="522">
        <f t="shared" si="302"/>
        <v>93</v>
      </c>
      <c r="G319" s="523">
        <f t="shared" si="302"/>
        <v>300</v>
      </c>
      <c r="H319" s="524">
        <f t="shared" si="302"/>
        <v>410.13</v>
      </c>
      <c r="I319" s="524">
        <f t="shared" si="302"/>
        <v>170.89</v>
      </c>
      <c r="J319" s="524">
        <f t="shared" si="302"/>
        <v>508.56119999999999</v>
      </c>
      <c r="K319" s="524">
        <f t="shared" ref="K319" si="303">K306</f>
        <v>337.6712</v>
      </c>
      <c r="L319" s="524">
        <f t="shared" si="302"/>
        <v>0</v>
      </c>
      <c r="M319" s="524">
        <f t="shared" si="302"/>
        <v>508.56119999999999</v>
      </c>
      <c r="N319" s="525">
        <f t="shared" si="302"/>
        <v>297.59564632219559</v>
      </c>
      <c r="O319" s="71"/>
    </row>
    <row r="320" spans="1:16" ht="33.75" customHeight="1" x14ac:dyDescent="0.25">
      <c r="A320" s="25">
        <v>1</v>
      </c>
      <c r="B320" s="25">
        <v>1</v>
      </c>
      <c r="C320" s="133" t="s">
        <v>133</v>
      </c>
      <c r="D320" s="522">
        <f t="shared" ref="D320:N320" si="304">D307</f>
        <v>371</v>
      </c>
      <c r="E320" s="522">
        <f t="shared" si="304"/>
        <v>155</v>
      </c>
      <c r="F320" s="522">
        <f t="shared" si="304"/>
        <v>255</v>
      </c>
      <c r="G320" s="523">
        <f t="shared" si="304"/>
        <v>164.51612903225808</v>
      </c>
      <c r="H320" s="524">
        <f t="shared" si="304"/>
        <v>2028.7764</v>
      </c>
      <c r="I320" s="524">
        <f t="shared" si="304"/>
        <v>845.32</v>
      </c>
      <c r="J320" s="524">
        <f t="shared" si="304"/>
        <v>1394.442</v>
      </c>
      <c r="K320" s="524">
        <f t="shared" ref="K320" si="305">K307</f>
        <v>549.12199999999996</v>
      </c>
      <c r="L320" s="524">
        <f t="shared" si="304"/>
        <v>0</v>
      </c>
      <c r="M320" s="524">
        <f t="shared" si="304"/>
        <v>1394.442</v>
      </c>
      <c r="N320" s="525">
        <f t="shared" si="304"/>
        <v>164.96025173898641</v>
      </c>
      <c r="O320" s="71"/>
    </row>
    <row r="321" spans="1:16" ht="28.5" customHeight="1" x14ac:dyDescent="0.25">
      <c r="A321" s="25">
        <v>1</v>
      </c>
      <c r="B321" s="25">
        <v>1</v>
      </c>
      <c r="C321" s="138" t="s">
        <v>112</v>
      </c>
      <c r="D321" s="522">
        <f t="shared" ref="D321:N321" si="306">D308</f>
        <v>16070</v>
      </c>
      <c r="E321" s="522">
        <f t="shared" si="306"/>
        <v>6696</v>
      </c>
      <c r="F321" s="522">
        <f t="shared" si="306"/>
        <v>5554</v>
      </c>
      <c r="G321" s="523">
        <f t="shared" si="306"/>
        <v>82.945041816009564</v>
      </c>
      <c r="H321" s="524">
        <f t="shared" si="306"/>
        <v>29614.393500000002</v>
      </c>
      <c r="I321" s="524">
        <f t="shared" si="306"/>
        <v>12339.34</v>
      </c>
      <c r="J321" s="524">
        <f t="shared" si="306"/>
        <v>10349.181839999999</v>
      </c>
      <c r="K321" s="524">
        <f t="shared" ref="K321" si="307">K308</f>
        <v>-1990.15816</v>
      </c>
      <c r="L321" s="524">
        <f t="shared" si="306"/>
        <v>-43.602149999999995</v>
      </c>
      <c r="M321" s="524">
        <f t="shared" si="306"/>
        <v>10305.57969</v>
      </c>
      <c r="N321" s="525">
        <f t="shared" si="306"/>
        <v>83.87143753231534</v>
      </c>
      <c r="O321" s="71"/>
    </row>
    <row r="322" spans="1:16" ht="30" x14ac:dyDescent="0.25">
      <c r="A322" s="25">
        <v>1</v>
      </c>
      <c r="B322" s="25">
        <v>1</v>
      </c>
      <c r="C322" s="133" t="s">
        <v>108</v>
      </c>
      <c r="D322" s="522">
        <f t="shared" ref="D322:N322" si="308">D309</f>
        <v>2500</v>
      </c>
      <c r="E322" s="522">
        <f t="shared" si="308"/>
        <v>1042</v>
      </c>
      <c r="F322" s="522">
        <f t="shared" si="308"/>
        <v>946</v>
      </c>
      <c r="G322" s="523">
        <f t="shared" si="308"/>
        <v>90.786948176583493</v>
      </c>
      <c r="H322" s="524">
        <f t="shared" si="308"/>
        <v>4417.75</v>
      </c>
      <c r="I322" s="524">
        <f t="shared" si="308"/>
        <v>1840.73</v>
      </c>
      <c r="J322" s="524">
        <f t="shared" si="308"/>
        <v>1655.6920400000001</v>
      </c>
      <c r="K322" s="524">
        <f t="shared" ref="K322" si="309">K309</f>
        <v>-185.03795999999988</v>
      </c>
      <c r="L322" s="524">
        <f t="shared" si="308"/>
        <v>-37.516269999999999</v>
      </c>
      <c r="M322" s="524">
        <f t="shared" si="308"/>
        <v>1618.1757700000001</v>
      </c>
      <c r="N322" s="522">
        <f t="shared" si="308"/>
        <v>89.947577319867662</v>
      </c>
      <c r="O322" s="71"/>
    </row>
    <row r="323" spans="1:16" ht="42" customHeight="1" x14ac:dyDescent="0.25">
      <c r="A323" s="25">
        <v>1</v>
      </c>
      <c r="B323" s="25">
        <v>1</v>
      </c>
      <c r="C323" s="133" t="s">
        <v>81</v>
      </c>
      <c r="D323" s="522">
        <f t="shared" ref="D323:N323" si="310">D310</f>
        <v>9500</v>
      </c>
      <c r="E323" s="522">
        <f t="shared" si="310"/>
        <v>3958</v>
      </c>
      <c r="F323" s="522">
        <f t="shared" si="310"/>
        <v>3146</v>
      </c>
      <c r="G323" s="523">
        <f t="shared" si="310"/>
        <v>79.484588175846383</v>
      </c>
      <c r="H323" s="524">
        <f t="shared" si="310"/>
        <v>21553.79</v>
      </c>
      <c r="I323" s="524">
        <f t="shared" si="310"/>
        <v>8980.75</v>
      </c>
      <c r="J323" s="524">
        <f t="shared" si="310"/>
        <v>7383.2611799999995</v>
      </c>
      <c r="K323" s="524">
        <f t="shared" ref="K323" si="311">K310</f>
        <v>-1597.4888200000005</v>
      </c>
      <c r="L323" s="524">
        <f t="shared" si="310"/>
        <v>-5.70641</v>
      </c>
      <c r="M323" s="524">
        <f t="shared" si="310"/>
        <v>7377.5547699999997</v>
      </c>
      <c r="N323" s="525">
        <f t="shared" si="310"/>
        <v>82.212077833143098</v>
      </c>
      <c r="O323" s="71"/>
    </row>
    <row r="324" spans="1:16" ht="42" customHeight="1" x14ac:dyDescent="0.25">
      <c r="A324" s="25">
        <v>1</v>
      </c>
      <c r="B324" s="25">
        <v>1</v>
      </c>
      <c r="C324" s="133" t="s">
        <v>109</v>
      </c>
      <c r="D324" s="522">
        <f t="shared" ref="D324:N324" si="312">D311</f>
        <v>4070</v>
      </c>
      <c r="E324" s="522">
        <f t="shared" si="312"/>
        <v>1696</v>
      </c>
      <c r="F324" s="522">
        <f t="shared" si="312"/>
        <v>1462</v>
      </c>
      <c r="G324" s="523">
        <f t="shared" si="312"/>
        <v>86.202830188679243</v>
      </c>
      <c r="H324" s="524">
        <f t="shared" si="312"/>
        <v>3642.8535000000002</v>
      </c>
      <c r="I324" s="524">
        <f t="shared" si="312"/>
        <v>1517.86</v>
      </c>
      <c r="J324" s="524">
        <f t="shared" si="312"/>
        <v>1310.2286200000003</v>
      </c>
      <c r="K324" s="524">
        <f t="shared" ref="K324" si="313">K311</f>
        <v>-207.63137999999958</v>
      </c>
      <c r="L324" s="524">
        <f t="shared" si="312"/>
        <v>-0.37947000000000003</v>
      </c>
      <c r="M324" s="524">
        <f t="shared" si="312"/>
        <v>1309.8491500000002</v>
      </c>
      <c r="N324" s="522">
        <f t="shared" si="312"/>
        <v>86.320781890292935</v>
      </c>
      <c r="O324" s="71"/>
    </row>
    <row r="325" spans="1:16" s="72" customFormat="1" ht="30.75" thickBot="1" x14ac:dyDescent="0.3">
      <c r="A325" s="72">
        <v>1</v>
      </c>
      <c r="B325" s="72">
        <v>1</v>
      </c>
      <c r="C325" s="133" t="s">
        <v>123</v>
      </c>
      <c r="D325" s="522">
        <f t="shared" ref="D325:N325" si="314">D312</f>
        <v>31200</v>
      </c>
      <c r="E325" s="522">
        <f t="shared" si="314"/>
        <v>13000</v>
      </c>
      <c r="F325" s="522">
        <f t="shared" si="314"/>
        <v>13530</v>
      </c>
      <c r="G325" s="522">
        <f t="shared" si="314"/>
        <v>104.07692307692307</v>
      </c>
      <c r="H325" s="522">
        <f t="shared" si="314"/>
        <v>25303.824000000001</v>
      </c>
      <c r="I325" s="522">
        <f t="shared" si="314"/>
        <v>10543.26</v>
      </c>
      <c r="J325" s="522">
        <f t="shared" si="314"/>
        <v>10973.100599999998</v>
      </c>
      <c r="K325" s="522">
        <f t="shared" ref="K325" si="315">K312</f>
        <v>429.84059999999772</v>
      </c>
      <c r="L325" s="522">
        <f t="shared" si="314"/>
        <v>-8.5108800000000002</v>
      </c>
      <c r="M325" s="522">
        <f t="shared" si="314"/>
        <v>10964.589719999998</v>
      </c>
      <c r="N325" s="522">
        <f t="shared" si="314"/>
        <v>104.07692307692304</v>
      </c>
      <c r="O325" s="71"/>
      <c r="P325" s="292"/>
    </row>
    <row r="326" spans="1:16" s="8" customFormat="1" ht="15" customHeight="1" thickBot="1" x14ac:dyDescent="0.3">
      <c r="A326" s="25">
        <v>1</v>
      </c>
      <c r="B326" s="25">
        <v>1</v>
      </c>
      <c r="C326" s="217" t="s">
        <v>117</v>
      </c>
      <c r="D326" s="526"/>
      <c r="E326" s="526"/>
      <c r="F326" s="526"/>
      <c r="G326" s="527"/>
      <c r="H326" s="528">
        <f t="shared" ref="H326:M326" si="316">H321+H315+H325</f>
        <v>76020.362699999998</v>
      </c>
      <c r="I326" s="528">
        <f t="shared" si="316"/>
        <v>31675.170000000006</v>
      </c>
      <c r="J326" s="528">
        <f t="shared" si="316"/>
        <v>29462.417319999997</v>
      </c>
      <c r="K326" s="528">
        <f t="shared" si="316"/>
        <v>-2212.7526800000028</v>
      </c>
      <c r="L326" s="528">
        <f t="shared" si="316"/>
        <v>-96.705340000000007</v>
      </c>
      <c r="M326" s="528">
        <f t="shared" si="316"/>
        <v>29365.71198</v>
      </c>
      <c r="N326" s="529">
        <f>N313</f>
        <v>93.014235819413088</v>
      </c>
      <c r="O326" s="71"/>
      <c r="P326" s="292"/>
    </row>
    <row r="327" spans="1:16" ht="37.5" customHeight="1" x14ac:dyDescent="0.25">
      <c r="A327" s="25">
        <v>1</v>
      </c>
      <c r="B327" s="25">
        <v>1</v>
      </c>
      <c r="C327" s="132" t="s">
        <v>49</v>
      </c>
      <c r="D327" s="500"/>
      <c r="E327" s="500"/>
      <c r="F327" s="500"/>
      <c r="G327" s="500"/>
      <c r="H327" s="499"/>
      <c r="I327" s="499"/>
      <c r="J327" s="418"/>
      <c r="K327" s="418">
        <f t="shared" si="252"/>
        <v>0</v>
      </c>
      <c r="L327" s="418"/>
      <c r="M327" s="418"/>
      <c r="N327" s="530"/>
      <c r="O327" s="71"/>
    </row>
    <row r="328" spans="1:16" ht="30.75" customHeight="1" x14ac:dyDescent="0.25">
      <c r="A328" s="25">
        <v>1</v>
      </c>
      <c r="B328" s="25">
        <v>1</v>
      </c>
      <c r="C328" s="119" t="s">
        <v>120</v>
      </c>
      <c r="D328" s="396">
        <f>SUM(D329:D332)</f>
        <v>3541</v>
      </c>
      <c r="E328" s="396">
        <f>SUM(E329:E332)</f>
        <v>1476</v>
      </c>
      <c r="F328" s="396">
        <f>SUM(F329:F332)</f>
        <v>1053</v>
      </c>
      <c r="G328" s="396">
        <f t="shared" ref="G328:G337" si="317">F328/E328*100</f>
        <v>71.341463414634148</v>
      </c>
      <c r="H328" s="358">
        <f t="shared" ref="H328:M328" si="318">SUM(H329:H332)</f>
        <v>5620.8364799999999</v>
      </c>
      <c r="I328" s="358">
        <f t="shared" si="318"/>
        <v>2342.02</v>
      </c>
      <c r="J328" s="358">
        <f t="shared" si="318"/>
        <v>1922.0873799999999</v>
      </c>
      <c r="K328" s="358">
        <f t="shared" si="318"/>
        <v>-419.93262000000021</v>
      </c>
      <c r="L328" s="358">
        <f t="shared" si="318"/>
        <v>-183.99734000000001</v>
      </c>
      <c r="M328" s="358">
        <f t="shared" si="318"/>
        <v>1738.09004</v>
      </c>
      <c r="N328" s="396">
        <f t="shared" ref="N328:N338" si="319">J328/I328*100</f>
        <v>82.069639883519358</v>
      </c>
      <c r="O328" s="71"/>
    </row>
    <row r="329" spans="1:16" ht="28.5" customHeight="1" x14ac:dyDescent="0.25">
      <c r="A329" s="25">
        <v>1</v>
      </c>
      <c r="B329" s="25">
        <v>1</v>
      </c>
      <c r="C329" s="48" t="s">
        <v>79</v>
      </c>
      <c r="D329" s="396">
        <v>2590</v>
      </c>
      <c r="E329" s="397">
        <f t="shared" ref="E329:E337" si="320">ROUND(D329/12*$C$3,0)</f>
        <v>1079</v>
      </c>
      <c r="F329" s="396">
        <v>826</v>
      </c>
      <c r="G329" s="396">
        <f t="shared" si="317"/>
        <v>76.552363299351256</v>
      </c>
      <c r="H329" s="358">
        <v>3488.73</v>
      </c>
      <c r="I329" s="358">
        <f t="shared" ref="I329:I332" si="321">ROUND(H329/12*$C$3,2)</f>
        <v>1453.64</v>
      </c>
      <c r="J329" s="358">
        <f t="shared" ref="J329:J332" si="322">M329-L329</f>
        <v>1140.8516</v>
      </c>
      <c r="K329" s="358">
        <f t="shared" si="252"/>
        <v>-312.78840000000014</v>
      </c>
      <c r="L329" s="358">
        <v>-50.957059999999998</v>
      </c>
      <c r="M329" s="358">
        <v>1089.89454</v>
      </c>
      <c r="N329" s="396">
        <f t="shared" si="319"/>
        <v>78.482402795740342</v>
      </c>
      <c r="O329" s="71"/>
    </row>
    <row r="330" spans="1:16" ht="26.25" customHeight="1" x14ac:dyDescent="0.25">
      <c r="A330" s="25">
        <v>1</v>
      </c>
      <c r="B330" s="25">
        <v>1</v>
      </c>
      <c r="C330" s="48" t="s">
        <v>80</v>
      </c>
      <c r="D330" s="396">
        <v>777</v>
      </c>
      <c r="E330" s="397">
        <f t="shared" si="320"/>
        <v>324</v>
      </c>
      <c r="F330" s="396">
        <v>118</v>
      </c>
      <c r="G330" s="396">
        <f t="shared" si="317"/>
        <v>36.419753086419753</v>
      </c>
      <c r="H330" s="358">
        <v>1180.6048800000001</v>
      </c>
      <c r="I330" s="358">
        <f t="shared" si="321"/>
        <v>491.92</v>
      </c>
      <c r="J330" s="358">
        <f t="shared" si="322"/>
        <v>185.18017999999998</v>
      </c>
      <c r="K330" s="358">
        <f t="shared" si="252"/>
        <v>-306.73982000000001</v>
      </c>
      <c r="L330" s="358">
        <v>-1.79532</v>
      </c>
      <c r="M330" s="358">
        <v>183.38485999999997</v>
      </c>
      <c r="N330" s="396">
        <f t="shared" si="319"/>
        <v>37.644369003089928</v>
      </c>
      <c r="O330" s="71"/>
    </row>
    <row r="331" spans="1:16" ht="30" x14ac:dyDescent="0.25">
      <c r="A331" s="25">
        <v>1</v>
      </c>
      <c r="B331" s="25">
        <v>1</v>
      </c>
      <c r="C331" s="48" t="s">
        <v>114</v>
      </c>
      <c r="D331" s="396">
        <v>36</v>
      </c>
      <c r="E331" s="397">
        <f t="shared" si="320"/>
        <v>15</v>
      </c>
      <c r="F331" s="396">
        <v>32</v>
      </c>
      <c r="G331" s="396">
        <f t="shared" si="317"/>
        <v>213.33333333333334</v>
      </c>
      <c r="H331" s="358">
        <v>196.86240000000001</v>
      </c>
      <c r="I331" s="358">
        <f t="shared" si="321"/>
        <v>82.03</v>
      </c>
      <c r="J331" s="358">
        <f t="shared" si="322"/>
        <v>174.9888</v>
      </c>
      <c r="K331" s="358">
        <f t="shared" si="252"/>
        <v>92.958799999999997</v>
      </c>
      <c r="L331" s="358">
        <v>0</v>
      </c>
      <c r="M331" s="358">
        <v>174.9888</v>
      </c>
      <c r="N331" s="396">
        <f t="shared" si="319"/>
        <v>213.3229306351335</v>
      </c>
      <c r="O331" s="71"/>
    </row>
    <row r="332" spans="1:16" ht="30" x14ac:dyDescent="0.25">
      <c r="A332" s="25">
        <v>1</v>
      </c>
      <c r="B332" s="25">
        <v>1</v>
      </c>
      <c r="C332" s="48" t="s">
        <v>115</v>
      </c>
      <c r="D332" s="396">
        <v>138</v>
      </c>
      <c r="E332" s="397">
        <f t="shared" si="320"/>
        <v>58</v>
      </c>
      <c r="F332" s="396">
        <v>77</v>
      </c>
      <c r="G332" s="396">
        <f t="shared" si="317"/>
        <v>132.75862068965517</v>
      </c>
      <c r="H332" s="358">
        <v>754.63919999999996</v>
      </c>
      <c r="I332" s="358">
        <f t="shared" si="321"/>
        <v>314.43</v>
      </c>
      <c r="J332" s="358">
        <f t="shared" si="322"/>
        <v>421.06679999999994</v>
      </c>
      <c r="K332" s="358">
        <f t="shared" ref="K332:K376" si="323">J332-I332</f>
        <v>106.63679999999994</v>
      </c>
      <c r="L332" s="358">
        <v>-131.24496000000002</v>
      </c>
      <c r="M332" s="358">
        <v>289.82183999999995</v>
      </c>
      <c r="N332" s="396">
        <f t="shared" si="319"/>
        <v>133.91432115256177</v>
      </c>
      <c r="O332" s="71"/>
    </row>
    <row r="333" spans="1:16" ht="30" x14ac:dyDescent="0.25">
      <c r="A333" s="25">
        <v>1</v>
      </c>
      <c r="B333" s="25">
        <v>1</v>
      </c>
      <c r="C333" s="119" t="s">
        <v>112</v>
      </c>
      <c r="D333" s="396">
        <f>SUM(D334:D336)</f>
        <v>5283</v>
      </c>
      <c r="E333" s="396">
        <f>SUM(E334:E336)</f>
        <v>2201</v>
      </c>
      <c r="F333" s="396">
        <f>SUM(F334:F336)</f>
        <v>2358</v>
      </c>
      <c r="G333" s="396">
        <f t="shared" si="317"/>
        <v>107.13312130849614</v>
      </c>
      <c r="H333" s="358">
        <f t="shared" ref="H333:M333" si="324">SUM(H334:H336)</f>
        <v>9923.3527000000013</v>
      </c>
      <c r="I333" s="358">
        <f t="shared" si="324"/>
        <v>4134.7400000000007</v>
      </c>
      <c r="J333" s="358">
        <f t="shared" si="324"/>
        <v>4750.06934</v>
      </c>
      <c r="K333" s="358">
        <f t="shared" si="324"/>
        <v>615.32934</v>
      </c>
      <c r="L333" s="358">
        <f t="shared" si="324"/>
        <v>-111.26732000000001</v>
      </c>
      <c r="M333" s="358">
        <f t="shared" si="324"/>
        <v>4638.802020000001</v>
      </c>
      <c r="N333" s="396">
        <f t="shared" si="319"/>
        <v>114.88193550259507</v>
      </c>
      <c r="O333" s="71"/>
    </row>
    <row r="334" spans="1:16" ht="30" x14ac:dyDescent="0.25">
      <c r="A334" s="25">
        <v>1</v>
      </c>
      <c r="B334" s="25">
        <v>1</v>
      </c>
      <c r="C334" s="48" t="s">
        <v>108</v>
      </c>
      <c r="D334" s="396">
        <v>1231</v>
      </c>
      <c r="E334" s="397">
        <f t="shared" si="320"/>
        <v>513</v>
      </c>
      <c r="F334" s="396">
        <v>638</v>
      </c>
      <c r="G334" s="396">
        <f t="shared" si="317"/>
        <v>124.3664717348928</v>
      </c>
      <c r="H334" s="358">
        <v>2175.3000999999999</v>
      </c>
      <c r="I334" s="358">
        <f t="shared" ref="I334:I337" si="325">ROUND(H334/12*$C$3,2)</f>
        <v>906.38</v>
      </c>
      <c r="J334" s="358">
        <f t="shared" ref="J334:J337" si="326">M334-L334</f>
        <v>1129.0253600000001</v>
      </c>
      <c r="K334" s="358">
        <f t="shared" si="323"/>
        <v>222.6453600000001</v>
      </c>
      <c r="L334" s="358">
        <v>0</v>
      </c>
      <c r="M334" s="358">
        <v>1129.0253600000001</v>
      </c>
      <c r="N334" s="396">
        <f t="shared" si="319"/>
        <v>124.56424016416956</v>
      </c>
      <c r="O334" s="71"/>
    </row>
    <row r="335" spans="1:16" ht="64.5" customHeight="1" x14ac:dyDescent="0.25">
      <c r="A335" s="25">
        <v>1</v>
      </c>
      <c r="B335" s="25">
        <v>1</v>
      </c>
      <c r="C335" s="47" t="s">
        <v>118</v>
      </c>
      <c r="D335" s="396">
        <v>3000</v>
      </c>
      <c r="E335" s="397">
        <f t="shared" si="320"/>
        <v>1250</v>
      </c>
      <c r="F335" s="396">
        <v>1373</v>
      </c>
      <c r="G335" s="396">
        <f t="shared" si="317"/>
        <v>109.84</v>
      </c>
      <c r="H335" s="358">
        <v>6806.4600000000009</v>
      </c>
      <c r="I335" s="358">
        <f t="shared" si="325"/>
        <v>2836.03</v>
      </c>
      <c r="J335" s="358">
        <f t="shared" si="326"/>
        <v>3338.4576400000001</v>
      </c>
      <c r="K335" s="358">
        <f t="shared" si="323"/>
        <v>502.42763999999988</v>
      </c>
      <c r="L335" s="358">
        <v>-81.524929999999998</v>
      </c>
      <c r="M335" s="358">
        <v>3256.93271</v>
      </c>
      <c r="N335" s="396">
        <f t="shared" si="319"/>
        <v>117.71587888703574</v>
      </c>
      <c r="O335" s="71"/>
    </row>
    <row r="336" spans="1:16" ht="30" customHeight="1" x14ac:dyDescent="0.25">
      <c r="A336" s="25">
        <v>1</v>
      </c>
      <c r="B336" s="25">
        <v>1</v>
      </c>
      <c r="C336" s="48" t="s">
        <v>109</v>
      </c>
      <c r="D336" s="396">
        <v>1052</v>
      </c>
      <c r="E336" s="397">
        <f t="shared" si="320"/>
        <v>438</v>
      </c>
      <c r="F336" s="396">
        <v>347</v>
      </c>
      <c r="G336" s="396">
        <f t="shared" si="317"/>
        <v>79.223744292237441</v>
      </c>
      <c r="H336" s="358">
        <v>941.59259999999995</v>
      </c>
      <c r="I336" s="358">
        <f t="shared" si="325"/>
        <v>392.33</v>
      </c>
      <c r="J336" s="358">
        <f t="shared" si="326"/>
        <v>282.58633999999995</v>
      </c>
      <c r="K336" s="358">
        <f t="shared" si="323"/>
        <v>-109.74366000000003</v>
      </c>
      <c r="L336" s="358">
        <v>-29.742390000000007</v>
      </c>
      <c r="M336" s="358">
        <v>252.84394999999995</v>
      </c>
      <c r="N336" s="396">
        <f t="shared" si="319"/>
        <v>72.027716463181491</v>
      </c>
      <c r="O336" s="71"/>
    </row>
    <row r="337" spans="1:16" s="72" customFormat="1" ht="30.75" thickBot="1" x14ac:dyDescent="0.3">
      <c r="A337" s="72">
        <v>1</v>
      </c>
      <c r="B337" s="72">
        <v>1</v>
      </c>
      <c r="C337" s="78" t="s">
        <v>123</v>
      </c>
      <c r="D337" s="396">
        <v>5200</v>
      </c>
      <c r="E337" s="397">
        <f t="shared" si="320"/>
        <v>2167</v>
      </c>
      <c r="F337" s="396">
        <v>1355</v>
      </c>
      <c r="G337" s="396">
        <f t="shared" si="317"/>
        <v>62.528841716658981</v>
      </c>
      <c r="H337" s="358">
        <v>4217.3040000000001</v>
      </c>
      <c r="I337" s="358">
        <f t="shared" si="325"/>
        <v>1757.21</v>
      </c>
      <c r="J337" s="358">
        <f t="shared" si="326"/>
        <v>1098.9320999999998</v>
      </c>
      <c r="K337" s="358">
        <f t="shared" si="323"/>
        <v>-658.27790000000027</v>
      </c>
      <c r="L337" s="358">
        <v>-1.7031400000000001</v>
      </c>
      <c r="M337" s="358">
        <v>1097.2289599999997</v>
      </c>
      <c r="N337" s="396">
        <f t="shared" si="319"/>
        <v>62.538461538461519</v>
      </c>
      <c r="O337" s="71"/>
      <c r="P337" s="292"/>
    </row>
    <row r="338" spans="1:16" s="23" customFormat="1" ht="15" customHeight="1" thickBot="1" x14ac:dyDescent="0.3">
      <c r="A338" s="25">
        <v>1</v>
      </c>
      <c r="B338" s="25">
        <v>1</v>
      </c>
      <c r="C338" s="76" t="s">
        <v>3</v>
      </c>
      <c r="D338" s="454"/>
      <c r="E338" s="454"/>
      <c r="F338" s="454"/>
      <c r="G338" s="455"/>
      <c r="H338" s="456">
        <f t="shared" ref="H338:M338" si="327">H333+H328+H337</f>
        <v>19761.493180000001</v>
      </c>
      <c r="I338" s="456">
        <f t="shared" si="327"/>
        <v>8233.9700000000012</v>
      </c>
      <c r="J338" s="456">
        <f t="shared" si="327"/>
        <v>7771.0888199999999</v>
      </c>
      <c r="K338" s="456">
        <f t="shared" si="327"/>
        <v>-462.88118000000048</v>
      </c>
      <c r="L338" s="456">
        <f t="shared" si="327"/>
        <v>-296.96780000000007</v>
      </c>
      <c r="M338" s="456">
        <f t="shared" si="327"/>
        <v>7474.1210200000005</v>
      </c>
      <c r="N338" s="454">
        <f t="shared" si="319"/>
        <v>94.378396083541702</v>
      </c>
      <c r="O338" s="71"/>
      <c r="P338" s="292"/>
    </row>
    <row r="339" spans="1:16" ht="15" customHeight="1" x14ac:dyDescent="0.25">
      <c r="A339" s="25">
        <v>1</v>
      </c>
      <c r="B339" s="25">
        <v>1</v>
      </c>
      <c r="C339" s="175" t="s">
        <v>42</v>
      </c>
      <c r="D339" s="531"/>
      <c r="E339" s="531"/>
      <c r="F339" s="531"/>
      <c r="G339" s="532"/>
      <c r="H339" s="533"/>
      <c r="I339" s="533"/>
      <c r="J339" s="533"/>
      <c r="K339" s="533">
        <f t="shared" si="323"/>
        <v>0</v>
      </c>
      <c r="L339" s="533"/>
      <c r="M339" s="533"/>
      <c r="N339" s="534"/>
      <c r="O339" s="71"/>
    </row>
    <row r="340" spans="1:16" ht="42" customHeight="1" x14ac:dyDescent="0.25">
      <c r="A340" s="25">
        <v>1</v>
      </c>
      <c r="B340" s="25">
        <v>1</v>
      </c>
      <c r="C340" s="139" t="s">
        <v>120</v>
      </c>
      <c r="D340" s="535">
        <f t="shared" ref="D340:N349" si="328">D328</f>
        <v>3541</v>
      </c>
      <c r="E340" s="535">
        <f t="shared" si="328"/>
        <v>1476</v>
      </c>
      <c r="F340" s="535">
        <f t="shared" si="328"/>
        <v>1053</v>
      </c>
      <c r="G340" s="536">
        <f t="shared" si="328"/>
        <v>71.341463414634148</v>
      </c>
      <c r="H340" s="537">
        <f t="shared" si="328"/>
        <v>5620.8364799999999</v>
      </c>
      <c r="I340" s="537">
        <f t="shared" si="328"/>
        <v>2342.02</v>
      </c>
      <c r="J340" s="537">
        <f t="shared" si="328"/>
        <v>1922.0873799999999</v>
      </c>
      <c r="K340" s="537">
        <f t="shared" ref="K340" si="329">K328</f>
        <v>-419.93262000000021</v>
      </c>
      <c r="L340" s="537">
        <f t="shared" ref="L340:M340" si="330">L328</f>
        <v>-183.99734000000001</v>
      </c>
      <c r="M340" s="537">
        <f t="shared" si="330"/>
        <v>1738.09004</v>
      </c>
      <c r="N340" s="448">
        <f t="shared" si="328"/>
        <v>82.069639883519358</v>
      </c>
      <c r="O340" s="71"/>
    </row>
    <row r="341" spans="1:16" ht="30.75" customHeight="1" x14ac:dyDescent="0.25">
      <c r="A341" s="25">
        <v>1</v>
      </c>
      <c r="B341" s="25">
        <v>1</v>
      </c>
      <c r="C341" s="63" t="s">
        <v>79</v>
      </c>
      <c r="D341" s="535">
        <f t="shared" si="328"/>
        <v>2590</v>
      </c>
      <c r="E341" s="535">
        <f t="shared" si="328"/>
        <v>1079</v>
      </c>
      <c r="F341" s="535">
        <f t="shared" si="328"/>
        <v>826</v>
      </c>
      <c r="G341" s="536">
        <f t="shared" si="328"/>
        <v>76.552363299351256</v>
      </c>
      <c r="H341" s="537">
        <f t="shared" si="328"/>
        <v>3488.73</v>
      </c>
      <c r="I341" s="537">
        <f t="shared" si="328"/>
        <v>1453.64</v>
      </c>
      <c r="J341" s="537">
        <f t="shared" si="328"/>
        <v>1140.8516</v>
      </c>
      <c r="K341" s="537">
        <f t="shared" ref="K341" si="331">K329</f>
        <v>-312.78840000000014</v>
      </c>
      <c r="L341" s="537">
        <f t="shared" ref="L341:M341" si="332">L329</f>
        <v>-50.957059999999998</v>
      </c>
      <c r="M341" s="537">
        <f t="shared" si="332"/>
        <v>1089.89454</v>
      </c>
      <c r="N341" s="448">
        <f t="shared" si="328"/>
        <v>78.482402795740342</v>
      </c>
      <c r="O341" s="71"/>
    </row>
    <row r="342" spans="1:16" ht="30.75" customHeight="1" x14ac:dyDescent="0.25">
      <c r="A342" s="25">
        <v>1</v>
      </c>
      <c r="B342" s="25">
        <v>1</v>
      </c>
      <c r="C342" s="63" t="s">
        <v>80</v>
      </c>
      <c r="D342" s="535">
        <f t="shared" si="328"/>
        <v>777</v>
      </c>
      <c r="E342" s="535">
        <f t="shared" si="328"/>
        <v>324</v>
      </c>
      <c r="F342" s="535">
        <f t="shared" si="328"/>
        <v>118</v>
      </c>
      <c r="G342" s="536">
        <f t="shared" si="328"/>
        <v>36.419753086419753</v>
      </c>
      <c r="H342" s="537">
        <f t="shared" si="328"/>
        <v>1180.6048800000001</v>
      </c>
      <c r="I342" s="537">
        <f t="shared" si="328"/>
        <v>491.92</v>
      </c>
      <c r="J342" s="537">
        <f t="shared" si="328"/>
        <v>185.18017999999998</v>
      </c>
      <c r="K342" s="537">
        <f t="shared" ref="K342" si="333">K330</f>
        <v>-306.73982000000001</v>
      </c>
      <c r="L342" s="537">
        <f t="shared" ref="L342:M342" si="334">L330</f>
        <v>-1.79532</v>
      </c>
      <c r="M342" s="537">
        <f t="shared" si="334"/>
        <v>183.38485999999997</v>
      </c>
      <c r="N342" s="448">
        <f t="shared" si="328"/>
        <v>37.644369003089928</v>
      </c>
      <c r="O342" s="71"/>
    </row>
    <row r="343" spans="1:16" ht="44.25" customHeight="1" x14ac:dyDescent="0.25">
      <c r="A343" s="25">
        <v>1</v>
      </c>
      <c r="B343" s="25">
        <v>1</v>
      </c>
      <c r="C343" s="63" t="s">
        <v>114</v>
      </c>
      <c r="D343" s="535">
        <f t="shared" si="328"/>
        <v>36</v>
      </c>
      <c r="E343" s="535">
        <f t="shared" si="328"/>
        <v>15</v>
      </c>
      <c r="F343" s="535">
        <f t="shared" si="328"/>
        <v>32</v>
      </c>
      <c r="G343" s="536">
        <f t="shared" si="328"/>
        <v>213.33333333333334</v>
      </c>
      <c r="H343" s="537">
        <f t="shared" si="328"/>
        <v>196.86240000000001</v>
      </c>
      <c r="I343" s="537">
        <f t="shared" si="328"/>
        <v>82.03</v>
      </c>
      <c r="J343" s="537">
        <f t="shared" si="328"/>
        <v>174.9888</v>
      </c>
      <c r="K343" s="537">
        <f t="shared" ref="K343" si="335">K331</f>
        <v>92.958799999999997</v>
      </c>
      <c r="L343" s="537">
        <f t="shared" ref="L343:M343" si="336">L331</f>
        <v>0</v>
      </c>
      <c r="M343" s="537">
        <f t="shared" si="336"/>
        <v>174.9888</v>
      </c>
      <c r="N343" s="448">
        <f t="shared" si="328"/>
        <v>213.3229306351335</v>
      </c>
      <c r="O343" s="71"/>
    </row>
    <row r="344" spans="1:16" ht="30.75" customHeight="1" x14ac:dyDescent="0.25">
      <c r="A344" s="25">
        <v>1</v>
      </c>
      <c r="B344" s="25">
        <v>1</v>
      </c>
      <c r="C344" s="63" t="s">
        <v>115</v>
      </c>
      <c r="D344" s="535">
        <f t="shared" si="328"/>
        <v>138</v>
      </c>
      <c r="E344" s="535">
        <f t="shared" si="328"/>
        <v>58</v>
      </c>
      <c r="F344" s="535">
        <f t="shared" si="328"/>
        <v>77</v>
      </c>
      <c r="G344" s="536">
        <f t="shared" si="328"/>
        <v>132.75862068965517</v>
      </c>
      <c r="H344" s="537">
        <f t="shared" si="328"/>
        <v>754.63919999999996</v>
      </c>
      <c r="I344" s="537">
        <f t="shared" si="328"/>
        <v>314.43</v>
      </c>
      <c r="J344" s="537">
        <f t="shared" si="328"/>
        <v>421.06679999999994</v>
      </c>
      <c r="K344" s="537">
        <f t="shared" ref="K344" si="337">K332</f>
        <v>106.63679999999994</v>
      </c>
      <c r="L344" s="537">
        <f t="shared" ref="L344:M344" si="338">L332</f>
        <v>-131.24496000000002</v>
      </c>
      <c r="M344" s="537">
        <f t="shared" si="338"/>
        <v>289.82183999999995</v>
      </c>
      <c r="N344" s="448">
        <f t="shared" si="328"/>
        <v>133.91432115256177</v>
      </c>
      <c r="O344" s="71"/>
    </row>
    <row r="345" spans="1:16" ht="42.75" customHeight="1" x14ac:dyDescent="0.25">
      <c r="A345" s="25">
        <v>1</v>
      </c>
      <c r="B345" s="25">
        <v>1</v>
      </c>
      <c r="C345" s="139" t="s">
        <v>112</v>
      </c>
      <c r="D345" s="535">
        <f t="shared" si="328"/>
        <v>5283</v>
      </c>
      <c r="E345" s="535">
        <f t="shared" si="328"/>
        <v>2201</v>
      </c>
      <c r="F345" s="535">
        <f t="shared" si="328"/>
        <v>2358</v>
      </c>
      <c r="G345" s="536">
        <f t="shared" si="328"/>
        <v>107.13312130849614</v>
      </c>
      <c r="H345" s="537">
        <f t="shared" si="328"/>
        <v>9923.3527000000013</v>
      </c>
      <c r="I345" s="537">
        <f t="shared" si="328"/>
        <v>4134.7400000000007</v>
      </c>
      <c r="J345" s="537">
        <f t="shared" si="328"/>
        <v>4750.06934</v>
      </c>
      <c r="K345" s="537">
        <f t="shared" ref="K345" si="339">K333</f>
        <v>615.32934</v>
      </c>
      <c r="L345" s="537">
        <f t="shared" ref="L345:M345" si="340">L333</f>
        <v>-111.26732000000001</v>
      </c>
      <c r="M345" s="537">
        <f t="shared" si="340"/>
        <v>4638.802020000001</v>
      </c>
      <c r="N345" s="448">
        <f t="shared" si="328"/>
        <v>114.88193550259507</v>
      </c>
      <c r="O345" s="71"/>
    </row>
    <row r="346" spans="1:16" ht="30" x14ac:dyDescent="0.25">
      <c r="A346" s="25">
        <v>1</v>
      </c>
      <c r="B346" s="25">
        <v>1</v>
      </c>
      <c r="C346" s="63" t="s">
        <v>108</v>
      </c>
      <c r="D346" s="535">
        <f t="shared" si="328"/>
        <v>1231</v>
      </c>
      <c r="E346" s="535">
        <f t="shared" si="328"/>
        <v>513</v>
      </c>
      <c r="F346" s="535">
        <f t="shared" si="328"/>
        <v>638</v>
      </c>
      <c r="G346" s="536">
        <f t="shared" si="328"/>
        <v>124.3664717348928</v>
      </c>
      <c r="H346" s="537">
        <f t="shared" si="328"/>
        <v>2175.3000999999999</v>
      </c>
      <c r="I346" s="537">
        <f t="shared" si="328"/>
        <v>906.38</v>
      </c>
      <c r="J346" s="537">
        <f t="shared" si="328"/>
        <v>1129.0253600000001</v>
      </c>
      <c r="K346" s="537">
        <f t="shared" ref="K346" si="341">K334</f>
        <v>222.6453600000001</v>
      </c>
      <c r="L346" s="537">
        <f t="shared" ref="L346:M346" si="342">L334</f>
        <v>0</v>
      </c>
      <c r="M346" s="537">
        <f t="shared" si="342"/>
        <v>1129.0253600000001</v>
      </c>
      <c r="N346" s="535">
        <f t="shared" si="328"/>
        <v>124.56424016416956</v>
      </c>
      <c r="O346" s="71"/>
    </row>
    <row r="347" spans="1:16" ht="60" x14ac:dyDescent="0.25">
      <c r="A347" s="25">
        <v>1</v>
      </c>
      <c r="B347" s="25">
        <v>1</v>
      </c>
      <c r="C347" s="63" t="s">
        <v>81</v>
      </c>
      <c r="D347" s="535">
        <f t="shared" si="328"/>
        <v>3000</v>
      </c>
      <c r="E347" s="535">
        <f t="shared" si="328"/>
        <v>1250</v>
      </c>
      <c r="F347" s="535">
        <f t="shared" si="328"/>
        <v>1373</v>
      </c>
      <c r="G347" s="536">
        <f t="shared" si="328"/>
        <v>109.84</v>
      </c>
      <c r="H347" s="537">
        <f t="shared" si="328"/>
        <v>6806.4600000000009</v>
      </c>
      <c r="I347" s="537">
        <f t="shared" si="328"/>
        <v>2836.03</v>
      </c>
      <c r="J347" s="537">
        <f t="shared" si="328"/>
        <v>3338.4576400000001</v>
      </c>
      <c r="K347" s="537">
        <f t="shared" ref="K347" si="343">K335</f>
        <v>502.42763999999988</v>
      </c>
      <c r="L347" s="537">
        <f t="shared" ref="L347:M347" si="344">L335</f>
        <v>-81.524929999999998</v>
      </c>
      <c r="M347" s="537">
        <f t="shared" si="344"/>
        <v>3256.93271</v>
      </c>
      <c r="N347" s="448">
        <f t="shared" si="328"/>
        <v>117.71587888703574</v>
      </c>
      <c r="O347" s="71"/>
    </row>
    <row r="348" spans="1:16" ht="45" x14ac:dyDescent="0.25">
      <c r="A348" s="25">
        <v>1</v>
      </c>
      <c r="B348" s="25">
        <v>1</v>
      </c>
      <c r="C348" s="63" t="s">
        <v>109</v>
      </c>
      <c r="D348" s="535">
        <f t="shared" si="328"/>
        <v>1052</v>
      </c>
      <c r="E348" s="535">
        <f t="shared" si="328"/>
        <v>438</v>
      </c>
      <c r="F348" s="535">
        <f t="shared" si="328"/>
        <v>347</v>
      </c>
      <c r="G348" s="536">
        <f t="shared" si="328"/>
        <v>79.223744292237441</v>
      </c>
      <c r="H348" s="537">
        <f t="shared" si="328"/>
        <v>941.59259999999995</v>
      </c>
      <c r="I348" s="537">
        <f t="shared" si="328"/>
        <v>392.33</v>
      </c>
      <c r="J348" s="537">
        <f t="shared" si="328"/>
        <v>282.58633999999995</v>
      </c>
      <c r="K348" s="537">
        <f t="shared" ref="K348" si="345">K336</f>
        <v>-109.74366000000003</v>
      </c>
      <c r="L348" s="537">
        <f t="shared" ref="L348:M348" si="346">L336</f>
        <v>-29.742390000000007</v>
      </c>
      <c r="M348" s="537">
        <f t="shared" si="346"/>
        <v>252.84394999999995</v>
      </c>
      <c r="N348" s="535">
        <f t="shared" si="328"/>
        <v>72.027716463181491</v>
      </c>
      <c r="O348" s="71"/>
    </row>
    <row r="349" spans="1:16" ht="30.75" customHeight="1" thickBot="1" x14ac:dyDescent="0.3">
      <c r="B349" s="25">
        <v>1</v>
      </c>
      <c r="C349" s="275" t="s">
        <v>123</v>
      </c>
      <c r="D349" s="538">
        <f t="shared" si="328"/>
        <v>5200</v>
      </c>
      <c r="E349" s="538">
        <f t="shared" si="328"/>
        <v>2167</v>
      </c>
      <c r="F349" s="538">
        <f t="shared" si="328"/>
        <v>1355</v>
      </c>
      <c r="G349" s="539">
        <f t="shared" si="328"/>
        <v>62.528841716658981</v>
      </c>
      <c r="H349" s="537">
        <f t="shared" si="328"/>
        <v>4217.3040000000001</v>
      </c>
      <c r="I349" s="537">
        <f t="shared" si="328"/>
        <v>1757.21</v>
      </c>
      <c r="J349" s="537">
        <f t="shared" si="328"/>
        <v>1098.9320999999998</v>
      </c>
      <c r="K349" s="540">
        <f t="shared" ref="K349" si="347">K337</f>
        <v>-658.27790000000027</v>
      </c>
      <c r="L349" s="540">
        <f t="shared" ref="L349:M349" si="348">L337</f>
        <v>-1.7031400000000001</v>
      </c>
      <c r="M349" s="540">
        <f t="shared" si="348"/>
        <v>1097.2289599999997</v>
      </c>
      <c r="N349" s="541">
        <f t="shared" si="328"/>
        <v>62.538461538461519</v>
      </c>
      <c r="O349" s="71"/>
    </row>
    <row r="350" spans="1:16" s="8" customFormat="1" ht="19.5" customHeight="1" thickBot="1" x14ac:dyDescent="0.3">
      <c r="A350" s="25">
        <v>1</v>
      </c>
      <c r="B350" s="25">
        <v>1</v>
      </c>
      <c r="C350" s="218" t="s">
        <v>117</v>
      </c>
      <c r="D350" s="542">
        <f t="shared" ref="D350:N350" si="349">D338</f>
        <v>0</v>
      </c>
      <c r="E350" s="542">
        <f t="shared" si="349"/>
        <v>0</v>
      </c>
      <c r="F350" s="542">
        <f t="shared" si="349"/>
        <v>0</v>
      </c>
      <c r="G350" s="543">
        <f t="shared" si="349"/>
        <v>0</v>
      </c>
      <c r="H350" s="544">
        <f t="shared" si="349"/>
        <v>19761.493180000001</v>
      </c>
      <c r="I350" s="544">
        <f t="shared" si="349"/>
        <v>8233.9700000000012</v>
      </c>
      <c r="J350" s="544">
        <f t="shared" si="349"/>
        <v>7771.0888199999999</v>
      </c>
      <c r="K350" s="544">
        <f t="shared" ref="K350" si="350">K338</f>
        <v>-462.88118000000048</v>
      </c>
      <c r="L350" s="544">
        <f t="shared" ref="L350:M350" si="351">L338</f>
        <v>-296.96780000000007</v>
      </c>
      <c r="M350" s="544">
        <f t="shared" si="351"/>
        <v>7474.1210200000005</v>
      </c>
      <c r="N350" s="542">
        <f t="shared" si="349"/>
        <v>94.378396083541702</v>
      </c>
      <c r="O350" s="71"/>
      <c r="P350" s="292"/>
    </row>
    <row r="351" spans="1:16" ht="15.75" customHeight="1" x14ac:dyDescent="0.25">
      <c r="A351" s="25">
        <v>1</v>
      </c>
      <c r="B351" s="25">
        <v>1</v>
      </c>
      <c r="C351" s="136"/>
      <c r="D351" s="545"/>
      <c r="E351" s="545"/>
      <c r="F351" s="391"/>
      <c r="G351" s="545"/>
      <c r="H351" s="517"/>
      <c r="I351" s="517"/>
      <c r="J351" s="393"/>
      <c r="K351" s="393">
        <f t="shared" si="323"/>
        <v>0</v>
      </c>
      <c r="L351" s="393"/>
      <c r="M351" s="393"/>
      <c r="N351" s="44"/>
      <c r="O351" s="71"/>
    </row>
    <row r="352" spans="1:16" ht="29.25" customHeight="1" x14ac:dyDescent="0.25">
      <c r="A352" s="25">
        <v>1</v>
      </c>
      <c r="B352" s="25">
        <v>1</v>
      </c>
      <c r="C352" s="3" t="s">
        <v>43</v>
      </c>
      <c r="D352" s="546"/>
      <c r="E352" s="546"/>
      <c r="F352" s="546"/>
      <c r="G352" s="547"/>
      <c r="H352" s="421"/>
      <c r="I352" s="421"/>
      <c r="J352" s="421"/>
      <c r="K352" s="421">
        <f t="shared" si="323"/>
        <v>0</v>
      </c>
      <c r="L352" s="421"/>
      <c r="M352" s="421"/>
      <c r="N352" s="423"/>
      <c r="O352" s="71"/>
    </row>
    <row r="353" spans="1:16" ht="31.5" customHeight="1" x14ac:dyDescent="0.25">
      <c r="A353" s="25">
        <v>1</v>
      </c>
      <c r="B353" s="25">
        <v>1</v>
      </c>
      <c r="C353" s="141" t="s">
        <v>120</v>
      </c>
      <c r="D353" s="396">
        <f>SUM(D354:D357)</f>
        <v>3317</v>
      </c>
      <c r="E353" s="396">
        <f>SUM(E354:E357)</f>
        <v>1382</v>
      </c>
      <c r="F353" s="396">
        <f>SUM(F354:F357)</f>
        <v>1568</v>
      </c>
      <c r="G353" s="353">
        <f>F353/E353*100</f>
        <v>113.45875542691751</v>
      </c>
      <c r="H353" s="358">
        <f t="shared" ref="H353:M353" si="352">SUM(H354:H357)</f>
        <v>4914.3319199999996</v>
      </c>
      <c r="I353" s="358">
        <f t="shared" si="352"/>
        <v>2047.64</v>
      </c>
      <c r="J353" s="358">
        <f t="shared" si="352"/>
        <v>2558.0754399999996</v>
      </c>
      <c r="K353" s="358">
        <f t="shared" si="352"/>
        <v>510.43543999999957</v>
      </c>
      <c r="L353" s="358">
        <f t="shared" si="352"/>
        <v>-18.770659999999999</v>
      </c>
      <c r="M353" s="358">
        <f t="shared" si="352"/>
        <v>2539.3047799999995</v>
      </c>
      <c r="N353" s="396">
        <f>J353/I353*100</f>
        <v>124.92798734152485</v>
      </c>
      <c r="O353" s="71"/>
    </row>
    <row r="354" spans="1:16" ht="38.1" customHeight="1" x14ac:dyDescent="0.25">
      <c r="A354" s="25">
        <v>1</v>
      </c>
      <c r="B354" s="25">
        <v>1</v>
      </c>
      <c r="C354" s="47" t="s">
        <v>79</v>
      </c>
      <c r="D354" s="396">
        <v>2492</v>
      </c>
      <c r="E354" s="397">
        <f t="shared" ref="E354:E362" si="353">ROUND(D354/12*$C$3,0)</f>
        <v>1038</v>
      </c>
      <c r="F354" s="396">
        <v>1118</v>
      </c>
      <c r="G354" s="353">
        <f>F354/E354*100</f>
        <v>107.70712909441234</v>
      </c>
      <c r="H354" s="358">
        <v>3356.7240000000002</v>
      </c>
      <c r="I354" s="358">
        <f t="shared" ref="I354:I357" si="354">ROUND(H354/12*$C$3,2)</f>
        <v>1398.64</v>
      </c>
      <c r="J354" s="358">
        <f t="shared" ref="J354:J362" si="355">M354-L354</f>
        <v>1545.8761999999997</v>
      </c>
      <c r="K354" s="358">
        <f t="shared" si="323"/>
        <v>147.2361999999996</v>
      </c>
      <c r="L354" s="358">
        <v>-17.717980000000001</v>
      </c>
      <c r="M354" s="358">
        <v>1528.1582199999998</v>
      </c>
      <c r="N354" s="396">
        <f>J354/I354*100</f>
        <v>110.52709775210201</v>
      </c>
      <c r="O354" s="71"/>
    </row>
    <row r="355" spans="1:16" ht="38.1" customHeight="1" x14ac:dyDescent="0.25">
      <c r="A355" s="25">
        <v>1</v>
      </c>
      <c r="B355" s="25">
        <v>1</v>
      </c>
      <c r="C355" s="47" t="s">
        <v>80</v>
      </c>
      <c r="D355" s="396">
        <v>748</v>
      </c>
      <c r="E355" s="397">
        <f t="shared" si="353"/>
        <v>312</v>
      </c>
      <c r="F355" s="396">
        <v>365</v>
      </c>
      <c r="G355" s="353">
        <f>F355/E355*100</f>
        <v>116.98717948717949</v>
      </c>
      <c r="H355" s="358">
        <v>1136.5411200000001</v>
      </c>
      <c r="I355" s="358">
        <f t="shared" si="354"/>
        <v>473.56</v>
      </c>
      <c r="J355" s="358">
        <f t="shared" si="355"/>
        <v>547.38523999999995</v>
      </c>
      <c r="K355" s="358">
        <f t="shared" si="323"/>
        <v>73.825239999999951</v>
      </c>
      <c r="L355" s="358">
        <v>-1.0526800000000001</v>
      </c>
      <c r="M355" s="358">
        <v>546.33255999999994</v>
      </c>
      <c r="N355" s="396">
        <f>J355/I355*100</f>
        <v>115.58941633583916</v>
      </c>
      <c r="O355" s="71"/>
    </row>
    <row r="356" spans="1:16" ht="30" x14ac:dyDescent="0.25">
      <c r="A356" s="25">
        <v>1</v>
      </c>
      <c r="B356" s="25">
        <v>1</v>
      </c>
      <c r="C356" s="47" t="s">
        <v>114</v>
      </c>
      <c r="D356" s="396"/>
      <c r="E356" s="397">
        <f t="shared" si="353"/>
        <v>0</v>
      </c>
      <c r="F356" s="396"/>
      <c r="G356" s="353"/>
      <c r="H356" s="358"/>
      <c r="I356" s="358">
        <f t="shared" si="354"/>
        <v>0</v>
      </c>
      <c r="J356" s="358">
        <f t="shared" si="355"/>
        <v>0</v>
      </c>
      <c r="K356" s="358">
        <f t="shared" si="323"/>
        <v>0</v>
      </c>
      <c r="L356" s="358"/>
      <c r="M356" s="358"/>
      <c r="N356" s="396"/>
      <c r="O356" s="71"/>
    </row>
    <row r="357" spans="1:16" ht="30" x14ac:dyDescent="0.25">
      <c r="A357" s="25">
        <v>1</v>
      </c>
      <c r="B357" s="25">
        <v>1</v>
      </c>
      <c r="C357" s="47" t="s">
        <v>115</v>
      </c>
      <c r="D357" s="396">
        <v>77</v>
      </c>
      <c r="E357" s="397">
        <f t="shared" si="353"/>
        <v>32</v>
      </c>
      <c r="F357" s="396">
        <v>85</v>
      </c>
      <c r="G357" s="353">
        <f t="shared" ref="G357:G362" si="356">F357/E357*100</f>
        <v>265.625</v>
      </c>
      <c r="H357" s="358">
        <v>421.0668</v>
      </c>
      <c r="I357" s="358">
        <f t="shared" si="354"/>
        <v>175.44</v>
      </c>
      <c r="J357" s="358">
        <f t="shared" si="355"/>
        <v>464.81400000000002</v>
      </c>
      <c r="K357" s="358">
        <f t="shared" si="323"/>
        <v>289.37400000000002</v>
      </c>
      <c r="L357" s="358">
        <v>0</v>
      </c>
      <c r="M357" s="358">
        <v>464.81400000000002</v>
      </c>
      <c r="N357" s="396">
        <f t="shared" ref="N357:N363" si="357">J357/I357*100</f>
        <v>264.94186046511629</v>
      </c>
      <c r="O357" s="71"/>
    </row>
    <row r="358" spans="1:16" ht="30" x14ac:dyDescent="0.25">
      <c r="A358" s="25">
        <v>1</v>
      </c>
      <c r="B358" s="25">
        <v>1</v>
      </c>
      <c r="C358" s="141" t="s">
        <v>112</v>
      </c>
      <c r="D358" s="396">
        <f>SUM(D359:D361)</f>
        <v>5497</v>
      </c>
      <c r="E358" s="396">
        <f>SUM(E359:E361)</f>
        <v>2290</v>
      </c>
      <c r="F358" s="396">
        <f>SUM(F359:F361)</f>
        <v>2309</v>
      </c>
      <c r="G358" s="353">
        <f t="shared" si="356"/>
        <v>100.82969432314411</v>
      </c>
      <c r="H358" s="358">
        <f t="shared" ref="H358:M358" si="358">SUM(H359:H361)</f>
        <v>10460.341700000001</v>
      </c>
      <c r="I358" s="358">
        <f t="shared" si="358"/>
        <v>4358.4699999999993</v>
      </c>
      <c r="J358" s="358">
        <f t="shared" si="358"/>
        <v>3985.6006600000005</v>
      </c>
      <c r="K358" s="358">
        <f t="shared" si="358"/>
        <v>-372.86933999999962</v>
      </c>
      <c r="L358" s="358">
        <f t="shared" si="358"/>
        <v>-13.82817</v>
      </c>
      <c r="M358" s="358">
        <f t="shared" si="358"/>
        <v>3971.7724900000003</v>
      </c>
      <c r="N358" s="396">
        <f t="shared" si="357"/>
        <v>91.444948800840692</v>
      </c>
      <c r="O358" s="71"/>
    </row>
    <row r="359" spans="1:16" ht="30" x14ac:dyDescent="0.25">
      <c r="A359" s="25">
        <v>1</v>
      </c>
      <c r="B359" s="25">
        <v>1</v>
      </c>
      <c r="C359" s="47" t="s">
        <v>108</v>
      </c>
      <c r="D359" s="396">
        <v>997</v>
      </c>
      <c r="E359" s="397">
        <f t="shared" si="353"/>
        <v>415</v>
      </c>
      <c r="F359" s="396">
        <v>432</v>
      </c>
      <c r="G359" s="353">
        <f t="shared" si="356"/>
        <v>104.09638554216866</v>
      </c>
      <c r="H359" s="358">
        <v>1761.7987000000001</v>
      </c>
      <c r="I359" s="358">
        <f t="shared" ref="I359:I362" si="359">ROUND(H359/12*$C$3,2)</f>
        <v>734.08</v>
      </c>
      <c r="J359" s="358">
        <f t="shared" si="355"/>
        <v>754.11900000000003</v>
      </c>
      <c r="K359" s="358">
        <f t="shared" si="323"/>
        <v>20.038999999999987</v>
      </c>
      <c r="L359" s="358">
        <v>0</v>
      </c>
      <c r="M359" s="358">
        <v>754.11900000000003</v>
      </c>
      <c r="N359" s="396">
        <f t="shared" si="357"/>
        <v>102.72981146469048</v>
      </c>
      <c r="O359" s="71"/>
    </row>
    <row r="360" spans="1:16" ht="44.25" customHeight="1" x14ac:dyDescent="0.25">
      <c r="A360" s="25">
        <v>1</v>
      </c>
      <c r="B360" s="25">
        <v>1</v>
      </c>
      <c r="C360" s="47" t="s">
        <v>118</v>
      </c>
      <c r="D360" s="396">
        <v>3400</v>
      </c>
      <c r="E360" s="397">
        <f t="shared" si="353"/>
        <v>1417</v>
      </c>
      <c r="F360" s="396">
        <v>1427</v>
      </c>
      <c r="G360" s="353">
        <f t="shared" si="356"/>
        <v>100.70571630204657</v>
      </c>
      <c r="H360" s="358">
        <v>7713.9880000000012</v>
      </c>
      <c r="I360" s="358">
        <f t="shared" si="359"/>
        <v>3214.16</v>
      </c>
      <c r="J360" s="358">
        <f t="shared" si="355"/>
        <v>2847.9421000000002</v>
      </c>
      <c r="K360" s="358">
        <f t="shared" si="323"/>
        <v>-366.21789999999964</v>
      </c>
      <c r="L360" s="358">
        <v>-13.82817</v>
      </c>
      <c r="M360" s="358">
        <v>2834.11393</v>
      </c>
      <c r="N360" s="396">
        <f t="shared" si="357"/>
        <v>88.606108594469475</v>
      </c>
      <c r="O360" s="306"/>
    </row>
    <row r="361" spans="1:16" ht="44.25" customHeight="1" x14ac:dyDescent="0.25">
      <c r="A361" s="25">
        <v>1</v>
      </c>
      <c r="B361" s="25">
        <v>1</v>
      </c>
      <c r="C361" s="47" t="s">
        <v>109</v>
      </c>
      <c r="D361" s="396">
        <v>1100</v>
      </c>
      <c r="E361" s="397">
        <f t="shared" si="353"/>
        <v>458</v>
      </c>
      <c r="F361" s="396">
        <v>450</v>
      </c>
      <c r="G361" s="353">
        <f t="shared" si="356"/>
        <v>98.253275109170303</v>
      </c>
      <c r="H361" s="358">
        <v>984.55499999999995</v>
      </c>
      <c r="I361" s="358">
        <f t="shared" si="359"/>
        <v>410.23</v>
      </c>
      <c r="J361" s="358">
        <f t="shared" si="355"/>
        <v>383.53956000000005</v>
      </c>
      <c r="K361" s="358">
        <f t="shared" si="323"/>
        <v>-26.690439999999967</v>
      </c>
      <c r="L361" s="358">
        <v>0</v>
      </c>
      <c r="M361" s="358">
        <v>383.53956000000005</v>
      </c>
      <c r="N361" s="396">
        <f t="shared" si="357"/>
        <v>93.493786412500313</v>
      </c>
      <c r="O361" s="71"/>
    </row>
    <row r="362" spans="1:16" s="72" customFormat="1" ht="30.75" thickBot="1" x14ac:dyDescent="0.3">
      <c r="A362" s="72">
        <v>1</v>
      </c>
      <c r="B362" s="72">
        <v>1</v>
      </c>
      <c r="C362" s="78" t="s">
        <v>123</v>
      </c>
      <c r="D362" s="396">
        <v>8000</v>
      </c>
      <c r="E362" s="397">
        <f t="shared" si="353"/>
        <v>3333</v>
      </c>
      <c r="F362" s="396">
        <v>3371</v>
      </c>
      <c r="G362" s="396">
        <f t="shared" si="356"/>
        <v>101.14011401140115</v>
      </c>
      <c r="H362" s="358">
        <v>6488.16</v>
      </c>
      <c r="I362" s="358">
        <f t="shared" si="359"/>
        <v>2703.4</v>
      </c>
      <c r="J362" s="358">
        <f t="shared" si="355"/>
        <v>2733.9484199999997</v>
      </c>
      <c r="K362" s="358">
        <f t="shared" si="323"/>
        <v>30.548419999999624</v>
      </c>
      <c r="L362" s="358">
        <v>-1.70313</v>
      </c>
      <c r="M362" s="358">
        <v>2732.2452899999998</v>
      </c>
      <c r="N362" s="396">
        <f t="shared" si="357"/>
        <v>101.12999999999998</v>
      </c>
      <c r="O362" s="71"/>
      <c r="P362" s="292"/>
    </row>
    <row r="363" spans="1:16" s="8" customFormat="1" ht="15" customHeight="1" thickBot="1" x14ac:dyDescent="0.3">
      <c r="A363" s="25">
        <v>1</v>
      </c>
      <c r="B363" s="25">
        <v>1</v>
      </c>
      <c r="C363" s="76" t="s">
        <v>3</v>
      </c>
      <c r="D363" s="403"/>
      <c r="E363" s="403"/>
      <c r="F363" s="403"/>
      <c r="G363" s="501"/>
      <c r="H363" s="436">
        <f t="shared" ref="H363:M363" si="360">H358+H353+H362</f>
        <v>21862.833620000001</v>
      </c>
      <c r="I363" s="436">
        <f t="shared" si="360"/>
        <v>9109.51</v>
      </c>
      <c r="J363" s="436">
        <f t="shared" si="360"/>
        <v>9277.6245200000012</v>
      </c>
      <c r="K363" s="436">
        <f t="shared" si="360"/>
        <v>168.11451999999957</v>
      </c>
      <c r="L363" s="436">
        <f t="shared" si="360"/>
        <v>-34.301960000000001</v>
      </c>
      <c r="M363" s="436">
        <f t="shared" si="360"/>
        <v>9243.3225600000005</v>
      </c>
      <c r="N363" s="403">
        <f t="shared" si="357"/>
        <v>101.84548367585084</v>
      </c>
      <c r="O363" s="71"/>
      <c r="P363" s="292"/>
    </row>
    <row r="364" spans="1:16" ht="29.25" customHeight="1" x14ac:dyDescent="0.25">
      <c r="A364" s="25">
        <v>1</v>
      </c>
      <c r="B364" s="25">
        <v>1</v>
      </c>
      <c r="C364" s="54" t="s">
        <v>44</v>
      </c>
      <c r="D364" s="416"/>
      <c r="E364" s="416"/>
      <c r="F364" s="416"/>
      <c r="G364" s="416"/>
      <c r="H364" s="499"/>
      <c r="I364" s="499"/>
      <c r="J364" s="499"/>
      <c r="K364" s="499">
        <f t="shared" si="323"/>
        <v>0</v>
      </c>
      <c r="L364" s="499"/>
      <c r="M364" s="499"/>
      <c r="N364" s="416"/>
      <c r="O364" s="71"/>
    </row>
    <row r="365" spans="1:16" ht="30" x14ac:dyDescent="0.25">
      <c r="A365" s="25">
        <v>1</v>
      </c>
      <c r="B365" s="25">
        <v>1</v>
      </c>
      <c r="C365" s="141" t="s">
        <v>120</v>
      </c>
      <c r="D365" s="396">
        <f>SUM(D366:D369)</f>
        <v>14614</v>
      </c>
      <c r="E365" s="396">
        <f>SUM(E366:E369)</f>
        <v>6089</v>
      </c>
      <c r="F365" s="396">
        <f>SUM(F366:F369)</f>
        <v>6737</v>
      </c>
      <c r="G365" s="353">
        <f t="shared" ref="G365:G374" si="361">F365/E365*100</f>
        <v>110.64214156675973</v>
      </c>
      <c r="H365" s="358">
        <f t="shared" ref="H365:M365" si="362">SUM(H366:H369)</f>
        <v>20360.54204</v>
      </c>
      <c r="I365" s="358">
        <f t="shared" si="362"/>
        <v>8483.56</v>
      </c>
      <c r="J365" s="358">
        <f t="shared" si="362"/>
        <v>9996.72408</v>
      </c>
      <c r="K365" s="358">
        <f t="shared" si="362"/>
        <v>1513.1640799999996</v>
      </c>
      <c r="L365" s="358">
        <f t="shared" si="362"/>
        <v>-41.072739999999996</v>
      </c>
      <c r="M365" s="358">
        <f t="shared" si="362"/>
        <v>9955.6513399999985</v>
      </c>
      <c r="N365" s="396">
        <f t="shared" ref="N365:N375" si="363">J365/I365*100</f>
        <v>117.83642810329627</v>
      </c>
      <c r="O365" s="71"/>
    </row>
    <row r="366" spans="1:16" ht="30" x14ac:dyDescent="0.25">
      <c r="A366" s="25">
        <v>1</v>
      </c>
      <c r="B366" s="25">
        <v>1</v>
      </c>
      <c r="C366" s="47" t="s">
        <v>79</v>
      </c>
      <c r="D366" s="396">
        <v>11035</v>
      </c>
      <c r="E366" s="397">
        <f t="shared" ref="E366:E374" si="364">ROUND(D366/12*$C$3,0)</f>
        <v>4598</v>
      </c>
      <c r="F366" s="396">
        <v>5086</v>
      </c>
      <c r="G366" s="353">
        <f t="shared" si="361"/>
        <v>110.61331013484124</v>
      </c>
      <c r="H366" s="358">
        <v>13864.145</v>
      </c>
      <c r="I366" s="358">
        <f t="shared" ref="I366:I369" si="365">ROUND(H366/12*$C$3,2)</f>
        <v>5776.73</v>
      </c>
      <c r="J366" s="358">
        <f t="shared" ref="J366:J368" si="366">M366-L366</f>
        <v>6816.9317999999994</v>
      </c>
      <c r="K366" s="358">
        <f t="shared" si="323"/>
        <v>1040.2017999999998</v>
      </c>
      <c r="L366" s="358">
        <v>-36.02131</v>
      </c>
      <c r="M366" s="358">
        <v>6780.9104899999993</v>
      </c>
      <c r="N366" s="396">
        <f t="shared" si="363"/>
        <v>118.00675814864118</v>
      </c>
      <c r="O366" s="71"/>
    </row>
    <row r="367" spans="1:16" ht="30" x14ac:dyDescent="0.25">
      <c r="A367" s="25">
        <v>1</v>
      </c>
      <c r="B367" s="25">
        <v>1</v>
      </c>
      <c r="C367" s="47" t="s">
        <v>80</v>
      </c>
      <c r="D367" s="396">
        <v>3311</v>
      </c>
      <c r="E367" s="397">
        <f t="shared" si="364"/>
        <v>1380</v>
      </c>
      <c r="F367" s="396">
        <v>1480</v>
      </c>
      <c r="G367" s="353">
        <f t="shared" si="361"/>
        <v>107.24637681159422</v>
      </c>
      <c r="H367" s="358">
        <v>5030.8658399999995</v>
      </c>
      <c r="I367" s="358">
        <f t="shared" si="365"/>
        <v>2096.19</v>
      </c>
      <c r="J367" s="358">
        <f t="shared" si="366"/>
        <v>2244.6958799999998</v>
      </c>
      <c r="K367" s="358">
        <f t="shared" si="323"/>
        <v>148.50587999999971</v>
      </c>
      <c r="L367" s="358">
        <v>-5.0514299999999999</v>
      </c>
      <c r="M367" s="358">
        <v>2239.6444499999998</v>
      </c>
      <c r="N367" s="396">
        <f t="shared" si="363"/>
        <v>107.08456199104089</v>
      </c>
      <c r="O367" s="71"/>
    </row>
    <row r="368" spans="1:16" ht="30" x14ac:dyDescent="0.25">
      <c r="A368" s="25">
        <v>1</v>
      </c>
      <c r="B368" s="25">
        <v>1</v>
      </c>
      <c r="C368" s="47" t="s">
        <v>114</v>
      </c>
      <c r="D368" s="396">
        <v>68</v>
      </c>
      <c r="E368" s="397">
        <f t="shared" si="364"/>
        <v>28</v>
      </c>
      <c r="F368" s="396">
        <v>62</v>
      </c>
      <c r="G368" s="353">
        <f t="shared" si="361"/>
        <v>221.42857142857144</v>
      </c>
      <c r="H368" s="358">
        <v>371.85119999999995</v>
      </c>
      <c r="I368" s="358">
        <f t="shared" si="365"/>
        <v>154.94</v>
      </c>
      <c r="J368" s="358">
        <f t="shared" si="366"/>
        <v>339.04079999999999</v>
      </c>
      <c r="K368" s="358">
        <f t="shared" si="323"/>
        <v>184.10079999999999</v>
      </c>
      <c r="L368" s="358">
        <v>0</v>
      </c>
      <c r="M368" s="358">
        <v>339.04079999999999</v>
      </c>
      <c r="N368" s="396">
        <f t="shared" si="363"/>
        <v>218.82070478895054</v>
      </c>
      <c r="O368" s="71"/>
    </row>
    <row r="369" spans="1:16" ht="30" x14ac:dyDescent="0.25">
      <c r="A369" s="25">
        <v>1</v>
      </c>
      <c r="B369" s="25">
        <v>1</v>
      </c>
      <c r="C369" s="47" t="s">
        <v>115</v>
      </c>
      <c r="D369" s="396">
        <v>200</v>
      </c>
      <c r="E369" s="397">
        <f t="shared" si="364"/>
        <v>83</v>
      </c>
      <c r="F369" s="396">
        <v>109</v>
      </c>
      <c r="G369" s="353">
        <f t="shared" si="361"/>
        <v>131.32530120481925</v>
      </c>
      <c r="H369" s="358">
        <v>1093.68</v>
      </c>
      <c r="I369" s="358">
        <f t="shared" si="365"/>
        <v>455.7</v>
      </c>
      <c r="J369" s="358">
        <f t="shared" ref="J369:J374" si="367">M369-L369</f>
        <v>596.05560000000003</v>
      </c>
      <c r="K369" s="358">
        <f t="shared" si="323"/>
        <v>140.35560000000004</v>
      </c>
      <c r="L369" s="358"/>
      <c r="M369" s="358">
        <v>596.05560000000003</v>
      </c>
      <c r="N369" s="396">
        <f t="shared" si="363"/>
        <v>130.80000000000001</v>
      </c>
      <c r="O369" s="71"/>
    </row>
    <row r="370" spans="1:16" ht="30" x14ac:dyDescent="0.25">
      <c r="A370" s="25">
        <v>1</v>
      </c>
      <c r="B370" s="25">
        <v>1</v>
      </c>
      <c r="C370" s="141" t="s">
        <v>112</v>
      </c>
      <c r="D370" s="396">
        <f>SUM(D371:D373)</f>
        <v>22450</v>
      </c>
      <c r="E370" s="396">
        <f>SUM(E371:E373)</f>
        <v>9355</v>
      </c>
      <c r="F370" s="396">
        <f>SUM(F371:F373)</f>
        <v>9267</v>
      </c>
      <c r="G370" s="353">
        <f t="shared" si="361"/>
        <v>99.059326563335119</v>
      </c>
      <c r="H370" s="358">
        <f t="shared" ref="H370:M370" si="368">SUM(H371:H373)</f>
        <v>37896.614500000003</v>
      </c>
      <c r="I370" s="358">
        <f t="shared" si="368"/>
        <v>15790.259999999998</v>
      </c>
      <c r="J370" s="358">
        <f t="shared" si="368"/>
        <v>16188.789280000001</v>
      </c>
      <c r="K370" s="358">
        <f t="shared" si="368"/>
        <v>398.52928000000156</v>
      </c>
      <c r="L370" s="358">
        <f t="shared" si="368"/>
        <v>-21.948160000000001</v>
      </c>
      <c r="M370" s="358">
        <f t="shared" si="368"/>
        <v>16166.841120000001</v>
      </c>
      <c r="N370" s="396">
        <f t="shared" si="363"/>
        <v>102.52389308345779</v>
      </c>
      <c r="O370" s="71"/>
    </row>
    <row r="371" spans="1:16" ht="30" x14ac:dyDescent="0.25">
      <c r="A371" s="25">
        <v>1</v>
      </c>
      <c r="B371" s="25">
        <v>1</v>
      </c>
      <c r="C371" s="47" t="s">
        <v>108</v>
      </c>
      <c r="D371" s="396">
        <v>2500</v>
      </c>
      <c r="E371" s="397">
        <f t="shared" si="364"/>
        <v>1042</v>
      </c>
      <c r="F371" s="396">
        <v>1247</v>
      </c>
      <c r="G371" s="353">
        <f t="shared" si="361"/>
        <v>119.67370441458733</v>
      </c>
      <c r="H371" s="358">
        <v>4417.75</v>
      </c>
      <c r="I371" s="358">
        <f t="shared" ref="I371:I374" si="369">ROUND(H371/12*$C$3,2)</f>
        <v>1840.73</v>
      </c>
      <c r="J371" s="358">
        <f t="shared" si="367"/>
        <v>2186.27</v>
      </c>
      <c r="K371" s="358">
        <f t="shared" si="323"/>
        <v>345.53999999999996</v>
      </c>
      <c r="L371" s="358">
        <v>-15.56598</v>
      </c>
      <c r="M371" s="358">
        <v>2170.7040200000001</v>
      </c>
      <c r="N371" s="396">
        <f t="shared" si="363"/>
        <v>118.77190027869378</v>
      </c>
      <c r="O371" s="71"/>
    </row>
    <row r="372" spans="1:16" ht="56.25" customHeight="1" x14ac:dyDescent="0.25">
      <c r="A372" s="25">
        <v>1</v>
      </c>
      <c r="B372" s="25">
        <v>1</v>
      </c>
      <c r="C372" s="47" t="s">
        <v>118</v>
      </c>
      <c r="D372" s="396">
        <v>12100</v>
      </c>
      <c r="E372" s="397">
        <f t="shared" si="364"/>
        <v>5042</v>
      </c>
      <c r="F372" s="396">
        <v>5377</v>
      </c>
      <c r="G372" s="353">
        <f t="shared" si="361"/>
        <v>106.64418881396271</v>
      </c>
      <c r="H372" s="358">
        <v>26452.722000000005</v>
      </c>
      <c r="I372" s="358">
        <f t="shared" si="369"/>
        <v>11021.97</v>
      </c>
      <c r="J372" s="358">
        <f t="shared" si="367"/>
        <v>11691.145700000001</v>
      </c>
      <c r="K372" s="358">
        <f t="shared" si="323"/>
        <v>669.1757000000016</v>
      </c>
      <c r="L372" s="358">
        <v>-6.38218</v>
      </c>
      <c r="M372" s="358">
        <v>11684.76352</v>
      </c>
      <c r="N372" s="396">
        <f t="shared" si="363"/>
        <v>106.07128943374009</v>
      </c>
      <c r="O372" s="305"/>
    </row>
    <row r="373" spans="1:16" ht="45" x14ac:dyDescent="0.25">
      <c r="A373" s="25">
        <v>1</v>
      </c>
      <c r="B373" s="25">
        <v>1</v>
      </c>
      <c r="C373" s="47" t="s">
        <v>109</v>
      </c>
      <c r="D373" s="396">
        <v>7850</v>
      </c>
      <c r="E373" s="397">
        <f t="shared" si="364"/>
        <v>3271</v>
      </c>
      <c r="F373" s="396">
        <v>2643</v>
      </c>
      <c r="G373" s="353">
        <f t="shared" si="361"/>
        <v>80.800978294099664</v>
      </c>
      <c r="H373" s="358">
        <v>7026.1424999999999</v>
      </c>
      <c r="I373" s="358">
        <f t="shared" si="369"/>
        <v>2927.56</v>
      </c>
      <c r="J373" s="358">
        <f t="shared" si="367"/>
        <v>2311.3735799999999</v>
      </c>
      <c r="K373" s="358">
        <f t="shared" si="323"/>
        <v>-616.18642</v>
      </c>
      <c r="L373" s="358">
        <v>0</v>
      </c>
      <c r="M373" s="358">
        <v>2311.3735799999999</v>
      </c>
      <c r="N373" s="396">
        <f t="shared" si="363"/>
        <v>78.952218912678134</v>
      </c>
      <c r="O373" s="71"/>
    </row>
    <row r="374" spans="1:16" s="72" customFormat="1" ht="30.75" thickBot="1" x14ac:dyDescent="0.3">
      <c r="A374" s="72">
        <v>1</v>
      </c>
      <c r="B374" s="72">
        <v>1</v>
      </c>
      <c r="C374" s="78" t="s">
        <v>123</v>
      </c>
      <c r="D374" s="396">
        <v>30000</v>
      </c>
      <c r="E374" s="397">
        <f t="shared" si="364"/>
        <v>12500</v>
      </c>
      <c r="F374" s="396">
        <v>12575</v>
      </c>
      <c r="G374" s="396">
        <f t="shared" si="361"/>
        <v>100.6</v>
      </c>
      <c r="H374" s="358">
        <v>24330.6</v>
      </c>
      <c r="I374" s="358">
        <f t="shared" si="369"/>
        <v>10137.75</v>
      </c>
      <c r="J374" s="358">
        <f t="shared" si="367"/>
        <v>10204.253640000001</v>
      </c>
      <c r="K374" s="358">
        <f t="shared" si="323"/>
        <v>66.503640000000814</v>
      </c>
      <c r="L374" s="358">
        <v>-8.2124600000000001</v>
      </c>
      <c r="M374" s="358">
        <v>10196.04118</v>
      </c>
      <c r="N374" s="396">
        <f t="shared" si="363"/>
        <v>100.65600000000001</v>
      </c>
      <c r="O374" s="71"/>
      <c r="P374" s="292"/>
    </row>
    <row r="375" spans="1:16" s="23" customFormat="1" ht="15.75" thickBot="1" x14ac:dyDescent="0.3">
      <c r="A375" s="25">
        <v>1</v>
      </c>
      <c r="B375" s="25">
        <v>1</v>
      </c>
      <c r="C375" s="76" t="s">
        <v>3</v>
      </c>
      <c r="D375" s="454"/>
      <c r="E375" s="454"/>
      <c r="F375" s="454"/>
      <c r="G375" s="501"/>
      <c r="H375" s="481">
        <f t="shared" ref="H375:M375" si="370">H370+H365+H374</f>
        <v>82587.756540000002</v>
      </c>
      <c r="I375" s="481">
        <f t="shared" si="370"/>
        <v>34411.57</v>
      </c>
      <c r="J375" s="481">
        <f t="shared" si="370"/>
        <v>36389.767</v>
      </c>
      <c r="K375" s="481">
        <f t="shared" si="370"/>
        <v>1978.1970000000019</v>
      </c>
      <c r="L375" s="481">
        <f t="shared" si="370"/>
        <v>-71.233360000000005</v>
      </c>
      <c r="M375" s="481">
        <f t="shared" si="370"/>
        <v>36318.533640000001</v>
      </c>
      <c r="N375" s="454">
        <f t="shared" si="363"/>
        <v>105.74863919315509</v>
      </c>
      <c r="O375" s="71"/>
      <c r="P375" s="292"/>
    </row>
    <row r="376" spans="1:16" ht="32.25" customHeight="1" x14ac:dyDescent="0.25">
      <c r="A376" s="25">
        <v>1</v>
      </c>
      <c r="B376" s="25">
        <v>1</v>
      </c>
      <c r="C376" s="171" t="s">
        <v>45</v>
      </c>
      <c r="D376" s="548"/>
      <c r="E376" s="548"/>
      <c r="F376" s="549"/>
      <c r="G376" s="461"/>
      <c r="H376" s="550"/>
      <c r="I376" s="550"/>
      <c r="J376" s="551"/>
      <c r="K376" s="551">
        <f t="shared" si="323"/>
        <v>0</v>
      </c>
      <c r="L376" s="551"/>
      <c r="M376" s="551"/>
      <c r="N376" s="548"/>
      <c r="O376" s="71"/>
    </row>
    <row r="377" spans="1:16" ht="43.5" customHeight="1" x14ac:dyDescent="0.25">
      <c r="A377" s="25">
        <v>1</v>
      </c>
      <c r="B377" s="25">
        <v>1</v>
      </c>
      <c r="C377" s="142" t="s">
        <v>120</v>
      </c>
      <c r="D377" s="552">
        <f t="shared" ref="D377:F382" si="371">D365+D353</f>
        <v>17931</v>
      </c>
      <c r="E377" s="552">
        <f t="shared" si="371"/>
        <v>7471</v>
      </c>
      <c r="F377" s="552">
        <f t="shared" si="371"/>
        <v>8305</v>
      </c>
      <c r="G377" s="553">
        <f>F377/E377*100</f>
        <v>111.16316423504216</v>
      </c>
      <c r="H377" s="554">
        <f t="shared" ref="H377:J385" si="372">SUM(H365,H353)</f>
        <v>25274.873960000001</v>
      </c>
      <c r="I377" s="554">
        <f t="shared" si="372"/>
        <v>10531.199999999999</v>
      </c>
      <c r="J377" s="554">
        <f t="shared" si="372"/>
        <v>12554.79952</v>
      </c>
      <c r="K377" s="554">
        <f t="shared" ref="K377" si="373">SUM(K365,K353)</f>
        <v>2023.5995199999991</v>
      </c>
      <c r="L377" s="554">
        <f t="shared" ref="L377:M377" si="374">SUM(L365,L353)</f>
        <v>-59.843399999999995</v>
      </c>
      <c r="M377" s="554">
        <f t="shared" si="374"/>
        <v>12494.956119999999</v>
      </c>
      <c r="N377" s="555">
        <f t="shared" ref="N377:N387" si="375">J377/I377*100</f>
        <v>119.21527955028867</v>
      </c>
      <c r="O377" s="71"/>
    </row>
    <row r="378" spans="1:16" ht="30" x14ac:dyDescent="0.25">
      <c r="A378" s="25">
        <v>1</v>
      </c>
      <c r="B378" s="25">
        <v>1</v>
      </c>
      <c r="C378" s="140" t="s">
        <v>79</v>
      </c>
      <c r="D378" s="552">
        <f t="shared" si="371"/>
        <v>13527</v>
      </c>
      <c r="E378" s="552">
        <f t="shared" si="371"/>
        <v>5636</v>
      </c>
      <c r="F378" s="552">
        <f t="shared" si="371"/>
        <v>6204</v>
      </c>
      <c r="G378" s="553">
        <f t="shared" ref="G378:G386" si="376">F378/E378*100</f>
        <v>110.07806955287438</v>
      </c>
      <c r="H378" s="554">
        <f t="shared" si="372"/>
        <v>17220.868999999999</v>
      </c>
      <c r="I378" s="554">
        <f t="shared" si="372"/>
        <v>7175.37</v>
      </c>
      <c r="J378" s="554">
        <f t="shared" si="372"/>
        <v>8362.8079999999991</v>
      </c>
      <c r="K378" s="554">
        <f t="shared" ref="K378" si="377">SUM(K366,K354)</f>
        <v>1187.4379999999994</v>
      </c>
      <c r="L378" s="554">
        <f t="shared" ref="L378:M378" si="378">SUM(L366,L354)</f>
        <v>-53.739289999999997</v>
      </c>
      <c r="M378" s="554">
        <f t="shared" si="378"/>
        <v>8309.0687099999996</v>
      </c>
      <c r="N378" s="555">
        <f t="shared" si="375"/>
        <v>116.54880514872403</v>
      </c>
      <c r="O378" s="71"/>
    </row>
    <row r="379" spans="1:16" ht="30" x14ac:dyDescent="0.25">
      <c r="A379" s="25">
        <v>1</v>
      </c>
      <c r="B379" s="25">
        <v>1</v>
      </c>
      <c r="C379" s="140" t="s">
        <v>80</v>
      </c>
      <c r="D379" s="552">
        <f t="shared" si="371"/>
        <v>4059</v>
      </c>
      <c r="E379" s="552">
        <f t="shared" si="371"/>
        <v>1692</v>
      </c>
      <c r="F379" s="552">
        <f t="shared" si="371"/>
        <v>1845</v>
      </c>
      <c r="G379" s="553">
        <f t="shared" si="376"/>
        <v>109.04255319148936</v>
      </c>
      <c r="H379" s="554">
        <f t="shared" si="372"/>
        <v>6167.4069599999993</v>
      </c>
      <c r="I379" s="554">
        <f t="shared" si="372"/>
        <v>2569.75</v>
      </c>
      <c r="J379" s="554">
        <f t="shared" si="372"/>
        <v>2792.0811199999998</v>
      </c>
      <c r="K379" s="554">
        <f t="shared" ref="K379" si="379">SUM(K367,K355)</f>
        <v>222.33111999999966</v>
      </c>
      <c r="L379" s="554">
        <f t="shared" ref="L379:M379" si="380">SUM(L367,L355)</f>
        <v>-6.1041100000000004</v>
      </c>
      <c r="M379" s="554">
        <f t="shared" si="380"/>
        <v>2785.9770099999996</v>
      </c>
      <c r="N379" s="555">
        <f t="shared" si="375"/>
        <v>108.65185796283686</v>
      </c>
      <c r="O379" s="71"/>
    </row>
    <row r="380" spans="1:16" ht="30" x14ac:dyDescent="0.25">
      <c r="A380" s="25">
        <v>1</v>
      </c>
      <c r="B380" s="25">
        <v>1</v>
      </c>
      <c r="C380" s="140" t="s">
        <v>114</v>
      </c>
      <c r="D380" s="552">
        <f t="shared" si="371"/>
        <v>68</v>
      </c>
      <c r="E380" s="552">
        <f t="shared" si="371"/>
        <v>28</v>
      </c>
      <c r="F380" s="552">
        <f t="shared" si="371"/>
        <v>62</v>
      </c>
      <c r="G380" s="553">
        <f t="shared" si="376"/>
        <v>221.42857142857144</v>
      </c>
      <c r="H380" s="554">
        <f t="shared" si="372"/>
        <v>371.85119999999995</v>
      </c>
      <c r="I380" s="554">
        <f t="shared" si="372"/>
        <v>154.94</v>
      </c>
      <c r="J380" s="554">
        <f t="shared" si="372"/>
        <v>339.04079999999999</v>
      </c>
      <c r="K380" s="554">
        <f t="shared" ref="K380" si="381">SUM(K368,K356)</f>
        <v>184.10079999999999</v>
      </c>
      <c r="L380" s="554">
        <f t="shared" ref="L380:M380" si="382">SUM(L368,L356)</f>
        <v>0</v>
      </c>
      <c r="M380" s="554">
        <f t="shared" si="382"/>
        <v>339.04079999999999</v>
      </c>
      <c r="N380" s="555">
        <f t="shared" si="375"/>
        <v>218.82070478895054</v>
      </c>
      <c r="O380" s="71"/>
    </row>
    <row r="381" spans="1:16" ht="30" x14ac:dyDescent="0.25">
      <c r="A381" s="25">
        <v>1</v>
      </c>
      <c r="B381" s="25">
        <v>1</v>
      </c>
      <c r="C381" s="140" t="s">
        <v>115</v>
      </c>
      <c r="D381" s="552">
        <f t="shared" si="371"/>
        <v>277</v>
      </c>
      <c r="E381" s="552">
        <f t="shared" si="371"/>
        <v>115</v>
      </c>
      <c r="F381" s="552">
        <f t="shared" si="371"/>
        <v>194</v>
      </c>
      <c r="G381" s="553">
        <f t="shared" si="376"/>
        <v>168.69565217391306</v>
      </c>
      <c r="H381" s="554">
        <f t="shared" si="372"/>
        <v>1514.7468000000001</v>
      </c>
      <c r="I381" s="554">
        <f t="shared" si="372"/>
        <v>631.14</v>
      </c>
      <c r="J381" s="554">
        <f t="shared" si="372"/>
        <v>1060.8696</v>
      </c>
      <c r="K381" s="554">
        <f t="shared" ref="K381" si="383">SUM(K369,K357)</f>
        <v>429.72960000000006</v>
      </c>
      <c r="L381" s="554">
        <f t="shared" ref="L381:M381" si="384">SUM(L369,L357)</f>
        <v>0</v>
      </c>
      <c r="M381" s="554">
        <f t="shared" si="384"/>
        <v>1060.8696</v>
      </c>
      <c r="N381" s="555">
        <f t="shared" si="375"/>
        <v>168.08784104952943</v>
      </c>
      <c r="O381" s="71"/>
    </row>
    <row r="382" spans="1:16" ht="30" x14ac:dyDescent="0.25">
      <c r="A382" s="25">
        <v>1</v>
      </c>
      <c r="B382" s="25">
        <v>1</v>
      </c>
      <c r="C382" s="142" t="s">
        <v>112</v>
      </c>
      <c r="D382" s="552">
        <f t="shared" si="371"/>
        <v>27947</v>
      </c>
      <c r="E382" s="552">
        <f t="shared" si="371"/>
        <v>11645</v>
      </c>
      <c r="F382" s="552">
        <f t="shared" si="371"/>
        <v>11576</v>
      </c>
      <c r="G382" s="553">
        <f t="shared" si="376"/>
        <v>99.407471017604124</v>
      </c>
      <c r="H382" s="554">
        <f t="shared" si="372"/>
        <v>48356.956200000001</v>
      </c>
      <c r="I382" s="554">
        <f t="shared" si="372"/>
        <v>20148.729999999996</v>
      </c>
      <c r="J382" s="554">
        <f t="shared" si="372"/>
        <v>20174.389940000001</v>
      </c>
      <c r="K382" s="554">
        <f t="shared" ref="K382" si="385">SUM(K370,K358)</f>
        <v>25.659940000001939</v>
      </c>
      <c r="L382" s="554">
        <f t="shared" ref="L382:M382" si="386">SUM(L370,L358)</f>
        <v>-35.776330000000002</v>
      </c>
      <c r="M382" s="554">
        <f t="shared" si="386"/>
        <v>20138.61361</v>
      </c>
      <c r="N382" s="555">
        <f t="shared" si="375"/>
        <v>100.12735264207721</v>
      </c>
      <c r="O382" s="71"/>
    </row>
    <row r="383" spans="1:16" ht="30" x14ac:dyDescent="0.25">
      <c r="A383" s="25">
        <v>1</v>
      </c>
      <c r="B383" s="25">
        <v>1</v>
      </c>
      <c r="C383" s="140" t="s">
        <v>108</v>
      </c>
      <c r="D383" s="552">
        <f t="shared" ref="D383:F385" si="387">SUM(D371,D359)</f>
        <v>3497</v>
      </c>
      <c r="E383" s="552">
        <f t="shared" si="387"/>
        <v>1457</v>
      </c>
      <c r="F383" s="552">
        <f t="shared" si="387"/>
        <v>1679</v>
      </c>
      <c r="G383" s="553">
        <f t="shared" si="376"/>
        <v>115.23678792038434</v>
      </c>
      <c r="H383" s="554">
        <f t="shared" si="372"/>
        <v>6179.5487000000003</v>
      </c>
      <c r="I383" s="554">
        <f t="shared" si="372"/>
        <v>2574.81</v>
      </c>
      <c r="J383" s="554">
        <f t="shared" si="372"/>
        <v>2940.3890000000001</v>
      </c>
      <c r="K383" s="554">
        <f t="shared" ref="K383" si="388">SUM(K371,K359)</f>
        <v>365.57899999999995</v>
      </c>
      <c r="L383" s="554">
        <f t="shared" ref="L383:M383" si="389">SUM(L371,L359)</f>
        <v>-15.56598</v>
      </c>
      <c r="M383" s="554">
        <f t="shared" si="389"/>
        <v>2924.8230200000003</v>
      </c>
      <c r="N383" s="555">
        <f t="shared" si="375"/>
        <v>114.19829035928866</v>
      </c>
      <c r="O383" s="71"/>
    </row>
    <row r="384" spans="1:16" ht="60" x14ac:dyDescent="0.25">
      <c r="A384" s="25">
        <v>1</v>
      </c>
      <c r="B384" s="25">
        <v>1</v>
      </c>
      <c r="C384" s="140" t="s">
        <v>81</v>
      </c>
      <c r="D384" s="552">
        <f t="shared" si="387"/>
        <v>15500</v>
      </c>
      <c r="E384" s="552">
        <f t="shared" si="387"/>
        <v>6459</v>
      </c>
      <c r="F384" s="552">
        <f t="shared" si="387"/>
        <v>6804</v>
      </c>
      <c r="G384" s="553">
        <f t="shared" si="376"/>
        <v>105.34138411518812</v>
      </c>
      <c r="H384" s="554">
        <f t="shared" si="372"/>
        <v>34166.710000000006</v>
      </c>
      <c r="I384" s="554">
        <f t="shared" si="372"/>
        <v>14236.13</v>
      </c>
      <c r="J384" s="554">
        <f t="shared" si="372"/>
        <v>14539.087800000001</v>
      </c>
      <c r="K384" s="554">
        <f t="shared" ref="K384" si="390">SUM(K372,K360)</f>
        <v>302.95780000000195</v>
      </c>
      <c r="L384" s="554">
        <f t="shared" ref="L384:M384" si="391">SUM(L372,L360)</f>
        <v>-20.210349999999998</v>
      </c>
      <c r="M384" s="554">
        <f t="shared" si="391"/>
        <v>14518.87745</v>
      </c>
      <c r="N384" s="555">
        <f t="shared" si="375"/>
        <v>102.12809099102074</v>
      </c>
      <c r="O384" s="71"/>
    </row>
    <row r="385" spans="1:15" ht="45" x14ac:dyDescent="0.25">
      <c r="A385" s="25">
        <v>1</v>
      </c>
      <c r="B385" s="25">
        <v>1</v>
      </c>
      <c r="C385" s="140" t="s">
        <v>109</v>
      </c>
      <c r="D385" s="552">
        <f t="shared" si="387"/>
        <v>8950</v>
      </c>
      <c r="E385" s="552">
        <f t="shared" si="387"/>
        <v>3729</v>
      </c>
      <c r="F385" s="552">
        <f t="shared" si="387"/>
        <v>3093</v>
      </c>
      <c r="G385" s="553">
        <f t="shared" si="376"/>
        <v>82.944489139179396</v>
      </c>
      <c r="H385" s="554">
        <f t="shared" si="372"/>
        <v>8010.6975000000002</v>
      </c>
      <c r="I385" s="554">
        <f t="shared" si="372"/>
        <v>3337.79</v>
      </c>
      <c r="J385" s="554">
        <f t="shared" si="372"/>
        <v>2694.9131400000001</v>
      </c>
      <c r="K385" s="554">
        <f t="shared" ref="K385" si="392">SUM(K373,K361)</f>
        <v>-642.87685999999997</v>
      </c>
      <c r="L385" s="554">
        <f t="shared" ref="L385:M385" si="393">SUM(L373,L361)</f>
        <v>0</v>
      </c>
      <c r="M385" s="554">
        <f t="shared" si="393"/>
        <v>2694.9131400000001</v>
      </c>
      <c r="N385" s="555">
        <f t="shared" si="375"/>
        <v>80.739445561284555</v>
      </c>
      <c r="O385" s="71"/>
    </row>
    <row r="386" spans="1:15" ht="30.75" thickBot="1" x14ac:dyDescent="0.3">
      <c r="B386" s="25">
        <v>1</v>
      </c>
      <c r="C386" s="276" t="s">
        <v>123</v>
      </c>
      <c r="D386" s="556">
        <f>SUM(D362,D374)</f>
        <v>38000</v>
      </c>
      <c r="E386" s="556">
        <f>SUM(E362,E374)</f>
        <v>15833</v>
      </c>
      <c r="F386" s="556">
        <f>SUM(F362,F374)</f>
        <v>15946</v>
      </c>
      <c r="G386" s="553">
        <f t="shared" si="376"/>
        <v>100.71369923577338</v>
      </c>
      <c r="H386" s="556">
        <f t="shared" ref="H386:M386" si="394">SUM(H362,H374)</f>
        <v>30818.76</v>
      </c>
      <c r="I386" s="556">
        <f t="shared" si="394"/>
        <v>12841.15</v>
      </c>
      <c r="J386" s="556">
        <f t="shared" si="394"/>
        <v>12938.20206</v>
      </c>
      <c r="K386" s="556">
        <f t="shared" si="394"/>
        <v>97.052060000000438</v>
      </c>
      <c r="L386" s="556">
        <f t="shared" si="394"/>
        <v>-9.9155899999999999</v>
      </c>
      <c r="M386" s="556">
        <f t="shared" si="394"/>
        <v>12928.286469999999</v>
      </c>
      <c r="N386" s="555">
        <f t="shared" si="375"/>
        <v>100.75578947368422</v>
      </c>
      <c r="O386" s="71"/>
    </row>
    <row r="387" spans="1:15" ht="15.75" thickBot="1" x14ac:dyDescent="0.3">
      <c r="A387" s="25">
        <v>1</v>
      </c>
      <c r="B387" s="25">
        <v>1</v>
      </c>
      <c r="C387" s="219" t="s">
        <v>117</v>
      </c>
      <c r="D387" s="557">
        <f t="shared" ref="D387:J387" si="395">SUM(D375,D363)</f>
        <v>0</v>
      </c>
      <c r="E387" s="557">
        <f t="shared" si="395"/>
        <v>0</v>
      </c>
      <c r="F387" s="557">
        <f t="shared" si="395"/>
        <v>0</v>
      </c>
      <c r="G387" s="558">
        <f t="shared" si="395"/>
        <v>0</v>
      </c>
      <c r="H387" s="559">
        <f t="shared" si="395"/>
        <v>104450.59016000001</v>
      </c>
      <c r="I387" s="559">
        <f t="shared" si="395"/>
        <v>43521.08</v>
      </c>
      <c r="J387" s="559">
        <f t="shared" si="395"/>
        <v>45667.391520000005</v>
      </c>
      <c r="K387" s="559">
        <f t="shared" ref="K387" si="396">SUM(K375,K363)</f>
        <v>2146.3115200000016</v>
      </c>
      <c r="L387" s="559">
        <f t="shared" ref="L387:M387" si="397">SUM(L375,L363)</f>
        <v>-105.53532000000001</v>
      </c>
      <c r="M387" s="559">
        <f t="shared" si="397"/>
        <v>45561.856200000002</v>
      </c>
      <c r="N387" s="557">
        <f t="shared" si="375"/>
        <v>104.9316596003592</v>
      </c>
      <c r="O387" s="71"/>
    </row>
    <row r="395" spans="1:15" x14ac:dyDescent="0.25">
      <c r="C395" s="25"/>
      <c r="D395" s="25"/>
      <c r="E395" s="25"/>
      <c r="F395" s="72"/>
      <c r="G395" s="25"/>
      <c r="H395" s="210"/>
      <c r="I395" s="210"/>
      <c r="J395" s="204"/>
      <c r="K395" s="204"/>
      <c r="L395" s="204"/>
      <c r="M395" s="204"/>
      <c r="N395" s="25"/>
    </row>
    <row r="396" spans="1:15" x14ac:dyDescent="0.25">
      <c r="C396" s="25"/>
      <c r="D396" s="25"/>
      <c r="E396" s="25"/>
      <c r="F396" s="72"/>
      <c r="G396" s="25"/>
      <c r="H396" s="210"/>
      <c r="I396" s="210"/>
      <c r="J396" s="204"/>
      <c r="K396" s="204"/>
      <c r="L396" s="204"/>
      <c r="M396" s="204"/>
      <c r="N396" s="25"/>
    </row>
    <row r="397" spans="1:15" x14ac:dyDescent="0.25">
      <c r="C397" s="25"/>
      <c r="D397" s="25"/>
      <c r="E397" s="25"/>
      <c r="F397" s="72"/>
      <c r="G397" s="25"/>
      <c r="H397" s="210"/>
      <c r="I397" s="210"/>
      <c r="J397" s="204"/>
      <c r="K397" s="204"/>
      <c r="L397" s="204"/>
      <c r="M397" s="204"/>
      <c r="N397" s="25"/>
    </row>
    <row r="398" spans="1:15" x14ac:dyDescent="0.25">
      <c r="C398" s="25"/>
      <c r="D398" s="25"/>
      <c r="E398" s="25"/>
      <c r="F398" s="72"/>
      <c r="G398" s="25"/>
      <c r="H398" s="210"/>
      <c r="I398" s="210"/>
      <c r="J398" s="204"/>
      <c r="K398" s="204"/>
      <c r="L398" s="204"/>
      <c r="M398" s="204"/>
      <c r="N398" s="25"/>
    </row>
    <row r="399" spans="1:15" x14ac:dyDescent="0.25">
      <c r="C399" s="25"/>
      <c r="D399" s="25"/>
      <c r="E399" s="25"/>
      <c r="F399" s="72"/>
      <c r="G399" s="25"/>
      <c r="H399" s="210"/>
      <c r="I399" s="210"/>
      <c r="J399" s="204"/>
      <c r="K399" s="204"/>
      <c r="L399" s="204"/>
      <c r="M399" s="204"/>
      <c r="N399" s="25"/>
    </row>
    <row r="400" spans="1:15" x14ac:dyDescent="0.25">
      <c r="C400" s="25"/>
      <c r="D400" s="25"/>
      <c r="E400" s="25"/>
      <c r="F400" s="72"/>
      <c r="G400" s="25"/>
      <c r="H400" s="210"/>
      <c r="I400" s="210"/>
      <c r="J400" s="204"/>
      <c r="K400" s="204"/>
      <c r="L400" s="204"/>
      <c r="M400" s="204"/>
      <c r="N400" s="25"/>
    </row>
    <row r="401" spans="3:14" x14ac:dyDescent="0.25">
      <c r="C401" s="25"/>
      <c r="D401" s="25"/>
      <c r="E401" s="25"/>
      <c r="F401" s="72"/>
      <c r="G401" s="25"/>
      <c r="H401" s="210"/>
      <c r="I401" s="210"/>
      <c r="J401" s="204"/>
      <c r="K401" s="204"/>
      <c r="L401" s="204"/>
      <c r="M401" s="204"/>
      <c r="N401" s="25"/>
    </row>
    <row r="402" spans="3:14" x14ac:dyDescent="0.25">
      <c r="C402" s="25"/>
      <c r="D402" s="25"/>
      <c r="E402" s="25"/>
      <c r="F402" s="72"/>
      <c r="G402" s="25"/>
      <c r="H402" s="210"/>
      <c r="I402" s="210"/>
      <c r="J402" s="204"/>
      <c r="K402" s="204"/>
      <c r="L402" s="204"/>
      <c r="M402" s="204"/>
      <c r="N402" s="25"/>
    </row>
    <row r="403" spans="3:14" x14ac:dyDescent="0.25">
      <c r="C403" s="25"/>
      <c r="D403" s="25"/>
      <c r="E403" s="25"/>
      <c r="F403" s="72"/>
      <c r="G403" s="25"/>
      <c r="H403" s="210"/>
      <c r="I403" s="210"/>
      <c r="J403" s="204"/>
      <c r="K403" s="204"/>
      <c r="L403" s="204"/>
      <c r="M403" s="204"/>
      <c r="N403" s="25"/>
    </row>
    <row r="404" spans="3:14" x14ac:dyDescent="0.25">
      <c r="C404" s="25"/>
      <c r="D404" s="25"/>
      <c r="E404" s="25"/>
      <c r="F404" s="72"/>
      <c r="G404" s="25"/>
      <c r="H404" s="210"/>
      <c r="I404" s="210"/>
      <c r="J404" s="204"/>
      <c r="K404" s="204"/>
      <c r="L404" s="204"/>
      <c r="M404" s="204"/>
      <c r="N404" s="25"/>
    </row>
    <row r="405" spans="3:14" x14ac:dyDescent="0.25">
      <c r="C405" s="25"/>
      <c r="D405" s="25"/>
      <c r="E405" s="25"/>
      <c r="F405" s="72"/>
      <c r="G405" s="25"/>
      <c r="H405" s="210"/>
      <c r="I405" s="210"/>
      <c r="J405" s="204"/>
      <c r="K405" s="204"/>
      <c r="L405" s="204"/>
      <c r="M405" s="204"/>
      <c r="N405" s="25"/>
    </row>
    <row r="406" spans="3:14" x14ac:dyDescent="0.25">
      <c r="C406" s="25"/>
      <c r="D406" s="25"/>
      <c r="E406" s="25"/>
      <c r="F406" s="72"/>
      <c r="G406" s="25"/>
      <c r="H406" s="210"/>
      <c r="I406" s="210"/>
      <c r="J406" s="204"/>
      <c r="K406" s="204"/>
      <c r="L406" s="204"/>
      <c r="M406" s="204"/>
      <c r="N406" s="25"/>
    </row>
    <row r="407" spans="3:14" x14ac:dyDescent="0.25">
      <c r="C407" s="25"/>
      <c r="D407" s="25"/>
      <c r="E407" s="25"/>
      <c r="F407" s="72"/>
      <c r="G407" s="25"/>
      <c r="H407" s="210"/>
      <c r="I407" s="210"/>
      <c r="J407" s="204"/>
      <c r="K407" s="204"/>
      <c r="L407" s="204"/>
      <c r="M407" s="204"/>
      <c r="N407" s="25"/>
    </row>
    <row r="408" spans="3:14" x14ac:dyDescent="0.25">
      <c r="C408" s="25"/>
      <c r="D408" s="25"/>
      <c r="E408" s="25"/>
      <c r="F408" s="72"/>
      <c r="G408" s="25"/>
      <c r="H408" s="210"/>
      <c r="I408" s="210"/>
      <c r="J408" s="204"/>
      <c r="K408" s="204"/>
      <c r="L408" s="204"/>
      <c r="M408" s="204"/>
      <c r="N408" s="25"/>
    </row>
    <row r="409" spans="3:14" x14ac:dyDescent="0.25">
      <c r="C409" s="25"/>
      <c r="D409" s="25"/>
      <c r="E409" s="25"/>
      <c r="F409" s="72"/>
      <c r="G409" s="25"/>
      <c r="H409" s="210"/>
      <c r="I409" s="210"/>
      <c r="J409" s="204"/>
      <c r="K409" s="204"/>
      <c r="L409" s="204"/>
      <c r="M409" s="204"/>
      <c r="N409" s="25"/>
    </row>
    <row r="410" spans="3:14" x14ac:dyDescent="0.25">
      <c r="C410" s="25"/>
      <c r="D410" s="25"/>
      <c r="E410" s="25"/>
      <c r="F410" s="72"/>
      <c r="G410" s="25"/>
      <c r="H410" s="210"/>
      <c r="I410" s="210"/>
      <c r="J410" s="204"/>
      <c r="K410" s="204"/>
      <c r="L410" s="204"/>
      <c r="M410" s="204"/>
      <c r="N410" s="25"/>
    </row>
    <row r="411" spans="3:14" x14ac:dyDescent="0.25">
      <c r="C411" s="25"/>
      <c r="D411" s="25"/>
      <c r="E411" s="25"/>
      <c r="F411" s="72"/>
      <c r="G411" s="25"/>
      <c r="H411" s="210"/>
      <c r="I411" s="210"/>
      <c r="J411" s="204"/>
      <c r="K411" s="204"/>
      <c r="L411" s="204"/>
      <c r="M411" s="204"/>
      <c r="N411" s="25"/>
    </row>
    <row r="412" spans="3:14" x14ac:dyDescent="0.25">
      <c r="C412" s="25"/>
      <c r="D412" s="25"/>
      <c r="E412" s="25"/>
      <c r="F412" s="72"/>
      <c r="G412" s="25"/>
      <c r="H412" s="210"/>
      <c r="I412" s="210"/>
      <c r="J412" s="204"/>
      <c r="K412" s="204"/>
      <c r="L412" s="204"/>
      <c r="M412" s="204"/>
      <c r="N412" s="25"/>
    </row>
    <row r="413" spans="3:14" x14ac:dyDescent="0.25">
      <c r="C413" s="25"/>
      <c r="D413" s="25"/>
      <c r="E413" s="25"/>
      <c r="F413" s="72"/>
      <c r="G413" s="25"/>
      <c r="H413" s="210"/>
      <c r="I413" s="210"/>
      <c r="J413" s="204"/>
      <c r="K413" s="204"/>
      <c r="L413" s="204"/>
      <c r="M413" s="204"/>
      <c r="N413" s="25"/>
    </row>
    <row r="414" spans="3:14" x14ac:dyDescent="0.25">
      <c r="C414" s="25"/>
      <c r="D414" s="25"/>
      <c r="E414" s="25"/>
      <c r="F414" s="72"/>
      <c r="G414" s="25"/>
      <c r="H414" s="210"/>
      <c r="I414" s="210"/>
      <c r="J414" s="204"/>
      <c r="K414" s="204"/>
      <c r="L414" s="204"/>
      <c r="M414" s="204"/>
      <c r="N414" s="25"/>
    </row>
    <row r="415" spans="3:14" x14ac:dyDescent="0.25">
      <c r="C415" s="25"/>
      <c r="D415" s="25"/>
      <c r="E415" s="25"/>
      <c r="F415" s="72"/>
      <c r="G415" s="25"/>
      <c r="H415" s="210"/>
      <c r="I415" s="210"/>
      <c r="J415" s="204"/>
      <c r="K415" s="204"/>
      <c r="L415" s="204"/>
      <c r="M415" s="204"/>
      <c r="N415" s="25"/>
    </row>
    <row r="416" spans="3:14" x14ac:dyDescent="0.25">
      <c r="C416" s="25"/>
      <c r="D416" s="25"/>
      <c r="E416" s="25"/>
      <c r="F416" s="72"/>
      <c r="G416" s="25"/>
      <c r="H416" s="210"/>
      <c r="I416" s="210"/>
      <c r="J416" s="204"/>
      <c r="K416" s="204"/>
      <c r="L416" s="204"/>
      <c r="M416" s="204"/>
      <c r="N416" s="25"/>
    </row>
    <row r="417" spans="3:14" x14ac:dyDescent="0.25">
      <c r="C417" s="25"/>
      <c r="D417" s="25"/>
      <c r="E417" s="25"/>
      <c r="F417" s="72"/>
      <c r="G417" s="25"/>
      <c r="H417" s="210"/>
      <c r="I417" s="210"/>
      <c r="J417" s="204"/>
      <c r="K417" s="204"/>
      <c r="L417" s="204"/>
      <c r="M417" s="204"/>
      <c r="N417" s="25"/>
    </row>
    <row r="418" spans="3:14" x14ac:dyDescent="0.25">
      <c r="C418" s="25"/>
      <c r="D418" s="25"/>
      <c r="E418" s="25"/>
      <c r="F418" s="72"/>
      <c r="G418" s="25"/>
      <c r="H418" s="210"/>
      <c r="I418" s="210"/>
      <c r="J418" s="204"/>
      <c r="K418" s="204"/>
      <c r="L418" s="204"/>
      <c r="M418" s="204"/>
      <c r="N418" s="25"/>
    </row>
    <row r="419" spans="3:14" x14ac:dyDescent="0.25">
      <c r="C419" s="25"/>
      <c r="D419" s="25"/>
      <c r="E419" s="25"/>
      <c r="F419" s="72"/>
      <c r="G419" s="25"/>
      <c r="H419" s="210"/>
      <c r="I419" s="210"/>
      <c r="J419" s="204"/>
      <c r="K419" s="204"/>
      <c r="L419" s="204"/>
      <c r="M419" s="204"/>
      <c r="N419" s="25"/>
    </row>
    <row r="420" spans="3:14" x14ac:dyDescent="0.25">
      <c r="C420" s="25"/>
      <c r="D420" s="25"/>
      <c r="E420" s="25"/>
      <c r="F420" s="72"/>
      <c r="G420" s="25"/>
      <c r="H420" s="210"/>
      <c r="I420" s="210"/>
      <c r="J420" s="204"/>
      <c r="K420" s="204"/>
      <c r="L420" s="204"/>
      <c r="M420" s="204"/>
      <c r="N420" s="25"/>
    </row>
    <row r="421" spans="3:14" x14ac:dyDescent="0.25">
      <c r="C421" s="25"/>
      <c r="D421" s="25"/>
      <c r="E421" s="25"/>
      <c r="F421" s="72"/>
      <c r="G421" s="25"/>
      <c r="H421" s="210"/>
      <c r="I421" s="210"/>
      <c r="J421" s="204"/>
      <c r="K421" s="204"/>
      <c r="L421" s="204"/>
      <c r="M421" s="204"/>
      <c r="N421" s="25"/>
    </row>
    <row r="422" spans="3:14" x14ac:dyDescent="0.25">
      <c r="C422" s="25"/>
      <c r="D422" s="25"/>
      <c r="E422" s="25"/>
      <c r="F422" s="72"/>
      <c r="G422" s="25"/>
      <c r="H422" s="210"/>
      <c r="I422" s="210"/>
      <c r="J422" s="204"/>
      <c r="K422" s="204"/>
      <c r="L422" s="204"/>
      <c r="M422" s="204"/>
      <c r="N422" s="25"/>
    </row>
    <row r="423" spans="3:14" x14ac:dyDescent="0.25">
      <c r="C423" s="25"/>
      <c r="D423" s="25"/>
      <c r="E423" s="25"/>
      <c r="F423" s="72"/>
      <c r="G423" s="25"/>
      <c r="H423" s="210"/>
      <c r="I423" s="210"/>
      <c r="J423" s="204"/>
      <c r="K423" s="204"/>
      <c r="L423" s="204"/>
      <c r="M423" s="204"/>
      <c r="N423" s="25"/>
    </row>
    <row r="424" spans="3:14" x14ac:dyDescent="0.25">
      <c r="C424" s="25"/>
      <c r="D424" s="25"/>
      <c r="E424" s="25"/>
      <c r="F424" s="72"/>
      <c r="G424" s="25"/>
      <c r="H424" s="210"/>
      <c r="I424" s="210"/>
      <c r="J424" s="204"/>
      <c r="K424" s="204"/>
      <c r="L424" s="204"/>
      <c r="M424" s="204"/>
      <c r="N424" s="25"/>
    </row>
    <row r="425" spans="3:14" x14ac:dyDescent="0.25">
      <c r="C425" s="25"/>
      <c r="D425" s="25"/>
      <c r="E425" s="25"/>
      <c r="F425" s="72"/>
      <c r="G425" s="25"/>
      <c r="H425" s="210"/>
      <c r="I425" s="210"/>
      <c r="J425" s="204"/>
      <c r="K425" s="204"/>
      <c r="L425" s="204"/>
      <c r="M425" s="204"/>
      <c r="N425" s="25"/>
    </row>
    <row r="426" spans="3:14" x14ac:dyDescent="0.25">
      <c r="C426" s="25"/>
      <c r="D426" s="25"/>
      <c r="E426" s="25"/>
      <c r="F426" s="72"/>
      <c r="G426" s="25"/>
      <c r="H426" s="210"/>
      <c r="I426" s="210"/>
      <c r="J426" s="204"/>
      <c r="K426" s="204"/>
      <c r="L426" s="204"/>
      <c r="M426" s="204"/>
      <c r="N426" s="25"/>
    </row>
    <row r="427" spans="3:14" x14ac:dyDescent="0.25">
      <c r="C427" s="25"/>
      <c r="D427" s="25"/>
      <c r="E427" s="25"/>
      <c r="F427" s="72"/>
      <c r="G427" s="25"/>
      <c r="H427" s="210"/>
      <c r="I427" s="210"/>
      <c r="J427" s="204"/>
      <c r="K427" s="204"/>
      <c r="L427" s="204"/>
      <c r="M427" s="204"/>
      <c r="N427" s="25"/>
    </row>
    <row r="428" spans="3:14" x14ac:dyDescent="0.25">
      <c r="C428" s="25"/>
      <c r="D428" s="25"/>
      <c r="E428" s="25"/>
      <c r="F428" s="72"/>
      <c r="G428" s="25"/>
      <c r="H428" s="210"/>
      <c r="I428" s="210"/>
      <c r="J428" s="204"/>
      <c r="K428" s="204"/>
      <c r="L428" s="204"/>
      <c r="M428" s="204"/>
      <c r="N428" s="25"/>
    </row>
    <row r="429" spans="3:14" x14ac:dyDescent="0.25">
      <c r="C429" s="25"/>
      <c r="D429" s="25"/>
      <c r="E429" s="25"/>
      <c r="F429" s="72"/>
      <c r="G429" s="25"/>
      <c r="H429" s="210"/>
      <c r="I429" s="210"/>
      <c r="J429" s="204"/>
      <c r="K429" s="204"/>
      <c r="L429" s="204"/>
      <c r="M429" s="204"/>
      <c r="N429" s="25"/>
    </row>
    <row r="430" spans="3:14" x14ac:dyDescent="0.25">
      <c r="C430" s="25"/>
      <c r="D430" s="25"/>
      <c r="E430" s="25"/>
      <c r="F430" s="72"/>
      <c r="G430" s="25"/>
      <c r="H430" s="210"/>
      <c r="I430" s="210"/>
      <c r="J430" s="204"/>
      <c r="K430" s="204"/>
      <c r="L430" s="204"/>
      <c r="M430" s="204"/>
      <c r="N430" s="25"/>
    </row>
    <row r="431" spans="3:14" x14ac:dyDescent="0.25">
      <c r="C431" s="25"/>
      <c r="D431" s="25"/>
      <c r="E431" s="25"/>
      <c r="F431" s="72"/>
      <c r="G431" s="25"/>
      <c r="H431" s="210"/>
      <c r="I431" s="210"/>
      <c r="J431" s="204"/>
      <c r="K431" s="204"/>
      <c r="L431" s="204"/>
      <c r="M431" s="204"/>
      <c r="N431" s="25"/>
    </row>
    <row r="432" spans="3:14" x14ac:dyDescent="0.25">
      <c r="C432" s="25"/>
      <c r="D432" s="25"/>
      <c r="E432" s="25"/>
      <c r="F432" s="72"/>
      <c r="G432" s="25"/>
      <c r="H432" s="210"/>
      <c r="I432" s="210"/>
      <c r="J432" s="204"/>
      <c r="K432" s="204"/>
      <c r="L432" s="204"/>
      <c r="M432" s="204"/>
      <c r="N432" s="25"/>
    </row>
    <row r="433" spans="3:14" x14ac:dyDescent="0.25">
      <c r="C433" s="25"/>
      <c r="D433" s="25"/>
      <c r="E433" s="25"/>
      <c r="F433" s="72"/>
      <c r="G433" s="25"/>
      <c r="H433" s="210"/>
      <c r="I433" s="210"/>
      <c r="J433" s="204"/>
      <c r="K433" s="204"/>
      <c r="L433" s="204"/>
      <c r="M433" s="204"/>
      <c r="N433" s="25"/>
    </row>
    <row r="434" spans="3:14" x14ac:dyDescent="0.25">
      <c r="C434" s="25"/>
      <c r="D434" s="25"/>
      <c r="E434" s="25"/>
      <c r="F434" s="72"/>
      <c r="G434" s="25"/>
      <c r="H434" s="210"/>
      <c r="I434" s="210"/>
      <c r="J434" s="204"/>
      <c r="K434" s="204"/>
      <c r="L434" s="204"/>
      <c r="M434" s="204"/>
      <c r="N434" s="25"/>
    </row>
    <row r="435" spans="3:14" x14ac:dyDescent="0.25">
      <c r="C435" s="25"/>
      <c r="D435" s="25"/>
      <c r="E435" s="25"/>
      <c r="F435" s="72"/>
      <c r="G435" s="25"/>
      <c r="H435" s="210"/>
      <c r="I435" s="210"/>
      <c r="J435" s="204"/>
      <c r="K435" s="204"/>
      <c r="L435" s="204"/>
      <c r="M435" s="204"/>
      <c r="N435" s="25"/>
    </row>
    <row r="436" spans="3:14" x14ac:dyDescent="0.25">
      <c r="C436" s="25"/>
      <c r="D436" s="25"/>
      <c r="E436" s="25"/>
      <c r="F436" s="72"/>
      <c r="G436" s="25"/>
      <c r="H436" s="210"/>
      <c r="I436" s="210"/>
      <c r="J436" s="204"/>
      <c r="K436" s="204"/>
      <c r="L436" s="204"/>
      <c r="M436" s="204"/>
      <c r="N436" s="25"/>
    </row>
    <row r="437" spans="3:14" x14ac:dyDescent="0.25">
      <c r="C437" s="25"/>
      <c r="D437" s="25"/>
      <c r="E437" s="25"/>
      <c r="F437" s="72"/>
      <c r="G437" s="25"/>
      <c r="H437" s="210"/>
      <c r="I437" s="210"/>
      <c r="J437" s="204"/>
      <c r="K437" s="204"/>
      <c r="L437" s="204"/>
      <c r="M437" s="204"/>
      <c r="N437" s="25"/>
    </row>
    <row r="438" spans="3:14" x14ac:dyDescent="0.25">
      <c r="C438" s="25"/>
      <c r="D438" s="25"/>
      <c r="E438" s="25"/>
      <c r="F438" s="72"/>
      <c r="G438" s="25"/>
      <c r="H438" s="210"/>
      <c r="I438" s="210"/>
      <c r="J438" s="204"/>
      <c r="K438" s="204"/>
      <c r="L438" s="204"/>
      <c r="M438" s="204"/>
      <c r="N438" s="25"/>
    </row>
    <row r="439" spans="3:14" x14ac:dyDescent="0.25">
      <c r="C439" s="25"/>
      <c r="D439" s="25"/>
      <c r="E439" s="25"/>
      <c r="F439" s="72"/>
      <c r="G439" s="25"/>
      <c r="H439" s="210"/>
      <c r="I439" s="210"/>
      <c r="J439" s="204"/>
      <c r="K439" s="204"/>
      <c r="L439" s="204"/>
      <c r="M439" s="204"/>
      <c r="N439" s="25"/>
    </row>
    <row r="440" spans="3:14" x14ac:dyDescent="0.25">
      <c r="C440" s="25"/>
      <c r="D440" s="25"/>
      <c r="E440" s="25"/>
      <c r="F440" s="72"/>
      <c r="G440" s="25"/>
      <c r="H440" s="210"/>
      <c r="I440" s="210"/>
      <c r="J440" s="204"/>
      <c r="K440" s="204"/>
      <c r="L440" s="204"/>
      <c r="M440" s="204"/>
      <c r="N440" s="25"/>
    </row>
    <row r="441" spans="3:14" x14ac:dyDescent="0.25">
      <c r="C441" s="25"/>
      <c r="D441" s="25"/>
      <c r="E441" s="25"/>
      <c r="F441" s="72"/>
      <c r="G441" s="25"/>
      <c r="H441" s="210"/>
      <c r="I441" s="210"/>
      <c r="J441" s="204"/>
      <c r="K441" s="204"/>
      <c r="L441" s="204"/>
      <c r="M441" s="204"/>
      <c r="N441" s="25"/>
    </row>
    <row r="442" spans="3:14" x14ac:dyDescent="0.25">
      <c r="C442" s="25"/>
      <c r="D442" s="25"/>
      <c r="E442" s="25"/>
      <c r="F442" s="72"/>
      <c r="G442" s="25"/>
      <c r="H442" s="210"/>
      <c r="I442" s="210"/>
      <c r="J442" s="204"/>
      <c r="K442" s="204"/>
      <c r="L442" s="204"/>
      <c r="M442" s="204"/>
      <c r="N442" s="25"/>
    </row>
    <row r="443" spans="3:14" x14ac:dyDescent="0.25">
      <c r="C443" s="25"/>
      <c r="D443" s="25"/>
      <c r="E443" s="25"/>
      <c r="F443" s="72"/>
      <c r="G443" s="25"/>
      <c r="H443" s="210"/>
      <c r="I443" s="210"/>
      <c r="J443" s="204"/>
      <c r="K443" s="204"/>
      <c r="L443" s="204"/>
      <c r="M443" s="204"/>
      <c r="N443" s="25"/>
    </row>
    <row r="444" spans="3:14" x14ac:dyDescent="0.25">
      <c r="C444" s="25"/>
      <c r="D444" s="25"/>
      <c r="E444" s="25"/>
      <c r="F444" s="72"/>
      <c r="G444" s="25"/>
      <c r="H444" s="210"/>
      <c r="I444" s="210"/>
      <c r="J444" s="204"/>
      <c r="K444" s="204"/>
      <c r="L444" s="204"/>
      <c r="M444" s="204"/>
      <c r="N444" s="25"/>
    </row>
    <row r="445" spans="3:14" x14ac:dyDescent="0.25">
      <c r="C445" s="25"/>
      <c r="D445" s="25"/>
      <c r="E445" s="25"/>
      <c r="F445" s="72"/>
      <c r="G445" s="25"/>
      <c r="H445" s="210"/>
      <c r="I445" s="210"/>
      <c r="J445" s="204"/>
      <c r="K445" s="204"/>
      <c r="L445" s="204"/>
      <c r="M445" s="204"/>
      <c r="N445" s="25"/>
    </row>
    <row r="446" spans="3:14" x14ac:dyDescent="0.25">
      <c r="C446" s="25"/>
      <c r="D446" s="25"/>
      <c r="E446" s="25"/>
      <c r="F446" s="72"/>
      <c r="G446" s="25"/>
      <c r="H446" s="210"/>
      <c r="I446" s="210"/>
      <c r="J446" s="204"/>
      <c r="K446" s="204"/>
      <c r="L446" s="204"/>
      <c r="M446" s="204"/>
      <c r="N446" s="25"/>
    </row>
    <row r="447" spans="3:14" x14ac:dyDescent="0.25">
      <c r="C447" s="25"/>
      <c r="D447" s="25"/>
      <c r="E447" s="25"/>
      <c r="F447" s="72"/>
      <c r="G447" s="25"/>
      <c r="H447" s="210"/>
      <c r="I447" s="210"/>
      <c r="J447" s="204"/>
      <c r="K447" s="204"/>
      <c r="L447" s="204"/>
      <c r="M447" s="204"/>
      <c r="N447" s="25"/>
    </row>
    <row r="448" spans="3:14" x14ac:dyDescent="0.25">
      <c r="C448" s="25"/>
      <c r="D448" s="25"/>
      <c r="E448" s="25"/>
      <c r="F448" s="72"/>
      <c r="G448" s="25"/>
      <c r="H448" s="210"/>
      <c r="I448" s="210"/>
      <c r="J448" s="204"/>
      <c r="K448" s="204"/>
      <c r="L448" s="204"/>
      <c r="M448" s="204"/>
      <c r="N448" s="25"/>
    </row>
    <row r="449" spans="3:14" x14ac:dyDescent="0.25">
      <c r="C449" s="25"/>
      <c r="D449" s="25"/>
      <c r="E449" s="25"/>
      <c r="F449" s="72"/>
      <c r="G449" s="25"/>
      <c r="H449" s="210"/>
      <c r="I449" s="210"/>
      <c r="J449" s="204"/>
      <c r="K449" s="204"/>
      <c r="L449" s="204"/>
      <c r="M449" s="204"/>
      <c r="N449" s="25"/>
    </row>
    <row r="450" spans="3:14" x14ac:dyDescent="0.25">
      <c r="C450" s="25"/>
      <c r="D450" s="25"/>
      <c r="E450" s="25"/>
      <c r="F450" s="72"/>
      <c r="G450" s="25"/>
      <c r="H450" s="210"/>
      <c r="I450" s="210"/>
      <c r="J450" s="204"/>
      <c r="K450" s="204"/>
      <c r="L450" s="204"/>
      <c r="M450" s="204"/>
      <c r="N450" s="25"/>
    </row>
    <row r="451" spans="3:14" x14ac:dyDescent="0.25">
      <c r="C451" s="25"/>
      <c r="D451" s="25"/>
      <c r="E451" s="25"/>
      <c r="F451" s="72"/>
      <c r="G451" s="25"/>
      <c r="H451" s="210"/>
      <c r="I451" s="210"/>
      <c r="J451" s="204"/>
      <c r="K451" s="204"/>
      <c r="L451" s="204"/>
      <c r="M451" s="204"/>
      <c r="N451" s="25"/>
    </row>
    <row r="452" spans="3:14" x14ac:dyDescent="0.25">
      <c r="C452" s="25"/>
      <c r="D452" s="25"/>
      <c r="E452" s="25"/>
      <c r="F452" s="72"/>
      <c r="G452" s="25"/>
      <c r="H452" s="210"/>
      <c r="I452" s="210"/>
      <c r="J452" s="204"/>
      <c r="K452" s="204"/>
      <c r="L452" s="204"/>
      <c r="M452" s="204"/>
      <c r="N452" s="25"/>
    </row>
    <row r="453" spans="3:14" x14ac:dyDescent="0.25">
      <c r="C453" s="25"/>
      <c r="D453" s="25"/>
      <c r="E453" s="25"/>
      <c r="F453" s="72"/>
      <c r="G453" s="25"/>
      <c r="H453" s="210"/>
      <c r="I453" s="210"/>
      <c r="J453" s="204"/>
      <c r="K453" s="204"/>
      <c r="L453" s="204"/>
      <c r="M453" s="204"/>
      <c r="N453" s="25"/>
    </row>
    <row r="454" spans="3:14" x14ac:dyDescent="0.25">
      <c r="C454" s="25"/>
      <c r="D454" s="25"/>
      <c r="E454" s="25"/>
      <c r="F454" s="72"/>
      <c r="G454" s="25"/>
      <c r="H454" s="210"/>
      <c r="I454" s="210"/>
      <c r="J454" s="204"/>
      <c r="K454" s="204"/>
      <c r="L454" s="204"/>
      <c r="M454" s="204"/>
      <c r="N454" s="25"/>
    </row>
    <row r="455" spans="3:14" x14ac:dyDescent="0.25">
      <c r="C455" s="25"/>
      <c r="D455" s="25"/>
      <c r="E455" s="25"/>
      <c r="F455" s="72"/>
      <c r="G455" s="25"/>
      <c r="H455" s="210"/>
      <c r="I455" s="210"/>
      <c r="J455" s="204"/>
      <c r="K455" s="204"/>
      <c r="L455" s="204"/>
      <c r="M455" s="204"/>
      <c r="N455" s="25"/>
    </row>
    <row r="456" spans="3:14" x14ac:dyDescent="0.25">
      <c r="C456" s="25"/>
      <c r="D456" s="25"/>
      <c r="E456" s="25"/>
      <c r="F456" s="72"/>
      <c r="G456" s="25"/>
      <c r="H456" s="210"/>
      <c r="I456" s="210"/>
      <c r="J456" s="204"/>
      <c r="K456" s="204"/>
      <c r="L456" s="204"/>
      <c r="M456" s="204"/>
      <c r="N456" s="25"/>
    </row>
    <row r="457" spans="3:14" x14ac:dyDescent="0.25">
      <c r="C457" s="25"/>
      <c r="D457" s="25"/>
      <c r="E457" s="25"/>
      <c r="F457" s="72"/>
      <c r="G457" s="25"/>
      <c r="H457" s="210"/>
      <c r="I457" s="210"/>
      <c r="J457" s="204"/>
      <c r="K457" s="204"/>
      <c r="L457" s="204"/>
      <c r="M457" s="204"/>
      <c r="N457" s="25"/>
    </row>
    <row r="458" spans="3:14" x14ac:dyDescent="0.25">
      <c r="C458" s="25"/>
      <c r="D458" s="25"/>
      <c r="E458" s="25"/>
      <c r="F458" s="72"/>
      <c r="G458" s="25"/>
      <c r="H458" s="210"/>
      <c r="I458" s="210"/>
      <c r="J458" s="204"/>
      <c r="K458" s="204"/>
      <c r="L458" s="204"/>
      <c r="M458" s="204"/>
      <c r="N458" s="25"/>
    </row>
    <row r="459" spans="3:14" x14ac:dyDescent="0.25">
      <c r="C459" s="25"/>
      <c r="D459" s="25"/>
      <c r="E459" s="25"/>
      <c r="F459" s="72"/>
      <c r="G459" s="25"/>
      <c r="H459" s="210"/>
      <c r="I459" s="210"/>
      <c r="J459" s="204"/>
      <c r="K459" s="204"/>
      <c r="L459" s="204"/>
      <c r="M459" s="204"/>
      <c r="N459" s="25"/>
    </row>
    <row r="460" spans="3:14" x14ac:dyDescent="0.25">
      <c r="C460" s="25"/>
      <c r="D460" s="25"/>
      <c r="E460" s="25"/>
      <c r="F460" s="72"/>
      <c r="G460" s="25"/>
      <c r="H460" s="210"/>
      <c r="I460" s="210"/>
      <c r="J460" s="204"/>
      <c r="K460" s="204"/>
      <c r="L460" s="204"/>
      <c r="M460" s="204"/>
      <c r="N460" s="25"/>
    </row>
    <row r="461" spans="3:14" x14ac:dyDescent="0.25">
      <c r="C461" s="25"/>
      <c r="D461" s="25"/>
      <c r="E461" s="25"/>
      <c r="F461" s="72"/>
      <c r="G461" s="25"/>
      <c r="H461" s="210"/>
      <c r="I461" s="210"/>
      <c r="J461" s="204"/>
      <c r="K461" s="204"/>
      <c r="L461" s="204"/>
      <c r="M461" s="204"/>
      <c r="N461" s="25"/>
    </row>
    <row r="462" spans="3:14" x14ac:dyDescent="0.25">
      <c r="C462" s="25"/>
      <c r="D462" s="25"/>
      <c r="E462" s="25"/>
      <c r="F462" s="72"/>
      <c r="G462" s="25"/>
      <c r="H462" s="210"/>
      <c r="I462" s="210"/>
      <c r="J462" s="204"/>
      <c r="K462" s="204"/>
      <c r="L462" s="204"/>
      <c r="M462" s="204"/>
      <c r="N462" s="25"/>
    </row>
    <row r="463" spans="3:14" x14ac:dyDescent="0.25">
      <c r="C463" s="25"/>
      <c r="D463" s="25"/>
      <c r="E463" s="25"/>
      <c r="F463" s="72"/>
      <c r="G463" s="25"/>
      <c r="H463" s="210"/>
      <c r="I463" s="210"/>
      <c r="J463" s="204"/>
      <c r="K463" s="204"/>
      <c r="L463" s="204"/>
      <c r="M463" s="204"/>
      <c r="N463" s="25"/>
    </row>
    <row r="464" spans="3:14" x14ac:dyDescent="0.25">
      <c r="C464" s="25"/>
      <c r="D464" s="25"/>
      <c r="E464" s="25"/>
      <c r="F464" s="72"/>
      <c r="G464" s="25"/>
      <c r="H464" s="210"/>
      <c r="I464" s="210"/>
      <c r="J464" s="204"/>
      <c r="K464" s="204"/>
      <c r="L464" s="204"/>
      <c r="M464" s="204"/>
      <c r="N464" s="25"/>
    </row>
    <row r="465" spans="3:14" x14ac:dyDescent="0.25">
      <c r="C465" s="25"/>
      <c r="D465" s="25"/>
      <c r="E465" s="25"/>
      <c r="F465" s="72"/>
      <c r="G465" s="25"/>
      <c r="H465" s="210"/>
      <c r="I465" s="210"/>
      <c r="J465" s="204"/>
      <c r="K465" s="204"/>
      <c r="L465" s="204"/>
      <c r="M465" s="204"/>
      <c r="N465" s="25"/>
    </row>
    <row r="466" spans="3:14" x14ac:dyDescent="0.25">
      <c r="C466" s="25"/>
      <c r="D466" s="25"/>
      <c r="E466" s="25"/>
      <c r="F466" s="72"/>
      <c r="G466" s="25"/>
      <c r="H466" s="210"/>
      <c r="I466" s="210"/>
      <c r="J466" s="204"/>
      <c r="K466" s="204"/>
      <c r="L466" s="204"/>
      <c r="M466" s="204"/>
      <c r="N466" s="25"/>
    </row>
    <row r="467" spans="3:14" x14ac:dyDescent="0.25">
      <c r="C467" s="25"/>
      <c r="D467" s="25"/>
      <c r="E467" s="25"/>
      <c r="F467" s="72"/>
      <c r="G467" s="25"/>
      <c r="H467" s="210"/>
      <c r="I467" s="210"/>
      <c r="J467" s="204"/>
      <c r="K467" s="204"/>
      <c r="L467" s="204"/>
      <c r="M467" s="204"/>
      <c r="N467" s="25"/>
    </row>
    <row r="468" spans="3:14" x14ac:dyDescent="0.25">
      <c r="C468" s="25"/>
      <c r="D468" s="25"/>
      <c r="E468" s="25"/>
      <c r="F468" s="72"/>
      <c r="G468" s="25"/>
      <c r="H468" s="210"/>
      <c r="I468" s="210"/>
      <c r="J468" s="204"/>
      <c r="K468" s="204"/>
      <c r="L468" s="204"/>
      <c r="M468" s="204"/>
      <c r="N468" s="25"/>
    </row>
    <row r="469" spans="3:14" x14ac:dyDescent="0.25">
      <c r="C469" s="25"/>
      <c r="D469" s="25"/>
      <c r="E469" s="25"/>
      <c r="F469" s="72"/>
      <c r="G469" s="25"/>
      <c r="H469" s="210"/>
      <c r="I469" s="210"/>
      <c r="J469" s="204"/>
      <c r="K469" s="204"/>
      <c r="L469" s="204"/>
      <c r="M469" s="204"/>
      <c r="N469" s="25"/>
    </row>
    <row r="470" spans="3:14" x14ac:dyDescent="0.25">
      <c r="C470" s="25"/>
      <c r="D470" s="25"/>
      <c r="E470" s="25"/>
      <c r="F470" s="72"/>
      <c r="G470" s="25"/>
      <c r="H470" s="210"/>
      <c r="I470" s="210"/>
      <c r="J470" s="204"/>
      <c r="K470" s="204"/>
      <c r="L470" s="204"/>
      <c r="M470" s="204"/>
      <c r="N470" s="25"/>
    </row>
    <row r="471" spans="3:14" x14ac:dyDescent="0.25">
      <c r="C471" s="25"/>
      <c r="D471" s="25"/>
      <c r="E471" s="25"/>
      <c r="F471" s="72"/>
      <c r="G471" s="25"/>
      <c r="H471" s="210"/>
      <c r="I471" s="210"/>
      <c r="J471" s="204"/>
      <c r="K471" s="204"/>
      <c r="L471" s="204"/>
      <c r="M471" s="204"/>
      <c r="N471" s="25"/>
    </row>
    <row r="472" spans="3:14" x14ac:dyDescent="0.25">
      <c r="C472" s="25"/>
      <c r="D472" s="25"/>
      <c r="E472" s="25"/>
      <c r="F472" s="72"/>
      <c r="G472" s="25"/>
      <c r="H472" s="210"/>
      <c r="I472" s="210"/>
      <c r="J472" s="204"/>
      <c r="K472" s="204"/>
      <c r="L472" s="204"/>
      <c r="M472" s="204"/>
      <c r="N472" s="25"/>
    </row>
    <row r="473" spans="3:14" x14ac:dyDescent="0.25">
      <c r="C473" s="25"/>
      <c r="D473" s="25"/>
      <c r="E473" s="25"/>
      <c r="F473" s="72"/>
      <c r="G473" s="25"/>
      <c r="H473" s="210"/>
      <c r="I473" s="210"/>
      <c r="J473" s="204"/>
      <c r="K473" s="204"/>
      <c r="L473" s="204"/>
      <c r="M473" s="204"/>
      <c r="N473" s="25"/>
    </row>
    <row r="474" spans="3:14" x14ac:dyDescent="0.25">
      <c r="C474" s="25"/>
      <c r="D474" s="25"/>
      <c r="E474" s="25"/>
      <c r="F474" s="72"/>
      <c r="G474" s="25"/>
      <c r="H474" s="210"/>
      <c r="I474" s="210"/>
      <c r="J474" s="204"/>
      <c r="K474" s="204"/>
      <c r="L474" s="204"/>
      <c r="M474" s="204"/>
      <c r="N474" s="25"/>
    </row>
    <row r="475" spans="3:14" x14ac:dyDescent="0.25">
      <c r="C475" s="25"/>
      <c r="D475" s="25"/>
      <c r="E475" s="25"/>
      <c r="F475" s="72"/>
      <c r="G475" s="25"/>
      <c r="H475" s="210"/>
      <c r="I475" s="210"/>
      <c r="J475" s="204"/>
      <c r="K475" s="204"/>
      <c r="L475" s="204"/>
      <c r="M475" s="204"/>
      <c r="N475" s="25"/>
    </row>
    <row r="476" spans="3:14" x14ac:dyDescent="0.25">
      <c r="C476" s="25"/>
      <c r="D476" s="25"/>
      <c r="E476" s="25"/>
      <c r="F476" s="72"/>
      <c r="G476" s="25"/>
      <c r="H476" s="210"/>
      <c r="I476" s="210"/>
      <c r="J476" s="204"/>
      <c r="K476" s="204"/>
      <c r="L476" s="204"/>
      <c r="M476" s="204"/>
      <c r="N476" s="25"/>
    </row>
    <row r="477" spans="3:14" x14ac:dyDescent="0.25">
      <c r="C477" s="25"/>
      <c r="D477" s="25"/>
      <c r="E477" s="25"/>
      <c r="F477" s="72"/>
      <c r="G477" s="25"/>
      <c r="H477" s="210"/>
      <c r="I477" s="210"/>
      <c r="J477" s="204"/>
      <c r="K477" s="204"/>
      <c r="L477" s="204"/>
      <c r="M477" s="204"/>
      <c r="N477" s="25"/>
    </row>
    <row r="478" spans="3:14" x14ac:dyDescent="0.25">
      <c r="C478" s="25"/>
      <c r="D478" s="25"/>
      <c r="E478" s="25"/>
      <c r="F478" s="72"/>
      <c r="G478" s="25"/>
      <c r="H478" s="210"/>
      <c r="I478" s="210"/>
      <c r="J478" s="204"/>
      <c r="K478" s="204"/>
      <c r="L478" s="204"/>
      <c r="M478" s="204"/>
      <c r="N478" s="25"/>
    </row>
    <row r="479" spans="3:14" x14ac:dyDescent="0.25">
      <c r="C479" s="25"/>
      <c r="D479" s="25"/>
      <c r="E479" s="25"/>
      <c r="F479" s="72"/>
      <c r="G479" s="25"/>
      <c r="H479" s="210"/>
      <c r="I479" s="210"/>
      <c r="J479" s="204"/>
      <c r="K479" s="204"/>
      <c r="L479" s="204"/>
      <c r="M479" s="204"/>
      <c r="N479" s="25"/>
    </row>
    <row r="480" spans="3:14" x14ac:dyDescent="0.25">
      <c r="C480" s="25"/>
      <c r="D480" s="25"/>
      <c r="E480" s="25"/>
      <c r="F480" s="72"/>
      <c r="G480" s="25"/>
      <c r="H480" s="210"/>
      <c r="I480" s="210"/>
      <c r="J480" s="204"/>
      <c r="K480" s="204"/>
      <c r="L480" s="204"/>
      <c r="M480" s="204"/>
      <c r="N480" s="25"/>
    </row>
    <row r="481" spans="3:14" x14ac:dyDescent="0.25">
      <c r="C481" s="25"/>
      <c r="D481" s="25"/>
      <c r="E481" s="25"/>
      <c r="F481" s="72"/>
      <c r="G481" s="25"/>
      <c r="H481" s="210"/>
      <c r="I481" s="210"/>
      <c r="J481" s="204"/>
      <c r="K481" s="204"/>
      <c r="L481" s="204"/>
      <c r="M481" s="204"/>
      <c r="N481" s="25"/>
    </row>
    <row r="482" spans="3:14" x14ac:dyDescent="0.25">
      <c r="C482" s="25"/>
      <c r="D482" s="25"/>
      <c r="E482" s="25"/>
      <c r="F482" s="72"/>
      <c r="G482" s="25"/>
      <c r="H482" s="210"/>
      <c r="I482" s="210"/>
      <c r="J482" s="204"/>
      <c r="K482" s="204"/>
      <c r="L482" s="204"/>
      <c r="M482" s="204"/>
      <c r="N482" s="25"/>
    </row>
    <row r="483" spans="3:14" x14ac:dyDescent="0.25">
      <c r="C483" s="25"/>
      <c r="D483" s="25"/>
      <c r="E483" s="25"/>
      <c r="F483" s="72"/>
      <c r="G483" s="25"/>
      <c r="H483" s="210"/>
      <c r="I483" s="210"/>
      <c r="J483" s="204"/>
      <c r="K483" s="204"/>
      <c r="L483" s="204"/>
      <c r="M483" s="204"/>
      <c r="N483" s="25"/>
    </row>
    <row r="484" spans="3:14" x14ac:dyDescent="0.25">
      <c r="C484" s="25"/>
      <c r="D484" s="25"/>
      <c r="E484" s="25"/>
      <c r="F484" s="72"/>
      <c r="G484" s="25"/>
      <c r="H484" s="210"/>
      <c r="I484" s="210"/>
      <c r="J484" s="204"/>
      <c r="K484" s="204"/>
      <c r="L484" s="204"/>
      <c r="M484" s="204"/>
      <c r="N484" s="25"/>
    </row>
    <row r="485" spans="3:14" x14ac:dyDescent="0.25">
      <c r="C485" s="25"/>
      <c r="D485" s="25"/>
      <c r="E485" s="25"/>
      <c r="F485" s="72"/>
      <c r="G485" s="25"/>
      <c r="H485" s="210"/>
      <c r="I485" s="210"/>
      <c r="J485" s="204"/>
      <c r="K485" s="204"/>
      <c r="L485" s="204"/>
      <c r="M485" s="204"/>
      <c r="N485" s="25"/>
    </row>
    <row r="486" spans="3:14" x14ac:dyDescent="0.25">
      <c r="C486" s="25"/>
      <c r="D486" s="25"/>
      <c r="E486" s="25"/>
      <c r="F486" s="72"/>
      <c r="G486" s="25"/>
      <c r="H486" s="210"/>
      <c r="I486" s="210"/>
      <c r="J486" s="204"/>
      <c r="K486" s="204"/>
      <c r="L486" s="204"/>
      <c r="M486" s="204"/>
      <c r="N486" s="25"/>
    </row>
    <row r="487" spans="3:14" x14ac:dyDescent="0.25">
      <c r="C487" s="25"/>
      <c r="D487" s="25"/>
      <c r="E487" s="25"/>
      <c r="F487" s="72"/>
      <c r="G487" s="25"/>
      <c r="H487" s="210"/>
      <c r="I487" s="210"/>
      <c r="J487" s="204"/>
      <c r="K487" s="204"/>
      <c r="L487" s="204"/>
      <c r="M487" s="204"/>
      <c r="N487" s="25"/>
    </row>
    <row r="488" spans="3:14" x14ac:dyDescent="0.25">
      <c r="C488" s="25"/>
      <c r="D488" s="25"/>
      <c r="E488" s="25"/>
      <c r="F488" s="72"/>
      <c r="G488" s="25"/>
      <c r="H488" s="210"/>
      <c r="I488" s="210"/>
      <c r="J488" s="204"/>
      <c r="K488" s="204"/>
      <c r="L488" s="204"/>
      <c r="M488" s="204"/>
      <c r="N488" s="25"/>
    </row>
    <row r="489" spans="3:14" x14ac:dyDescent="0.25">
      <c r="C489" s="25"/>
      <c r="D489" s="25"/>
      <c r="E489" s="25"/>
      <c r="F489" s="72"/>
      <c r="G489" s="25"/>
      <c r="H489" s="210"/>
      <c r="I489" s="210"/>
      <c r="J489" s="204"/>
      <c r="K489" s="204"/>
      <c r="L489" s="204"/>
      <c r="M489" s="204"/>
      <c r="N489" s="25"/>
    </row>
    <row r="490" spans="3:14" x14ac:dyDescent="0.25">
      <c r="C490" s="25"/>
      <c r="D490" s="25"/>
      <c r="E490" s="25"/>
      <c r="F490" s="72"/>
      <c r="G490" s="25"/>
      <c r="H490" s="210"/>
      <c r="I490" s="210"/>
      <c r="J490" s="204"/>
      <c r="K490" s="204"/>
      <c r="L490" s="204"/>
      <c r="M490" s="204"/>
      <c r="N490" s="25"/>
    </row>
    <row r="491" spans="3:14" x14ac:dyDescent="0.25">
      <c r="C491" s="25"/>
      <c r="D491" s="25"/>
      <c r="E491" s="25"/>
      <c r="F491" s="72"/>
      <c r="G491" s="25"/>
      <c r="H491" s="210"/>
      <c r="I491" s="210"/>
      <c r="J491" s="204"/>
      <c r="K491" s="204"/>
      <c r="L491" s="204"/>
      <c r="M491" s="204"/>
      <c r="N491" s="25"/>
    </row>
    <row r="492" spans="3:14" x14ac:dyDescent="0.25">
      <c r="C492" s="25"/>
      <c r="D492" s="25"/>
      <c r="E492" s="25"/>
      <c r="F492" s="72"/>
      <c r="G492" s="25"/>
      <c r="H492" s="210"/>
      <c r="I492" s="210"/>
      <c r="J492" s="204"/>
      <c r="K492" s="204"/>
      <c r="L492" s="204"/>
      <c r="M492" s="204"/>
      <c r="N492" s="25"/>
    </row>
    <row r="493" spans="3:14" x14ac:dyDescent="0.25">
      <c r="C493" s="25"/>
      <c r="D493" s="25"/>
      <c r="E493" s="25"/>
      <c r="F493" s="72"/>
      <c r="G493" s="25"/>
      <c r="H493" s="210"/>
      <c r="I493" s="210"/>
      <c r="J493" s="204"/>
      <c r="K493" s="204"/>
      <c r="L493" s="204"/>
      <c r="M493" s="204"/>
      <c r="N493" s="25"/>
    </row>
    <row r="494" spans="3:14" x14ac:dyDescent="0.25">
      <c r="C494" s="25"/>
      <c r="D494" s="25"/>
      <c r="E494" s="25"/>
      <c r="F494" s="72"/>
      <c r="G494" s="25"/>
      <c r="H494" s="210"/>
      <c r="I494" s="210"/>
      <c r="J494" s="204"/>
      <c r="K494" s="204"/>
      <c r="L494" s="204"/>
      <c r="M494" s="204"/>
      <c r="N494" s="25"/>
    </row>
    <row r="495" spans="3:14" x14ac:dyDescent="0.25">
      <c r="C495" s="25"/>
      <c r="D495" s="25"/>
      <c r="E495" s="25"/>
      <c r="F495" s="72"/>
      <c r="G495" s="25"/>
      <c r="H495" s="210"/>
      <c r="I495" s="210"/>
      <c r="J495" s="204"/>
      <c r="K495" s="204"/>
      <c r="L495" s="204"/>
      <c r="M495" s="204"/>
      <c r="N495" s="25"/>
    </row>
    <row r="496" spans="3:14" x14ac:dyDescent="0.25">
      <c r="C496" s="25"/>
      <c r="D496" s="25"/>
      <c r="E496" s="25"/>
      <c r="F496" s="72"/>
      <c r="G496" s="25"/>
      <c r="H496" s="210"/>
      <c r="I496" s="210"/>
      <c r="J496" s="204"/>
      <c r="K496" s="204"/>
      <c r="L496" s="204"/>
      <c r="M496" s="204"/>
      <c r="N496" s="25"/>
    </row>
    <row r="497" spans="3:14" x14ac:dyDescent="0.25">
      <c r="C497" s="25"/>
      <c r="D497" s="25"/>
      <c r="E497" s="25"/>
      <c r="F497" s="72"/>
      <c r="G497" s="25"/>
      <c r="H497" s="210"/>
      <c r="I497" s="210"/>
      <c r="J497" s="204"/>
      <c r="K497" s="204"/>
      <c r="L497" s="204"/>
      <c r="M497" s="204"/>
      <c r="N497" s="25"/>
    </row>
    <row r="498" spans="3:14" x14ac:dyDescent="0.25">
      <c r="C498" s="25"/>
      <c r="D498" s="25"/>
      <c r="E498" s="25"/>
      <c r="F498" s="72"/>
      <c r="G498" s="25"/>
      <c r="H498" s="210"/>
      <c r="I498" s="210"/>
      <c r="J498" s="204"/>
      <c r="K498" s="204"/>
      <c r="L498" s="204"/>
      <c r="M498" s="204"/>
      <c r="N498" s="25"/>
    </row>
    <row r="499" spans="3:14" x14ac:dyDescent="0.25">
      <c r="C499" s="25"/>
      <c r="D499" s="25"/>
      <c r="E499" s="25"/>
      <c r="F499" s="72"/>
      <c r="G499" s="25"/>
      <c r="H499" s="210"/>
      <c r="I499" s="210"/>
      <c r="J499" s="204"/>
      <c r="K499" s="204"/>
      <c r="L499" s="204"/>
      <c r="M499" s="204"/>
      <c r="N499" s="25"/>
    </row>
    <row r="500" spans="3:14" x14ac:dyDescent="0.25">
      <c r="C500" s="25"/>
      <c r="D500" s="25"/>
      <c r="E500" s="25"/>
      <c r="F500" s="72"/>
      <c r="G500" s="25"/>
      <c r="H500" s="210"/>
      <c r="I500" s="210"/>
      <c r="J500" s="204"/>
      <c r="K500" s="204"/>
      <c r="L500" s="204"/>
      <c r="M500" s="204"/>
      <c r="N500" s="25"/>
    </row>
    <row r="501" spans="3:14" x14ac:dyDescent="0.25">
      <c r="C501" s="25"/>
      <c r="D501" s="25"/>
      <c r="E501" s="25"/>
      <c r="F501" s="72"/>
      <c r="G501" s="25"/>
      <c r="H501" s="210"/>
      <c r="I501" s="210"/>
      <c r="J501" s="204"/>
      <c r="K501" s="204"/>
      <c r="L501" s="204"/>
      <c r="M501" s="204"/>
      <c r="N501" s="25"/>
    </row>
    <row r="502" spans="3:14" x14ac:dyDescent="0.25">
      <c r="C502" s="25"/>
      <c r="D502" s="25"/>
      <c r="E502" s="25"/>
      <c r="F502" s="72"/>
      <c r="G502" s="25"/>
      <c r="H502" s="210"/>
      <c r="I502" s="210"/>
      <c r="J502" s="204"/>
      <c r="K502" s="204"/>
      <c r="L502" s="204"/>
      <c r="M502" s="204"/>
      <c r="N502" s="25"/>
    </row>
    <row r="503" spans="3:14" x14ac:dyDescent="0.25">
      <c r="C503" s="25"/>
      <c r="D503" s="25"/>
      <c r="E503" s="25"/>
      <c r="F503" s="72"/>
      <c r="G503" s="25"/>
      <c r="H503" s="210"/>
      <c r="I503" s="210"/>
      <c r="J503" s="204"/>
      <c r="K503" s="204"/>
      <c r="L503" s="204"/>
      <c r="M503" s="204"/>
      <c r="N503" s="25"/>
    </row>
    <row r="504" spans="3:14" x14ac:dyDescent="0.25">
      <c r="C504" s="25"/>
      <c r="D504" s="25"/>
      <c r="E504" s="25"/>
      <c r="F504" s="72"/>
      <c r="G504" s="25"/>
      <c r="H504" s="210"/>
      <c r="I504" s="210"/>
      <c r="J504" s="204"/>
      <c r="K504" s="204"/>
      <c r="L504" s="204"/>
      <c r="M504" s="204"/>
      <c r="N504" s="25"/>
    </row>
    <row r="505" spans="3:14" x14ac:dyDescent="0.25">
      <c r="C505" s="25"/>
      <c r="D505" s="25"/>
      <c r="E505" s="25"/>
      <c r="F505" s="72"/>
      <c r="G505" s="25"/>
      <c r="H505" s="210"/>
      <c r="I505" s="210"/>
      <c r="J505" s="204"/>
      <c r="K505" s="204"/>
      <c r="L505" s="204"/>
      <c r="M505" s="204"/>
      <c r="N505" s="25"/>
    </row>
    <row r="506" spans="3:14" x14ac:dyDescent="0.25">
      <c r="C506" s="25"/>
      <c r="D506" s="25"/>
      <c r="E506" s="25"/>
      <c r="F506" s="72"/>
      <c r="G506" s="25"/>
      <c r="H506" s="210"/>
      <c r="I506" s="210"/>
      <c r="J506" s="204"/>
      <c r="K506" s="204"/>
      <c r="L506" s="204"/>
      <c r="M506" s="204"/>
      <c r="N506" s="25"/>
    </row>
    <row r="507" spans="3:14" x14ac:dyDescent="0.25">
      <c r="C507" s="25"/>
      <c r="D507" s="25"/>
      <c r="E507" s="25"/>
      <c r="F507" s="72"/>
      <c r="G507" s="25"/>
      <c r="H507" s="210"/>
      <c r="I507" s="210"/>
      <c r="J507" s="204"/>
      <c r="K507" s="204"/>
      <c r="L507" s="204"/>
      <c r="M507" s="204"/>
      <c r="N507" s="25"/>
    </row>
    <row r="508" spans="3:14" x14ac:dyDescent="0.25">
      <c r="C508" s="25"/>
      <c r="D508" s="25"/>
      <c r="E508" s="25"/>
      <c r="F508" s="72"/>
      <c r="G508" s="25"/>
      <c r="H508" s="210"/>
      <c r="I508" s="210"/>
      <c r="J508" s="204"/>
      <c r="K508" s="204"/>
      <c r="L508" s="204"/>
      <c r="M508" s="204"/>
      <c r="N508" s="25"/>
    </row>
    <row r="509" spans="3:14" x14ac:dyDescent="0.25">
      <c r="C509" s="25"/>
      <c r="D509" s="25"/>
      <c r="E509" s="25"/>
      <c r="F509" s="72"/>
      <c r="G509" s="25"/>
      <c r="H509" s="210"/>
      <c r="I509" s="210"/>
      <c r="J509" s="204"/>
      <c r="K509" s="204"/>
      <c r="L509" s="204"/>
      <c r="M509" s="204"/>
      <c r="N509" s="25"/>
    </row>
    <row r="510" spans="3:14" x14ac:dyDescent="0.25">
      <c r="C510" s="25"/>
      <c r="D510" s="25"/>
      <c r="E510" s="25"/>
      <c r="F510" s="72"/>
      <c r="G510" s="25"/>
      <c r="H510" s="210"/>
      <c r="I510" s="210"/>
      <c r="J510" s="204"/>
      <c r="K510" s="204"/>
      <c r="L510" s="204"/>
      <c r="M510" s="204"/>
      <c r="N510" s="25"/>
    </row>
    <row r="511" spans="3:14" x14ac:dyDescent="0.25">
      <c r="C511" s="25"/>
      <c r="D511" s="25"/>
      <c r="E511" s="25"/>
      <c r="F511" s="72"/>
      <c r="G511" s="25"/>
      <c r="H511" s="210"/>
      <c r="I511" s="210"/>
      <c r="J511" s="204"/>
      <c r="K511" s="204"/>
      <c r="L511" s="204"/>
      <c r="M511" s="204"/>
      <c r="N511" s="25"/>
    </row>
    <row r="512" spans="3:14" x14ac:dyDescent="0.25">
      <c r="C512" s="25"/>
      <c r="D512" s="25"/>
      <c r="E512" s="25"/>
      <c r="F512" s="72"/>
      <c r="G512" s="25"/>
      <c r="H512" s="210"/>
      <c r="I512" s="210"/>
      <c r="J512" s="204"/>
      <c r="K512" s="204"/>
      <c r="L512" s="204"/>
      <c r="M512" s="204"/>
      <c r="N512" s="25"/>
    </row>
    <row r="513" spans="3:14" x14ac:dyDescent="0.25">
      <c r="C513" s="25"/>
      <c r="D513" s="25"/>
      <c r="E513" s="25"/>
      <c r="F513" s="72"/>
      <c r="G513" s="25"/>
      <c r="H513" s="210"/>
      <c r="I513" s="210"/>
      <c r="J513" s="204"/>
      <c r="K513" s="204"/>
      <c r="L513" s="204"/>
      <c r="M513" s="204"/>
      <c r="N513" s="25"/>
    </row>
    <row r="514" spans="3:14" x14ac:dyDescent="0.25">
      <c r="C514" s="25"/>
      <c r="D514" s="25"/>
      <c r="E514" s="25"/>
      <c r="F514" s="72"/>
      <c r="G514" s="25"/>
      <c r="H514" s="210"/>
      <c r="I514" s="210"/>
      <c r="J514" s="204"/>
      <c r="K514" s="204"/>
      <c r="L514" s="204"/>
      <c r="M514" s="204"/>
      <c r="N514" s="25"/>
    </row>
    <row r="515" spans="3:14" x14ac:dyDescent="0.25">
      <c r="C515" s="25"/>
      <c r="D515" s="25"/>
      <c r="E515" s="25"/>
      <c r="F515" s="72"/>
      <c r="G515" s="25"/>
      <c r="H515" s="210"/>
      <c r="I515" s="210"/>
      <c r="J515" s="204"/>
      <c r="K515" s="204"/>
      <c r="L515" s="204"/>
      <c r="M515" s="204"/>
      <c r="N515" s="25"/>
    </row>
    <row r="516" spans="3:14" x14ac:dyDescent="0.25">
      <c r="C516" s="25"/>
      <c r="D516" s="25"/>
      <c r="E516" s="25"/>
      <c r="F516" s="72"/>
      <c r="G516" s="25"/>
      <c r="H516" s="210"/>
      <c r="I516" s="210"/>
      <c r="J516" s="204"/>
      <c r="K516" s="204"/>
      <c r="L516" s="204"/>
      <c r="M516" s="204"/>
      <c r="N516" s="25"/>
    </row>
    <row r="517" spans="3:14" x14ac:dyDescent="0.25">
      <c r="C517" s="25"/>
      <c r="D517" s="25"/>
      <c r="E517" s="25"/>
      <c r="F517" s="72"/>
      <c r="G517" s="25"/>
      <c r="H517" s="210"/>
      <c r="I517" s="210"/>
      <c r="J517" s="204"/>
      <c r="K517" s="204"/>
      <c r="L517" s="204"/>
      <c r="M517" s="204"/>
      <c r="N517" s="25"/>
    </row>
    <row r="518" spans="3:14" x14ac:dyDescent="0.25">
      <c r="C518" s="25"/>
      <c r="D518" s="25"/>
      <c r="E518" s="25"/>
      <c r="F518" s="72"/>
      <c r="G518" s="25"/>
      <c r="H518" s="210"/>
      <c r="I518" s="210"/>
      <c r="J518" s="204"/>
      <c r="K518" s="204"/>
      <c r="L518" s="204"/>
      <c r="M518" s="204"/>
      <c r="N518" s="25"/>
    </row>
    <row r="519" spans="3:14" x14ac:dyDescent="0.25">
      <c r="C519" s="25"/>
      <c r="D519" s="25"/>
      <c r="E519" s="25"/>
      <c r="F519" s="72"/>
      <c r="G519" s="25"/>
      <c r="H519" s="210"/>
      <c r="I519" s="210"/>
      <c r="J519" s="204"/>
      <c r="K519" s="204"/>
      <c r="L519" s="204"/>
      <c r="M519" s="204"/>
      <c r="N519" s="25"/>
    </row>
    <row r="520" spans="3:14" x14ac:dyDescent="0.25">
      <c r="C520" s="25"/>
      <c r="D520" s="25"/>
      <c r="E520" s="25"/>
      <c r="F520" s="72"/>
      <c r="G520" s="25"/>
      <c r="H520" s="210"/>
      <c r="I520" s="210"/>
      <c r="J520" s="204"/>
      <c r="K520" s="204"/>
      <c r="L520" s="204"/>
      <c r="M520" s="204"/>
      <c r="N520" s="25"/>
    </row>
    <row r="521" spans="3:14" x14ac:dyDescent="0.25">
      <c r="C521" s="25"/>
      <c r="D521" s="25"/>
      <c r="E521" s="25"/>
      <c r="F521" s="72"/>
      <c r="G521" s="25"/>
      <c r="H521" s="210"/>
      <c r="I521" s="210"/>
      <c r="J521" s="204"/>
      <c r="K521" s="204"/>
      <c r="L521" s="204"/>
      <c r="M521" s="204"/>
      <c r="N521" s="25"/>
    </row>
    <row r="522" spans="3:14" x14ac:dyDescent="0.25">
      <c r="C522" s="25"/>
      <c r="D522" s="25"/>
      <c r="E522" s="25"/>
      <c r="F522" s="72"/>
      <c r="G522" s="25"/>
      <c r="H522" s="210"/>
      <c r="I522" s="210"/>
      <c r="J522" s="204"/>
      <c r="K522" s="204"/>
      <c r="L522" s="204"/>
      <c r="M522" s="204"/>
      <c r="N522" s="25"/>
    </row>
    <row r="523" spans="3:14" x14ac:dyDescent="0.25">
      <c r="C523" s="25"/>
      <c r="D523" s="25"/>
      <c r="E523" s="25"/>
      <c r="F523" s="72"/>
      <c r="G523" s="25"/>
      <c r="H523" s="210"/>
      <c r="I523" s="210"/>
      <c r="J523" s="204"/>
      <c r="K523" s="204"/>
      <c r="L523" s="204"/>
      <c r="M523" s="204"/>
      <c r="N523" s="25"/>
    </row>
    <row r="524" spans="3:14" x14ac:dyDescent="0.25">
      <c r="C524" s="25"/>
      <c r="D524" s="25"/>
      <c r="E524" s="25"/>
      <c r="F524" s="72"/>
      <c r="G524" s="25"/>
      <c r="H524" s="210"/>
      <c r="I524" s="210"/>
      <c r="J524" s="204"/>
      <c r="K524" s="204"/>
      <c r="L524" s="204"/>
      <c r="M524" s="204"/>
      <c r="N524" s="25"/>
    </row>
    <row r="525" spans="3:14" x14ac:dyDescent="0.25">
      <c r="C525" s="25"/>
      <c r="D525" s="25"/>
      <c r="E525" s="25"/>
      <c r="F525" s="72"/>
      <c r="G525" s="25"/>
      <c r="H525" s="210"/>
      <c r="I525" s="210"/>
      <c r="J525" s="204"/>
      <c r="K525" s="204"/>
      <c r="L525" s="204"/>
      <c r="M525" s="204"/>
      <c r="N525" s="25"/>
    </row>
    <row r="526" spans="3:14" x14ac:dyDescent="0.25">
      <c r="C526" s="25"/>
      <c r="D526" s="25"/>
      <c r="E526" s="25"/>
      <c r="F526" s="72"/>
      <c r="G526" s="25"/>
      <c r="H526" s="210"/>
      <c r="I526" s="210"/>
      <c r="J526" s="204"/>
      <c r="K526" s="204"/>
      <c r="L526" s="204"/>
      <c r="M526" s="204"/>
      <c r="N526" s="25"/>
    </row>
    <row r="527" spans="3:14" x14ac:dyDescent="0.25">
      <c r="C527" s="25"/>
      <c r="D527" s="25"/>
      <c r="E527" s="25"/>
      <c r="F527" s="72"/>
      <c r="G527" s="25"/>
      <c r="H527" s="210"/>
      <c r="I527" s="210"/>
      <c r="J527" s="204"/>
      <c r="K527" s="204"/>
      <c r="L527" s="204"/>
      <c r="M527" s="204"/>
      <c r="N527" s="25"/>
    </row>
    <row r="528" spans="3:14" x14ac:dyDescent="0.25">
      <c r="C528" s="25"/>
      <c r="D528" s="25"/>
      <c r="E528" s="25"/>
      <c r="F528" s="72"/>
      <c r="G528" s="25"/>
      <c r="H528" s="210"/>
      <c r="I528" s="210"/>
      <c r="J528" s="204"/>
      <c r="K528" s="204"/>
      <c r="L528" s="204"/>
      <c r="M528" s="204"/>
      <c r="N528" s="25"/>
    </row>
    <row r="529" spans="3:14" x14ac:dyDescent="0.25">
      <c r="C529" s="25"/>
      <c r="D529" s="25"/>
      <c r="E529" s="25"/>
      <c r="F529" s="72"/>
      <c r="G529" s="25"/>
      <c r="H529" s="210"/>
      <c r="I529" s="210"/>
      <c r="J529" s="204"/>
      <c r="K529" s="204"/>
      <c r="L529" s="204"/>
      <c r="M529" s="204"/>
      <c r="N529" s="25"/>
    </row>
    <row r="530" spans="3:14" x14ac:dyDescent="0.25">
      <c r="C530" s="25"/>
      <c r="D530" s="25"/>
      <c r="E530" s="25"/>
      <c r="F530" s="72"/>
      <c r="G530" s="25"/>
      <c r="H530" s="210"/>
      <c r="I530" s="210"/>
      <c r="J530" s="204"/>
      <c r="K530" s="204"/>
      <c r="L530" s="204"/>
      <c r="M530" s="204"/>
      <c r="N530" s="25"/>
    </row>
    <row r="531" spans="3:14" x14ac:dyDescent="0.25">
      <c r="C531" s="25"/>
      <c r="D531" s="25"/>
      <c r="E531" s="25"/>
      <c r="F531" s="72"/>
      <c r="G531" s="25"/>
      <c r="H531" s="210"/>
      <c r="I531" s="210"/>
      <c r="J531" s="204"/>
      <c r="K531" s="204"/>
      <c r="L531" s="204"/>
      <c r="M531" s="204"/>
      <c r="N531" s="25"/>
    </row>
    <row r="532" spans="3:14" x14ac:dyDescent="0.25">
      <c r="C532" s="25"/>
      <c r="D532" s="25"/>
      <c r="E532" s="25"/>
      <c r="F532" s="72"/>
      <c r="G532" s="25"/>
      <c r="H532" s="210"/>
      <c r="I532" s="210"/>
      <c r="J532" s="204"/>
      <c r="K532" s="204"/>
      <c r="L532" s="204"/>
      <c r="M532" s="204"/>
      <c r="N532" s="25"/>
    </row>
    <row r="533" spans="3:14" x14ac:dyDescent="0.25">
      <c r="C533" s="25"/>
      <c r="D533" s="25"/>
      <c r="E533" s="25"/>
      <c r="F533" s="72"/>
      <c r="G533" s="25"/>
      <c r="H533" s="210"/>
      <c r="I533" s="210"/>
      <c r="J533" s="204"/>
      <c r="K533" s="204"/>
      <c r="L533" s="204"/>
      <c r="M533" s="204"/>
      <c r="N533" s="25"/>
    </row>
    <row r="534" spans="3:14" x14ac:dyDescent="0.25">
      <c r="C534" s="25"/>
      <c r="D534" s="25"/>
      <c r="E534" s="25"/>
      <c r="F534" s="72"/>
      <c r="G534" s="25"/>
      <c r="H534" s="210"/>
      <c r="I534" s="210"/>
      <c r="J534" s="204"/>
      <c r="K534" s="204"/>
      <c r="L534" s="204"/>
      <c r="M534" s="204"/>
      <c r="N534" s="25"/>
    </row>
    <row r="535" spans="3:14" x14ac:dyDescent="0.25">
      <c r="C535" s="25"/>
      <c r="D535" s="25"/>
      <c r="E535" s="25"/>
      <c r="F535" s="72"/>
      <c r="G535" s="25"/>
      <c r="H535" s="210"/>
      <c r="I535" s="210"/>
      <c r="J535" s="204"/>
      <c r="K535" s="204"/>
      <c r="L535" s="204"/>
      <c r="M535" s="204"/>
      <c r="N535" s="25"/>
    </row>
    <row r="536" spans="3:14" x14ac:dyDescent="0.25">
      <c r="C536" s="25"/>
      <c r="D536" s="25"/>
      <c r="E536" s="25"/>
      <c r="F536" s="72"/>
      <c r="G536" s="25"/>
      <c r="H536" s="210"/>
      <c r="I536" s="210"/>
      <c r="J536" s="204"/>
      <c r="K536" s="204"/>
      <c r="L536" s="204"/>
      <c r="M536" s="204"/>
      <c r="N536" s="25"/>
    </row>
    <row r="537" spans="3:14" x14ac:dyDescent="0.25">
      <c r="C537" s="25"/>
      <c r="D537" s="25"/>
      <c r="E537" s="25"/>
      <c r="F537" s="72"/>
      <c r="G537" s="25"/>
      <c r="H537" s="210"/>
      <c r="I537" s="210"/>
      <c r="J537" s="204"/>
      <c r="K537" s="204"/>
      <c r="L537" s="204"/>
      <c r="M537" s="204"/>
      <c r="N537" s="25"/>
    </row>
    <row r="538" spans="3:14" x14ac:dyDescent="0.25">
      <c r="C538" s="25"/>
      <c r="D538" s="25"/>
      <c r="E538" s="25"/>
      <c r="F538" s="72"/>
      <c r="G538" s="25"/>
      <c r="H538" s="210"/>
      <c r="I538" s="210"/>
      <c r="J538" s="204"/>
      <c r="K538" s="204"/>
      <c r="L538" s="204"/>
      <c r="M538" s="204"/>
      <c r="N538" s="25"/>
    </row>
    <row r="539" spans="3:14" x14ac:dyDescent="0.25">
      <c r="C539" s="25"/>
      <c r="D539" s="25"/>
      <c r="E539" s="25"/>
      <c r="F539" s="72"/>
      <c r="G539" s="25"/>
      <c r="H539" s="210"/>
      <c r="I539" s="210"/>
      <c r="J539" s="204"/>
      <c r="K539" s="204"/>
      <c r="L539" s="204"/>
      <c r="M539" s="204"/>
      <c r="N539" s="25"/>
    </row>
    <row r="540" spans="3:14" x14ac:dyDescent="0.25">
      <c r="C540" s="25"/>
      <c r="D540" s="25"/>
      <c r="E540" s="25"/>
      <c r="F540" s="72"/>
      <c r="G540" s="25"/>
      <c r="H540" s="210"/>
      <c r="I540" s="210"/>
      <c r="J540" s="204"/>
      <c r="K540" s="204"/>
      <c r="L540" s="204"/>
      <c r="M540" s="204"/>
      <c r="N540" s="25"/>
    </row>
    <row r="541" spans="3:14" x14ac:dyDescent="0.25">
      <c r="C541" s="25"/>
      <c r="D541" s="25"/>
      <c r="E541" s="25"/>
      <c r="F541" s="72"/>
      <c r="G541" s="25"/>
      <c r="H541" s="210"/>
      <c r="I541" s="210"/>
      <c r="J541" s="204"/>
      <c r="K541" s="204"/>
      <c r="L541" s="204"/>
      <c r="M541" s="204"/>
      <c r="N541" s="25"/>
    </row>
    <row r="542" spans="3:14" x14ac:dyDescent="0.25">
      <c r="C542" s="25"/>
      <c r="D542" s="25"/>
      <c r="E542" s="25"/>
      <c r="F542" s="72"/>
      <c r="G542" s="25"/>
      <c r="H542" s="210"/>
      <c r="I542" s="210"/>
      <c r="J542" s="204"/>
      <c r="K542" s="204"/>
      <c r="L542" s="204"/>
      <c r="M542" s="204"/>
      <c r="N542" s="25"/>
    </row>
    <row r="543" spans="3:14" x14ac:dyDescent="0.25">
      <c r="C543" s="25"/>
      <c r="D543" s="25"/>
      <c r="E543" s="25"/>
      <c r="F543" s="72"/>
      <c r="G543" s="25"/>
      <c r="H543" s="210"/>
      <c r="I543" s="210"/>
      <c r="J543" s="204"/>
      <c r="K543" s="204"/>
      <c r="L543" s="204"/>
      <c r="M543" s="204"/>
      <c r="N543" s="25"/>
    </row>
    <row r="544" spans="3:14" x14ac:dyDescent="0.25">
      <c r="C544" s="25"/>
      <c r="D544" s="25"/>
      <c r="E544" s="25"/>
      <c r="F544" s="72"/>
      <c r="G544" s="25"/>
      <c r="H544" s="210"/>
      <c r="I544" s="210"/>
      <c r="J544" s="204"/>
      <c r="K544" s="204"/>
      <c r="L544" s="204"/>
      <c r="M544" s="204"/>
      <c r="N544" s="25"/>
    </row>
    <row r="545" spans="3:14" x14ac:dyDescent="0.25">
      <c r="C545" s="25"/>
      <c r="D545" s="25"/>
      <c r="E545" s="25"/>
      <c r="F545" s="72"/>
      <c r="G545" s="25"/>
      <c r="H545" s="210"/>
      <c r="I545" s="210"/>
      <c r="J545" s="204"/>
      <c r="K545" s="204"/>
      <c r="L545" s="204"/>
      <c r="M545" s="204"/>
      <c r="N545" s="25"/>
    </row>
    <row r="546" spans="3:14" x14ac:dyDescent="0.25">
      <c r="C546" s="25"/>
      <c r="D546" s="25"/>
      <c r="E546" s="25"/>
      <c r="F546" s="72"/>
      <c r="G546" s="25"/>
      <c r="H546" s="210"/>
      <c r="I546" s="210"/>
      <c r="J546" s="204"/>
      <c r="K546" s="204"/>
      <c r="L546" s="204"/>
      <c r="M546" s="204"/>
      <c r="N546" s="25"/>
    </row>
    <row r="547" spans="3:14" x14ac:dyDescent="0.25">
      <c r="C547" s="25"/>
      <c r="D547" s="25"/>
      <c r="E547" s="25"/>
      <c r="F547" s="72"/>
      <c r="G547" s="25"/>
      <c r="H547" s="210"/>
      <c r="I547" s="210"/>
      <c r="J547" s="204"/>
      <c r="K547" s="204"/>
      <c r="L547" s="204"/>
      <c r="M547" s="204"/>
      <c r="N547" s="25"/>
    </row>
    <row r="548" spans="3:14" x14ac:dyDescent="0.25">
      <c r="C548" s="25"/>
      <c r="D548" s="25"/>
      <c r="E548" s="25"/>
      <c r="F548" s="72"/>
      <c r="G548" s="25"/>
      <c r="H548" s="210"/>
      <c r="I548" s="210"/>
      <c r="J548" s="204"/>
      <c r="K548" s="204"/>
      <c r="L548" s="204"/>
      <c r="M548" s="204"/>
      <c r="N548" s="25"/>
    </row>
    <row r="549" spans="3:14" x14ac:dyDescent="0.25">
      <c r="C549" s="25"/>
      <c r="D549" s="25"/>
      <c r="E549" s="25"/>
      <c r="F549" s="72"/>
      <c r="G549" s="25"/>
      <c r="H549" s="210"/>
      <c r="I549" s="210"/>
      <c r="J549" s="204"/>
      <c r="K549" s="204"/>
      <c r="L549" s="204"/>
      <c r="M549" s="204"/>
      <c r="N549" s="25"/>
    </row>
    <row r="550" spans="3:14" x14ac:dyDescent="0.25">
      <c r="C550" s="25"/>
      <c r="D550" s="25"/>
      <c r="E550" s="25"/>
      <c r="F550" s="72"/>
      <c r="G550" s="25"/>
      <c r="H550" s="210"/>
      <c r="I550" s="210"/>
      <c r="J550" s="204"/>
      <c r="K550" s="204"/>
      <c r="L550" s="204"/>
      <c r="M550" s="204"/>
      <c r="N550" s="25"/>
    </row>
    <row r="551" spans="3:14" x14ac:dyDescent="0.25">
      <c r="C551" s="25"/>
      <c r="D551" s="25"/>
      <c r="E551" s="25"/>
      <c r="F551" s="72"/>
      <c r="G551" s="25"/>
      <c r="H551" s="210"/>
      <c r="I551" s="210"/>
      <c r="J551" s="204"/>
      <c r="K551" s="204"/>
      <c r="L551" s="204"/>
      <c r="M551" s="204"/>
      <c r="N551" s="25"/>
    </row>
    <row r="552" spans="3:14" x14ac:dyDescent="0.25">
      <c r="C552" s="25"/>
      <c r="D552" s="25"/>
      <c r="E552" s="25"/>
      <c r="F552" s="72"/>
      <c r="G552" s="25"/>
      <c r="H552" s="210"/>
      <c r="I552" s="210"/>
      <c r="J552" s="204"/>
      <c r="K552" s="204"/>
      <c r="L552" s="204"/>
      <c r="M552" s="204"/>
      <c r="N552" s="25"/>
    </row>
    <row r="553" spans="3:14" x14ac:dyDescent="0.25">
      <c r="C553" s="25"/>
      <c r="D553" s="25"/>
      <c r="E553" s="25"/>
      <c r="F553" s="72"/>
      <c r="G553" s="25"/>
      <c r="H553" s="210"/>
      <c r="I553" s="210"/>
      <c r="J553" s="204"/>
      <c r="K553" s="204"/>
      <c r="L553" s="204"/>
      <c r="M553" s="204"/>
      <c r="N553" s="25"/>
    </row>
    <row r="554" spans="3:14" x14ac:dyDescent="0.25">
      <c r="C554" s="25"/>
      <c r="D554" s="25"/>
      <c r="E554" s="25"/>
      <c r="F554" s="72"/>
      <c r="G554" s="25"/>
      <c r="H554" s="210"/>
      <c r="I554" s="210"/>
      <c r="J554" s="204"/>
      <c r="K554" s="204"/>
      <c r="L554" s="204"/>
      <c r="M554" s="204"/>
      <c r="N554" s="25"/>
    </row>
    <row r="555" spans="3:14" x14ac:dyDescent="0.25">
      <c r="C555" s="25"/>
      <c r="D555" s="25"/>
      <c r="E555" s="25"/>
      <c r="F555" s="72"/>
      <c r="G555" s="25"/>
      <c r="H555" s="210"/>
      <c r="I555" s="210"/>
      <c r="J555" s="204"/>
      <c r="K555" s="204"/>
      <c r="L555" s="204"/>
      <c r="M555" s="204"/>
      <c r="N555" s="25"/>
    </row>
    <row r="556" spans="3:14" x14ac:dyDescent="0.25">
      <c r="C556" s="25"/>
      <c r="D556" s="25"/>
      <c r="E556" s="25"/>
      <c r="F556" s="72"/>
      <c r="G556" s="25"/>
      <c r="H556" s="210"/>
      <c r="I556" s="210"/>
      <c r="J556" s="204"/>
      <c r="K556" s="204"/>
      <c r="L556" s="204"/>
      <c r="M556" s="204"/>
      <c r="N556" s="25"/>
    </row>
    <row r="557" spans="3:14" x14ac:dyDescent="0.25">
      <c r="C557" s="25"/>
      <c r="D557" s="25"/>
      <c r="E557" s="25"/>
      <c r="F557" s="72"/>
      <c r="G557" s="25"/>
      <c r="H557" s="210"/>
      <c r="I557" s="210"/>
      <c r="J557" s="204"/>
      <c r="K557" s="204"/>
      <c r="L557" s="204"/>
      <c r="M557" s="204"/>
      <c r="N557" s="25"/>
    </row>
    <row r="558" spans="3:14" x14ac:dyDescent="0.25">
      <c r="C558" s="25"/>
      <c r="D558" s="25"/>
      <c r="E558" s="25"/>
      <c r="F558" s="72"/>
      <c r="G558" s="25"/>
      <c r="H558" s="210"/>
      <c r="I558" s="210"/>
      <c r="J558" s="204"/>
      <c r="K558" s="204"/>
      <c r="L558" s="204"/>
      <c r="M558" s="204"/>
      <c r="N558" s="25"/>
    </row>
    <row r="559" spans="3:14" x14ac:dyDescent="0.25">
      <c r="C559" s="25"/>
      <c r="D559" s="25"/>
      <c r="E559" s="25"/>
      <c r="F559" s="72"/>
      <c r="G559" s="25"/>
      <c r="H559" s="210"/>
      <c r="I559" s="210"/>
      <c r="J559" s="204"/>
      <c r="K559" s="204"/>
      <c r="L559" s="204"/>
      <c r="M559" s="204"/>
      <c r="N559" s="25"/>
    </row>
    <row r="560" spans="3:14" x14ac:dyDescent="0.25">
      <c r="C560" s="25"/>
      <c r="D560" s="25"/>
      <c r="E560" s="25"/>
      <c r="F560" s="72"/>
      <c r="G560" s="25"/>
      <c r="H560" s="210"/>
      <c r="I560" s="210"/>
      <c r="J560" s="204"/>
      <c r="K560" s="204"/>
      <c r="L560" s="204"/>
      <c r="M560" s="204"/>
      <c r="N560" s="25"/>
    </row>
    <row r="561" spans="3:14" x14ac:dyDescent="0.25">
      <c r="C561" s="25"/>
      <c r="D561" s="25"/>
      <c r="E561" s="25"/>
      <c r="F561" s="72"/>
      <c r="G561" s="25"/>
      <c r="H561" s="210"/>
      <c r="I561" s="210"/>
      <c r="J561" s="204"/>
      <c r="K561" s="204"/>
      <c r="L561" s="204"/>
      <c r="M561" s="204"/>
      <c r="N561" s="25"/>
    </row>
    <row r="562" spans="3:14" x14ac:dyDescent="0.25">
      <c r="C562" s="25"/>
      <c r="D562" s="25"/>
      <c r="E562" s="25"/>
      <c r="F562" s="72"/>
      <c r="G562" s="25"/>
      <c r="H562" s="210"/>
      <c r="I562" s="210"/>
      <c r="J562" s="204"/>
      <c r="K562" s="204"/>
      <c r="L562" s="204"/>
      <c r="M562" s="204"/>
      <c r="N562" s="25"/>
    </row>
    <row r="563" spans="3:14" x14ac:dyDescent="0.25">
      <c r="C563" s="25"/>
      <c r="D563" s="25"/>
      <c r="E563" s="25"/>
      <c r="F563" s="72"/>
      <c r="G563" s="25"/>
      <c r="H563" s="210"/>
      <c r="I563" s="210"/>
      <c r="J563" s="204"/>
      <c r="K563" s="204"/>
      <c r="L563" s="204"/>
      <c r="M563" s="204"/>
      <c r="N563" s="25"/>
    </row>
    <row r="564" spans="3:14" x14ac:dyDescent="0.25">
      <c r="C564" s="25"/>
      <c r="D564" s="25"/>
      <c r="E564" s="25"/>
      <c r="F564" s="72"/>
      <c r="G564" s="25"/>
      <c r="H564" s="210"/>
      <c r="I564" s="210"/>
      <c r="J564" s="204"/>
      <c r="K564" s="204"/>
      <c r="L564" s="204"/>
      <c r="M564" s="204"/>
      <c r="N564" s="25"/>
    </row>
    <row r="565" spans="3:14" x14ac:dyDescent="0.25">
      <c r="C565" s="25"/>
      <c r="D565" s="25"/>
      <c r="E565" s="25"/>
      <c r="F565" s="72"/>
      <c r="G565" s="25"/>
      <c r="H565" s="210"/>
      <c r="I565" s="210"/>
      <c r="J565" s="204"/>
      <c r="K565" s="204"/>
      <c r="L565" s="204"/>
      <c r="M565" s="204"/>
      <c r="N565" s="25"/>
    </row>
    <row r="566" spans="3:14" x14ac:dyDescent="0.25">
      <c r="C566" s="25"/>
      <c r="D566" s="25"/>
      <c r="E566" s="25"/>
      <c r="F566" s="72"/>
      <c r="G566" s="25"/>
      <c r="H566" s="210"/>
      <c r="I566" s="210"/>
      <c r="J566" s="204"/>
      <c r="K566" s="204"/>
      <c r="L566" s="204"/>
      <c r="M566" s="204"/>
      <c r="N566" s="25"/>
    </row>
    <row r="567" spans="3:14" x14ac:dyDescent="0.25">
      <c r="C567" s="25"/>
      <c r="D567" s="25"/>
      <c r="E567" s="25"/>
      <c r="F567" s="72"/>
      <c r="G567" s="25"/>
      <c r="H567" s="210"/>
      <c r="I567" s="210"/>
      <c r="J567" s="204"/>
      <c r="K567" s="204"/>
      <c r="L567" s="204"/>
      <c r="M567" s="204"/>
      <c r="N567" s="25"/>
    </row>
    <row r="568" spans="3:14" x14ac:dyDescent="0.25">
      <c r="C568" s="25"/>
      <c r="D568" s="25"/>
      <c r="E568" s="25"/>
      <c r="F568" s="72"/>
      <c r="G568" s="25"/>
      <c r="H568" s="210"/>
      <c r="I568" s="210"/>
      <c r="J568" s="204"/>
      <c r="K568" s="204"/>
      <c r="L568" s="204"/>
      <c r="M568" s="204"/>
      <c r="N568" s="25"/>
    </row>
    <row r="569" spans="3:14" x14ac:dyDescent="0.25">
      <c r="C569" s="25"/>
      <c r="D569" s="25"/>
      <c r="E569" s="25"/>
      <c r="F569" s="72"/>
      <c r="G569" s="25"/>
      <c r="H569" s="210"/>
      <c r="I569" s="210"/>
      <c r="J569" s="204"/>
      <c r="K569" s="204"/>
      <c r="L569" s="204"/>
      <c r="M569" s="204"/>
      <c r="N569" s="25"/>
    </row>
    <row r="570" spans="3:14" x14ac:dyDescent="0.25">
      <c r="C570" s="25"/>
      <c r="D570" s="25"/>
      <c r="E570" s="25"/>
      <c r="F570" s="72"/>
      <c r="G570" s="25"/>
      <c r="H570" s="210"/>
      <c r="I570" s="210"/>
      <c r="J570" s="204"/>
      <c r="K570" s="204"/>
      <c r="L570" s="204"/>
      <c r="M570" s="204"/>
      <c r="N570" s="25"/>
    </row>
    <row r="571" spans="3:14" x14ac:dyDescent="0.25">
      <c r="C571" s="25"/>
      <c r="D571" s="25"/>
      <c r="E571" s="25"/>
      <c r="F571" s="72"/>
      <c r="G571" s="25"/>
      <c r="H571" s="210"/>
      <c r="I571" s="210"/>
      <c r="J571" s="204"/>
      <c r="K571" s="204"/>
      <c r="L571" s="204"/>
      <c r="M571" s="204"/>
      <c r="N571" s="25"/>
    </row>
    <row r="572" spans="3:14" x14ac:dyDescent="0.25">
      <c r="C572" s="25"/>
      <c r="D572" s="25"/>
      <c r="E572" s="25"/>
      <c r="F572" s="72"/>
      <c r="G572" s="25"/>
      <c r="H572" s="210"/>
      <c r="I572" s="210"/>
      <c r="J572" s="204"/>
      <c r="K572" s="204"/>
      <c r="L572" s="204"/>
      <c r="M572" s="204"/>
      <c r="N572" s="25"/>
    </row>
    <row r="573" spans="3:14" x14ac:dyDescent="0.25">
      <c r="C573" s="25"/>
      <c r="D573" s="25"/>
      <c r="E573" s="25"/>
      <c r="F573" s="72"/>
      <c r="G573" s="25"/>
      <c r="H573" s="210"/>
      <c r="I573" s="210"/>
      <c r="J573" s="204"/>
      <c r="K573" s="204"/>
      <c r="L573" s="204"/>
      <c r="M573" s="204"/>
      <c r="N573" s="25"/>
    </row>
    <row r="574" spans="3:14" x14ac:dyDescent="0.25">
      <c r="C574" s="25"/>
      <c r="D574" s="25"/>
      <c r="E574" s="25"/>
      <c r="F574" s="72"/>
      <c r="G574" s="25"/>
      <c r="H574" s="210"/>
      <c r="I574" s="210"/>
      <c r="J574" s="204"/>
      <c r="K574" s="204"/>
      <c r="L574" s="204"/>
      <c r="M574" s="204"/>
      <c r="N574" s="25"/>
    </row>
    <row r="575" spans="3:14" x14ac:dyDescent="0.25">
      <c r="C575" s="25"/>
      <c r="D575" s="25"/>
      <c r="E575" s="25"/>
      <c r="F575" s="72"/>
      <c r="G575" s="25"/>
      <c r="H575" s="210"/>
      <c r="I575" s="210"/>
      <c r="J575" s="204"/>
      <c r="K575" s="204"/>
      <c r="L575" s="204"/>
      <c r="M575" s="204"/>
      <c r="N575" s="25"/>
    </row>
    <row r="576" spans="3:14" x14ac:dyDescent="0.25">
      <c r="C576" s="25"/>
      <c r="D576" s="25"/>
      <c r="E576" s="25"/>
      <c r="F576" s="72"/>
      <c r="G576" s="25"/>
      <c r="H576" s="210"/>
      <c r="I576" s="210"/>
      <c r="J576" s="204"/>
      <c r="K576" s="204"/>
      <c r="L576" s="204"/>
      <c r="M576" s="204"/>
      <c r="N576" s="25"/>
    </row>
    <row r="577" spans="3:14" x14ac:dyDescent="0.25">
      <c r="C577" s="25"/>
      <c r="D577" s="25"/>
      <c r="E577" s="25"/>
      <c r="F577" s="72"/>
      <c r="G577" s="25"/>
      <c r="H577" s="210"/>
      <c r="I577" s="210"/>
      <c r="J577" s="204"/>
      <c r="K577" s="204"/>
      <c r="L577" s="204"/>
      <c r="M577" s="204"/>
      <c r="N577" s="25"/>
    </row>
    <row r="578" spans="3:14" x14ac:dyDescent="0.25">
      <c r="C578" s="25"/>
      <c r="D578" s="25"/>
      <c r="E578" s="25"/>
      <c r="F578" s="72"/>
      <c r="G578" s="25"/>
      <c r="H578" s="210"/>
      <c r="I578" s="210"/>
      <c r="J578" s="204"/>
      <c r="K578" s="204"/>
      <c r="L578" s="204"/>
      <c r="M578" s="204"/>
      <c r="N578" s="25"/>
    </row>
    <row r="579" spans="3:14" x14ac:dyDescent="0.25">
      <c r="C579" s="25"/>
      <c r="D579" s="25"/>
      <c r="E579" s="25"/>
      <c r="F579" s="72"/>
      <c r="G579" s="25"/>
      <c r="H579" s="210"/>
      <c r="I579" s="210"/>
      <c r="J579" s="204"/>
      <c r="K579" s="204"/>
      <c r="L579" s="204"/>
      <c r="M579" s="204"/>
      <c r="N579" s="25"/>
    </row>
    <row r="580" spans="3:14" x14ac:dyDescent="0.25">
      <c r="C580" s="25"/>
      <c r="D580" s="25"/>
      <c r="E580" s="25"/>
      <c r="F580" s="72"/>
      <c r="G580" s="25"/>
      <c r="H580" s="210"/>
      <c r="I580" s="210"/>
      <c r="J580" s="204"/>
      <c r="K580" s="204"/>
      <c r="L580" s="204"/>
      <c r="M580" s="204"/>
      <c r="N580" s="25"/>
    </row>
    <row r="581" spans="3:14" x14ac:dyDescent="0.25">
      <c r="C581" s="25"/>
      <c r="D581" s="25"/>
      <c r="E581" s="25"/>
      <c r="F581" s="72"/>
      <c r="G581" s="25"/>
      <c r="H581" s="210"/>
      <c r="I581" s="210"/>
      <c r="J581" s="204"/>
      <c r="K581" s="204"/>
      <c r="L581" s="204"/>
      <c r="M581" s="204"/>
      <c r="N581" s="25"/>
    </row>
    <row r="582" spans="3:14" x14ac:dyDescent="0.25">
      <c r="C582" s="25"/>
      <c r="D582" s="25"/>
      <c r="E582" s="25"/>
      <c r="F582" s="72"/>
      <c r="G582" s="25"/>
      <c r="H582" s="210"/>
      <c r="I582" s="210"/>
      <c r="J582" s="204"/>
      <c r="K582" s="204"/>
      <c r="L582" s="204"/>
      <c r="M582" s="204"/>
      <c r="N582" s="25"/>
    </row>
    <row r="583" spans="3:14" x14ac:dyDescent="0.25">
      <c r="C583" s="25"/>
      <c r="D583" s="25"/>
      <c r="E583" s="25"/>
      <c r="F583" s="72"/>
      <c r="G583" s="25"/>
      <c r="H583" s="210"/>
      <c r="I583" s="210"/>
      <c r="J583" s="204"/>
      <c r="K583" s="204"/>
      <c r="L583" s="204"/>
      <c r="M583" s="204"/>
      <c r="N583" s="25"/>
    </row>
    <row r="584" spans="3:14" x14ac:dyDescent="0.25">
      <c r="C584" s="25"/>
      <c r="D584" s="25"/>
      <c r="E584" s="25"/>
      <c r="F584" s="72"/>
      <c r="G584" s="25"/>
      <c r="H584" s="210"/>
      <c r="I584" s="210"/>
      <c r="J584" s="204"/>
      <c r="K584" s="204"/>
      <c r="L584" s="204"/>
      <c r="M584" s="204"/>
      <c r="N584" s="25"/>
    </row>
    <row r="585" spans="3:14" x14ac:dyDescent="0.25">
      <c r="C585" s="25"/>
      <c r="D585" s="25"/>
      <c r="E585" s="25"/>
      <c r="F585" s="72"/>
      <c r="G585" s="25"/>
      <c r="H585" s="210"/>
      <c r="I585" s="210"/>
      <c r="J585" s="204"/>
      <c r="K585" s="204"/>
      <c r="L585" s="204"/>
      <c r="M585" s="204"/>
      <c r="N585" s="25"/>
    </row>
    <row r="586" spans="3:14" x14ac:dyDescent="0.25">
      <c r="C586" s="25"/>
      <c r="D586" s="25"/>
      <c r="E586" s="25"/>
      <c r="F586" s="72"/>
      <c r="G586" s="25"/>
      <c r="H586" s="210"/>
      <c r="I586" s="210"/>
      <c r="J586" s="204"/>
      <c r="K586" s="204"/>
      <c r="L586" s="204"/>
      <c r="M586" s="204"/>
      <c r="N586" s="25"/>
    </row>
    <row r="587" spans="3:14" x14ac:dyDescent="0.25">
      <c r="C587" s="25"/>
      <c r="D587" s="25"/>
      <c r="E587" s="25"/>
      <c r="F587" s="72"/>
      <c r="G587" s="25"/>
      <c r="H587" s="210"/>
      <c r="I587" s="210"/>
      <c r="J587" s="204"/>
      <c r="K587" s="204"/>
      <c r="L587" s="204"/>
      <c r="M587" s="204"/>
      <c r="N587" s="25"/>
    </row>
    <row r="588" spans="3:14" x14ac:dyDescent="0.25">
      <c r="C588" s="25"/>
      <c r="D588" s="25"/>
      <c r="E588" s="25"/>
      <c r="F588" s="72"/>
      <c r="G588" s="25"/>
      <c r="H588" s="210"/>
      <c r="I588" s="210"/>
      <c r="J588" s="204"/>
      <c r="K588" s="204"/>
      <c r="L588" s="204"/>
      <c r="M588" s="204"/>
      <c r="N588" s="25"/>
    </row>
    <row r="589" spans="3:14" x14ac:dyDescent="0.25">
      <c r="C589" s="25"/>
      <c r="D589" s="25"/>
      <c r="E589" s="25"/>
      <c r="F589" s="72"/>
      <c r="G589" s="25"/>
      <c r="H589" s="210"/>
      <c r="I589" s="210"/>
      <c r="J589" s="204"/>
      <c r="K589" s="204"/>
      <c r="L589" s="204"/>
      <c r="M589" s="204"/>
      <c r="N589" s="25"/>
    </row>
    <row r="590" spans="3:14" x14ac:dyDescent="0.25">
      <c r="C590" s="25"/>
      <c r="D590" s="25"/>
      <c r="E590" s="25"/>
      <c r="F590" s="72"/>
      <c r="G590" s="25"/>
      <c r="H590" s="210"/>
      <c r="I590" s="210"/>
      <c r="J590" s="204"/>
      <c r="K590" s="204"/>
      <c r="L590" s="204"/>
      <c r="M590" s="204"/>
      <c r="N590" s="25"/>
    </row>
    <row r="591" spans="3:14" x14ac:dyDescent="0.25">
      <c r="C591" s="25"/>
      <c r="D591" s="25"/>
      <c r="E591" s="25"/>
      <c r="F591" s="72"/>
      <c r="G591" s="25"/>
      <c r="H591" s="210"/>
      <c r="I591" s="210"/>
      <c r="J591" s="204"/>
      <c r="K591" s="204"/>
      <c r="L591" s="204"/>
      <c r="M591" s="204"/>
      <c r="N591" s="25"/>
    </row>
    <row r="592" spans="3:14" x14ac:dyDescent="0.25">
      <c r="C592" s="25"/>
      <c r="D592" s="25"/>
      <c r="E592" s="25"/>
      <c r="F592" s="72"/>
      <c r="G592" s="25"/>
      <c r="H592" s="210"/>
      <c r="I592" s="210"/>
      <c r="J592" s="204"/>
      <c r="K592" s="204"/>
      <c r="L592" s="204"/>
      <c r="M592" s="204"/>
      <c r="N592" s="25"/>
    </row>
    <row r="593" spans="3:14" x14ac:dyDescent="0.25">
      <c r="C593" s="25"/>
      <c r="D593" s="25"/>
      <c r="E593" s="25"/>
      <c r="F593" s="72"/>
      <c r="G593" s="25"/>
      <c r="H593" s="210"/>
      <c r="I593" s="210"/>
      <c r="J593" s="204"/>
      <c r="K593" s="204"/>
      <c r="L593" s="204"/>
      <c r="M593" s="204"/>
      <c r="N593" s="25"/>
    </row>
    <row r="594" spans="3:14" x14ac:dyDescent="0.25">
      <c r="C594" s="25"/>
      <c r="D594" s="25"/>
      <c r="E594" s="25"/>
      <c r="F594" s="72"/>
      <c r="G594" s="25"/>
      <c r="H594" s="210"/>
      <c r="I594" s="210"/>
      <c r="J594" s="204"/>
      <c r="K594" s="204"/>
      <c r="L594" s="204"/>
      <c r="M594" s="204"/>
      <c r="N594" s="25"/>
    </row>
    <row r="595" spans="3:14" x14ac:dyDescent="0.25">
      <c r="C595" s="25"/>
      <c r="D595" s="25"/>
      <c r="E595" s="25"/>
      <c r="F595" s="72"/>
      <c r="G595" s="25"/>
      <c r="H595" s="210"/>
      <c r="I595" s="210"/>
      <c r="J595" s="204"/>
      <c r="K595" s="204"/>
      <c r="L595" s="204"/>
      <c r="M595" s="204"/>
      <c r="N595" s="25"/>
    </row>
    <row r="596" spans="3:14" x14ac:dyDescent="0.25">
      <c r="C596" s="25"/>
      <c r="D596" s="25"/>
      <c r="E596" s="25"/>
      <c r="F596" s="72"/>
      <c r="G596" s="25"/>
      <c r="H596" s="210"/>
      <c r="I596" s="210"/>
      <c r="J596" s="204"/>
      <c r="K596" s="204"/>
      <c r="L596" s="204"/>
      <c r="M596" s="204"/>
      <c r="N596" s="25"/>
    </row>
    <row r="597" spans="3:14" x14ac:dyDescent="0.25">
      <c r="C597" s="25"/>
      <c r="D597" s="25"/>
      <c r="E597" s="25"/>
      <c r="F597" s="72"/>
      <c r="G597" s="25"/>
      <c r="H597" s="210"/>
      <c r="I597" s="210"/>
      <c r="J597" s="204"/>
      <c r="K597" s="204"/>
      <c r="L597" s="204"/>
      <c r="M597" s="204"/>
      <c r="N597" s="25"/>
    </row>
    <row r="598" spans="3:14" x14ac:dyDescent="0.25">
      <c r="C598" s="25"/>
      <c r="D598" s="25"/>
      <c r="E598" s="25"/>
      <c r="F598" s="72"/>
      <c r="G598" s="25"/>
      <c r="H598" s="210"/>
      <c r="I598" s="210"/>
      <c r="J598" s="204"/>
      <c r="K598" s="204"/>
      <c r="L598" s="204"/>
      <c r="M598" s="204"/>
      <c r="N598" s="25"/>
    </row>
    <row r="599" spans="3:14" x14ac:dyDescent="0.25">
      <c r="C599" s="25"/>
      <c r="D599" s="25"/>
      <c r="E599" s="25"/>
      <c r="F599" s="72"/>
      <c r="G599" s="25"/>
      <c r="H599" s="210"/>
      <c r="I599" s="210"/>
      <c r="J599" s="204"/>
      <c r="K599" s="204"/>
      <c r="L599" s="204"/>
      <c r="M599" s="204"/>
      <c r="N599" s="25"/>
    </row>
    <row r="600" spans="3:14" x14ac:dyDescent="0.25">
      <c r="C600" s="25"/>
      <c r="D600" s="25"/>
      <c r="E600" s="25"/>
      <c r="F600" s="72"/>
      <c r="G600" s="25"/>
      <c r="H600" s="210"/>
      <c r="I600" s="210"/>
      <c r="J600" s="204"/>
      <c r="K600" s="204"/>
      <c r="L600" s="204"/>
      <c r="M600" s="204"/>
      <c r="N600" s="25"/>
    </row>
    <row r="601" spans="3:14" x14ac:dyDescent="0.25">
      <c r="C601" s="25"/>
      <c r="D601" s="25"/>
      <c r="E601" s="25"/>
      <c r="F601" s="72"/>
      <c r="G601" s="25"/>
      <c r="H601" s="210"/>
      <c r="I601" s="210"/>
      <c r="J601" s="204"/>
      <c r="K601" s="204"/>
      <c r="L601" s="204"/>
      <c r="M601" s="204"/>
      <c r="N601" s="25"/>
    </row>
    <row r="602" spans="3:14" x14ac:dyDescent="0.25">
      <c r="C602" s="25"/>
      <c r="D602" s="25"/>
      <c r="E602" s="25"/>
      <c r="F602" s="72"/>
      <c r="G602" s="25"/>
      <c r="H602" s="210"/>
      <c r="I602" s="210"/>
      <c r="J602" s="204"/>
      <c r="K602" s="204"/>
      <c r="L602" s="204"/>
      <c r="M602" s="204"/>
      <c r="N602" s="25"/>
    </row>
    <row r="603" spans="3:14" x14ac:dyDescent="0.25">
      <c r="C603" s="25"/>
      <c r="D603" s="25"/>
      <c r="E603" s="25"/>
      <c r="F603" s="72"/>
      <c r="G603" s="25"/>
      <c r="H603" s="210"/>
      <c r="I603" s="210"/>
      <c r="J603" s="204"/>
      <c r="K603" s="204"/>
      <c r="L603" s="204"/>
      <c r="M603" s="204"/>
      <c r="N603" s="25"/>
    </row>
    <row r="604" spans="3:14" x14ac:dyDescent="0.25">
      <c r="C604" s="25"/>
      <c r="D604" s="25"/>
      <c r="E604" s="25"/>
      <c r="F604" s="72"/>
      <c r="G604" s="25"/>
      <c r="H604" s="210"/>
      <c r="I604" s="210"/>
      <c r="J604" s="204"/>
      <c r="K604" s="204"/>
      <c r="L604" s="204"/>
      <c r="M604" s="204"/>
      <c r="N604" s="25"/>
    </row>
    <row r="605" spans="3:14" x14ac:dyDescent="0.25">
      <c r="C605" s="25"/>
      <c r="D605" s="25"/>
      <c r="E605" s="25"/>
      <c r="F605" s="72"/>
      <c r="G605" s="25"/>
      <c r="H605" s="210"/>
      <c r="I605" s="210"/>
      <c r="J605" s="204"/>
      <c r="K605" s="204"/>
      <c r="L605" s="204"/>
      <c r="M605" s="204"/>
      <c r="N605" s="25"/>
    </row>
    <row r="606" spans="3:14" x14ac:dyDescent="0.25">
      <c r="C606" s="25"/>
      <c r="D606" s="25"/>
      <c r="E606" s="25"/>
      <c r="F606" s="72"/>
      <c r="G606" s="25"/>
      <c r="H606" s="210"/>
      <c r="I606" s="210"/>
      <c r="J606" s="204"/>
      <c r="K606" s="204"/>
      <c r="L606" s="204"/>
      <c r="M606" s="204"/>
      <c r="N606" s="25"/>
    </row>
    <row r="607" spans="3:14" x14ac:dyDescent="0.25">
      <c r="C607" s="25"/>
      <c r="D607" s="25"/>
      <c r="E607" s="25"/>
      <c r="F607" s="72"/>
      <c r="G607" s="25"/>
      <c r="H607" s="210"/>
      <c r="I607" s="210"/>
      <c r="J607" s="204"/>
      <c r="K607" s="204"/>
      <c r="L607" s="204"/>
      <c r="M607" s="204"/>
      <c r="N607" s="25"/>
    </row>
    <row r="608" spans="3:14" x14ac:dyDescent="0.25">
      <c r="C608" s="25"/>
      <c r="D608" s="25"/>
      <c r="E608" s="25"/>
      <c r="F608" s="72"/>
      <c r="G608" s="25"/>
      <c r="H608" s="210"/>
      <c r="I608" s="210"/>
      <c r="J608" s="204"/>
      <c r="K608" s="204"/>
      <c r="L608" s="204"/>
      <c r="M608" s="204"/>
      <c r="N608" s="25"/>
    </row>
    <row r="609" spans="3:14" x14ac:dyDescent="0.25">
      <c r="C609" s="25"/>
      <c r="D609" s="25"/>
      <c r="E609" s="25"/>
      <c r="F609" s="72"/>
      <c r="G609" s="25"/>
      <c r="H609" s="210"/>
      <c r="I609" s="210"/>
      <c r="J609" s="204"/>
      <c r="K609" s="204"/>
      <c r="L609" s="204"/>
      <c r="M609" s="204"/>
      <c r="N609" s="25"/>
    </row>
    <row r="610" spans="3:14" x14ac:dyDescent="0.25">
      <c r="C610" s="25"/>
      <c r="D610" s="25"/>
      <c r="E610" s="25"/>
      <c r="F610" s="72"/>
      <c r="G610" s="25"/>
      <c r="H610" s="210"/>
      <c r="I610" s="210"/>
      <c r="J610" s="204"/>
      <c r="K610" s="204"/>
      <c r="L610" s="204"/>
      <c r="M610" s="204"/>
      <c r="N610" s="25"/>
    </row>
    <row r="611" spans="3:14" x14ac:dyDescent="0.25">
      <c r="C611" s="25"/>
      <c r="D611" s="25"/>
      <c r="E611" s="25"/>
      <c r="F611" s="72"/>
      <c r="G611" s="25"/>
      <c r="H611" s="210"/>
      <c r="I611" s="210"/>
      <c r="J611" s="204"/>
      <c r="K611" s="204"/>
      <c r="L611" s="204"/>
      <c r="M611" s="204"/>
      <c r="N611" s="25"/>
    </row>
    <row r="612" spans="3:14" x14ac:dyDescent="0.25">
      <c r="C612" s="25"/>
      <c r="D612" s="25"/>
      <c r="E612" s="25"/>
      <c r="F612" s="72"/>
      <c r="G612" s="25"/>
      <c r="H612" s="210"/>
      <c r="I612" s="210"/>
      <c r="J612" s="204"/>
      <c r="K612" s="204"/>
      <c r="L612" s="204"/>
      <c r="M612" s="204"/>
      <c r="N612" s="25"/>
    </row>
    <row r="613" spans="3:14" x14ac:dyDescent="0.25">
      <c r="C613" s="25"/>
      <c r="D613" s="25"/>
      <c r="E613" s="25"/>
      <c r="F613" s="72"/>
      <c r="G613" s="25"/>
      <c r="H613" s="210"/>
      <c r="I613" s="210"/>
      <c r="J613" s="204"/>
      <c r="K613" s="204"/>
      <c r="L613" s="204"/>
      <c r="M613" s="204"/>
      <c r="N613" s="25"/>
    </row>
    <row r="614" spans="3:14" x14ac:dyDescent="0.25">
      <c r="C614" s="25"/>
      <c r="D614" s="25"/>
      <c r="E614" s="25"/>
      <c r="F614" s="72"/>
      <c r="G614" s="25"/>
      <c r="H614" s="210"/>
      <c r="I614" s="210"/>
      <c r="J614" s="204"/>
      <c r="K614" s="204"/>
      <c r="L614" s="204"/>
      <c r="M614" s="204"/>
      <c r="N614" s="25"/>
    </row>
    <row r="615" spans="3:14" x14ac:dyDescent="0.25">
      <c r="C615" s="25"/>
      <c r="D615" s="25"/>
      <c r="E615" s="25"/>
      <c r="F615" s="72"/>
      <c r="G615" s="25"/>
      <c r="H615" s="210"/>
      <c r="I615" s="210"/>
      <c r="J615" s="204"/>
      <c r="K615" s="204"/>
      <c r="L615" s="204"/>
      <c r="M615" s="204"/>
      <c r="N615" s="25"/>
    </row>
    <row r="616" spans="3:14" x14ac:dyDescent="0.25">
      <c r="C616" s="25"/>
      <c r="D616" s="25"/>
      <c r="E616" s="25"/>
      <c r="F616" s="72"/>
      <c r="G616" s="25"/>
      <c r="H616" s="210"/>
      <c r="I616" s="210"/>
      <c r="J616" s="204"/>
      <c r="K616" s="204"/>
      <c r="L616" s="204"/>
      <c r="M616" s="204"/>
      <c r="N616" s="25"/>
    </row>
    <row r="617" spans="3:14" x14ac:dyDescent="0.25">
      <c r="C617" s="25"/>
      <c r="D617" s="25"/>
      <c r="E617" s="25"/>
      <c r="F617" s="72"/>
      <c r="G617" s="25"/>
      <c r="H617" s="210"/>
      <c r="I617" s="210"/>
      <c r="J617" s="204"/>
      <c r="K617" s="204"/>
      <c r="L617" s="204"/>
      <c r="M617" s="204"/>
      <c r="N617" s="25"/>
    </row>
    <row r="618" spans="3:14" x14ac:dyDescent="0.25">
      <c r="C618" s="25"/>
      <c r="D618" s="25"/>
      <c r="E618" s="25"/>
      <c r="F618" s="72"/>
      <c r="G618" s="25"/>
      <c r="H618" s="210"/>
      <c r="I618" s="210"/>
      <c r="J618" s="204"/>
      <c r="K618" s="204"/>
      <c r="L618" s="204"/>
      <c r="M618" s="204"/>
      <c r="N618" s="25"/>
    </row>
    <row r="619" spans="3:14" x14ac:dyDescent="0.25">
      <c r="C619" s="25"/>
      <c r="D619" s="25"/>
      <c r="E619" s="25"/>
      <c r="F619" s="72"/>
      <c r="G619" s="25"/>
      <c r="H619" s="210"/>
      <c r="I619" s="210"/>
      <c r="J619" s="204"/>
      <c r="K619" s="204"/>
      <c r="L619" s="204"/>
      <c r="M619" s="204"/>
      <c r="N619" s="25"/>
    </row>
    <row r="620" spans="3:14" x14ac:dyDescent="0.25">
      <c r="C620" s="25"/>
      <c r="D620" s="25"/>
      <c r="E620" s="25"/>
      <c r="F620" s="72"/>
      <c r="G620" s="25"/>
      <c r="H620" s="210"/>
      <c r="I620" s="210"/>
      <c r="J620" s="204"/>
      <c r="K620" s="204"/>
      <c r="L620" s="204"/>
      <c r="M620" s="204"/>
      <c r="N620" s="25"/>
    </row>
    <row r="621" spans="3:14" x14ac:dyDescent="0.25">
      <c r="C621" s="25"/>
      <c r="D621" s="25"/>
      <c r="E621" s="25"/>
      <c r="F621" s="72"/>
      <c r="G621" s="25"/>
      <c r="H621" s="210"/>
      <c r="I621" s="210"/>
      <c r="J621" s="204"/>
      <c r="K621" s="204"/>
      <c r="L621" s="204"/>
      <c r="M621" s="204"/>
      <c r="N621" s="25"/>
    </row>
    <row r="622" spans="3:14" x14ac:dyDescent="0.25">
      <c r="C622" s="25"/>
      <c r="D622" s="25"/>
      <c r="E622" s="25"/>
      <c r="F622" s="72"/>
      <c r="G622" s="25"/>
      <c r="H622" s="210"/>
      <c r="I622" s="210"/>
      <c r="J622" s="204"/>
      <c r="K622" s="204"/>
      <c r="L622" s="204"/>
      <c r="M622" s="204"/>
      <c r="N622" s="25"/>
    </row>
    <row r="623" spans="3:14" x14ac:dyDescent="0.25">
      <c r="C623" s="25"/>
      <c r="D623" s="25"/>
      <c r="E623" s="25"/>
      <c r="F623" s="72"/>
      <c r="G623" s="25"/>
      <c r="H623" s="210"/>
      <c r="I623" s="210"/>
      <c r="J623" s="204"/>
      <c r="K623" s="204"/>
      <c r="L623" s="204"/>
      <c r="M623" s="204"/>
      <c r="N623" s="25"/>
    </row>
    <row r="624" spans="3:14" x14ac:dyDescent="0.25">
      <c r="C624" s="25"/>
      <c r="D624" s="25"/>
      <c r="E624" s="25"/>
      <c r="F624" s="72"/>
      <c r="G624" s="25"/>
      <c r="H624" s="210"/>
      <c r="I624" s="210"/>
      <c r="J624" s="204"/>
      <c r="K624" s="204"/>
      <c r="L624" s="204"/>
      <c r="M624" s="204"/>
      <c r="N624" s="25"/>
    </row>
    <row r="625" spans="3:14" x14ac:dyDescent="0.25">
      <c r="C625" s="25"/>
      <c r="D625" s="25"/>
      <c r="E625" s="25"/>
      <c r="F625" s="72"/>
      <c r="G625" s="25"/>
      <c r="H625" s="210"/>
      <c r="I625" s="210"/>
      <c r="J625" s="204"/>
      <c r="K625" s="204"/>
      <c r="L625" s="204"/>
      <c r="M625" s="204"/>
      <c r="N625" s="25"/>
    </row>
    <row r="626" spans="3:14" x14ac:dyDescent="0.25">
      <c r="C626" s="25"/>
      <c r="D626" s="25"/>
      <c r="E626" s="25"/>
      <c r="F626" s="72"/>
      <c r="G626" s="25"/>
      <c r="H626" s="210"/>
      <c r="I626" s="210"/>
      <c r="J626" s="204"/>
      <c r="K626" s="204"/>
      <c r="L626" s="204"/>
      <c r="M626" s="204"/>
      <c r="N626" s="25"/>
    </row>
    <row r="627" spans="3:14" x14ac:dyDescent="0.25">
      <c r="C627" s="25"/>
      <c r="D627" s="25"/>
      <c r="E627" s="25"/>
      <c r="F627" s="72"/>
      <c r="G627" s="25"/>
      <c r="H627" s="210"/>
      <c r="I627" s="210"/>
      <c r="J627" s="204"/>
      <c r="K627" s="204"/>
      <c r="L627" s="204"/>
      <c r="M627" s="204"/>
      <c r="N627" s="25"/>
    </row>
    <row r="628" spans="3:14" x14ac:dyDescent="0.25">
      <c r="C628" s="25"/>
      <c r="D628" s="25"/>
      <c r="E628" s="25"/>
      <c r="F628" s="72"/>
      <c r="G628" s="25"/>
      <c r="H628" s="210"/>
      <c r="I628" s="210"/>
      <c r="J628" s="204"/>
      <c r="K628" s="204"/>
      <c r="L628" s="204"/>
      <c r="M628" s="204"/>
      <c r="N628" s="25"/>
    </row>
    <row r="629" spans="3:14" x14ac:dyDescent="0.25">
      <c r="C629" s="25"/>
      <c r="D629" s="25"/>
      <c r="E629" s="25"/>
      <c r="F629" s="72"/>
      <c r="G629" s="25"/>
      <c r="H629" s="210"/>
      <c r="I629" s="210"/>
      <c r="J629" s="204"/>
      <c r="K629" s="204"/>
      <c r="L629" s="204"/>
      <c r="M629" s="204"/>
      <c r="N629" s="25"/>
    </row>
    <row r="630" spans="3:14" x14ac:dyDescent="0.25">
      <c r="C630" s="25"/>
      <c r="D630" s="25"/>
      <c r="E630" s="25"/>
      <c r="F630" s="72"/>
      <c r="G630" s="25"/>
      <c r="H630" s="210"/>
      <c r="I630" s="210"/>
      <c r="J630" s="204"/>
      <c r="K630" s="204"/>
      <c r="L630" s="204"/>
      <c r="M630" s="204"/>
      <c r="N630" s="25"/>
    </row>
    <row r="631" spans="3:14" x14ac:dyDescent="0.25">
      <c r="C631" s="25"/>
      <c r="D631" s="25"/>
      <c r="E631" s="25"/>
      <c r="F631" s="72"/>
      <c r="G631" s="25"/>
      <c r="H631" s="210"/>
      <c r="I631" s="210"/>
      <c r="J631" s="204"/>
      <c r="K631" s="204"/>
      <c r="L631" s="204"/>
      <c r="M631" s="204"/>
      <c r="N631" s="25"/>
    </row>
    <row r="632" spans="3:14" x14ac:dyDescent="0.25">
      <c r="C632" s="25"/>
      <c r="D632" s="25"/>
      <c r="E632" s="25"/>
      <c r="F632" s="72"/>
      <c r="G632" s="25"/>
      <c r="H632" s="210"/>
      <c r="I632" s="210"/>
      <c r="J632" s="204"/>
      <c r="K632" s="204"/>
      <c r="L632" s="204"/>
      <c r="M632" s="204"/>
      <c r="N632" s="25"/>
    </row>
    <row r="633" spans="3:14" x14ac:dyDescent="0.25">
      <c r="C633" s="25"/>
      <c r="D633" s="25"/>
      <c r="E633" s="25"/>
      <c r="F633" s="72"/>
      <c r="G633" s="25"/>
      <c r="H633" s="210"/>
      <c r="I633" s="210"/>
      <c r="J633" s="204"/>
      <c r="K633" s="204"/>
      <c r="L633" s="204"/>
      <c r="M633" s="204"/>
      <c r="N633" s="25"/>
    </row>
    <row r="634" spans="3:14" x14ac:dyDescent="0.25">
      <c r="C634" s="25"/>
      <c r="D634" s="25"/>
      <c r="E634" s="25"/>
      <c r="F634" s="72"/>
      <c r="G634" s="25"/>
      <c r="H634" s="210"/>
      <c r="I634" s="210"/>
      <c r="J634" s="204"/>
      <c r="K634" s="204"/>
      <c r="L634" s="204"/>
      <c r="M634" s="204"/>
      <c r="N634" s="25"/>
    </row>
    <row r="635" spans="3:14" x14ac:dyDescent="0.25">
      <c r="C635" s="25"/>
      <c r="D635" s="25"/>
      <c r="E635" s="25"/>
      <c r="F635" s="72"/>
      <c r="G635" s="25"/>
      <c r="H635" s="210"/>
      <c r="I635" s="210"/>
      <c r="J635" s="204"/>
      <c r="K635" s="204"/>
      <c r="L635" s="204"/>
      <c r="M635" s="204"/>
      <c r="N635" s="25"/>
    </row>
    <row r="636" spans="3:14" x14ac:dyDescent="0.25">
      <c r="C636" s="25"/>
      <c r="D636" s="25"/>
      <c r="E636" s="25"/>
      <c r="F636" s="72"/>
      <c r="G636" s="25"/>
      <c r="H636" s="210"/>
      <c r="I636" s="210"/>
      <c r="J636" s="204"/>
      <c r="K636" s="204"/>
      <c r="L636" s="204"/>
      <c r="M636" s="204"/>
      <c r="N636" s="25"/>
    </row>
    <row r="637" spans="3:14" x14ac:dyDescent="0.25">
      <c r="C637" s="25"/>
      <c r="D637" s="25"/>
      <c r="E637" s="25"/>
      <c r="F637" s="72"/>
      <c r="G637" s="25"/>
      <c r="H637" s="210"/>
      <c r="I637" s="210"/>
      <c r="J637" s="204"/>
      <c r="K637" s="204"/>
      <c r="L637" s="204"/>
      <c r="M637" s="204"/>
      <c r="N637" s="25"/>
    </row>
    <row r="638" spans="3:14" x14ac:dyDescent="0.25">
      <c r="C638" s="25"/>
      <c r="D638" s="25"/>
      <c r="E638" s="25"/>
      <c r="F638" s="72"/>
      <c r="G638" s="25"/>
      <c r="H638" s="210"/>
      <c r="I638" s="210"/>
      <c r="J638" s="204"/>
      <c r="K638" s="204"/>
      <c r="L638" s="204"/>
      <c r="M638" s="204"/>
      <c r="N638" s="25"/>
    </row>
    <row r="639" spans="3:14" x14ac:dyDescent="0.25">
      <c r="C639" s="25"/>
      <c r="D639" s="25"/>
      <c r="E639" s="25"/>
      <c r="F639" s="72"/>
      <c r="G639" s="25"/>
      <c r="H639" s="210"/>
      <c r="I639" s="210"/>
      <c r="J639" s="204"/>
      <c r="K639" s="204"/>
      <c r="L639" s="204"/>
      <c r="M639" s="204"/>
      <c r="N639" s="25"/>
    </row>
    <row r="640" spans="3:14" x14ac:dyDescent="0.25">
      <c r="C640" s="25"/>
      <c r="D640" s="25"/>
      <c r="E640" s="25"/>
      <c r="F640" s="72"/>
      <c r="G640" s="25"/>
      <c r="H640" s="210"/>
      <c r="I640" s="210"/>
      <c r="J640" s="204"/>
      <c r="K640" s="204"/>
      <c r="L640" s="204"/>
      <c r="M640" s="204"/>
      <c r="N640" s="25"/>
    </row>
    <row r="641" spans="3:14" x14ac:dyDescent="0.25">
      <c r="C641" s="25"/>
      <c r="D641" s="25"/>
      <c r="E641" s="25"/>
      <c r="F641" s="72"/>
      <c r="G641" s="25"/>
      <c r="H641" s="210"/>
      <c r="I641" s="210"/>
      <c r="J641" s="204"/>
      <c r="K641" s="204"/>
      <c r="L641" s="204"/>
      <c r="M641" s="204"/>
      <c r="N641" s="25"/>
    </row>
    <row r="642" spans="3:14" x14ac:dyDescent="0.25">
      <c r="C642" s="25"/>
      <c r="D642" s="25"/>
      <c r="E642" s="25"/>
      <c r="F642" s="72"/>
      <c r="G642" s="25"/>
      <c r="H642" s="210"/>
      <c r="I642" s="210"/>
      <c r="J642" s="204"/>
      <c r="K642" s="204"/>
      <c r="L642" s="204"/>
      <c r="M642" s="204"/>
      <c r="N642" s="25"/>
    </row>
    <row r="643" spans="3:14" x14ac:dyDescent="0.25">
      <c r="C643" s="25"/>
      <c r="D643" s="25"/>
      <c r="E643" s="25"/>
      <c r="F643" s="72"/>
      <c r="G643" s="25"/>
      <c r="H643" s="210"/>
      <c r="I643" s="210"/>
      <c r="J643" s="204"/>
      <c r="K643" s="204"/>
      <c r="L643" s="204"/>
      <c r="M643" s="204"/>
      <c r="N643" s="25"/>
    </row>
    <row r="644" spans="3:14" x14ac:dyDescent="0.25">
      <c r="C644" s="25"/>
      <c r="D644" s="25"/>
      <c r="E644" s="25"/>
      <c r="F644" s="72"/>
      <c r="G644" s="25"/>
      <c r="H644" s="210"/>
      <c r="I644" s="210"/>
      <c r="J644" s="204"/>
      <c r="K644" s="204"/>
      <c r="L644" s="204"/>
      <c r="M644" s="204"/>
      <c r="N644" s="25"/>
    </row>
    <row r="645" spans="3:14" x14ac:dyDescent="0.25">
      <c r="C645" s="25"/>
      <c r="D645" s="25"/>
      <c r="E645" s="25"/>
      <c r="F645" s="72"/>
      <c r="G645" s="25"/>
      <c r="H645" s="210"/>
      <c r="I645" s="210"/>
      <c r="J645" s="204"/>
      <c r="K645" s="204"/>
      <c r="L645" s="204"/>
      <c r="M645" s="204"/>
      <c r="N645" s="25"/>
    </row>
    <row r="646" spans="3:14" x14ac:dyDescent="0.25">
      <c r="C646" s="25"/>
      <c r="D646" s="25"/>
      <c r="E646" s="25"/>
      <c r="F646" s="72"/>
      <c r="G646" s="25"/>
      <c r="H646" s="210"/>
      <c r="I646" s="210"/>
      <c r="J646" s="204"/>
      <c r="K646" s="204"/>
      <c r="L646" s="204"/>
      <c r="M646" s="204"/>
      <c r="N646" s="25"/>
    </row>
    <row r="647" spans="3:14" x14ac:dyDescent="0.25">
      <c r="C647" s="25"/>
      <c r="D647" s="25"/>
      <c r="E647" s="25"/>
      <c r="F647" s="72"/>
      <c r="G647" s="25"/>
      <c r="H647" s="210"/>
      <c r="I647" s="210"/>
      <c r="J647" s="204"/>
      <c r="K647" s="204"/>
      <c r="L647" s="204"/>
      <c r="M647" s="204"/>
      <c r="N647" s="25"/>
    </row>
    <row r="648" spans="3:14" x14ac:dyDescent="0.25">
      <c r="C648" s="25"/>
      <c r="D648" s="25"/>
      <c r="E648" s="25"/>
      <c r="F648" s="72"/>
      <c r="G648" s="25"/>
      <c r="H648" s="210"/>
      <c r="I648" s="210"/>
      <c r="J648" s="204"/>
      <c r="K648" s="204"/>
      <c r="L648" s="204"/>
      <c r="M648" s="204"/>
      <c r="N648" s="25"/>
    </row>
    <row r="649" spans="3:14" x14ac:dyDescent="0.25">
      <c r="C649" s="25"/>
      <c r="D649" s="25"/>
      <c r="E649" s="25"/>
      <c r="F649" s="72"/>
      <c r="G649" s="25"/>
      <c r="H649" s="210"/>
      <c r="I649" s="210"/>
      <c r="J649" s="204"/>
      <c r="K649" s="204"/>
      <c r="L649" s="204"/>
      <c r="M649" s="204"/>
      <c r="N649" s="25"/>
    </row>
    <row r="650" spans="3:14" x14ac:dyDescent="0.25">
      <c r="C650" s="25"/>
      <c r="D650" s="25"/>
      <c r="E650" s="25"/>
      <c r="F650" s="72"/>
      <c r="G650" s="25"/>
      <c r="H650" s="210"/>
      <c r="I650" s="210"/>
      <c r="J650" s="204"/>
      <c r="K650" s="204"/>
      <c r="L650" s="204"/>
      <c r="M650" s="204"/>
      <c r="N650" s="25"/>
    </row>
    <row r="651" spans="3:14" x14ac:dyDescent="0.25">
      <c r="C651" s="25"/>
      <c r="D651" s="25"/>
      <c r="E651" s="25"/>
      <c r="F651" s="72"/>
      <c r="G651" s="25"/>
      <c r="H651" s="210"/>
      <c r="I651" s="210"/>
      <c r="J651" s="204"/>
      <c r="K651" s="204"/>
      <c r="L651" s="204"/>
      <c r="M651" s="204"/>
      <c r="N651" s="25"/>
    </row>
    <row r="652" spans="3:14" x14ac:dyDescent="0.25">
      <c r="C652" s="25"/>
      <c r="D652" s="25"/>
      <c r="E652" s="25"/>
      <c r="F652" s="72"/>
      <c r="G652" s="25"/>
      <c r="H652" s="210"/>
      <c r="I652" s="210"/>
      <c r="J652" s="204"/>
      <c r="K652" s="204"/>
      <c r="L652" s="204"/>
      <c r="M652" s="204"/>
      <c r="N652" s="25"/>
    </row>
    <row r="653" spans="3:14" x14ac:dyDescent="0.25">
      <c r="C653" s="25"/>
      <c r="D653" s="25"/>
      <c r="E653" s="25"/>
      <c r="F653" s="72"/>
      <c r="G653" s="25"/>
      <c r="H653" s="210"/>
      <c r="I653" s="210"/>
      <c r="J653" s="204"/>
      <c r="K653" s="204"/>
      <c r="L653" s="204"/>
      <c r="M653" s="204"/>
      <c r="N653" s="25"/>
    </row>
    <row r="654" spans="3:14" x14ac:dyDescent="0.25">
      <c r="C654" s="25"/>
      <c r="D654" s="25"/>
      <c r="E654" s="25"/>
      <c r="F654" s="72"/>
      <c r="G654" s="25"/>
      <c r="H654" s="210"/>
      <c r="I654" s="210"/>
      <c r="J654" s="204"/>
      <c r="K654" s="204"/>
      <c r="L654" s="204"/>
      <c r="M654" s="204"/>
      <c r="N654" s="25"/>
    </row>
    <row r="655" spans="3:14" x14ac:dyDescent="0.25">
      <c r="C655" s="25"/>
      <c r="D655" s="25"/>
      <c r="E655" s="25"/>
      <c r="F655" s="72"/>
      <c r="G655" s="25"/>
      <c r="H655" s="210"/>
      <c r="I655" s="210"/>
      <c r="J655" s="204"/>
      <c r="K655" s="204"/>
      <c r="L655" s="204"/>
      <c r="M655" s="204"/>
      <c r="N655" s="25"/>
    </row>
    <row r="656" spans="3:14" x14ac:dyDescent="0.25">
      <c r="C656" s="25"/>
      <c r="D656" s="25"/>
      <c r="E656" s="25"/>
      <c r="F656" s="72"/>
      <c r="G656" s="25"/>
      <c r="H656" s="210"/>
      <c r="I656" s="210"/>
      <c r="J656" s="204"/>
      <c r="K656" s="204"/>
      <c r="L656" s="204"/>
      <c r="M656" s="204"/>
      <c r="N656" s="25"/>
    </row>
    <row r="657" spans="3:14" x14ac:dyDescent="0.25">
      <c r="C657" s="25"/>
      <c r="D657" s="25"/>
      <c r="E657" s="25"/>
      <c r="F657" s="72"/>
      <c r="G657" s="25"/>
      <c r="H657" s="210"/>
      <c r="I657" s="210"/>
      <c r="J657" s="204"/>
      <c r="K657" s="204"/>
      <c r="L657" s="204"/>
      <c r="M657" s="204"/>
      <c r="N657" s="25"/>
    </row>
    <row r="658" spans="3:14" x14ac:dyDescent="0.25">
      <c r="C658" s="25"/>
      <c r="D658" s="25"/>
      <c r="E658" s="25"/>
      <c r="F658" s="72"/>
      <c r="G658" s="25"/>
      <c r="H658" s="210"/>
      <c r="I658" s="210"/>
      <c r="J658" s="204"/>
      <c r="K658" s="204"/>
      <c r="L658" s="204"/>
      <c r="M658" s="204"/>
      <c r="N658" s="25"/>
    </row>
    <row r="659" spans="3:14" x14ac:dyDescent="0.25">
      <c r="C659" s="25"/>
      <c r="D659" s="25"/>
      <c r="E659" s="25"/>
      <c r="F659" s="72"/>
      <c r="G659" s="25"/>
      <c r="H659" s="210"/>
      <c r="I659" s="210"/>
      <c r="J659" s="204"/>
      <c r="K659" s="204"/>
      <c r="L659" s="204"/>
      <c r="M659" s="204"/>
      <c r="N659" s="25"/>
    </row>
    <row r="660" spans="3:14" x14ac:dyDescent="0.25">
      <c r="C660" s="25"/>
      <c r="D660" s="25"/>
      <c r="E660" s="25"/>
      <c r="F660" s="72"/>
      <c r="G660" s="25"/>
      <c r="H660" s="210"/>
      <c r="I660" s="210"/>
      <c r="J660" s="204"/>
      <c r="K660" s="204"/>
      <c r="L660" s="204"/>
      <c r="M660" s="204"/>
      <c r="N660" s="25"/>
    </row>
    <row r="661" spans="3:14" x14ac:dyDescent="0.25">
      <c r="C661" s="25"/>
      <c r="D661" s="25"/>
      <c r="E661" s="25"/>
      <c r="F661" s="72"/>
      <c r="G661" s="25"/>
      <c r="H661" s="210"/>
      <c r="I661" s="210"/>
      <c r="J661" s="204"/>
      <c r="K661" s="204"/>
      <c r="L661" s="204"/>
      <c r="M661" s="204"/>
      <c r="N661" s="25"/>
    </row>
    <row r="662" spans="3:14" x14ac:dyDescent="0.25">
      <c r="C662" s="25"/>
      <c r="D662" s="25"/>
      <c r="E662" s="25"/>
      <c r="F662" s="72"/>
      <c r="G662" s="25"/>
      <c r="H662" s="210"/>
      <c r="I662" s="210"/>
      <c r="J662" s="204"/>
      <c r="K662" s="204"/>
      <c r="L662" s="204"/>
      <c r="M662" s="204"/>
      <c r="N662" s="25"/>
    </row>
    <row r="663" spans="3:14" x14ac:dyDescent="0.25">
      <c r="C663" s="25"/>
      <c r="D663" s="25"/>
      <c r="E663" s="25"/>
      <c r="F663" s="72"/>
      <c r="G663" s="25"/>
      <c r="H663" s="210"/>
      <c r="I663" s="210"/>
      <c r="J663" s="204"/>
      <c r="K663" s="204"/>
      <c r="L663" s="204"/>
      <c r="M663" s="204"/>
      <c r="N663" s="25"/>
    </row>
    <row r="664" spans="3:14" x14ac:dyDescent="0.25">
      <c r="C664" s="25"/>
      <c r="D664" s="25"/>
      <c r="E664" s="25"/>
      <c r="F664" s="72"/>
      <c r="G664" s="25"/>
      <c r="H664" s="210"/>
      <c r="I664" s="210"/>
      <c r="J664" s="204"/>
      <c r="K664" s="204"/>
      <c r="L664" s="204"/>
      <c r="M664" s="204"/>
      <c r="N664" s="25"/>
    </row>
    <row r="665" spans="3:14" x14ac:dyDescent="0.25">
      <c r="C665" s="25"/>
      <c r="D665" s="25"/>
      <c r="E665" s="25"/>
      <c r="F665" s="72"/>
      <c r="G665" s="25"/>
      <c r="H665" s="210"/>
      <c r="I665" s="210"/>
      <c r="J665" s="204"/>
      <c r="K665" s="204"/>
      <c r="L665" s="204"/>
      <c r="M665" s="204"/>
      <c r="N665" s="25"/>
    </row>
    <row r="666" spans="3:14" x14ac:dyDescent="0.25">
      <c r="C666" s="25"/>
      <c r="D666" s="25"/>
      <c r="E666" s="25"/>
      <c r="F666" s="72"/>
      <c r="G666" s="25"/>
      <c r="H666" s="210"/>
      <c r="I666" s="210"/>
      <c r="J666" s="204"/>
      <c r="K666" s="204"/>
      <c r="L666" s="204"/>
      <c r="M666" s="204"/>
      <c r="N666" s="25"/>
    </row>
    <row r="667" spans="3:14" x14ac:dyDescent="0.25">
      <c r="C667" s="25"/>
      <c r="D667" s="25"/>
      <c r="E667" s="25"/>
      <c r="F667" s="72"/>
      <c r="G667" s="25"/>
      <c r="H667" s="210"/>
      <c r="I667" s="210"/>
      <c r="J667" s="204"/>
      <c r="K667" s="204"/>
      <c r="L667" s="204"/>
      <c r="M667" s="204"/>
      <c r="N667" s="25"/>
    </row>
    <row r="668" spans="3:14" x14ac:dyDescent="0.25">
      <c r="C668" s="25"/>
      <c r="D668" s="25"/>
      <c r="E668" s="25"/>
      <c r="F668" s="72"/>
      <c r="G668" s="25"/>
      <c r="H668" s="210"/>
      <c r="I668" s="210"/>
      <c r="J668" s="204"/>
      <c r="K668" s="204"/>
      <c r="L668" s="204"/>
      <c r="M668" s="204"/>
      <c r="N668" s="25"/>
    </row>
    <row r="669" spans="3:14" x14ac:dyDescent="0.25">
      <c r="C669" s="25"/>
      <c r="D669" s="25"/>
      <c r="E669" s="25"/>
      <c r="F669" s="72"/>
      <c r="G669" s="25"/>
      <c r="H669" s="210"/>
      <c r="I669" s="210"/>
      <c r="J669" s="204"/>
      <c r="K669" s="204"/>
      <c r="L669" s="204"/>
      <c r="M669" s="204"/>
      <c r="N669" s="25"/>
    </row>
    <row r="670" spans="3:14" x14ac:dyDescent="0.25">
      <c r="C670" s="25"/>
      <c r="D670" s="25"/>
      <c r="E670" s="25"/>
      <c r="F670" s="72"/>
      <c r="G670" s="25"/>
      <c r="H670" s="210"/>
      <c r="I670" s="210"/>
      <c r="J670" s="204"/>
      <c r="K670" s="204"/>
      <c r="L670" s="204"/>
      <c r="M670" s="204"/>
      <c r="N670" s="25"/>
    </row>
    <row r="671" spans="3:14" x14ac:dyDescent="0.25">
      <c r="C671" s="25"/>
      <c r="D671" s="25"/>
      <c r="E671" s="25"/>
      <c r="F671" s="72"/>
      <c r="G671" s="25"/>
      <c r="H671" s="210"/>
      <c r="I671" s="210"/>
      <c r="J671" s="204"/>
      <c r="K671" s="204"/>
      <c r="L671" s="204"/>
      <c r="M671" s="204"/>
      <c r="N671" s="25"/>
    </row>
    <row r="672" spans="3:14" x14ac:dyDescent="0.25">
      <c r="C672" s="25"/>
      <c r="D672" s="25"/>
      <c r="E672" s="25"/>
      <c r="F672" s="72"/>
      <c r="G672" s="25"/>
      <c r="H672" s="210"/>
      <c r="I672" s="210"/>
      <c r="J672" s="204"/>
      <c r="K672" s="204"/>
      <c r="L672" s="204"/>
      <c r="M672" s="204"/>
      <c r="N672" s="25"/>
    </row>
    <row r="673" spans="3:14" x14ac:dyDescent="0.25">
      <c r="C673" s="25"/>
      <c r="D673" s="25"/>
      <c r="E673" s="25"/>
      <c r="F673" s="72"/>
      <c r="G673" s="25"/>
      <c r="H673" s="210"/>
      <c r="I673" s="210"/>
      <c r="J673" s="204"/>
      <c r="K673" s="204"/>
      <c r="L673" s="204"/>
      <c r="M673" s="204"/>
      <c r="N673" s="25"/>
    </row>
    <row r="674" spans="3:14" x14ac:dyDescent="0.25">
      <c r="C674" s="25"/>
      <c r="D674" s="25"/>
      <c r="E674" s="25"/>
      <c r="F674" s="72"/>
      <c r="G674" s="25"/>
      <c r="H674" s="210"/>
      <c r="I674" s="210"/>
      <c r="J674" s="204"/>
      <c r="K674" s="204"/>
      <c r="L674" s="204"/>
      <c r="M674" s="204"/>
      <c r="N674" s="25"/>
    </row>
    <row r="675" spans="3:14" x14ac:dyDescent="0.25">
      <c r="C675" s="25"/>
      <c r="D675" s="25"/>
      <c r="E675" s="25"/>
      <c r="F675" s="72"/>
      <c r="G675" s="25"/>
      <c r="H675" s="210"/>
      <c r="I675" s="210"/>
      <c r="J675" s="204"/>
      <c r="K675" s="204"/>
      <c r="L675" s="204"/>
      <c r="M675" s="204"/>
      <c r="N675" s="25"/>
    </row>
    <row r="676" spans="3:14" x14ac:dyDescent="0.25">
      <c r="C676" s="25"/>
      <c r="D676" s="25"/>
      <c r="E676" s="25"/>
      <c r="F676" s="72"/>
      <c r="G676" s="25"/>
      <c r="H676" s="210"/>
      <c r="I676" s="210"/>
      <c r="J676" s="204"/>
      <c r="K676" s="204"/>
      <c r="L676" s="204"/>
      <c r="M676" s="204"/>
      <c r="N676" s="25"/>
    </row>
    <row r="677" spans="3:14" x14ac:dyDescent="0.25">
      <c r="C677" s="25"/>
      <c r="D677" s="25"/>
      <c r="E677" s="25"/>
      <c r="F677" s="72"/>
      <c r="G677" s="25"/>
      <c r="H677" s="210"/>
      <c r="I677" s="210"/>
      <c r="J677" s="204"/>
      <c r="K677" s="204"/>
      <c r="L677" s="204"/>
      <c r="M677" s="204"/>
      <c r="N677" s="25"/>
    </row>
    <row r="678" spans="3:14" x14ac:dyDescent="0.25">
      <c r="C678" s="25"/>
      <c r="D678" s="25"/>
      <c r="E678" s="25"/>
      <c r="F678" s="72"/>
      <c r="G678" s="25"/>
      <c r="H678" s="210"/>
      <c r="I678" s="210"/>
      <c r="J678" s="204"/>
      <c r="K678" s="204"/>
      <c r="L678" s="204"/>
      <c r="M678" s="204"/>
      <c r="N678" s="25"/>
    </row>
    <row r="679" spans="3:14" x14ac:dyDescent="0.25">
      <c r="C679" s="25"/>
      <c r="D679" s="25"/>
      <c r="E679" s="25"/>
      <c r="F679" s="72"/>
      <c r="G679" s="25"/>
      <c r="H679" s="210"/>
      <c r="I679" s="210"/>
      <c r="J679" s="204"/>
      <c r="K679" s="204"/>
      <c r="L679" s="204"/>
      <c r="M679" s="204"/>
      <c r="N679" s="25"/>
    </row>
    <row r="680" spans="3:14" x14ac:dyDescent="0.25">
      <c r="C680" s="25"/>
      <c r="D680" s="25"/>
      <c r="E680" s="25"/>
      <c r="F680" s="72"/>
      <c r="G680" s="25"/>
      <c r="H680" s="210"/>
      <c r="I680" s="210"/>
      <c r="J680" s="204"/>
      <c r="K680" s="204"/>
      <c r="L680" s="204"/>
      <c r="M680" s="204"/>
      <c r="N680" s="25"/>
    </row>
    <row r="681" spans="3:14" x14ac:dyDescent="0.25">
      <c r="C681" s="25"/>
      <c r="D681" s="25"/>
      <c r="E681" s="25"/>
      <c r="F681" s="72"/>
      <c r="G681" s="25"/>
      <c r="H681" s="210"/>
      <c r="I681" s="210"/>
      <c r="J681" s="204"/>
      <c r="K681" s="204"/>
      <c r="L681" s="204"/>
      <c r="M681" s="204"/>
      <c r="N681" s="25"/>
    </row>
    <row r="682" spans="3:14" x14ac:dyDescent="0.25">
      <c r="C682" s="25"/>
      <c r="D682" s="25"/>
      <c r="E682" s="25"/>
      <c r="F682" s="72"/>
      <c r="G682" s="25"/>
      <c r="H682" s="210"/>
      <c r="I682" s="210"/>
      <c r="J682" s="204"/>
      <c r="K682" s="204"/>
      <c r="L682" s="204"/>
      <c r="M682" s="204"/>
      <c r="N682" s="25"/>
    </row>
    <row r="683" spans="3:14" x14ac:dyDescent="0.25">
      <c r="C683" s="25"/>
      <c r="D683" s="25"/>
      <c r="E683" s="25"/>
      <c r="F683" s="72"/>
      <c r="G683" s="25"/>
      <c r="H683" s="210"/>
      <c r="I683" s="210"/>
      <c r="J683" s="204"/>
      <c r="K683" s="204"/>
      <c r="L683" s="204"/>
      <c r="M683" s="204"/>
      <c r="N683" s="25"/>
    </row>
    <row r="684" spans="3:14" x14ac:dyDescent="0.25">
      <c r="C684" s="25"/>
      <c r="D684" s="25"/>
      <c r="E684" s="25"/>
      <c r="F684" s="72"/>
      <c r="G684" s="25"/>
      <c r="H684" s="210"/>
      <c r="I684" s="210"/>
      <c r="J684" s="204"/>
      <c r="K684" s="204"/>
      <c r="L684" s="204"/>
      <c r="M684" s="204"/>
      <c r="N684" s="25"/>
    </row>
    <row r="685" spans="3:14" x14ac:dyDescent="0.25">
      <c r="C685" s="25"/>
      <c r="D685" s="25"/>
      <c r="E685" s="25"/>
      <c r="F685" s="72"/>
      <c r="G685" s="25"/>
      <c r="H685" s="210"/>
      <c r="I685" s="210"/>
      <c r="J685" s="204"/>
      <c r="K685" s="204"/>
      <c r="L685" s="204"/>
      <c r="M685" s="204"/>
      <c r="N685" s="25"/>
    </row>
    <row r="686" spans="3:14" x14ac:dyDescent="0.25">
      <c r="C686" s="25"/>
      <c r="D686" s="25"/>
      <c r="E686" s="25"/>
      <c r="F686" s="72"/>
      <c r="G686" s="25"/>
      <c r="H686" s="210"/>
      <c r="I686" s="210"/>
      <c r="J686" s="204"/>
      <c r="K686" s="204"/>
      <c r="L686" s="204"/>
      <c r="M686" s="204"/>
      <c r="N686" s="25"/>
    </row>
    <row r="687" spans="3:14" x14ac:dyDescent="0.25">
      <c r="C687" s="25"/>
      <c r="D687" s="25"/>
      <c r="E687" s="25"/>
      <c r="F687" s="72"/>
      <c r="G687" s="25"/>
      <c r="H687" s="210"/>
      <c r="I687" s="210"/>
      <c r="J687" s="204"/>
      <c r="K687" s="204"/>
      <c r="L687" s="204"/>
      <c r="M687" s="204"/>
      <c r="N687" s="25"/>
    </row>
    <row r="688" spans="3:14" x14ac:dyDescent="0.25">
      <c r="C688" s="25"/>
      <c r="D688" s="25"/>
      <c r="E688" s="25"/>
      <c r="F688" s="72"/>
      <c r="G688" s="25"/>
      <c r="H688" s="210"/>
      <c r="I688" s="210"/>
      <c r="J688" s="204"/>
      <c r="K688" s="204"/>
      <c r="L688" s="204"/>
      <c r="M688" s="204"/>
      <c r="N688" s="25"/>
    </row>
    <row r="689" spans="3:14" x14ac:dyDescent="0.25">
      <c r="C689" s="25"/>
      <c r="D689" s="25"/>
      <c r="E689" s="25"/>
      <c r="F689" s="72"/>
      <c r="G689" s="25"/>
      <c r="H689" s="210"/>
      <c r="I689" s="210"/>
      <c r="J689" s="204"/>
      <c r="K689" s="204"/>
      <c r="L689" s="204"/>
      <c r="M689" s="204"/>
      <c r="N689" s="25"/>
    </row>
    <row r="690" spans="3:14" x14ac:dyDescent="0.25">
      <c r="C690" s="25"/>
      <c r="D690" s="25"/>
      <c r="E690" s="25"/>
      <c r="F690" s="72"/>
      <c r="G690" s="25"/>
      <c r="H690" s="210"/>
      <c r="I690" s="210"/>
      <c r="J690" s="204"/>
      <c r="K690" s="204"/>
      <c r="L690" s="204"/>
      <c r="M690" s="204"/>
      <c r="N690" s="25"/>
    </row>
    <row r="691" spans="3:14" x14ac:dyDescent="0.25">
      <c r="C691" s="25"/>
      <c r="D691" s="25"/>
      <c r="E691" s="25"/>
      <c r="F691" s="72"/>
      <c r="G691" s="25"/>
      <c r="H691" s="210"/>
      <c r="I691" s="210"/>
      <c r="J691" s="204"/>
      <c r="K691" s="204"/>
      <c r="L691" s="204"/>
      <c r="M691" s="204"/>
      <c r="N691" s="25"/>
    </row>
    <row r="692" spans="3:14" x14ac:dyDescent="0.25">
      <c r="C692" s="25"/>
      <c r="D692" s="25"/>
      <c r="E692" s="25"/>
      <c r="F692" s="72"/>
      <c r="G692" s="25"/>
      <c r="H692" s="210"/>
      <c r="I692" s="210"/>
      <c r="J692" s="204"/>
      <c r="K692" s="204"/>
      <c r="L692" s="204"/>
      <c r="M692" s="204"/>
      <c r="N692" s="25"/>
    </row>
    <row r="693" spans="3:14" x14ac:dyDescent="0.25">
      <c r="C693" s="25"/>
      <c r="D693" s="25"/>
      <c r="E693" s="25"/>
      <c r="F693" s="72"/>
      <c r="G693" s="25"/>
      <c r="H693" s="210"/>
      <c r="I693" s="210"/>
      <c r="J693" s="204"/>
      <c r="K693" s="204"/>
      <c r="L693" s="204"/>
      <c r="M693" s="204"/>
      <c r="N693" s="25"/>
    </row>
    <row r="694" spans="3:14" x14ac:dyDescent="0.25">
      <c r="C694" s="25"/>
      <c r="D694" s="25"/>
      <c r="E694" s="25"/>
      <c r="F694" s="72"/>
      <c r="G694" s="25"/>
      <c r="H694" s="210"/>
      <c r="I694" s="210"/>
      <c r="J694" s="204"/>
      <c r="K694" s="204"/>
      <c r="L694" s="204"/>
      <c r="M694" s="204"/>
      <c r="N694" s="25"/>
    </row>
    <row r="695" spans="3:14" x14ac:dyDescent="0.25">
      <c r="C695" s="25"/>
      <c r="D695" s="25"/>
      <c r="E695" s="25"/>
      <c r="F695" s="72"/>
      <c r="G695" s="25"/>
      <c r="H695" s="210"/>
      <c r="I695" s="210"/>
      <c r="J695" s="204"/>
      <c r="K695" s="204"/>
      <c r="L695" s="204"/>
      <c r="M695" s="204"/>
      <c r="N695" s="25"/>
    </row>
    <row r="696" spans="3:14" x14ac:dyDescent="0.25">
      <c r="C696" s="25"/>
      <c r="D696" s="25"/>
      <c r="E696" s="25"/>
      <c r="F696" s="72"/>
      <c r="G696" s="25"/>
      <c r="H696" s="210"/>
      <c r="I696" s="210"/>
      <c r="J696" s="204"/>
      <c r="K696" s="204"/>
      <c r="L696" s="204"/>
      <c r="M696" s="204"/>
      <c r="N696" s="25"/>
    </row>
    <row r="697" spans="3:14" x14ac:dyDescent="0.25">
      <c r="C697" s="25"/>
      <c r="D697" s="25"/>
      <c r="E697" s="25"/>
      <c r="F697" s="72"/>
      <c r="G697" s="25"/>
      <c r="H697" s="210"/>
      <c r="I697" s="210"/>
      <c r="J697" s="204"/>
      <c r="K697" s="204"/>
      <c r="L697" s="204"/>
      <c r="M697" s="204"/>
      <c r="N697" s="25"/>
    </row>
    <row r="698" spans="3:14" x14ac:dyDescent="0.25">
      <c r="C698" s="25"/>
      <c r="D698" s="25"/>
      <c r="E698" s="25"/>
      <c r="F698" s="72"/>
      <c r="G698" s="25"/>
      <c r="H698" s="210"/>
      <c r="I698" s="210"/>
      <c r="J698" s="204"/>
      <c r="K698" s="204"/>
      <c r="L698" s="204"/>
      <c r="M698" s="204"/>
      <c r="N698" s="25"/>
    </row>
    <row r="699" spans="3:14" x14ac:dyDescent="0.25">
      <c r="C699" s="25"/>
      <c r="D699" s="25"/>
      <c r="E699" s="25"/>
      <c r="F699" s="72"/>
      <c r="G699" s="25"/>
      <c r="H699" s="210"/>
      <c r="I699" s="210"/>
      <c r="J699" s="204"/>
      <c r="K699" s="204"/>
      <c r="L699" s="204"/>
      <c r="M699" s="204"/>
      <c r="N699" s="25"/>
    </row>
    <row r="700" spans="3:14" x14ac:dyDescent="0.25">
      <c r="C700" s="25"/>
      <c r="D700" s="25"/>
      <c r="E700" s="25"/>
      <c r="F700" s="72"/>
      <c r="G700" s="25"/>
      <c r="H700" s="210"/>
      <c r="I700" s="210"/>
      <c r="J700" s="204"/>
      <c r="K700" s="204"/>
      <c r="L700" s="204"/>
      <c r="M700" s="204"/>
      <c r="N700" s="25"/>
    </row>
    <row r="701" spans="3:14" x14ac:dyDescent="0.25">
      <c r="C701" s="25"/>
      <c r="D701" s="25"/>
      <c r="E701" s="25"/>
      <c r="F701" s="72"/>
      <c r="G701" s="25"/>
      <c r="H701" s="210"/>
      <c r="I701" s="210"/>
      <c r="J701" s="204"/>
      <c r="K701" s="204"/>
      <c r="L701" s="204"/>
      <c r="M701" s="204"/>
      <c r="N701" s="25"/>
    </row>
    <row r="702" spans="3:14" x14ac:dyDescent="0.25">
      <c r="C702" s="25"/>
      <c r="D702" s="25"/>
      <c r="E702" s="25"/>
      <c r="F702" s="72"/>
      <c r="G702" s="25"/>
      <c r="H702" s="210"/>
      <c r="I702" s="210"/>
      <c r="J702" s="204"/>
      <c r="K702" s="204"/>
      <c r="L702" s="204"/>
      <c r="M702" s="204"/>
      <c r="N702" s="25"/>
    </row>
    <row r="703" spans="3:14" x14ac:dyDescent="0.25">
      <c r="C703" s="25"/>
      <c r="D703" s="25"/>
      <c r="E703" s="25"/>
      <c r="F703" s="72"/>
      <c r="G703" s="25"/>
      <c r="H703" s="210"/>
      <c r="I703" s="210"/>
      <c r="J703" s="204"/>
      <c r="K703" s="204"/>
      <c r="L703" s="204"/>
      <c r="M703" s="204"/>
      <c r="N703" s="25"/>
    </row>
    <row r="704" spans="3:14" x14ac:dyDescent="0.25">
      <c r="C704" s="25"/>
      <c r="D704" s="25"/>
      <c r="E704" s="25"/>
      <c r="F704" s="72"/>
      <c r="G704" s="25"/>
      <c r="H704" s="210"/>
      <c r="I704" s="210"/>
      <c r="J704" s="204"/>
      <c r="K704" s="204"/>
      <c r="L704" s="204"/>
      <c r="M704" s="204"/>
      <c r="N704" s="25"/>
    </row>
    <row r="705" spans="3:14" x14ac:dyDescent="0.25">
      <c r="C705" s="25"/>
      <c r="D705" s="25"/>
      <c r="E705" s="25"/>
      <c r="F705" s="72"/>
      <c r="G705" s="25"/>
      <c r="H705" s="210"/>
      <c r="I705" s="210"/>
      <c r="J705" s="204"/>
      <c r="K705" s="204"/>
      <c r="L705" s="204"/>
      <c r="M705" s="204"/>
      <c r="N705" s="25"/>
    </row>
    <row r="706" spans="3:14" x14ac:dyDescent="0.25">
      <c r="C706" s="25"/>
      <c r="D706" s="25"/>
      <c r="E706" s="25"/>
      <c r="F706" s="72"/>
      <c r="G706" s="25"/>
      <c r="H706" s="210"/>
      <c r="I706" s="210"/>
      <c r="J706" s="204"/>
      <c r="K706" s="204"/>
      <c r="L706" s="204"/>
      <c r="M706" s="204"/>
      <c r="N706" s="25"/>
    </row>
    <row r="707" spans="3:14" x14ac:dyDescent="0.25">
      <c r="C707" s="25"/>
      <c r="D707" s="25"/>
      <c r="E707" s="25"/>
      <c r="F707" s="72"/>
      <c r="G707" s="25"/>
      <c r="H707" s="210"/>
      <c r="I707" s="210"/>
      <c r="J707" s="204"/>
      <c r="K707" s="204"/>
      <c r="L707" s="204"/>
      <c r="M707" s="204"/>
      <c r="N707" s="25"/>
    </row>
    <row r="708" spans="3:14" x14ac:dyDescent="0.25">
      <c r="C708" s="25"/>
      <c r="D708" s="25"/>
      <c r="E708" s="25"/>
      <c r="F708" s="72"/>
      <c r="G708" s="25"/>
      <c r="H708" s="210"/>
      <c r="I708" s="210"/>
      <c r="J708" s="204"/>
      <c r="K708" s="204"/>
      <c r="L708" s="204"/>
      <c r="M708" s="204"/>
      <c r="N708" s="25"/>
    </row>
    <row r="709" spans="3:14" x14ac:dyDescent="0.25">
      <c r="C709" s="25"/>
      <c r="D709" s="25"/>
      <c r="E709" s="25"/>
      <c r="F709" s="72"/>
      <c r="G709" s="25"/>
      <c r="H709" s="210"/>
      <c r="I709" s="210"/>
      <c r="J709" s="204"/>
      <c r="K709" s="204"/>
      <c r="L709" s="204"/>
      <c r="M709" s="204"/>
      <c r="N709" s="25"/>
    </row>
    <row r="710" spans="3:14" x14ac:dyDescent="0.25">
      <c r="C710" s="25"/>
      <c r="D710" s="25"/>
      <c r="E710" s="25"/>
      <c r="F710" s="72"/>
      <c r="G710" s="25"/>
      <c r="H710" s="210"/>
      <c r="I710" s="210"/>
      <c r="J710" s="204"/>
      <c r="K710" s="204"/>
      <c r="L710" s="204"/>
      <c r="M710" s="204"/>
      <c r="N710" s="25"/>
    </row>
    <row r="711" spans="3:14" x14ac:dyDescent="0.25">
      <c r="C711" s="25"/>
      <c r="D711" s="25"/>
      <c r="E711" s="25"/>
      <c r="F711" s="72"/>
      <c r="G711" s="25"/>
      <c r="H711" s="210"/>
      <c r="I711" s="210"/>
      <c r="J711" s="204"/>
      <c r="K711" s="204"/>
      <c r="L711" s="204"/>
      <c r="M711" s="204"/>
      <c r="N711" s="25"/>
    </row>
    <row r="712" spans="3:14" x14ac:dyDescent="0.25">
      <c r="C712" s="25"/>
      <c r="D712" s="25"/>
      <c r="E712" s="25"/>
      <c r="F712" s="72"/>
      <c r="G712" s="25"/>
      <c r="H712" s="210"/>
      <c r="I712" s="210"/>
      <c r="J712" s="204"/>
      <c r="K712" s="204"/>
      <c r="L712" s="204"/>
      <c r="M712" s="204"/>
      <c r="N712" s="25"/>
    </row>
    <row r="713" spans="3:14" x14ac:dyDescent="0.25">
      <c r="C713" s="25"/>
      <c r="D713" s="25"/>
      <c r="E713" s="25"/>
      <c r="F713" s="72"/>
      <c r="G713" s="25"/>
      <c r="H713" s="210"/>
      <c r="I713" s="210"/>
      <c r="J713" s="204"/>
      <c r="K713" s="204"/>
      <c r="L713" s="204"/>
      <c r="M713" s="204"/>
      <c r="N713" s="25"/>
    </row>
    <row r="714" spans="3:14" x14ac:dyDescent="0.25">
      <c r="C714" s="25"/>
      <c r="D714" s="25"/>
      <c r="E714" s="25"/>
      <c r="F714" s="72"/>
      <c r="G714" s="25"/>
      <c r="H714" s="210"/>
      <c r="I714" s="210"/>
      <c r="J714" s="204"/>
      <c r="K714" s="204"/>
      <c r="L714" s="204"/>
      <c r="M714" s="204"/>
      <c r="N714" s="25"/>
    </row>
    <row r="715" spans="3:14" x14ac:dyDescent="0.25">
      <c r="C715" s="25"/>
      <c r="D715" s="25"/>
      <c r="E715" s="25"/>
      <c r="F715" s="72"/>
      <c r="G715" s="25"/>
      <c r="H715" s="210"/>
      <c r="I715" s="210"/>
      <c r="J715" s="204"/>
      <c r="K715" s="204"/>
      <c r="L715" s="204"/>
      <c r="M715" s="204"/>
      <c r="N715" s="25"/>
    </row>
    <row r="716" spans="3:14" x14ac:dyDescent="0.25">
      <c r="C716" s="25"/>
      <c r="D716" s="25"/>
      <c r="E716" s="25"/>
      <c r="F716" s="72"/>
      <c r="G716" s="25"/>
      <c r="H716" s="210"/>
      <c r="I716" s="210"/>
      <c r="J716" s="204"/>
      <c r="K716" s="204"/>
      <c r="L716" s="204"/>
      <c r="M716" s="204"/>
      <c r="N716" s="25"/>
    </row>
    <row r="717" spans="3:14" x14ac:dyDescent="0.25">
      <c r="C717" s="25"/>
      <c r="D717" s="25"/>
      <c r="E717" s="25"/>
      <c r="F717" s="72"/>
      <c r="G717" s="25"/>
      <c r="H717" s="210"/>
      <c r="I717" s="210"/>
      <c r="J717" s="204"/>
      <c r="K717" s="204"/>
      <c r="L717" s="204"/>
      <c r="M717" s="204"/>
      <c r="N717" s="25"/>
    </row>
    <row r="718" spans="3:14" x14ac:dyDescent="0.25">
      <c r="C718" s="25"/>
      <c r="D718" s="25"/>
      <c r="E718" s="25"/>
      <c r="F718" s="72"/>
      <c r="G718" s="25"/>
      <c r="H718" s="210"/>
      <c r="I718" s="210"/>
      <c r="J718" s="204"/>
      <c r="K718" s="204"/>
      <c r="L718" s="204"/>
      <c r="M718" s="204"/>
      <c r="N718" s="25"/>
    </row>
    <row r="719" spans="3:14" x14ac:dyDescent="0.25">
      <c r="C719" s="25"/>
      <c r="D719" s="25"/>
      <c r="E719" s="25"/>
      <c r="F719" s="72"/>
      <c r="G719" s="25"/>
      <c r="H719" s="210"/>
      <c r="I719" s="210"/>
      <c r="J719" s="204"/>
      <c r="K719" s="204"/>
      <c r="L719" s="204"/>
      <c r="M719" s="204"/>
      <c r="N719" s="25"/>
    </row>
    <row r="720" spans="3:14" x14ac:dyDescent="0.25">
      <c r="C720" s="25"/>
      <c r="D720" s="25"/>
      <c r="E720" s="25"/>
      <c r="F720" s="72"/>
      <c r="G720" s="25"/>
      <c r="H720" s="210"/>
      <c r="I720" s="210"/>
      <c r="J720" s="204"/>
      <c r="K720" s="204"/>
      <c r="L720" s="204"/>
      <c r="M720" s="204"/>
      <c r="N720" s="25"/>
    </row>
    <row r="721" spans="3:14" x14ac:dyDescent="0.25">
      <c r="C721" s="25"/>
      <c r="D721" s="25"/>
      <c r="E721" s="25"/>
      <c r="F721" s="72"/>
      <c r="G721" s="25"/>
      <c r="H721" s="210"/>
      <c r="I721" s="210"/>
      <c r="J721" s="204"/>
      <c r="K721" s="204"/>
      <c r="L721" s="204"/>
      <c r="M721" s="204"/>
      <c r="N721" s="25"/>
    </row>
    <row r="722" spans="3:14" x14ac:dyDescent="0.25">
      <c r="C722" s="25"/>
      <c r="D722" s="25"/>
      <c r="E722" s="25"/>
      <c r="F722" s="72"/>
      <c r="G722" s="25"/>
      <c r="H722" s="210"/>
      <c r="I722" s="210"/>
      <c r="J722" s="204"/>
      <c r="K722" s="204"/>
      <c r="L722" s="204"/>
      <c r="M722" s="204"/>
      <c r="N722" s="25"/>
    </row>
    <row r="723" spans="3:14" x14ac:dyDescent="0.25">
      <c r="C723" s="25"/>
      <c r="D723" s="25"/>
      <c r="E723" s="25"/>
      <c r="F723" s="72"/>
      <c r="G723" s="25"/>
      <c r="H723" s="210"/>
      <c r="I723" s="210"/>
      <c r="J723" s="204"/>
      <c r="K723" s="204"/>
      <c r="L723" s="204"/>
      <c r="M723" s="204"/>
      <c r="N723" s="25"/>
    </row>
    <row r="724" spans="3:14" x14ac:dyDescent="0.25">
      <c r="C724" s="25"/>
      <c r="D724" s="25"/>
      <c r="E724" s="25"/>
      <c r="F724" s="72"/>
      <c r="G724" s="25"/>
      <c r="H724" s="210"/>
      <c r="I724" s="210"/>
      <c r="J724" s="204"/>
      <c r="K724" s="204"/>
      <c r="L724" s="204"/>
      <c r="M724" s="204"/>
      <c r="N724" s="25"/>
    </row>
    <row r="725" spans="3:14" x14ac:dyDescent="0.25">
      <c r="C725" s="25"/>
      <c r="D725" s="25"/>
      <c r="E725" s="25"/>
      <c r="F725" s="72"/>
      <c r="G725" s="25"/>
      <c r="H725" s="210"/>
      <c r="I725" s="210"/>
      <c r="J725" s="204"/>
      <c r="K725" s="204"/>
      <c r="L725" s="204"/>
      <c r="M725" s="204"/>
      <c r="N725" s="25"/>
    </row>
    <row r="726" spans="3:14" x14ac:dyDescent="0.25">
      <c r="C726" s="25"/>
      <c r="D726" s="25"/>
      <c r="E726" s="25"/>
      <c r="F726" s="72"/>
      <c r="G726" s="25"/>
      <c r="H726" s="210"/>
      <c r="I726" s="210"/>
      <c r="J726" s="204"/>
      <c r="K726" s="204"/>
      <c r="L726" s="204"/>
      <c r="M726" s="204"/>
      <c r="N726" s="25"/>
    </row>
    <row r="727" spans="3:14" x14ac:dyDescent="0.25">
      <c r="C727" s="25"/>
      <c r="D727" s="25"/>
      <c r="E727" s="25"/>
      <c r="F727" s="72"/>
      <c r="G727" s="25"/>
      <c r="H727" s="210"/>
      <c r="I727" s="210"/>
      <c r="J727" s="204"/>
      <c r="K727" s="204"/>
      <c r="L727" s="204"/>
      <c r="M727" s="204"/>
      <c r="N727" s="25"/>
    </row>
    <row r="728" spans="3:14" x14ac:dyDescent="0.25">
      <c r="C728" s="25"/>
      <c r="D728" s="25"/>
      <c r="E728" s="25"/>
      <c r="F728" s="72"/>
      <c r="G728" s="25"/>
      <c r="H728" s="210"/>
      <c r="I728" s="210"/>
      <c r="J728" s="204"/>
      <c r="K728" s="204"/>
      <c r="L728" s="204"/>
      <c r="M728" s="204"/>
      <c r="N728" s="25"/>
    </row>
    <row r="729" spans="3:14" x14ac:dyDescent="0.25">
      <c r="C729" s="25"/>
      <c r="D729" s="25"/>
      <c r="E729" s="25"/>
      <c r="F729" s="72"/>
      <c r="G729" s="25"/>
      <c r="H729" s="210"/>
      <c r="I729" s="210"/>
      <c r="J729" s="204"/>
      <c r="K729" s="204"/>
      <c r="L729" s="204"/>
      <c r="M729" s="204"/>
      <c r="N729" s="25"/>
    </row>
    <row r="730" spans="3:14" x14ac:dyDescent="0.25">
      <c r="C730" s="25"/>
      <c r="D730" s="25"/>
      <c r="E730" s="25"/>
      <c r="F730" s="72"/>
      <c r="G730" s="25"/>
      <c r="H730" s="210"/>
      <c r="I730" s="210"/>
      <c r="J730" s="204"/>
      <c r="K730" s="204"/>
      <c r="L730" s="204"/>
      <c r="M730" s="204"/>
      <c r="N730" s="25"/>
    </row>
    <row r="731" spans="3:14" x14ac:dyDescent="0.25">
      <c r="C731" s="25"/>
      <c r="D731" s="25"/>
      <c r="E731" s="25"/>
      <c r="F731" s="72"/>
      <c r="G731" s="25"/>
      <c r="H731" s="210"/>
      <c r="I731" s="210"/>
      <c r="J731" s="204"/>
      <c r="K731" s="204"/>
      <c r="L731" s="204"/>
      <c r="M731" s="204"/>
      <c r="N731" s="25"/>
    </row>
    <row r="732" spans="3:14" x14ac:dyDescent="0.25">
      <c r="C732" s="25"/>
      <c r="D732" s="25"/>
      <c r="E732" s="25"/>
      <c r="F732" s="72"/>
      <c r="G732" s="25"/>
      <c r="H732" s="210"/>
      <c r="I732" s="210"/>
      <c r="J732" s="204"/>
      <c r="K732" s="204"/>
      <c r="L732" s="204"/>
      <c r="M732" s="204"/>
      <c r="N732" s="25"/>
    </row>
    <row r="733" spans="3:14" x14ac:dyDescent="0.25">
      <c r="C733" s="25"/>
      <c r="D733" s="25"/>
      <c r="E733" s="25"/>
      <c r="F733" s="72"/>
      <c r="G733" s="25"/>
      <c r="H733" s="210"/>
      <c r="I733" s="210"/>
      <c r="J733" s="204"/>
      <c r="K733" s="204"/>
      <c r="L733" s="204"/>
      <c r="M733" s="204"/>
      <c r="N733" s="25"/>
    </row>
    <row r="734" spans="3:14" x14ac:dyDescent="0.25">
      <c r="C734" s="25"/>
      <c r="D734" s="25"/>
      <c r="E734" s="25"/>
      <c r="F734" s="72"/>
      <c r="G734" s="25"/>
      <c r="H734" s="210"/>
      <c r="I734" s="210"/>
      <c r="J734" s="204"/>
      <c r="K734" s="204"/>
      <c r="L734" s="204"/>
      <c r="M734" s="204"/>
      <c r="N734" s="25"/>
    </row>
    <row r="735" spans="3:14" x14ac:dyDescent="0.25">
      <c r="C735" s="25"/>
      <c r="D735" s="25"/>
      <c r="E735" s="25"/>
      <c r="F735" s="72"/>
      <c r="G735" s="25"/>
      <c r="H735" s="210"/>
      <c r="I735" s="210"/>
      <c r="J735" s="204"/>
      <c r="K735" s="204"/>
      <c r="L735" s="204"/>
      <c r="M735" s="204"/>
      <c r="N735" s="25"/>
    </row>
    <row r="736" spans="3:14" x14ac:dyDescent="0.25">
      <c r="C736" s="25"/>
      <c r="D736" s="25"/>
      <c r="E736" s="25"/>
      <c r="F736" s="72"/>
      <c r="G736" s="25"/>
      <c r="H736" s="210"/>
      <c r="I736" s="210"/>
      <c r="J736" s="204"/>
      <c r="K736" s="204"/>
      <c r="L736" s="204"/>
      <c r="M736" s="204"/>
      <c r="N736" s="25"/>
    </row>
    <row r="737" spans="3:14" x14ac:dyDescent="0.25">
      <c r="C737" s="25"/>
      <c r="D737" s="25"/>
      <c r="E737" s="25"/>
      <c r="F737" s="72"/>
      <c r="G737" s="25"/>
      <c r="H737" s="210"/>
      <c r="I737" s="210"/>
      <c r="J737" s="204"/>
      <c r="K737" s="204"/>
      <c r="L737" s="204"/>
      <c r="M737" s="204"/>
      <c r="N737" s="25"/>
    </row>
    <row r="738" spans="3:14" x14ac:dyDescent="0.25">
      <c r="C738" s="25"/>
      <c r="D738" s="25"/>
      <c r="E738" s="25"/>
      <c r="F738" s="72"/>
      <c r="G738" s="25"/>
      <c r="H738" s="210"/>
      <c r="I738" s="210"/>
      <c r="J738" s="204"/>
      <c r="K738" s="204"/>
      <c r="L738" s="204"/>
      <c r="M738" s="204"/>
      <c r="N738" s="25"/>
    </row>
    <row r="739" spans="3:14" x14ac:dyDescent="0.25">
      <c r="C739" s="25"/>
      <c r="D739" s="25"/>
      <c r="E739" s="25"/>
      <c r="F739" s="72"/>
      <c r="G739" s="25"/>
      <c r="H739" s="210"/>
      <c r="I739" s="210"/>
      <c r="J739" s="204"/>
      <c r="K739" s="204"/>
      <c r="L739" s="204"/>
      <c r="M739" s="204"/>
      <c r="N739" s="25"/>
    </row>
    <row r="740" spans="3:14" x14ac:dyDescent="0.25">
      <c r="C740" s="25"/>
      <c r="D740" s="25"/>
      <c r="E740" s="25"/>
      <c r="F740" s="72"/>
      <c r="G740" s="25"/>
      <c r="H740" s="210"/>
      <c r="I740" s="210"/>
      <c r="J740" s="204"/>
      <c r="K740" s="204"/>
      <c r="L740" s="204"/>
      <c r="M740" s="204"/>
      <c r="N740" s="25"/>
    </row>
    <row r="741" spans="3:14" x14ac:dyDescent="0.25">
      <c r="C741" s="25"/>
      <c r="D741" s="25"/>
      <c r="E741" s="25"/>
      <c r="F741" s="72"/>
      <c r="G741" s="25"/>
      <c r="H741" s="210"/>
      <c r="I741" s="210"/>
      <c r="J741" s="204"/>
      <c r="K741" s="204"/>
      <c r="L741" s="204"/>
      <c r="M741" s="204"/>
      <c r="N741" s="25"/>
    </row>
    <row r="742" spans="3:14" x14ac:dyDescent="0.25">
      <c r="C742" s="25"/>
      <c r="D742" s="25"/>
      <c r="E742" s="25"/>
      <c r="F742" s="72"/>
      <c r="G742" s="25"/>
      <c r="H742" s="210"/>
      <c r="I742" s="210"/>
      <c r="J742" s="204"/>
      <c r="K742" s="204"/>
      <c r="L742" s="204"/>
      <c r="M742" s="204"/>
      <c r="N742" s="25"/>
    </row>
    <row r="743" spans="3:14" x14ac:dyDescent="0.25">
      <c r="C743" s="25"/>
      <c r="D743" s="25"/>
      <c r="E743" s="25"/>
      <c r="F743" s="72"/>
      <c r="G743" s="25"/>
      <c r="H743" s="210"/>
      <c r="I743" s="210"/>
      <c r="J743" s="204"/>
      <c r="K743" s="204"/>
      <c r="L743" s="204"/>
      <c r="M743" s="204"/>
      <c r="N743" s="25"/>
    </row>
    <row r="744" spans="3:14" x14ac:dyDescent="0.25">
      <c r="C744" s="25"/>
      <c r="D744" s="25"/>
      <c r="E744" s="25"/>
      <c r="F744" s="72"/>
      <c r="G744" s="25"/>
      <c r="H744" s="210"/>
      <c r="I744" s="210"/>
      <c r="J744" s="204"/>
      <c r="K744" s="204"/>
      <c r="L744" s="204"/>
      <c r="M744" s="204"/>
      <c r="N744" s="25"/>
    </row>
    <row r="745" spans="3:14" x14ac:dyDescent="0.25">
      <c r="C745" s="25"/>
      <c r="D745" s="25"/>
      <c r="E745" s="25"/>
      <c r="F745" s="72"/>
      <c r="G745" s="25"/>
      <c r="H745" s="210"/>
      <c r="I745" s="210"/>
      <c r="J745" s="204"/>
      <c r="K745" s="204"/>
      <c r="L745" s="204"/>
      <c r="M745" s="204"/>
      <c r="N745" s="25"/>
    </row>
    <row r="746" spans="3:14" x14ac:dyDescent="0.25">
      <c r="C746" s="25"/>
      <c r="D746" s="25"/>
      <c r="E746" s="25"/>
      <c r="F746" s="72"/>
      <c r="G746" s="25"/>
      <c r="H746" s="210"/>
      <c r="I746" s="210"/>
      <c r="J746" s="204"/>
      <c r="K746" s="204"/>
      <c r="L746" s="204"/>
      <c r="M746" s="204"/>
      <c r="N746" s="25"/>
    </row>
    <row r="747" spans="3:14" x14ac:dyDescent="0.25">
      <c r="C747" s="25"/>
      <c r="D747" s="25"/>
      <c r="E747" s="25"/>
      <c r="F747" s="72"/>
      <c r="G747" s="25"/>
      <c r="H747" s="210"/>
      <c r="I747" s="210"/>
      <c r="J747" s="204"/>
      <c r="K747" s="204"/>
      <c r="L747" s="204"/>
      <c r="M747" s="204"/>
      <c r="N747" s="25"/>
    </row>
    <row r="748" spans="3:14" x14ac:dyDescent="0.25">
      <c r="C748" s="25"/>
      <c r="D748" s="25"/>
      <c r="E748" s="25"/>
      <c r="F748" s="72"/>
      <c r="G748" s="25"/>
      <c r="H748" s="210"/>
      <c r="I748" s="210"/>
      <c r="J748" s="204"/>
      <c r="K748" s="204"/>
      <c r="L748" s="204"/>
      <c r="M748" s="204"/>
      <c r="N748" s="25"/>
    </row>
    <row r="749" spans="3:14" x14ac:dyDescent="0.25">
      <c r="C749" s="25"/>
      <c r="D749" s="25"/>
      <c r="E749" s="25"/>
      <c r="F749" s="72"/>
      <c r="G749" s="25"/>
      <c r="H749" s="210"/>
      <c r="I749" s="210"/>
      <c r="J749" s="204"/>
      <c r="K749" s="204"/>
      <c r="L749" s="204"/>
      <c r="M749" s="204"/>
      <c r="N749" s="25"/>
    </row>
    <row r="750" spans="3:14" x14ac:dyDescent="0.25">
      <c r="C750" s="25"/>
      <c r="D750" s="25"/>
      <c r="E750" s="25"/>
      <c r="F750" s="72"/>
      <c r="G750" s="25"/>
      <c r="H750" s="210"/>
      <c r="I750" s="210"/>
      <c r="J750" s="204"/>
      <c r="K750" s="204"/>
      <c r="L750" s="204"/>
      <c r="M750" s="204"/>
      <c r="N750" s="25"/>
    </row>
    <row r="751" spans="3:14" x14ac:dyDescent="0.25">
      <c r="C751" s="25"/>
      <c r="D751" s="25"/>
      <c r="E751" s="25"/>
      <c r="F751" s="72"/>
      <c r="G751" s="25"/>
      <c r="H751" s="210"/>
      <c r="I751" s="210"/>
      <c r="J751" s="204"/>
      <c r="K751" s="204"/>
      <c r="L751" s="204"/>
      <c r="M751" s="204"/>
      <c r="N751" s="25"/>
    </row>
    <row r="752" spans="3:14" x14ac:dyDescent="0.25">
      <c r="C752" s="25"/>
      <c r="D752" s="25"/>
      <c r="E752" s="25"/>
      <c r="F752" s="72"/>
      <c r="G752" s="25"/>
      <c r="H752" s="210"/>
      <c r="I752" s="210"/>
      <c r="J752" s="204"/>
      <c r="K752" s="204"/>
      <c r="L752" s="204"/>
      <c r="M752" s="204"/>
      <c r="N752" s="25"/>
    </row>
    <row r="753" spans="3:14" x14ac:dyDescent="0.25">
      <c r="C753" s="25"/>
      <c r="D753" s="25"/>
      <c r="E753" s="25"/>
      <c r="F753" s="72"/>
      <c r="G753" s="25"/>
      <c r="H753" s="210"/>
      <c r="I753" s="210"/>
      <c r="J753" s="204"/>
      <c r="K753" s="204"/>
      <c r="L753" s="204"/>
      <c r="M753" s="204"/>
      <c r="N753" s="25"/>
    </row>
    <row r="754" spans="3:14" x14ac:dyDescent="0.25">
      <c r="C754" s="25"/>
      <c r="D754" s="25"/>
      <c r="E754" s="25"/>
      <c r="F754" s="72"/>
      <c r="G754" s="25"/>
      <c r="H754" s="210"/>
      <c r="I754" s="210"/>
      <c r="J754" s="204"/>
      <c r="K754" s="204"/>
      <c r="L754" s="204"/>
      <c r="M754" s="204"/>
      <c r="N754" s="25"/>
    </row>
    <row r="755" spans="3:14" x14ac:dyDescent="0.25">
      <c r="C755" s="25"/>
      <c r="D755" s="25"/>
      <c r="E755" s="25"/>
      <c r="F755" s="72"/>
      <c r="G755" s="25"/>
      <c r="H755" s="210"/>
      <c r="I755" s="210"/>
      <c r="J755" s="204"/>
      <c r="K755" s="204"/>
      <c r="L755" s="204"/>
      <c r="M755" s="204"/>
      <c r="N755" s="25"/>
    </row>
    <row r="756" spans="3:14" x14ac:dyDescent="0.25">
      <c r="C756" s="25"/>
      <c r="D756" s="25"/>
      <c r="E756" s="25"/>
      <c r="F756" s="72"/>
      <c r="G756" s="25"/>
      <c r="H756" s="210"/>
      <c r="I756" s="210"/>
      <c r="J756" s="204"/>
      <c r="K756" s="204"/>
      <c r="L756" s="204"/>
      <c r="M756" s="204"/>
      <c r="N756" s="25"/>
    </row>
    <row r="757" spans="3:14" x14ac:dyDescent="0.25">
      <c r="C757" s="25"/>
      <c r="D757" s="25"/>
      <c r="E757" s="25"/>
      <c r="F757" s="72"/>
      <c r="G757" s="25"/>
      <c r="H757" s="210"/>
      <c r="I757" s="210"/>
      <c r="J757" s="204"/>
      <c r="K757" s="204"/>
      <c r="L757" s="204"/>
      <c r="M757" s="204"/>
      <c r="N757" s="25"/>
    </row>
    <row r="758" spans="3:14" x14ac:dyDescent="0.25">
      <c r="C758" s="25"/>
      <c r="D758" s="25"/>
      <c r="E758" s="25"/>
      <c r="F758" s="72"/>
      <c r="G758" s="25"/>
      <c r="H758" s="210"/>
      <c r="I758" s="210"/>
      <c r="J758" s="204"/>
      <c r="K758" s="204"/>
      <c r="L758" s="204"/>
      <c r="M758" s="204"/>
      <c r="N758" s="25"/>
    </row>
    <row r="759" spans="3:14" x14ac:dyDescent="0.25">
      <c r="C759" s="25"/>
      <c r="D759" s="25"/>
      <c r="E759" s="25"/>
      <c r="F759" s="72"/>
      <c r="G759" s="25"/>
      <c r="H759" s="210"/>
      <c r="I759" s="210"/>
      <c r="J759" s="204"/>
      <c r="K759" s="204"/>
      <c r="L759" s="204"/>
      <c r="M759" s="204"/>
      <c r="N759" s="25"/>
    </row>
    <row r="760" spans="3:14" x14ac:dyDescent="0.25">
      <c r="C760" s="25"/>
      <c r="D760" s="25"/>
      <c r="E760" s="25"/>
      <c r="F760" s="72"/>
      <c r="G760" s="25"/>
      <c r="H760" s="210"/>
      <c r="I760" s="210"/>
      <c r="J760" s="204"/>
      <c r="K760" s="204"/>
      <c r="L760" s="204"/>
      <c r="M760" s="204"/>
      <c r="N760" s="25"/>
    </row>
    <row r="761" spans="3:14" x14ac:dyDescent="0.25">
      <c r="C761" s="25"/>
      <c r="D761" s="25"/>
      <c r="E761" s="25"/>
      <c r="F761" s="72"/>
      <c r="G761" s="25"/>
      <c r="H761" s="210"/>
      <c r="I761" s="210"/>
      <c r="J761" s="204"/>
      <c r="K761" s="204"/>
      <c r="L761" s="204"/>
      <c r="M761" s="204"/>
      <c r="N761" s="25"/>
    </row>
    <row r="762" spans="3:14" x14ac:dyDescent="0.25">
      <c r="C762" s="25"/>
      <c r="D762" s="25"/>
      <c r="E762" s="25"/>
      <c r="F762" s="72"/>
      <c r="G762" s="25"/>
      <c r="H762" s="210"/>
      <c r="I762" s="210"/>
      <c r="J762" s="204"/>
      <c r="K762" s="204"/>
      <c r="L762" s="204"/>
      <c r="M762" s="204"/>
      <c r="N762" s="25"/>
    </row>
    <row r="763" spans="3:14" x14ac:dyDescent="0.25">
      <c r="C763" s="25"/>
      <c r="D763" s="25"/>
      <c r="E763" s="25"/>
      <c r="F763" s="72"/>
      <c r="G763" s="25"/>
      <c r="H763" s="210"/>
      <c r="I763" s="210"/>
      <c r="J763" s="204"/>
      <c r="K763" s="204"/>
      <c r="L763" s="204"/>
      <c r="M763" s="204"/>
      <c r="N763" s="25"/>
    </row>
    <row r="764" spans="3:14" x14ac:dyDescent="0.25">
      <c r="C764" s="25"/>
      <c r="D764" s="25"/>
      <c r="E764" s="25"/>
      <c r="F764" s="72"/>
      <c r="G764" s="25"/>
      <c r="H764" s="210"/>
      <c r="I764" s="210"/>
      <c r="J764" s="204"/>
      <c r="K764" s="204"/>
      <c r="L764" s="204"/>
      <c r="M764" s="204"/>
      <c r="N764" s="25"/>
    </row>
    <row r="765" spans="3:14" x14ac:dyDescent="0.25">
      <c r="C765" s="25"/>
      <c r="D765" s="25"/>
      <c r="E765" s="25"/>
      <c r="F765" s="72"/>
      <c r="G765" s="25"/>
      <c r="H765" s="210"/>
      <c r="I765" s="210"/>
      <c r="J765" s="204"/>
      <c r="K765" s="204"/>
      <c r="L765" s="204"/>
      <c r="M765" s="204"/>
      <c r="N765" s="25"/>
    </row>
    <row r="766" spans="3:14" x14ac:dyDescent="0.25">
      <c r="C766" s="25"/>
      <c r="D766" s="25"/>
      <c r="E766" s="25"/>
      <c r="F766" s="72"/>
      <c r="G766" s="25"/>
      <c r="H766" s="210"/>
      <c r="I766" s="210"/>
      <c r="J766" s="204"/>
      <c r="K766" s="204"/>
      <c r="L766" s="204"/>
      <c r="M766" s="204"/>
      <c r="N766" s="25"/>
    </row>
    <row r="767" spans="3:14" x14ac:dyDescent="0.25">
      <c r="C767" s="25"/>
      <c r="D767" s="25"/>
      <c r="E767" s="25"/>
      <c r="F767" s="72"/>
      <c r="G767" s="25"/>
      <c r="H767" s="210"/>
      <c r="I767" s="210"/>
      <c r="J767" s="204"/>
      <c r="K767" s="204"/>
      <c r="L767" s="204"/>
      <c r="M767" s="204"/>
      <c r="N767" s="25"/>
    </row>
    <row r="768" spans="3:14" x14ac:dyDescent="0.25">
      <c r="C768" s="25"/>
      <c r="D768" s="25"/>
      <c r="E768" s="25"/>
      <c r="F768" s="72"/>
      <c r="G768" s="25"/>
      <c r="H768" s="210"/>
      <c r="I768" s="210"/>
      <c r="J768" s="204"/>
      <c r="K768" s="204"/>
      <c r="L768" s="204"/>
      <c r="M768" s="204"/>
      <c r="N768" s="25"/>
    </row>
    <row r="769" spans="3:14" x14ac:dyDescent="0.25">
      <c r="C769" s="25"/>
      <c r="D769" s="25"/>
      <c r="E769" s="25"/>
      <c r="F769" s="72"/>
      <c r="G769" s="25"/>
      <c r="H769" s="210"/>
      <c r="I769" s="210"/>
      <c r="J769" s="204"/>
      <c r="K769" s="204"/>
      <c r="L769" s="204"/>
      <c r="M769" s="204"/>
      <c r="N769" s="25"/>
    </row>
    <row r="770" spans="3:14" x14ac:dyDescent="0.25">
      <c r="C770" s="25"/>
      <c r="D770" s="25"/>
      <c r="E770" s="25"/>
      <c r="F770" s="72"/>
      <c r="G770" s="25"/>
      <c r="H770" s="210"/>
      <c r="I770" s="210"/>
      <c r="J770" s="204"/>
      <c r="K770" s="204"/>
      <c r="L770" s="204"/>
      <c r="M770" s="204"/>
      <c r="N770" s="25"/>
    </row>
    <row r="771" spans="3:14" x14ac:dyDescent="0.25">
      <c r="C771" s="25"/>
      <c r="D771" s="25"/>
      <c r="E771" s="25"/>
      <c r="F771" s="72"/>
      <c r="G771" s="25"/>
      <c r="H771" s="210"/>
      <c r="I771" s="210"/>
      <c r="J771" s="204"/>
      <c r="K771" s="204"/>
      <c r="L771" s="204"/>
      <c r="M771" s="204"/>
      <c r="N771" s="25"/>
    </row>
    <row r="772" spans="3:14" x14ac:dyDescent="0.25">
      <c r="C772" s="25"/>
      <c r="D772" s="25"/>
      <c r="E772" s="25"/>
      <c r="F772" s="72"/>
      <c r="G772" s="25"/>
      <c r="H772" s="210"/>
      <c r="I772" s="210"/>
      <c r="J772" s="204"/>
      <c r="K772" s="204"/>
      <c r="L772" s="204"/>
      <c r="M772" s="204"/>
      <c r="N772" s="25"/>
    </row>
    <row r="773" spans="3:14" x14ac:dyDescent="0.25">
      <c r="C773" s="25"/>
      <c r="D773" s="25"/>
      <c r="E773" s="25"/>
      <c r="F773" s="72"/>
      <c r="G773" s="25"/>
      <c r="H773" s="210"/>
      <c r="I773" s="210"/>
      <c r="J773" s="204"/>
      <c r="K773" s="204"/>
      <c r="L773" s="204"/>
      <c r="M773" s="204"/>
      <c r="N773" s="25"/>
    </row>
    <row r="774" spans="3:14" x14ac:dyDescent="0.25">
      <c r="C774" s="25"/>
      <c r="D774" s="25"/>
      <c r="E774" s="25"/>
      <c r="F774" s="72"/>
      <c r="G774" s="25"/>
      <c r="H774" s="210"/>
      <c r="I774" s="210"/>
      <c r="J774" s="204"/>
      <c r="K774" s="204"/>
      <c r="L774" s="204"/>
      <c r="M774" s="204"/>
      <c r="N774" s="25"/>
    </row>
    <row r="775" spans="3:14" x14ac:dyDescent="0.25">
      <c r="C775" s="25"/>
      <c r="D775" s="25"/>
      <c r="E775" s="25"/>
      <c r="F775" s="72"/>
      <c r="G775" s="25"/>
      <c r="H775" s="210"/>
      <c r="I775" s="210"/>
      <c r="J775" s="204"/>
      <c r="K775" s="204"/>
      <c r="L775" s="204"/>
      <c r="M775" s="204"/>
      <c r="N775" s="25"/>
    </row>
    <row r="776" spans="3:14" x14ac:dyDescent="0.25">
      <c r="C776" s="25"/>
      <c r="D776" s="25"/>
      <c r="E776" s="25"/>
      <c r="F776" s="72"/>
      <c r="G776" s="25"/>
      <c r="H776" s="210"/>
      <c r="I776" s="210"/>
      <c r="J776" s="204"/>
      <c r="K776" s="204"/>
      <c r="L776" s="204"/>
      <c r="M776" s="204"/>
      <c r="N776" s="25"/>
    </row>
    <row r="777" spans="3:14" x14ac:dyDescent="0.25">
      <c r="C777" s="25"/>
      <c r="D777" s="25"/>
      <c r="E777" s="25"/>
      <c r="F777" s="72"/>
      <c r="G777" s="25"/>
      <c r="H777" s="210"/>
      <c r="I777" s="210"/>
      <c r="J777" s="204"/>
      <c r="K777" s="204"/>
      <c r="L777" s="204"/>
      <c r="M777" s="204"/>
      <c r="N777" s="25"/>
    </row>
    <row r="778" spans="3:14" x14ac:dyDescent="0.25">
      <c r="C778" s="25"/>
      <c r="D778" s="25"/>
      <c r="E778" s="25"/>
      <c r="F778" s="72"/>
      <c r="G778" s="25"/>
      <c r="H778" s="210"/>
      <c r="I778" s="210"/>
      <c r="J778" s="204"/>
      <c r="K778" s="204"/>
      <c r="L778" s="204"/>
      <c r="M778" s="204"/>
      <c r="N778" s="25"/>
    </row>
    <row r="779" spans="3:14" x14ac:dyDescent="0.25">
      <c r="C779" s="25"/>
      <c r="D779" s="25"/>
      <c r="E779" s="25"/>
      <c r="F779" s="72"/>
      <c r="G779" s="25"/>
      <c r="H779" s="210"/>
      <c r="I779" s="210"/>
      <c r="J779" s="204"/>
      <c r="K779" s="204"/>
      <c r="L779" s="204"/>
      <c r="M779" s="204"/>
      <c r="N779" s="25"/>
    </row>
    <row r="780" spans="3:14" x14ac:dyDescent="0.25">
      <c r="C780" s="25"/>
      <c r="D780" s="25"/>
      <c r="E780" s="25"/>
      <c r="F780" s="72"/>
      <c r="G780" s="25"/>
      <c r="H780" s="210"/>
      <c r="I780" s="210"/>
      <c r="J780" s="204"/>
      <c r="K780" s="204"/>
      <c r="L780" s="204"/>
      <c r="M780" s="204"/>
      <c r="N780" s="25"/>
    </row>
    <row r="781" spans="3:14" x14ac:dyDescent="0.25">
      <c r="C781" s="25"/>
      <c r="D781" s="25"/>
      <c r="E781" s="25"/>
      <c r="F781" s="72"/>
      <c r="G781" s="25"/>
      <c r="H781" s="210"/>
      <c r="I781" s="210"/>
      <c r="J781" s="204"/>
      <c r="K781" s="204"/>
      <c r="L781" s="204"/>
      <c r="M781" s="204"/>
      <c r="N781" s="25"/>
    </row>
    <row r="782" spans="3:14" x14ac:dyDescent="0.25">
      <c r="C782" s="25"/>
      <c r="D782" s="25"/>
      <c r="E782" s="25"/>
      <c r="F782" s="72"/>
      <c r="G782" s="25"/>
      <c r="H782" s="210"/>
      <c r="I782" s="210"/>
      <c r="J782" s="204"/>
      <c r="K782" s="204"/>
      <c r="L782" s="204"/>
      <c r="M782" s="204"/>
      <c r="N782" s="25"/>
    </row>
    <row r="783" spans="3:14" x14ac:dyDescent="0.25">
      <c r="C783" s="25"/>
      <c r="D783" s="25"/>
      <c r="E783" s="25"/>
      <c r="F783" s="72"/>
      <c r="G783" s="25"/>
      <c r="H783" s="210"/>
      <c r="I783" s="210"/>
      <c r="J783" s="204"/>
      <c r="K783" s="204"/>
      <c r="L783" s="204"/>
      <c r="M783" s="204"/>
      <c r="N783" s="25"/>
    </row>
    <row r="784" spans="3:14" x14ac:dyDescent="0.25">
      <c r="C784" s="25"/>
      <c r="D784" s="25"/>
      <c r="E784" s="25"/>
      <c r="F784" s="72"/>
      <c r="G784" s="25"/>
      <c r="H784" s="210"/>
      <c r="I784" s="210"/>
      <c r="J784" s="204"/>
      <c r="K784" s="204"/>
      <c r="L784" s="204"/>
      <c r="M784" s="204"/>
      <c r="N784" s="25"/>
    </row>
    <row r="785" spans="3:14" x14ac:dyDescent="0.25">
      <c r="C785" s="25"/>
      <c r="D785" s="25"/>
      <c r="E785" s="25"/>
      <c r="F785" s="72"/>
      <c r="G785" s="25"/>
      <c r="H785" s="210"/>
      <c r="I785" s="210"/>
      <c r="J785" s="204"/>
      <c r="K785" s="204"/>
      <c r="L785" s="204"/>
      <c r="M785" s="204"/>
      <c r="N785" s="25"/>
    </row>
    <row r="786" spans="3:14" x14ac:dyDescent="0.25">
      <c r="C786" s="25"/>
      <c r="D786" s="25"/>
      <c r="E786" s="25"/>
      <c r="F786" s="72"/>
      <c r="G786" s="25"/>
      <c r="H786" s="210"/>
      <c r="I786" s="210"/>
      <c r="J786" s="204"/>
      <c r="K786" s="204"/>
      <c r="L786" s="204"/>
      <c r="M786" s="204"/>
      <c r="N786" s="25"/>
    </row>
    <row r="787" spans="3:14" x14ac:dyDescent="0.25">
      <c r="C787" s="25"/>
      <c r="D787" s="25"/>
      <c r="E787" s="25"/>
      <c r="F787" s="72"/>
      <c r="G787" s="25"/>
      <c r="H787" s="210"/>
      <c r="I787" s="210"/>
      <c r="J787" s="204"/>
      <c r="K787" s="204"/>
      <c r="L787" s="204"/>
      <c r="M787" s="204"/>
      <c r="N787" s="25"/>
    </row>
    <row r="788" spans="3:14" x14ac:dyDescent="0.25">
      <c r="C788" s="25"/>
      <c r="D788" s="25"/>
      <c r="E788" s="25"/>
      <c r="F788" s="72"/>
      <c r="G788" s="25"/>
      <c r="H788" s="210"/>
      <c r="I788" s="210"/>
      <c r="J788" s="204"/>
      <c r="K788" s="204"/>
      <c r="L788" s="204"/>
      <c r="M788" s="204"/>
      <c r="N788" s="25"/>
    </row>
    <row r="789" spans="3:14" x14ac:dyDescent="0.25">
      <c r="C789" s="25"/>
      <c r="D789" s="25"/>
      <c r="E789" s="25"/>
      <c r="F789" s="72"/>
      <c r="G789" s="25"/>
      <c r="H789" s="210"/>
      <c r="I789" s="210"/>
      <c r="J789" s="204"/>
      <c r="K789" s="204"/>
      <c r="L789" s="204"/>
      <c r="M789" s="204"/>
      <c r="N789" s="25"/>
    </row>
    <row r="790" spans="3:14" x14ac:dyDescent="0.25">
      <c r="C790" s="25"/>
      <c r="D790" s="25"/>
      <c r="E790" s="25"/>
      <c r="F790" s="72"/>
      <c r="G790" s="25"/>
      <c r="H790" s="210"/>
      <c r="I790" s="210"/>
      <c r="J790" s="204"/>
      <c r="K790" s="204"/>
      <c r="L790" s="204"/>
      <c r="M790" s="204"/>
      <c r="N790" s="25"/>
    </row>
    <row r="791" spans="3:14" x14ac:dyDescent="0.25">
      <c r="C791" s="25"/>
      <c r="D791" s="25"/>
      <c r="E791" s="25"/>
      <c r="F791" s="72"/>
      <c r="G791" s="25"/>
      <c r="H791" s="210"/>
      <c r="I791" s="210"/>
      <c r="J791" s="204"/>
      <c r="K791" s="204"/>
      <c r="L791" s="204"/>
      <c r="M791" s="204"/>
      <c r="N791" s="25"/>
    </row>
    <row r="792" spans="3:14" x14ac:dyDescent="0.25">
      <c r="C792" s="25"/>
      <c r="D792" s="25"/>
      <c r="E792" s="25"/>
      <c r="F792" s="72"/>
      <c r="G792" s="25"/>
      <c r="H792" s="210"/>
      <c r="I792" s="210"/>
      <c r="J792" s="204"/>
      <c r="K792" s="204"/>
      <c r="L792" s="204"/>
      <c r="M792" s="204"/>
      <c r="N792" s="25"/>
    </row>
    <row r="793" spans="3:14" x14ac:dyDescent="0.25">
      <c r="C793" s="25"/>
      <c r="D793" s="25"/>
      <c r="E793" s="25"/>
      <c r="F793" s="72"/>
      <c r="G793" s="25"/>
      <c r="H793" s="210"/>
      <c r="I793" s="210"/>
      <c r="J793" s="204"/>
      <c r="K793" s="204"/>
      <c r="L793" s="204"/>
      <c r="M793" s="204"/>
      <c r="N793" s="25"/>
    </row>
    <row r="794" spans="3:14" x14ac:dyDescent="0.25">
      <c r="C794" s="25"/>
      <c r="D794" s="25"/>
      <c r="E794" s="25"/>
      <c r="F794" s="72"/>
      <c r="G794" s="25"/>
      <c r="H794" s="210"/>
      <c r="I794" s="210"/>
      <c r="J794" s="204"/>
      <c r="K794" s="204"/>
      <c r="L794" s="204"/>
      <c r="M794" s="204"/>
      <c r="N794" s="25"/>
    </row>
    <row r="795" spans="3:14" x14ac:dyDescent="0.25">
      <c r="C795" s="25"/>
      <c r="D795" s="25"/>
      <c r="E795" s="25"/>
      <c r="F795" s="72"/>
      <c r="G795" s="25"/>
      <c r="H795" s="210"/>
      <c r="I795" s="210"/>
      <c r="J795" s="204"/>
      <c r="K795" s="204"/>
      <c r="L795" s="204"/>
      <c r="M795" s="204"/>
      <c r="N795" s="25"/>
    </row>
    <row r="796" spans="3:14" x14ac:dyDescent="0.25">
      <c r="C796" s="25"/>
      <c r="D796" s="25"/>
      <c r="E796" s="25"/>
      <c r="F796" s="72"/>
      <c r="G796" s="25"/>
      <c r="H796" s="210"/>
      <c r="I796" s="210"/>
      <c r="J796" s="204"/>
      <c r="K796" s="204"/>
      <c r="L796" s="204"/>
      <c r="M796" s="204"/>
      <c r="N796" s="25"/>
    </row>
    <row r="797" spans="3:14" x14ac:dyDescent="0.25">
      <c r="C797" s="25"/>
      <c r="D797" s="25"/>
      <c r="E797" s="25"/>
      <c r="F797" s="72"/>
      <c r="G797" s="25"/>
      <c r="H797" s="210"/>
      <c r="I797" s="210"/>
      <c r="J797" s="204"/>
      <c r="K797" s="204"/>
      <c r="L797" s="204"/>
      <c r="M797" s="204"/>
      <c r="N797" s="25"/>
    </row>
    <row r="798" spans="3:14" x14ac:dyDescent="0.25">
      <c r="C798" s="25"/>
      <c r="D798" s="25"/>
      <c r="E798" s="25"/>
      <c r="F798" s="72"/>
      <c r="G798" s="25"/>
      <c r="H798" s="210"/>
      <c r="I798" s="210"/>
      <c r="J798" s="204"/>
      <c r="K798" s="204"/>
      <c r="L798" s="204"/>
      <c r="M798" s="204"/>
      <c r="N798" s="25"/>
    </row>
    <row r="799" spans="3:14" x14ac:dyDescent="0.25">
      <c r="C799" s="25"/>
      <c r="D799" s="25"/>
      <c r="E799" s="25"/>
      <c r="F799" s="72"/>
      <c r="G799" s="25"/>
      <c r="H799" s="210"/>
      <c r="I799" s="210"/>
      <c r="J799" s="204"/>
      <c r="K799" s="204"/>
      <c r="L799" s="204"/>
      <c r="M799" s="204"/>
      <c r="N799" s="25"/>
    </row>
    <row r="800" spans="3:14" x14ac:dyDescent="0.25">
      <c r="C800" s="25"/>
      <c r="D800" s="25"/>
      <c r="E800" s="25"/>
      <c r="F800" s="72"/>
      <c r="G800" s="25"/>
      <c r="H800" s="210"/>
      <c r="I800" s="210"/>
      <c r="J800" s="204"/>
      <c r="K800" s="204"/>
      <c r="L800" s="204"/>
      <c r="M800" s="204"/>
      <c r="N800" s="25"/>
    </row>
    <row r="801" spans="3:14" x14ac:dyDescent="0.25">
      <c r="C801" s="25"/>
      <c r="D801" s="25"/>
      <c r="E801" s="25"/>
      <c r="F801" s="72"/>
      <c r="G801" s="25"/>
      <c r="H801" s="210"/>
      <c r="I801" s="210"/>
      <c r="J801" s="204"/>
      <c r="K801" s="204"/>
      <c r="L801" s="204"/>
      <c r="M801" s="204"/>
      <c r="N801" s="25"/>
    </row>
    <row r="802" spans="3:14" x14ac:dyDescent="0.25">
      <c r="C802" s="25"/>
      <c r="D802" s="25"/>
      <c r="E802" s="25"/>
      <c r="F802" s="72"/>
      <c r="G802" s="25"/>
      <c r="H802" s="210"/>
      <c r="I802" s="210"/>
      <c r="J802" s="204"/>
      <c r="K802" s="204"/>
      <c r="L802" s="204"/>
      <c r="M802" s="204"/>
      <c r="N802" s="25"/>
    </row>
    <row r="803" spans="3:14" x14ac:dyDescent="0.25">
      <c r="C803" s="25"/>
      <c r="D803" s="25"/>
      <c r="E803" s="25"/>
      <c r="F803" s="72"/>
      <c r="G803" s="25"/>
      <c r="H803" s="210"/>
      <c r="I803" s="210"/>
      <c r="J803" s="204"/>
      <c r="K803" s="204"/>
      <c r="L803" s="204"/>
      <c r="M803" s="204"/>
      <c r="N803" s="25"/>
    </row>
    <row r="804" spans="3:14" x14ac:dyDescent="0.25">
      <c r="C804" s="25"/>
      <c r="D804" s="25"/>
      <c r="E804" s="25"/>
      <c r="F804" s="72"/>
      <c r="G804" s="25"/>
      <c r="H804" s="210"/>
      <c r="I804" s="210"/>
      <c r="J804" s="204"/>
      <c r="K804" s="204"/>
      <c r="L804" s="204"/>
      <c r="M804" s="204"/>
      <c r="N804" s="25"/>
    </row>
    <row r="805" spans="3:14" x14ac:dyDescent="0.25">
      <c r="C805" s="25"/>
      <c r="D805" s="25"/>
      <c r="E805" s="25"/>
      <c r="F805" s="72"/>
      <c r="G805" s="25"/>
      <c r="H805" s="210"/>
      <c r="I805" s="210"/>
      <c r="J805" s="204"/>
      <c r="K805" s="204"/>
      <c r="L805" s="204"/>
      <c r="M805" s="204"/>
      <c r="N805" s="25"/>
    </row>
    <row r="806" spans="3:14" x14ac:dyDescent="0.25">
      <c r="C806" s="25"/>
      <c r="D806" s="25"/>
      <c r="E806" s="25"/>
      <c r="F806" s="72"/>
      <c r="G806" s="25"/>
      <c r="H806" s="210"/>
      <c r="I806" s="210"/>
      <c r="J806" s="204"/>
      <c r="K806" s="204"/>
      <c r="L806" s="204"/>
      <c r="M806" s="204"/>
      <c r="N806" s="25"/>
    </row>
    <row r="807" spans="3:14" x14ac:dyDescent="0.25">
      <c r="C807" s="25"/>
      <c r="D807" s="25"/>
      <c r="E807" s="25"/>
      <c r="F807" s="72"/>
      <c r="G807" s="25"/>
      <c r="H807" s="210"/>
      <c r="I807" s="210"/>
      <c r="J807" s="204"/>
      <c r="K807" s="204"/>
      <c r="L807" s="204"/>
      <c r="M807" s="204"/>
      <c r="N807" s="25"/>
    </row>
    <row r="808" spans="3:14" x14ac:dyDescent="0.25">
      <c r="C808" s="25"/>
      <c r="D808" s="25"/>
      <c r="E808" s="25"/>
      <c r="F808" s="72"/>
      <c r="G808" s="25"/>
      <c r="H808" s="210"/>
      <c r="I808" s="210"/>
      <c r="J808" s="204"/>
      <c r="K808" s="204"/>
      <c r="L808" s="204"/>
      <c r="M808" s="204"/>
      <c r="N808" s="25"/>
    </row>
    <row r="809" spans="3:14" x14ac:dyDescent="0.25">
      <c r="C809" s="25"/>
      <c r="D809" s="25"/>
      <c r="E809" s="25"/>
      <c r="F809" s="72"/>
      <c r="G809" s="25"/>
      <c r="H809" s="210"/>
      <c r="I809" s="210"/>
      <c r="J809" s="204"/>
      <c r="K809" s="204"/>
      <c r="L809" s="204"/>
      <c r="M809" s="204"/>
      <c r="N809" s="25"/>
    </row>
    <row r="810" spans="3:14" x14ac:dyDescent="0.25">
      <c r="C810" s="25"/>
      <c r="D810" s="25"/>
      <c r="E810" s="25"/>
      <c r="F810" s="72"/>
      <c r="G810" s="25"/>
      <c r="H810" s="210"/>
      <c r="I810" s="210"/>
      <c r="J810" s="204"/>
      <c r="K810" s="204"/>
      <c r="L810" s="204"/>
      <c r="M810" s="204"/>
      <c r="N810" s="25"/>
    </row>
    <row r="811" spans="3:14" x14ac:dyDescent="0.25">
      <c r="C811" s="25"/>
      <c r="D811" s="25"/>
      <c r="E811" s="25"/>
      <c r="F811" s="72"/>
      <c r="G811" s="25"/>
      <c r="H811" s="210"/>
      <c r="I811" s="210"/>
      <c r="J811" s="204"/>
      <c r="K811" s="204"/>
      <c r="L811" s="204"/>
      <c r="M811" s="204"/>
      <c r="N811" s="25"/>
    </row>
    <row r="812" spans="3:14" x14ac:dyDescent="0.25">
      <c r="C812" s="25"/>
      <c r="D812" s="25"/>
      <c r="E812" s="25"/>
      <c r="F812" s="72"/>
      <c r="G812" s="25"/>
      <c r="H812" s="210"/>
      <c r="I812" s="210"/>
      <c r="J812" s="204"/>
      <c r="K812" s="204"/>
      <c r="L812" s="204"/>
      <c r="M812" s="204"/>
      <c r="N812" s="25"/>
    </row>
    <row r="813" spans="3:14" x14ac:dyDescent="0.25">
      <c r="C813" s="25"/>
      <c r="D813" s="25"/>
      <c r="E813" s="25"/>
      <c r="F813" s="72"/>
      <c r="G813" s="25"/>
      <c r="H813" s="210"/>
      <c r="I813" s="210"/>
      <c r="J813" s="204"/>
      <c r="K813" s="204"/>
      <c r="L813" s="204"/>
      <c r="M813" s="204"/>
      <c r="N813" s="25"/>
    </row>
    <row r="814" spans="3:14" x14ac:dyDescent="0.25">
      <c r="C814" s="25"/>
      <c r="D814" s="25"/>
      <c r="E814" s="25"/>
      <c r="F814" s="72"/>
      <c r="G814" s="25"/>
      <c r="H814" s="210"/>
      <c r="I814" s="210"/>
      <c r="J814" s="204"/>
      <c r="K814" s="204"/>
      <c r="L814" s="204"/>
      <c r="M814" s="204"/>
      <c r="N814" s="25"/>
    </row>
    <row r="815" spans="3:14" x14ac:dyDescent="0.25">
      <c r="C815" s="25"/>
      <c r="D815" s="25"/>
      <c r="E815" s="25"/>
      <c r="F815" s="72"/>
      <c r="G815" s="25"/>
      <c r="H815" s="210"/>
      <c r="I815" s="210"/>
      <c r="J815" s="204"/>
      <c r="K815" s="204"/>
      <c r="L815" s="204"/>
      <c r="M815" s="204"/>
      <c r="N815" s="25"/>
    </row>
    <row r="816" spans="3:14" x14ac:dyDescent="0.25">
      <c r="C816" s="25"/>
      <c r="D816" s="25"/>
      <c r="E816" s="25"/>
      <c r="F816" s="72"/>
      <c r="G816" s="25"/>
      <c r="H816" s="210"/>
      <c r="I816" s="210"/>
      <c r="J816" s="204"/>
      <c r="K816" s="204"/>
      <c r="L816" s="204"/>
      <c r="M816" s="204"/>
      <c r="N816" s="25"/>
    </row>
    <row r="817" spans="3:14" x14ac:dyDescent="0.25">
      <c r="C817" s="25"/>
      <c r="D817" s="25"/>
      <c r="E817" s="25"/>
      <c r="F817" s="72"/>
      <c r="G817" s="25"/>
      <c r="H817" s="210"/>
      <c r="I817" s="210"/>
      <c r="J817" s="204"/>
      <c r="K817" s="204"/>
      <c r="L817" s="204"/>
      <c r="M817" s="204"/>
      <c r="N817" s="25"/>
    </row>
    <row r="818" spans="3:14" x14ac:dyDescent="0.25">
      <c r="C818" s="25"/>
      <c r="D818" s="25"/>
      <c r="E818" s="25"/>
      <c r="F818" s="72"/>
      <c r="G818" s="25"/>
      <c r="H818" s="210"/>
      <c r="I818" s="210"/>
      <c r="J818" s="204"/>
      <c r="K818" s="204"/>
      <c r="L818" s="204"/>
      <c r="M818" s="204"/>
      <c r="N818" s="25"/>
    </row>
    <row r="819" spans="3:14" x14ac:dyDescent="0.25">
      <c r="C819" s="25"/>
      <c r="D819" s="25"/>
      <c r="E819" s="25"/>
      <c r="F819" s="72"/>
      <c r="G819" s="25"/>
      <c r="H819" s="210"/>
      <c r="I819" s="210"/>
      <c r="J819" s="204"/>
      <c r="K819" s="204"/>
      <c r="L819" s="204"/>
      <c r="M819" s="204"/>
      <c r="N819" s="25"/>
    </row>
    <row r="820" spans="3:14" x14ac:dyDescent="0.25">
      <c r="C820" s="25"/>
      <c r="D820" s="25"/>
      <c r="E820" s="25"/>
      <c r="F820" s="72"/>
      <c r="G820" s="25"/>
      <c r="H820" s="210"/>
      <c r="I820" s="210"/>
      <c r="J820" s="204"/>
      <c r="K820" s="204"/>
      <c r="L820" s="204"/>
      <c r="M820" s="204"/>
      <c r="N820" s="25"/>
    </row>
    <row r="821" spans="3:14" x14ac:dyDescent="0.25">
      <c r="C821" s="25"/>
      <c r="D821" s="25"/>
      <c r="E821" s="25"/>
      <c r="F821" s="72"/>
      <c r="G821" s="25"/>
      <c r="H821" s="210"/>
      <c r="I821" s="210"/>
      <c r="J821" s="204"/>
      <c r="K821" s="204"/>
      <c r="L821" s="204"/>
      <c r="M821" s="204"/>
      <c r="N821" s="25"/>
    </row>
    <row r="822" spans="3:14" x14ac:dyDescent="0.25">
      <c r="C822" s="25"/>
      <c r="D822" s="25"/>
      <c r="E822" s="25"/>
      <c r="F822" s="72"/>
      <c r="G822" s="25"/>
      <c r="H822" s="210"/>
      <c r="I822" s="210"/>
      <c r="J822" s="204"/>
      <c r="K822" s="204"/>
      <c r="L822" s="204"/>
      <c r="M822" s="204"/>
      <c r="N822" s="25"/>
    </row>
    <row r="823" spans="3:14" x14ac:dyDescent="0.25">
      <c r="C823" s="25"/>
      <c r="D823" s="25"/>
      <c r="E823" s="25"/>
      <c r="F823" s="72"/>
      <c r="G823" s="25"/>
      <c r="H823" s="210"/>
      <c r="I823" s="210"/>
      <c r="J823" s="204"/>
      <c r="K823" s="204"/>
      <c r="L823" s="204"/>
      <c r="M823" s="204"/>
      <c r="N823" s="25"/>
    </row>
    <row r="824" spans="3:14" x14ac:dyDescent="0.25">
      <c r="C824" s="25"/>
      <c r="D824" s="25"/>
      <c r="E824" s="25"/>
      <c r="F824" s="72"/>
      <c r="G824" s="25"/>
      <c r="H824" s="210"/>
      <c r="I824" s="210"/>
      <c r="J824" s="204"/>
      <c r="K824" s="204"/>
      <c r="L824" s="204"/>
      <c r="M824" s="204"/>
      <c r="N824" s="25"/>
    </row>
    <row r="825" spans="3:14" x14ac:dyDescent="0.25">
      <c r="C825" s="25"/>
      <c r="D825" s="25"/>
      <c r="E825" s="25"/>
      <c r="F825" s="72"/>
      <c r="G825" s="25"/>
      <c r="H825" s="210"/>
      <c r="I825" s="210"/>
      <c r="J825" s="204"/>
      <c r="K825" s="204"/>
      <c r="L825" s="204"/>
      <c r="M825" s="204"/>
      <c r="N825" s="25"/>
    </row>
    <row r="826" spans="3:14" x14ac:dyDescent="0.25">
      <c r="C826" s="25"/>
      <c r="D826" s="25"/>
      <c r="E826" s="25"/>
      <c r="F826" s="72"/>
      <c r="G826" s="25"/>
      <c r="H826" s="210"/>
      <c r="I826" s="210"/>
      <c r="J826" s="204"/>
      <c r="K826" s="204"/>
      <c r="L826" s="204"/>
      <c r="M826" s="204"/>
      <c r="N826" s="25"/>
    </row>
    <row r="827" spans="3:14" x14ac:dyDescent="0.25">
      <c r="C827" s="25"/>
      <c r="D827" s="25"/>
      <c r="E827" s="25"/>
      <c r="F827" s="72"/>
      <c r="G827" s="25"/>
      <c r="H827" s="210"/>
      <c r="I827" s="210"/>
      <c r="J827" s="204"/>
      <c r="K827" s="204"/>
      <c r="L827" s="204"/>
      <c r="M827" s="204"/>
      <c r="N827" s="25"/>
    </row>
    <row r="828" spans="3:14" x14ac:dyDescent="0.25">
      <c r="C828" s="25"/>
      <c r="D828" s="25"/>
      <c r="E828" s="25"/>
      <c r="F828" s="72"/>
      <c r="G828" s="25"/>
      <c r="H828" s="210"/>
      <c r="I828" s="210"/>
      <c r="J828" s="204"/>
      <c r="K828" s="204"/>
      <c r="L828" s="204"/>
      <c r="M828" s="204"/>
      <c r="N828" s="25"/>
    </row>
    <row r="829" spans="3:14" x14ac:dyDescent="0.25">
      <c r="C829" s="25"/>
      <c r="D829" s="25"/>
      <c r="E829" s="25"/>
      <c r="F829" s="72"/>
      <c r="G829" s="25"/>
      <c r="H829" s="210"/>
      <c r="I829" s="210"/>
      <c r="J829" s="204"/>
      <c r="K829" s="204"/>
      <c r="L829" s="204"/>
      <c r="M829" s="204"/>
      <c r="N829" s="25"/>
    </row>
    <row r="830" spans="3:14" x14ac:dyDescent="0.25">
      <c r="C830" s="25"/>
      <c r="D830" s="25"/>
      <c r="E830" s="25"/>
      <c r="F830" s="72"/>
      <c r="G830" s="25"/>
      <c r="H830" s="210"/>
      <c r="I830" s="210"/>
      <c r="J830" s="204"/>
      <c r="K830" s="204"/>
      <c r="L830" s="204"/>
      <c r="M830" s="204"/>
      <c r="N830" s="25"/>
    </row>
    <row r="831" spans="3:14" x14ac:dyDescent="0.25">
      <c r="C831" s="25"/>
      <c r="D831" s="25"/>
      <c r="E831" s="25"/>
      <c r="F831" s="72"/>
      <c r="G831" s="25"/>
      <c r="H831" s="210"/>
      <c r="I831" s="210"/>
      <c r="J831" s="204"/>
      <c r="K831" s="204"/>
      <c r="L831" s="204"/>
      <c r="M831" s="204"/>
      <c r="N831" s="25"/>
    </row>
    <row r="832" spans="3:14" x14ac:dyDescent="0.25">
      <c r="C832" s="25"/>
      <c r="D832" s="25"/>
      <c r="E832" s="25"/>
      <c r="F832" s="72"/>
      <c r="G832" s="25"/>
      <c r="H832" s="210"/>
      <c r="I832" s="210"/>
      <c r="J832" s="204"/>
      <c r="K832" s="204"/>
      <c r="L832" s="204"/>
      <c r="M832" s="204"/>
      <c r="N832" s="25"/>
    </row>
    <row r="833" spans="3:14" x14ac:dyDescent="0.25">
      <c r="C833" s="25"/>
      <c r="D833" s="25"/>
      <c r="E833" s="25"/>
      <c r="F833" s="72"/>
      <c r="G833" s="25"/>
      <c r="H833" s="210"/>
      <c r="I833" s="210"/>
      <c r="J833" s="204"/>
      <c r="K833" s="204"/>
      <c r="L833" s="204"/>
      <c r="M833" s="204"/>
      <c r="N833" s="25"/>
    </row>
    <row r="834" spans="3:14" x14ac:dyDescent="0.25">
      <c r="C834" s="25"/>
      <c r="D834" s="25"/>
      <c r="E834" s="25"/>
      <c r="F834" s="72"/>
      <c r="G834" s="25"/>
      <c r="H834" s="210"/>
      <c r="I834" s="210"/>
      <c r="J834" s="204"/>
      <c r="K834" s="204"/>
      <c r="L834" s="204"/>
      <c r="M834" s="204"/>
      <c r="N834" s="25"/>
    </row>
    <row r="835" spans="3:14" x14ac:dyDescent="0.25">
      <c r="C835" s="25"/>
      <c r="D835" s="25"/>
      <c r="E835" s="25"/>
      <c r="F835" s="72"/>
      <c r="G835" s="25"/>
      <c r="H835" s="210"/>
      <c r="I835" s="210"/>
      <c r="J835" s="204"/>
      <c r="K835" s="204"/>
      <c r="L835" s="204"/>
      <c r="M835" s="204"/>
      <c r="N835" s="25"/>
    </row>
    <row r="836" spans="3:14" x14ac:dyDescent="0.25">
      <c r="C836" s="25"/>
      <c r="D836" s="25"/>
      <c r="E836" s="25"/>
      <c r="F836" s="72"/>
      <c r="G836" s="25"/>
      <c r="H836" s="210"/>
      <c r="I836" s="210"/>
      <c r="J836" s="204"/>
      <c r="K836" s="204"/>
      <c r="L836" s="204"/>
      <c r="M836" s="204"/>
      <c r="N836" s="25"/>
    </row>
    <row r="837" spans="3:14" x14ac:dyDescent="0.25">
      <c r="C837" s="25"/>
      <c r="D837" s="25"/>
      <c r="E837" s="25"/>
      <c r="F837" s="72"/>
      <c r="G837" s="25"/>
      <c r="H837" s="210"/>
      <c r="I837" s="210"/>
      <c r="J837" s="204"/>
      <c r="K837" s="204"/>
      <c r="L837" s="204"/>
      <c r="M837" s="204"/>
      <c r="N837" s="25"/>
    </row>
    <row r="838" spans="3:14" x14ac:dyDescent="0.25">
      <c r="C838" s="25"/>
      <c r="D838" s="25"/>
      <c r="E838" s="25"/>
      <c r="F838" s="72"/>
      <c r="G838" s="25"/>
      <c r="H838" s="210"/>
      <c r="I838" s="210"/>
      <c r="J838" s="204"/>
      <c r="K838" s="204"/>
      <c r="L838" s="204"/>
      <c r="M838" s="204"/>
      <c r="N838" s="25"/>
    </row>
    <row r="839" spans="3:14" x14ac:dyDescent="0.25">
      <c r="C839" s="25"/>
      <c r="D839" s="25"/>
      <c r="E839" s="25"/>
      <c r="F839" s="72"/>
      <c r="G839" s="25"/>
      <c r="H839" s="210"/>
      <c r="I839" s="210"/>
      <c r="J839" s="204"/>
      <c r="K839" s="204"/>
      <c r="L839" s="204"/>
      <c r="M839" s="204"/>
      <c r="N839" s="25"/>
    </row>
    <row r="840" spans="3:14" x14ac:dyDescent="0.25">
      <c r="C840" s="25"/>
      <c r="D840" s="25"/>
      <c r="E840" s="25"/>
      <c r="F840" s="72"/>
      <c r="G840" s="25"/>
      <c r="H840" s="210"/>
      <c r="I840" s="210"/>
      <c r="J840" s="204"/>
      <c r="K840" s="204"/>
      <c r="L840" s="204"/>
      <c r="M840" s="204"/>
      <c r="N840" s="25"/>
    </row>
    <row r="841" spans="3:14" x14ac:dyDescent="0.25">
      <c r="C841" s="25"/>
      <c r="D841" s="25"/>
      <c r="E841" s="25"/>
      <c r="F841" s="72"/>
      <c r="G841" s="25"/>
      <c r="H841" s="210"/>
      <c r="I841" s="210"/>
      <c r="J841" s="204"/>
      <c r="K841" s="204"/>
      <c r="L841" s="204"/>
      <c r="M841" s="204"/>
      <c r="N841" s="25"/>
    </row>
    <row r="842" spans="3:14" x14ac:dyDescent="0.25">
      <c r="C842" s="25"/>
      <c r="D842" s="25"/>
      <c r="E842" s="25"/>
      <c r="F842" s="72"/>
      <c r="G842" s="25"/>
      <c r="H842" s="210"/>
      <c r="I842" s="210"/>
      <c r="J842" s="204"/>
      <c r="K842" s="204"/>
      <c r="L842" s="204"/>
      <c r="M842" s="204"/>
      <c r="N842" s="25"/>
    </row>
    <row r="843" spans="3:14" x14ac:dyDescent="0.25">
      <c r="C843" s="25"/>
      <c r="D843" s="25"/>
      <c r="E843" s="25"/>
      <c r="F843" s="72"/>
      <c r="G843" s="25"/>
      <c r="H843" s="210"/>
      <c r="I843" s="210"/>
      <c r="J843" s="204"/>
      <c r="K843" s="204"/>
      <c r="L843" s="204"/>
      <c r="M843" s="204"/>
      <c r="N843" s="25"/>
    </row>
    <row r="844" spans="3:14" x14ac:dyDescent="0.25">
      <c r="C844" s="25"/>
      <c r="D844" s="25"/>
      <c r="E844" s="25"/>
      <c r="F844" s="72"/>
      <c r="G844" s="25"/>
      <c r="H844" s="210"/>
      <c r="I844" s="210"/>
      <c r="J844" s="204"/>
      <c r="K844" s="204"/>
      <c r="L844" s="204"/>
      <c r="M844" s="204"/>
      <c r="N844" s="25"/>
    </row>
    <row r="845" spans="3:14" x14ac:dyDescent="0.25">
      <c r="C845" s="25"/>
      <c r="D845" s="25"/>
      <c r="E845" s="25"/>
      <c r="F845" s="72"/>
      <c r="G845" s="25"/>
      <c r="H845" s="210"/>
      <c r="I845" s="210"/>
      <c r="J845" s="204"/>
      <c r="K845" s="204"/>
      <c r="L845" s="204"/>
      <c r="M845" s="204"/>
      <c r="N845" s="25"/>
    </row>
    <row r="846" spans="3:14" x14ac:dyDescent="0.25">
      <c r="C846" s="25"/>
      <c r="D846" s="25"/>
      <c r="E846" s="25"/>
      <c r="F846" s="72"/>
      <c r="G846" s="25"/>
      <c r="H846" s="210"/>
      <c r="I846" s="210"/>
      <c r="J846" s="204"/>
      <c r="K846" s="204"/>
      <c r="L846" s="204"/>
      <c r="M846" s="204"/>
      <c r="N846" s="25"/>
    </row>
    <row r="847" spans="3:14" x14ac:dyDescent="0.25">
      <c r="C847" s="25"/>
      <c r="D847" s="25"/>
      <c r="E847" s="25"/>
      <c r="F847" s="72"/>
      <c r="G847" s="25"/>
      <c r="H847" s="210"/>
      <c r="I847" s="210"/>
      <c r="J847" s="204"/>
      <c r="K847" s="204"/>
      <c r="L847" s="204"/>
      <c r="M847" s="204"/>
      <c r="N847" s="25"/>
    </row>
    <row r="848" spans="3:14" x14ac:dyDescent="0.25">
      <c r="C848" s="25"/>
      <c r="D848" s="25"/>
      <c r="E848" s="25"/>
      <c r="F848" s="72"/>
      <c r="G848" s="25"/>
      <c r="H848" s="210"/>
      <c r="I848" s="210"/>
      <c r="J848" s="204"/>
      <c r="K848" s="204"/>
      <c r="L848" s="204"/>
      <c r="M848" s="204"/>
      <c r="N848" s="25"/>
    </row>
    <row r="849" spans="3:14" x14ac:dyDescent="0.25">
      <c r="C849" s="25"/>
      <c r="D849" s="25"/>
      <c r="E849" s="25"/>
      <c r="F849" s="72"/>
      <c r="G849" s="25"/>
      <c r="H849" s="210"/>
      <c r="I849" s="210"/>
      <c r="J849" s="204"/>
      <c r="K849" s="204"/>
      <c r="L849" s="204"/>
      <c r="M849" s="204"/>
      <c r="N849" s="25"/>
    </row>
    <row r="850" spans="3:14" x14ac:dyDescent="0.25">
      <c r="C850" s="25"/>
      <c r="D850" s="25"/>
      <c r="E850" s="25"/>
      <c r="F850" s="72"/>
      <c r="G850" s="25"/>
      <c r="H850" s="210"/>
      <c r="I850" s="210"/>
      <c r="J850" s="204"/>
      <c r="K850" s="204"/>
      <c r="L850" s="204"/>
      <c r="M850" s="204"/>
      <c r="N850" s="25"/>
    </row>
    <row r="851" spans="3:14" x14ac:dyDescent="0.25">
      <c r="C851" s="25"/>
      <c r="D851" s="25"/>
      <c r="E851" s="25"/>
      <c r="F851" s="72"/>
      <c r="G851" s="25"/>
      <c r="H851" s="210"/>
      <c r="I851" s="210"/>
      <c r="J851" s="204"/>
      <c r="K851" s="204"/>
      <c r="L851" s="204"/>
      <c r="M851" s="204"/>
      <c r="N851" s="25"/>
    </row>
    <row r="852" spans="3:14" x14ac:dyDescent="0.25">
      <c r="C852" s="25"/>
      <c r="D852" s="25"/>
      <c r="E852" s="25"/>
      <c r="F852" s="72"/>
      <c r="G852" s="25"/>
      <c r="H852" s="210"/>
      <c r="I852" s="210"/>
      <c r="J852" s="204"/>
      <c r="K852" s="204"/>
      <c r="L852" s="204"/>
      <c r="M852" s="204"/>
      <c r="N852" s="25"/>
    </row>
    <row r="853" spans="3:14" x14ac:dyDescent="0.25">
      <c r="C853" s="25"/>
      <c r="D853" s="25"/>
      <c r="E853" s="25"/>
      <c r="F853" s="72"/>
      <c r="G853" s="25"/>
      <c r="H853" s="210"/>
      <c r="I853" s="210"/>
      <c r="J853" s="204"/>
      <c r="K853" s="204"/>
      <c r="L853" s="204"/>
      <c r="M853" s="204"/>
      <c r="N853" s="25"/>
    </row>
    <row r="854" spans="3:14" x14ac:dyDescent="0.25">
      <c r="C854" s="25"/>
      <c r="D854" s="25"/>
      <c r="E854" s="25"/>
      <c r="F854" s="72"/>
      <c r="G854" s="25"/>
      <c r="H854" s="210"/>
      <c r="I854" s="210"/>
      <c r="J854" s="204"/>
      <c r="K854" s="204"/>
      <c r="L854" s="204"/>
      <c r="M854" s="204"/>
      <c r="N854" s="25"/>
    </row>
    <row r="855" spans="3:14" x14ac:dyDescent="0.25">
      <c r="C855" s="25"/>
      <c r="D855" s="25"/>
      <c r="E855" s="25"/>
      <c r="F855" s="72"/>
      <c r="G855" s="25"/>
      <c r="H855" s="210"/>
      <c r="I855" s="210"/>
      <c r="J855" s="204"/>
      <c r="K855" s="204"/>
      <c r="L855" s="204"/>
      <c r="M855" s="204"/>
      <c r="N855" s="25"/>
    </row>
    <row r="856" spans="3:14" x14ac:dyDescent="0.25">
      <c r="C856" s="25"/>
      <c r="D856" s="25"/>
      <c r="E856" s="25"/>
      <c r="F856" s="72"/>
      <c r="G856" s="25"/>
      <c r="H856" s="210"/>
      <c r="I856" s="210"/>
      <c r="J856" s="204"/>
      <c r="K856" s="204"/>
      <c r="L856" s="204"/>
      <c r="M856" s="204"/>
      <c r="N856" s="25"/>
    </row>
    <row r="857" spans="3:14" x14ac:dyDescent="0.25">
      <c r="C857" s="25"/>
      <c r="D857" s="25"/>
      <c r="E857" s="25"/>
      <c r="F857" s="72"/>
      <c r="G857" s="25"/>
      <c r="H857" s="210"/>
      <c r="I857" s="210"/>
      <c r="J857" s="204"/>
      <c r="K857" s="204"/>
      <c r="L857" s="204"/>
      <c r="M857" s="204"/>
      <c r="N857" s="25"/>
    </row>
    <row r="858" spans="3:14" x14ac:dyDescent="0.25">
      <c r="C858" s="25"/>
      <c r="D858" s="25"/>
      <c r="E858" s="25"/>
      <c r="F858" s="72"/>
      <c r="G858" s="25"/>
      <c r="H858" s="210"/>
      <c r="I858" s="210"/>
      <c r="J858" s="204"/>
      <c r="K858" s="204"/>
      <c r="L858" s="204"/>
      <c r="M858" s="204"/>
      <c r="N858" s="25"/>
    </row>
    <row r="859" spans="3:14" x14ac:dyDescent="0.25">
      <c r="C859" s="25"/>
      <c r="D859" s="25"/>
      <c r="E859" s="25"/>
      <c r="F859" s="72"/>
      <c r="G859" s="25"/>
      <c r="H859" s="210"/>
      <c r="I859" s="210"/>
      <c r="J859" s="204"/>
      <c r="K859" s="204"/>
      <c r="L859" s="204"/>
      <c r="M859" s="204"/>
      <c r="N859" s="25"/>
    </row>
    <row r="860" spans="3:14" x14ac:dyDescent="0.25">
      <c r="C860" s="25"/>
      <c r="D860" s="25"/>
      <c r="E860" s="25"/>
      <c r="F860" s="72"/>
      <c r="G860" s="25"/>
      <c r="H860" s="210"/>
      <c r="I860" s="210"/>
      <c r="J860" s="204"/>
      <c r="K860" s="204"/>
      <c r="L860" s="204"/>
      <c r="M860" s="204"/>
      <c r="N860" s="25"/>
    </row>
    <row r="861" spans="3:14" x14ac:dyDescent="0.25">
      <c r="C861" s="25"/>
      <c r="D861" s="25"/>
      <c r="E861" s="25"/>
      <c r="F861" s="72"/>
      <c r="G861" s="25"/>
      <c r="H861" s="210"/>
      <c r="I861" s="210"/>
      <c r="J861" s="204"/>
      <c r="K861" s="204"/>
      <c r="L861" s="204"/>
      <c r="M861" s="204"/>
      <c r="N861" s="25"/>
    </row>
    <row r="862" spans="3:14" x14ac:dyDescent="0.25">
      <c r="C862" s="25"/>
      <c r="D862" s="25"/>
      <c r="E862" s="25"/>
      <c r="F862" s="72"/>
      <c r="G862" s="25"/>
      <c r="H862" s="210"/>
      <c r="I862" s="210"/>
      <c r="J862" s="204"/>
      <c r="K862" s="204"/>
      <c r="L862" s="204"/>
      <c r="M862" s="204"/>
      <c r="N862" s="25"/>
    </row>
    <row r="863" spans="3:14" x14ac:dyDescent="0.25">
      <c r="C863" s="25"/>
      <c r="D863" s="25"/>
      <c r="E863" s="25"/>
      <c r="F863" s="72"/>
      <c r="G863" s="25"/>
      <c r="H863" s="210"/>
      <c r="I863" s="210"/>
      <c r="J863" s="204"/>
      <c r="K863" s="204"/>
      <c r="L863" s="204"/>
      <c r="M863" s="204"/>
      <c r="N863" s="25"/>
    </row>
  </sheetData>
  <autoFilter ref="A8:P387"/>
  <mergeCells count="3">
    <mergeCell ref="D5:G5"/>
    <mergeCell ref="H5:N5"/>
    <mergeCell ref="C1:N1"/>
  </mergeCells>
  <phoneticPr fontId="0" type="noConversion"/>
  <pageMargins left="0.15748031496062992" right="0.27559055118110237" top="0.59055118110236227" bottom="0.27559055118110237" header="0.15748031496062992" footer="0.23622047244094491"/>
  <pageSetup paperSize="9" scale="68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2"/>
  </sheetPr>
  <dimension ref="A1:IP341"/>
  <sheetViews>
    <sheetView showZeros="0" topLeftCell="B1" zoomScale="90" zoomScaleNormal="90" zoomScaleSheetLayoutView="85" workbookViewId="0">
      <pane xSplit="1" ySplit="7" topLeftCell="C8" activePane="bottomRight" state="frozen"/>
      <selection activeCell="B1" sqref="B1"/>
      <selection pane="topRight" activeCell="C1" sqref="C1"/>
      <selection pane="bottomLeft" activeCell="B8" sqref="B8"/>
      <selection pane="bottomRight" activeCell="B14" sqref="B14"/>
    </sheetView>
  </sheetViews>
  <sheetFormatPr defaultColWidth="9.140625" defaultRowHeight="15" x14ac:dyDescent="0.25"/>
  <cols>
    <col min="1" max="1" width="5.5703125" style="5" hidden="1" customWidth="1"/>
    <col min="2" max="2" width="42.7109375" style="5" customWidth="1"/>
    <col min="3" max="3" width="13.7109375" style="5" customWidth="1"/>
    <col min="4" max="4" width="14.5703125" style="5" customWidth="1"/>
    <col min="5" max="5" width="13" style="97" customWidth="1"/>
    <col min="6" max="6" width="9.7109375" style="5" customWidth="1"/>
    <col min="7" max="7" width="15" style="5" customWidth="1"/>
    <col min="8" max="8" width="14.42578125" style="5" customWidth="1"/>
    <col min="9" max="12" width="15.28515625" style="97" customWidth="1"/>
    <col min="13" max="13" width="10" style="5" customWidth="1"/>
    <col min="14" max="15" width="9.140625" style="13" customWidth="1"/>
    <col min="16" max="250" width="9.140625" style="13"/>
    <col min="251" max="16384" width="9.140625" style="5"/>
  </cols>
  <sheetData>
    <row r="1" spans="1:250" s="35" customFormat="1" ht="36" customHeight="1" x14ac:dyDescent="0.25">
      <c r="B1" s="736" t="str">
        <f>'1 уровень'!$C$1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январь-май  2019</v>
      </c>
      <c r="C1" s="737"/>
      <c r="D1" s="737"/>
      <c r="E1" s="737"/>
      <c r="F1" s="737"/>
      <c r="G1" s="737"/>
      <c r="H1" s="737"/>
      <c r="I1" s="737"/>
      <c r="J1" s="737"/>
      <c r="K1" s="737"/>
      <c r="L1" s="737"/>
      <c r="M1" s="737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3"/>
      <c r="AR1" s="83"/>
      <c r="AS1" s="83"/>
      <c r="AT1" s="83"/>
      <c r="AU1" s="83"/>
      <c r="AV1" s="83"/>
      <c r="AW1" s="83"/>
      <c r="AX1" s="83"/>
      <c r="AY1" s="83"/>
      <c r="AZ1" s="83"/>
      <c r="BA1" s="83"/>
      <c r="BB1" s="83"/>
      <c r="BC1" s="83"/>
      <c r="BD1" s="83"/>
      <c r="BE1" s="83"/>
      <c r="BF1" s="83"/>
      <c r="BG1" s="83"/>
      <c r="BH1" s="83"/>
      <c r="BI1" s="83"/>
      <c r="BJ1" s="83"/>
      <c r="BK1" s="83"/>
      <c r="BL1" s="83"/>
      <c r="BM1" s="83"/>
      <c r="BN1" s="83"/>
      <c r="BO1" s="83"/>
      <c r="BP1" s="83"/>
      <c r="BQ1" s="83"/>
      <c r="BR1" s="83"/>
      <c r="BS1" s="83"/>
      <c r="BT1" s="83"/>
      <c r="BU1" s="83"/>
      <c r="BV1" s="83"/>
      <c r="BW1" s="83"/>
      <c r="BX1" s="83"/>
      <c r="BY1" s="83"/>
      <c r="BZ1" s="83"/>
      <c r="CA1" s="83"/>
      <c r="CB1" s="83"/>
      <c r="CC1" s="83"/>
      <c r="CD1" s="83"/>
      <c r="CE1" s="83"/>
      <c r="CF1" s="83"/>
      <c r="CG1" s="83"/>
      <c r="CH1" s="83"/>
      <c r="CI1" s="83"/>
      <c r="CJ1" s="83"/>
      <c r="CK1" s="83"/>
      <c r="CL1" s="83"/>
      <c r="CM1" s="83"/>
      <c r="CN1" s="83"/>
      <c r="CO1" s="83"/>
      <c r="CP1" s="83"/>
      <c r="CQ1" s="83"/>
      <c r="CR1" s="83"/>
      <c r="CS1" s="83"/>
      <c r="CT1" s="83"/>
      <c r="CU1" s="83"/>
      <c r="CV1" s="83"/>
      <c r="CW1" s="83"/>
      <c r="CX1" s="83"/>
      <c r="CY1" s="83"/>
      <c r="CZ1" s="83"/>
      <c r="DA1" s="83"/>
      <c r="DB1" s="83"/>
      <c r="DC1" s="83"/>
      <c r="DD1" s="83"/>
      <c r="DE1" s="83"/>
      <c r="DF1" s="83"/>
      <c r="DG1" s="83"/>
      <c r="DH1" s="83"/>
      <c r="DI1" s="83"/>
      <c r="DJ1" s="83"/>
      <c r="DK1" s="83"/>
      <c r="DL1" s="83"/>
      <c r="DM1" s="83"/>
      <c r="DN1" s="83"/>
      <c r="DO1" s="83"/>
      <c r="DP1" s="83"/>
      <c r="DQ1" s="83"/>
      <c r="DR1" s="83"/>
      <c r="DS1" s="83"/>
      <c r="DT1" s="83"/>
      <c r="DU1" s="83"/>
      <c r="DV1" s="83"/>
      <c r="DW1" s="83"/>
      <c r="DX1" s="83"/>
      <c r="DY1" s="83"/>
      <c r="DZ1" s="83"/>
      <c r="EA1" s="83"/>
      <c r="EB1" s="83"/>
      <c r="EC1" s="83"/>
      <c r="ED1" s="83"/>
      <c r="EE1" s="83"/>
      <c r="EF1" s="83"/>
      <c r="EG1" s="83"/>
      <c r="EH1" s="83"/>
      <c r="EI1" s="83"/>
      <c r="EJ1" s="83"/>
      <c r="EK1" s="83"/>
      <c r="EL1" s="83"/>
      <c r="EM1" s="83"/>
      <c r="EN1" s="83"/>
      <c r="EO1" s="83"/>
      <c r="EP1" s="83"/>
      <c r="EQ1" s="83"/>
      <c r="ER1" s="83"/>
      <c r="ES1" s="83"/>
      <c r="ET1" s="83"/>
      <c r="EU1" s="83"/>
      <c r="EV1" s="83"/>
      <c r="EW1" s="83"/>
      <c r="EX1" s="83"/>
      <c r="EY1" s="83"/>
      <c r="EZ1" s="83"/>
      <c r="FA1" s="83"/>
      <c r="FB1" s="83"/>
      <c r="FC1" s="83"/>
      <c r="FD1" s="83"/>
      <c r="FE1" s="83"/>
      <c r="FF1" s="83"/>
      <c r="FG1" s="83"/>
      <c r="FH1" s="83"/>
      <c r="FI1" s="83"/>
      <c r="FJ1" s="83"/>
      <c r="FK1" s="83"/>
      <c r="FL1" s="83"/>
      <c r="FM1" s="83"/>
      <c r="FN1" s="83"/>
      <c r="FO1" s="83"/>
      <c r="FP1" s="83"/>
      <c r="FQ1" s="83"/>
      <c r="FR1" s="83"/>
      <c r="FS1" s="83"/>
      <c r="FT1" s="83"/>
      <c r="FU1" s="83"/>
      <c r="FV1" s="83"/>
      <c r="FW1" s="83"/>
      <c r="FX1" s="83"/>
      <c r="FY1" s="83"/>
      <c r="FZ1" s="83"/>
      <c r="GA1" s="83"/>
      <c r="GB1" s="83"/>
      <c r="GC1" s="83"/>
      <c r="GD1" s="83"/>
      <c r="GE1" s="83"/>
      <c r="GF1" s="83"/>
      <c r="GG1" s="83"/>
      <c r="GH1" s="83"/>
      <c r="GI1" s="83"/>
      <c r="GJ1" s="83"/>
      <c r="GK1" s="83"/>
      <c r="GL1" s="83"/>
      <c r="GM1" s="83"/>
      <c r="GN1" s="83"/>
      <c r="GO1" s="83"/>
      <c r="GP1" s="83"/>
      <c r="GQ1" s="83"/>
      <c r="GR1" s="83"/>
      <c r="GS1" s="83"/>
      <c r="GT1" s="83"/>
      <c r="GU1" s="83"/>
      <c r="GV1" s="83"/>
      <c r="GW1" s="83"/>
      <c r="GX1" s="83"/>
      <c r="GY1" s="83"/>
      <c r="GZ1" s="83"/>
      <c r="HA1" s="83"/>
      <c r="HB1" s="83"/>
      <c r="HC1" s="83"/>
      <c r="HD1" s="83"/>
      <c r="HE1" s="83"/>
      <c r="HF1" s="83"/>
      <c r="HG1" s="83"/>
      <c r="HH1" s="83"/>
      <c r="HI1" s="83"/>
      <c r="HJ1" s="83"/>
      <c r="HK1" s="83"/>
      <c r="HL1" s="83"/>
      <c r="HM1" s="83"/>
      <c r="HN1" s="83"/>
      <c r="HO1" s="83"/>
      <c r="HP1" s="83"/>
      <c r="HQ1" s="83"/>
      <c r="HR1" s="83"/>
      <c r="HS1" s="83"/>
      <c r="HT1" s="83"/>
      <c r="HU1" s="83"/>
      <c r="HV1" s="83"/>
      <c r="HW1" s="83"/>
      <c r="HX1" s="83"/>
      <c r="HY1" s="83"/>
      <c r="HZ1" s="83"/>
      <c r="IA1" s="83"/>
      <c r="IB1" s="83"/>
      <c r="IC1" s="83"/>
      <c r="ID1" s="83"/>
      <c r="IE1" s="83"/>
      <c r="IF1" s="83"/>
      <c r="IG1" s="83"/>
      <c r="IH1" s="83"/>
      <c r="II1" s="83"/>
      <c r="IJ1" s="83"/>
      <c r="IK1" s="83"/>
      <c r="IL1" s="83"/>
      <c r="IM1" s="83"/>
      <c r="IN1" s="83"/>
      <c r="IO1" s="83"/>
      <c r="IP1" s="83"/>
    </row>
    <row r="2" spans="1:250" s="35" customFormat="1" ht="12" customHeight="1" x14ac:dyDescent="0.25">
      <c r="B2" s="736"/>
      <c r="C2" s="736"/>
      <c r="D2" s="736"/>
      <c r="E2" s="736"/>
      <c r="F2" s="736"/>
      <c r="G2" s="736"/>
      <c r="H2" s="736"/>
      <c r="I2" s="736"/>
      <c r="J2" s="736"/>
      <c r="K2" s="736"/>
      <c r="L2" s="736"/>
      <c r="M2" s="736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  <c r="AF2" s="83"/>
      <c r="AG2" s="83"/>
      <c r="AH2" s="83"/>
      <c r="AI2" s="83"/>
      <c r="AJ2" s="83"/>
      <c r="AK2" s="83"/>
      <c r="AL2" s="83"/>
      <c r="AM2" s="83"/>
      <c r="AN2" s="83"/>
      <c r="AO2" s="83"/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  <c r="BM2" s="83"/>
      <c r="BN2" s="83"/>
      <c r="BO2" s="83"/>
      <c r="BP2" s="83"/>
      <c r="BQ2" s="83"/>
      <c r="BR2" s="83"/>
      <c r="BS2" s="83"/>
      <c r="BT2" s="83"/>
      <c r="BU2" s="83"/>
      <c r="BV2" s="83"/>
      <c r="BW2" s="83"/>
      <c r="BX2" s="83"/>
      <c r="BY2" s="83"/>
      <c r="BZ2" s="83"/>
      <c r="CA2" s="83"/>
      <c r="CB2" s="83"/>
      <c r="CC2" s="83"/>
      <c r="CD2" s="83"/>
      <c r="CE2" s="83"/>
      <c r="CF2" s="83"/>
      <c r="CG2" s="83"/>
      <c r="CH2" s="83"/>
      <c r="CI2" s="83"/>
      <c r="CJ2" s="83"/>
      <c r="CK2" s="83"/>
      <c r="CL2" s="83"/>
      <c r="CM2" s="83"/>
      <c r="CN2" s="83"/>
      <c r="CO2" s="83"/>
      <c r="CP2" s="83"/>
      <c r="CQ2" s="83"/>
      <c r="CR2" s="83"/>
      <c r="CS2" s="83"/>
      <c r="CT2" s="83"/>
      <c r="CU2" s="83"/>
      <c r="CV2" s="83"/>
      <c r="CW2" s="83"/>
      <c r="CX2" s="83"/>
      <c r="CY2" s="83"/>
      <c r="CZ2" s="83"/>
      <c r="DA2" s="83"/>
      <c r="DB2" s="83"/>
      <c r="DC2" s="83"/>
      <c r="DD2" s="83"/>
      <c r="DE2" s="83"/>
      <c r="DF2" s="83"/>
      <c r="DG2" s="83"/>
      <c r="DH2" s="83"/>
      <c r="DI2" s="83"/>
      <c r="DJ2" s="83"/>
      <c r="DK2" s="83"/>
      <c r="DL2" s="83"/>
      <c r="DM2" s="83"/>
      <c r="DN2" s="83"/>
      <c r="DO2" s="83"/>
      <c r="DP2" s="83"/>
      <c r="DQ2" s="83"/>
      <c r="DR2" s="83"/>
      <c r="DS2" s="83"/>
      <c r="DT2" s="83"/>
      <c r="DU2" s="83"/>
      <c r="DV2" s="83"/>
      <c r="DW2" s="83"/>
      <c r="DX2" s="83"/>
      <c r="DY2" s="83"/>
      <c r="DZ2" s="83"/>
      <c r="EA2" s="83"/>
      <c r="EB2" s="83"/>
      <c r="EC2" s="83"/>
      <c r="ED2" s="83"/>
      <c r="EE2" s="83"/>
      <c r="EF2" s="83"/>
      <c r="EG2" s="83"/>
      <c r="EH2" s="83"/>
      <c r="EI2" s="83"/>
      <c r="EJ2" s="83"/>
      <c r="EK2" s="83"/>
      <c r="EL2" s="83"/>
      <c r="EM2" s="83"/>
      <c r="EN2" s="83"/>
      <c r="EO2" s="83"/>
      <c r="EP2" s="83"/>
      <c r="EQ2" s="83"/>
      <c r="ER2" s="83"/>
      <c r="ES2" s="83"/>
      <c r="ET2" s="83"/>
      <c r="EU2" s="83"/>
      <c r="EV2" s="83"/>
      <c r="EW2" s="83"/>
      <c r="EX2" s="83"/>
      <c r="EY2" s="83"/>
      <c r="EZ2" s="83"/>
      <c r="FA2" s="83"/>
      <c r="FB2" s="83"/>
      <c r="FC2" s="83"/>
      <c r="FD2" s="83"/>
      <c r="FE2" s="83"/>
      <c r="FF2" s="83"/>
      <c r="FG2" s="83"/>
      <c r="FH2" s="83"/>
      <c r="FI2" s="83"/>
      <c r="FJ2" s="83"/>
      <c r="FK2" s="83"/>
      <c r="FL2" s="83"/>
      <c r="FM2" s="83"/>
      <c r="FN2" s="83"/>
      <c r="FO2" s="83"/>
      <c r="FP2" s="83"/>
      <c r="FQ2" s="83"/>
      <c r="FR2" s="83"/>
      <c r="FS2" s="83"/>
      <c r="FT2" s="83"/>
      <c r="FU2" s="83"/>
      <c r="FV2" s="83"/>
      <c r="FW2" s="83"/>
      <c r="FX2" s="83"/>
      <c r="FY2" s="83"/>
      <c r="FZ2" s="83"/>
      <c r="GA2" s="83"/>
      <c r="GB2" s="83"/>
      <c r="GC2" s="83"/>
      <c r="GD2" s="83"/>
      <c r="GE2" s="83"/>
      <c r="GF2" s="83"/>
      <c r="GG2" s="83"/>
      <c r="GH2" s="83"/>
      <c r="GI2" s="83"/>
      <c r="GJ2" s="83"/>
      <c r="GK2" s="83"/>
      <c r="GL2" s="83"/>
      <c r="GM2" s="83"/>
      <c r="GN2" s="83"/>
      <c r="GO2" s="83"/>
      <c r="GP2" s="83"/>
      <c r="GQ2" s="83"/>
      <c r="GR2" s="83"/>
      <c r="GS2" s="83"/>
      <c r="GT2" s="83"/>
      <c r="GU2" s="83"/>
      <c r="GV2" s="83"/>
      <c r="GW2" s="83"/>
      <c r="GX2" s="83"/>
      <c r="GY2" s="83"/>
      <c r="GZ2" s="83"/>
      <c r="HA2" s="83"/>
      <c r="HB2" s="83"/>
      <c r="HC2" s="83"/>
      <c r="HD2" s="83"/>
      <c r="HE2" s="83"/>
      <c r="HF2" s="83"/>
      <c r="HG2" s="83"/>
      <c r="HH2" s="83"/>
      <c r="HI2" s="83"/>
      <c r="HJ2" s="83"/>
      <c r="HK2" s="83"/>
      <c r="HL2" s="83"/>
      <c r="HM2" s="83"/>
      <c r="HN2" s="83"/>
      <c r="HO2" s="83"/>
      <c r="HP2" s="83"/>
      <c r="HQ2" s="83"/>
      <c r="HR2" s="83"/>
      <c r="HS2" s="83"/>
      <c r="HT2" s="83"/>
      <c r="HU2" s="83"/>
      <c r="HV2" s="83"/>
      <c r="HW2" s="83"/>
      <c r="HX2" s="83"/>
      <c r="HY2" s="83"/>
      <c r="HZ2" s="83"/>
      <c r="IA2" s="83"/>
      <c r="IB2" s="83"/>
      <c r="IC2" s="83"/>
      <c r="ID2" s="83"/>
      <c r="IE2" s="83"/>
      <c r="IF2" s="83"/>
      <c r="IG2" s="83"/>
      <c r="IH2" s="83"/>
      <c r="II2" s="83"/>
      <c r="IJ2" s="83"/>
      <c r="IK2" s="83"/>
      <c r="IL2" s="83"/>
      <c r="IM2" s="83"/>
      <c r="IN2" s="83"/>
      <c r="IO2" s="83"/>
      <c r="IP2" s="83"/>
    </row>
    <row r="3" spans="1:250" hidden="1" x14ac:dyDescent="0.25">
      <c r="B3" s="96">
        <v>5</v>
      </c>
    </row>
    <row r="4" spans="1:250" ht="15.75" customHeight="1" thickBot="1" x14ac:dyDescent="0.3">
      <c r="B4" s="96"/>
    </row>
    <row r="5" spans="1:250" ht="20.25" customHeight="1" thickBot="1" x14ac:dyDescent="0.3">
      <c r="B5" s="26" t="s">
        <v>0</v>
      </c>
      <c r="C5" s="733" t="s">
        <v>102</v>
      </c>
      <c r="D5" s="734"/>
      <c r="E5" s="734"/>
      <c r="F5" s="735"/>
      <c r="G5" s="733" t="s">
        <v>101</v>
      </c>
      <c r="H5" s="734"/>
      <c r="I5" s="734"/>
      <c r="J5" s="734"/>
      <c r="K5" s="734"/>
      <c r="L5" s="734"/>
      <c r="M5" s="735"/>
    </row>
    <row r="6" spans="1:250" ht="72.75" customHeight="1" thickBot="1" x14ac:dyDescent="0.3">
      <c r="B6" s="27"/>
      <c r="C6" s="179" t="s">
        <v>128</v>
      </c>
      <c r="D6" s="179" t="str">
        <f>'1 уровень'!E6</f>
        <v>План 5 мес. 2019 г. (законченный случай)</v>
      </c>
      <c r="E6" s="180" t="s">
        <v>103</v>
      </c>
      <c r="F6" s="65" t="s">
        <v>35</v>
      </c>
      <c r="G6" s="208" t="s">
        <v>129</v>
      </c>
      <c r="H6" s="208" t="str">
        <f>'1 уровень'!I6</f>
        <v>План 5 мес. 2019 г. (тыс.руб)</v>
      </c>
      <c r="I6" s="200" t="s">
        <v>104</v>
      </c>
      <c r="J6" s="200" t="s">
        <v>136</v>
      </c>
      <c r="K6" s="200" t="s">
        <v>134</v>
      </c>
      <c r="L6" s="200" t="s">
        <v>135</v>
      </c>
      <c r="M6" s="65" t="s">
        <v>35</v>
      </c>
    </row>
    <row r="7" spans="1:250" s="13" customFormat="1" ht="15.75" thickBot="1" x14ac:dyDescent="0.3">
      <c r="B7" s="37">
        <v>1</v>
      </c>
      <c r="C7" s="37">
        <v>2</v>
      </c>
      <c r="D7" s="37">
        <v>3</v>
      </c>
      <c r="E7" s="37">
        <v>4</v>
      </c>
      <c r="F7" s="37">
        <v>5</v>
      </c>
      <c r="G7" s="317">
        <v>6</v>
      </c>
      <c r="H7" s="317">
        <v>7</v>
      </c>
      <c r="I7" s="317">
        <v>8</v>
      </c>
      <c r="J7" s="317"/>
      <c r="K7" s="317">
        <v>9</v>
      </c>
      <c r="L7" s="317">
        <v>10</v>
      </c>
      <c r="M7" s="37">
        <v>11</v>
      </c>
    </row>
    <row r="8" spans="1:250" s="13" customFormat="1" ht="19.149999999999999" customHeight="1" x14ac:dyDescent="0.25">
      <c r="A8" s="13">
        <v>1</v>
      </c>
      <c r="B8" s="82" t="s">
        <v>2</v>
      </c>
      <c r="C8" s="12"/>
      <c r="D8" s="12"/>
      <c r="E8" s="98"/>
      <c r="F8" s="12"/>
      <c r="G8" s="10"/>
      <c r="H8" s="10"/>
      <c r="I8" s="80"/>
      <c r="J8" s="80"/>
      <c r="K8" s="80"/>
      <c r="L8" s="80"/>
      <c r="M8" s="10"/>
    </row>
    <row r="9" spans="1:250" ht="31.5" customHeight="1" x14ac:dyDescent="0.25">
      <c r="A9" s="13">
        <v>1</v>
      </c>
      <c r="B9" s="101" t="s">
        <v>71</v>
      </c>
      <c r="C9" s="560"/>
      <c r="D9" s="560"/>
      <c r="E9" s="560"/>
      <c r="F9" s="560"/>
      <c r="G9" s="561"/>
      <c r="H9" s="561"/>
      <c r="I9" s="561"/>
      <c r="J9" s="561"/>
      <c r="K9" s="561"/>
      <c r="L9" s="561"/>
      <c r="M9" s="561"/>
    </row>
    <row r="10" spans="1:250" s="25" customFormat="1" ht="30" x14ac:dyDescent="0.25">
      <c r="A10" s="13">
        <v>1</v>
      </c>
      <c r="B10" s="119" t="s">
        <v>120</v>
      </c>
      <c r="C10" s="396">
        <f>SUM(C11:C14)</f>
        <v>13525</v>
      </c>
      <c r="D10" s="396">
        <f>SUM(D11:D14)</f>
        <v>5635</v>
      </c>
      <c r="E10" s="396">
        <f>SUM(E11:E14)</f>
        <v>5987</v>
      </c>
      <c r="F10" s="353">
        <f t="shared" ref="F10:F19" si="0">E10/D10*100</f>
        <v>106.24667258207631</v>
      </c>
      <c r="G10" s="562">
        <f t="shared" ref="G10:L10" si="1">SUM(G11:G14)</f>
        <v>23978.705619999997</v>
      </c>
      <c r="H10" s="562">
        <f t="shared" si="1"/>
        <v>9991.1299999999974</v>
      </c>
      <c r="I10" s="562">
        <f t="shared" si="1"/>
        <v>11503.145769999999</v>
      </c>
      <c r="J10" s="562">
        <f t="shared" si="1"/>
        <v>1512.0157699999995</v>
      </c>
      <c r="K10" s="562">
        <f t="shared" si="1"/>
        <v>-180.60696999999999</v>
      </c>
      <c r="L10" s="562">
        <f t="shared" si="1"/>
        <v>11322.5388</v>
      </c>
      <c r="M10" s="562">
        <f>I10/H10*100</f>
        <v>115.13358118651247</v>
      </c>
    </row>
    <row r="11" spans="1:250" s="25" customFormat="1" ht="30" x14ac:dyDescent="0.25">
      <c r="A11" s="13">
        <v>1</v>
      </c>
      <c r="B11" s="47" t="s">
        <v>79</v>
      </c>
      <c r="C11" s="396">
        <v>10153</v>
      </c>
      <c r="D11" s="397">
        <f t="shared" ref="D11:D18" si="2">ROUND(C11/12*$B$3,0)</f>
        <v>4230</v>
      </c>
      <c r="E11" s="396">
        <v>4995</v>
      </c>
      <c r="F11" s="353">
        <f t="shared" si="0"/>
        <v>118.08510638297874</v>
      </c>
      <c r="G11" s="562">
        <v>16302.26598</v>
      </c>
      <c r="H11" s="563">
        <f>ROUND(G11/12*$B$3,2)</f>
        <v>6792.61</v>
      </c>
      <c r="I11" s="564">
        <f t="shared" ref="I11:I14" si="3">L11-K11</f>
        <v>8186.3846399999993</v>
      </c>
      <c r="J11" s="564">
        <f t="shared" ref="J11:J74" si="4">I11-H11</f>
        <v>1393.7746399999996</v>
      </c>
      <c r="K11" s="564">
        <v>-83.916849999999997</v>
      </c>
      <c r="L11" s="564">
        <v>8102.4677899999997</v>
      </c>
      <c r="M11" s="562">
        <f>I11/H11*100</f>
        <v>120.51898519125932</v>
      </c>
    </row>
    <row r="12" spans="1:250" s="25" customFormat="1" ht="30" x14ac:dyDescent="0.25">
      <c r="A12" s="13">
        <v>1</v>
      </c>
      <c r="B12" s="47" t="s">
        <v>80</v>
      </c>
      <c r="C12" s="396">
        <v>3046</v>
      </c>
      <c r="D12" s="397">
        <f>ROUND(C12/12*$B$3,0)</f>
        <v>1269</v>
      </c>
      <c r="E12" s="396">
        <v>663</v>
      </c>
      <c r="F12" s="353">
        <f t="shared" si="0"/>
        <v>52.245862884160758</v>
      </c>
      <c r="G12" s="562">
        <v>5537.2015599999995</v>
      </c>
      <c r="H12" s="565">
        <f t="shared" ref="H12:H14" si="5">ROUND(G12/12*$B$3,2)</f>
        <v>2307.17</v>
      </c>
      <c r="I12" s="564">
        <f t="shared" si="3"/>
        <v>1157.83681</v>
      </c>
      <c r="J12" s="564">
        <f t="shared" si="4"/>
        <v>-1149.3331900000001</v>
      </c>
      <c r="K12" s="564">
        <v>-16.632680000000001</v>
      </c>
      <c r="L12" s="564">
        <v>1141.2041300000001</v>
      </c>
      <c r="M12" s="562">
        <f t="shared" ref="M12:M20" si="6">I12/H12*100</f>
        <v>50.184286810248047</v>
      </c>
    </row>
    <row r="13" spans="1:250" s="25" customFormat="1" ht="45" x14ac:dyDescent="0.25">
      <c r="A13" s="13">
        <v>1</v>
      </c>
      <c r="B13" s="47" t="s">
        <v>114</v>
      </c>
      <c r="C13" s="396">
        <v>65</v>
      </c>
      <c r="D13" s="397">
        <f t="shared" si="2"/>
        <v>27</v>
      </c>
      <c r="E13" s="396">
        <v>64</v>
      </c>
      <c r="F13" s="353">
        <f t="shared" si="0"/>
        <v>237.03703703703701</v>
      </c>
      <c r="G13" s="562">
        <v>426.53520000000003</v>
      </c>
      <c r="H13" s="565">
        <f t="shared" si="5"/>
        <v>177.72</v>
      </c>
      <c r="I13" s="564">
        <f t="shared" si="3"/>
        <v>419.97311999999994</v>
      </c>
      <c r="J13" s="564">
        <f t="shared" si="4"/>
        <v>242.25311999999994</v>
      </c>
      <c r="K13" s="564">
        <v>-6.5620799999999999</v>
      </c>
      <c r="L13" s="564">
        <v>413.41103999999996</v>
      </c>
      <c r="M13" s="562">
        <f t="shared" si="6"/>
        <v>236.31168129642131</v>
      </c>
    </row>
    <row r="14" spans="1:250" s="25" customFormat="1" ht="30" x14ac:dyDescent="0.25">
      <c r="A14" s="13">
        <v>1</v>
      </c>
      <c r="B14" s="47" t="s">
        <v>115</v>
      </c>
      <c r="C14" s="396">
        <v>261</v>
      </c>
      <c r="D14" s="397">
        <f t="shared" si="2"/>
        <v>109</v>
      </c>
      <c r="E14" s="396">
        <v>265</v>
      </c>
      <c r="F14" s="353">
        <f t="shared" si="0"/>
        <v>243.11926605504587</v>
      </c>
      <c r="G14" s="562">
        <v>1712.7028799999998</v>
      </c>
      <c r="H14" s="565">
        <f t="shared" si="5"/>
        <v>713.63</v>
      </c>
      <c r="I14" s="564">
        <f t="shared" si="3"/>
        <v>1738.9512</v>
      </c>
      <c r="J14" s="564">
        <f t="shared" si="4"/>
        <v>1025.3211999999999</v>
      </c>
      <c r="K14" s="564">
        <v>-73.495360000000005</v>
      </c>
      <c r="L14" s="564">
        <v>1665.4558400000001</v>
      </c>
      <c r="M14" s="562">
        <f t="shared" si="6"/>
        <v>243.67686336056499</v>
      </c>
    </row>
    <row r="15" spans="1:250" s="25" customFormat="1" ht="44.25" customHeight="1" x14ac:dyDescent="0.25">
      <c r="A15" s="13">
        <v>1</v>
      </c>
      <c r="B15" s="119" t="s">
        <v>112</v>
      </c>
      <c r="C15" s="396">
        <f>SUM(C16:C18)</f>
        <v>17982</v>
      </c>
      <c r="D15" s="396">
        <f>SUM(D16:D18)</f>
        <v>7492</v>
      </c>
      <c r="E15" s="396">
        <f>SUM(E16:E18)</f>
        <v>7744</v>
      </c>
      <c r="F15" s="353">
        <f t="shared" si="0"/>
        <v>103.36358782701549</v>
      </c>
      <c r="G15" s="564">
        <f t="shared" ref="G15:L15" si="7">SUM(G16:G18)</f>
        <v>45877.658049999998</v>
      </c>
      <c r="H15" s="564">
        <f t="shared" si="7"/>
        <v>19115.689999999999</v>
      </c>
      <c r="I15" s="564">
        <f t="shared" si="7"/>
        <v>17046.49625</v>
      </c>
      <c r="J15" s="564">
        <f t="shared" si="7"/>
        <v>-2069.1937499999999</v>
      </c>
      <c r="K15" s="564">
        <f t="shared" si="7"/>
        <v>-21.62735</v>
      </c>
      <c r="L15" s="564">
        <f t="shared" si="7"/>
        <v>17024.868900000001</v>
      </c>
      <c r="M15" s="562">
        <f t="shared" si="6"/>
        <v>89.175416895754225</v>
      </c>
    </row>
    <row r="16" spans="1:250" s="25" customFormat="1" ht="30" x14ac:dyDescent="0.25">
      <c r="A16" s="13">
        <v>1</v>
      </c>
      <c r="B16" s="47" t="s">
        <v>108</v>
      </c>
      <c r="C16" s="396">
        <v>1700</v>
      </c>
      <c r="D16" s="397">
        <f t="shared" si="2"/>
        <v>708</v>
      </c>
      <c r="E16" s="396">
        <v>176</v>
      </c>
      <c r="F16" s="353">
        <f t="shared" si="0"/>
        <v>24.858757062146893</v>
      </c>
      <c r="G16" s="565">
        <v>3604.8670000000006</v>
      </c>
      <c r="H16" s="565">
        <f t="shared" ref="H16:H19" si="8">ROUND(G16/12*$B$3,2)</f>
        <v>1502.03</v>
      </c>
      <c r="I16" s="564">
        <f t="shared" ref="I16:I19" si="9">L16-K16</f>
        <v>377.40965999999997</v>
      </c>
      <c r="J16" s="562">
        <f t="shared" si="4"/>
        <v>-1124.6203399999999</v>
      </c>
      <c r="K16" s="562">
        <v>-21.62735</v>
      </c>
      <c r="L16" s="562">
        <v>355.78231</v>
      </c>
      <c r="M16" s="562">
        <f t="shared" si="6"/>
        <v>25.126639281505692</v>
      </c>
    </row>
    <row r="17" spans="1:250" s="25" customFormat="1" ht="60" customHeight="1" x14ac:dyDescent="0.25">
      <c r="A17" s="13">
        <v>1</v>
      </c>
      <c r="B17" s="47" t="s">
        <v>119</v>
      </c>
      <c r="C17" s="396">
        <v>15043</v>
      </c>
      <c r="D17" s="397">
        <f t="shared" si="2"/>
        <v>6268</v>
      </c>
      <c r="E17" s="396">
        <v>6285</v>
      </c>
      <c r="F17" s="353">
        <f t="shared" si="0"/>
        <v>100.27121888959796</v>
      </c>
      <c r="G17" s="565">
        <v>40900.412700000001</v>
      </c>
      <c r="H17" s="565">
        <f t="shared" si="8"/>
        <v>17041.84</v>
      </c>
      <c r="I17" s="564">
        <f t="shared" si="9"/>
        <v>15270.3585</v>
      </c>
      <c r="J17" s="564">
        <f t="shared" si="4"/>
        <v>-1771.4814999999999</v>
      </c>
      <c r="K17" s="564">
        <v>0</v>
      </c>
      <c r="L17" s="564">
        <v>15270.3585</v>
      </c>
      <c r="M17" s="562">
        <f t="shared" si="6"/>
        <v>89.605104261042229</v>
      </c>
    </row>
    <row r="18" spans="1:250" s="25" customFormat="1" ht="45" x14ac:dyDescent="0.25">
      <c r="A18" s="13">
        <v>1</v>
      </c>
      <c r="B18" s="47" t="s">
        <v>109</v>
      </c>
      <c r="C18" s="396">
        <v>1239</v>
      </c>
      <c r="D18" s="397">
        <f t="shared" si="2"/>
        <v>516</v>
      </c>
      <c r="E18" s="396">
        <v>1283</v>
      </c>
      <c r="F18" s="353">
        <f t="shared" si="0"/>
        <v>248.64341085271317</v>
      </c>
      <c r="G18" s="565">
        <v>1372.3783500000002</v>
      </c>
      <c r="H18" s="565">
        <f t="shared" si="8"/>
        <v>571.82000000000005</v>
      </c>
      <c r="I18" s="564">
        <f t="shared" si="9"/>
        <v>1398.7280899999998</v>
      </c>
      <c r="J18" s="564">
        <f t="shared" si="4"/>
        <v>826.90808999999979</v>
      </c>
      <c r="K18" s="564">
        <v>0</v>
      </c>
      <c r="L18" s="564">
        <v>1398.7280899999998</v>
      </c>
      <c r="M18" s="562">
        <f t="shared" si="6"/>
        <v>244.60985799727183</v>
      </c>
    </row>
    <row r="19" spans="1:250" s="25" customFormat="1" ht="30.75" thickBot="1" x14ac:dyDescent="0.3">
      <c r="A19" s="13">
        <v>1</v>
      </c>
      <c r="B19" s="271" t="s">
        <v>123</v>
      </c>
      <c r="C19" s="396">
        <v>26486</v>
      </c>
      <c r="D19" s="397">
        <f>ROUND(C19/12*$B$3,0)</f>
        <v>11036</v>
      </c>
      <c r="E19" s="396">
        <v>14530</v>
      </c>
      <c r="F19" s="353">
        <f t="shared" si="0"/>
        <v>131.66002174700978</v>
      </c>
      <c r="G19" s="562">
        <v>25776.70492</v>
      </c>
      <c r="H19" s="565">
        <f t="shared" si="8"/>
        <v>10740.29</v>
      </c>
      <c r="I19" s="564">
        <f t="shared" si="9"/>
        <v>14215.216160000002</v>
      </c>
      <c r="J19" s="564">
        <f t="shared" si="4"/>
        <v>3474.9261600000009</v>
      </c>
      <c r="K19" s="564">
        <v>-172.29936000000001</v>
      </c>
      <c r="L19" s="564">
        <v>14042.916800000001</v>
      </c>
      <c r="M19" s="562">
        <f>I19/H19*100</f>
        <v>132.35411855732016</v>
      </c>
    </row>
    <row r="20" spans="1:250" s="8" customFormat="1" ht="15.75" thickBot="1" x14ac:dyDescent="0.3">
      <c r="A20" s="13">
        <v>1</v>
      </c>
      <c r="B20" s="76" t="s">
        <v>3</v>
      </c>
      <c r="C20" s="403"/>
      <c r="D20" s="403"/>
      <c r="E20" s="403"/>
      <c r="F20" s="566"/>
      <c r="G20" s="567">
        <f t="shared" ref="G20:L20" si="10">G10+G15+G19</f>
        <v>95633.068589999995</v>
      </c>
      <c r="H20" s="567">
        <f t="shared" si="10"/>
        <v>39847.11</v>
      </c>
      <c r="I20" s="567">
        <f t="shared" si="10"/>
        <v>42764.858180000003</v>
      </c>
      <c r="J20" s="567">
        <f t="shared" si="10"/>
        <v>2917.7481800000005</v>
      </c>
      <c r="K20" s="567">
        <f t="shared" si="10"/>
        <v>-374.53368</v>
      </c>
      <c r="L20" s="567">
        <f t="shared" si="10"/>
        <v>42390.324500000002</v>
      </c>
      <c r="M20" s="568">
        <f t="shared" si="6"/>
        <v>107.32235833414268</v>
      </c>
    </row>
    <row r="21" spans="1:250" ht="14.25" customHeight="1" x14ac:dyDescent="0.25">
      <c r="A21" s="13">
        <v>1</v>
      </c>
      <c r="B21" s="52"/>
      <c r="C21" s="569"/>
      <c r="D21" s="569"/>
      <c r="E21" s="569"/>
      <c r="F21" s="569"/>
      <c r="G21" s="570"/>
      <c r="H21" s="570"/>
      <c r="I21" s="570"/>
      <c r="J21" s="570">
        <f t="shared" si="4"/>
        <v>0</v>
      </c>
      <c r="K21" s="570"/>
      <c r="L21" s="570"/>
      <c r="M21" s="570"/>
    </row>
    <row r="22" spans="1:250" s="16" customFormat="1" ht="27.75" customHeight="1" x14ac:dyDescent="0.25">
      <c r="A22" s="13">
        <v>1</v>
      </c>
      <c r="B22" s="101" t="s">
        <v>72</v>
      </c>
      <c r="C22" s="571"/>
      <c r="D22" s="571"/>
      <c r="E22" s="571"/>
      <c r="F22" s="571"/>
      <c r="G22" s="561"/>
      <c r="H22" s="561"/>
      <c r="I22" s="561"/>
      <c r="J22" s="561">
        <f t="shared" si="4"/>
        <v>0</v>
      </c>
      <c r="K22" s="561"/>
      <c r="L22" s="561"/>
      <c r="M22" s="561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13"/>
      <c r="DJ22" s="13"/>
      <c r="DK22" s="13"/>
      <c r="DL22" s="13"/>
      <c r="DM22" s="13"/>
      <c r="DN22" s="13"/>
      <c r="DO22" s="13"/>
      <c r="DP22" s="13"/>
      <c r="DQ22" s="13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13"/>
      <c r="EH22" s="13"/>
      <c r="EI22" s="13"/>
      <c r="EJ22" s="13"/>
      <c r="EK22" s="13"/>
      <c r="EL22" s="13"/>
      <c r="EM22" s="13"/>
      <c r="EN22" s="13"/>
      <c r="EO22" s="13"/>
      <c r="EP22" s="13"/>
      <c r="EQ22" s="13"/>
      <c r="ER22" s="13"/>
      <c r="ES22" s="13"/>
      <c r="ET22" s="13"/>
      <c r="EU22" s="13"/>
      <c r="EV22" s="13"/>
      <c r="EW22" s="13"/>
      <c r="EX22" s="13"/>
      <c r="EY22" s="13"/>
      <c r="EZ22" s="13"/>
      <c r="FA22" s="13"/>
      <c r="FB22" s="13"/>
      <c r="FC22" s="13"/>
      <c r="FD22" s="13"/>
      <c r="FE22" s="13"/>
      <c r="FF22" s="13"/>
      <c r="FG22" s="13"/>
      <c r="FH22" s="13"/>
      <c r="FI22" s="13"/>
      <c r="FJ22" s="13"/>
      <c r="FK22" s="13"/>
      <c r="FL22" s="13"/>
      <c r="FM22" s="13"/>
      <c r="FN22" s="13"/>
      <c r="FO22" s="13"/>
      <c r="FP22" s="13"/>
      <c r="FQ22" s="13"/>
      <c r="FR22" s="13"/>
      <c r="FS22" s="13"/>
      <c r="FT22" s="13"/>
      <c r="FU22" s="13"/>
      <c r="FV22" s="13"/>
      <c r="FW22" s="13"/>
      <c r="FX22" s="13"/>
      <c r="FY22" s="13"/>
      <c r="FZ22" s="13"/>
      <c r="GA22" s="13"/>
      <c r="GB22" s="13"/>
      <c r="GC22" s="13"/>
      <c r="GD22" s="13"/>
      <c r="GE22" s="13"/>
      <c r="GF22" s="13"/>
      <c r="GG22" s="13"/>
      <c r="GH22" s="13"/>
      <c r="GI22" s="13"/>
      <c r="GJ22" s="13"/>
      <c r="GK22" s="13"/>
      <c r="GL22" s="13"/>
      <c r="GM22" s="13"/>
      <c r="GN22" s="13"/>
      <c r="GO22" s="13"/>
      <c r="GP22" s="13"/>
      <c r="GQ22" s="13"/>
      <c r="GR22" s="13"/>
      <c r="GS22" s="13"/>
      <c r="GT22" s="13"/>
      <c r="GU22" s="13"/>
      <c r="GV22" s="13"/>
      <c r="GW22" s="13"/>
      <c r="GX22" s="13"/>
      <c r="GY22" s="13"/>
      <c r="GZ22" s="13"/>
      <c r="HA22" s="13"/>
      <c r="HB22" s="13"/>
      <c r="HC22" s="13"/>
      <c r="HD22" s="13"/>
      <c r="HE22" s="13"/>
      <c r="HF22" s="13"/>
      <c r="HG22" s="13"/>
      <c r="HH22" s="13"/>
      <c r="HI22" s="13"/>
      <c r="HJ22" s="13"/>
      <c r="HK22" s="13"/>
      <c r="HL22" s="13"/>
      <c r="HM22" s="13"/>
      <c r="HN22" s="13"/>
      <c r="HO22" s="13"/>
      <c r="HP22" s="13"/>
      <c r="HQ22" s="13"/>
      <c r="HR22" s="13"/>
      <c r="HS22" s="13"/>
      <c r="HT22" s="13"/>
      <c r="HU22" s="13"/>
      <c r="HV22" s="13"/>
      <c r="HW22" s="13"/>
      <c r="HX22" s="13"/>
      <c r="HY22" s="13"/>
      <c r="HZ22" s="13"/>
      <c r="IA22" s="13"/>
      <c r="IB22" s="13"/>
      <c r="IC22" s="13"/>
      <c r="ID22" s="13"/>
      <c r="IE22" s="13"/>
      <c r="IF22" s="13"/>
      <c r="IG22" s="13"/>
      <c r="IH22" s="13"/>
      <c r="II22" s="13"/>
      <c r="IJ22" s="13"/>
      <c r="IK22" s="13"/>
      <c r="IL22" s="13"/>
      <c r="IM22" s="13"/>
      <c r="IN22" s="13"/>
      <c r="IO22" s="13"/>
      <c r="IP22" s="13"/>
    </row>
    <row r="23" spans="1:250" s="25" customFormat="1" ht="30" x14ac:dyDescent="0.25">
      <c r="A23" s="13">
        <v>1</v>
      </c>
      <c r="B23" s="119" t="s">
        <v>120</v>
      </c>
      <c r="C23" s="396">
        <f>SUM(C24:C27)</f>
        <v>7643</v>
      </c>
      <c r="D23" s="396">
        <f>SUM(D24:D27)</f>
        <v>3184</v>
      </c>
      <c r="E23" s="396">
        <f>SUM(E24:E27)</f>
        <v>3911</v>
      </c>
      <c r="F23" s="353">
        <f>E23/D23*100</f>
        <v>122.83291457286431</v>
      </c>
      <c r="G23" s="562">
        <f t="shared" ref="G23:L23" si="11">SUM(G24:G27)</f>
        <v>12940.794580000002</v>
      </c>
      <c r="H23" s="562">
        <f t="shared" si="11"/>
        <v>5391.9900000000007</v>
      </c>
      <c r="I23" s="562">
        <f t="shared" si="11"/>
        <v>6603.3890499999989</v>
      </c>
      <c r="J23" s="562">
        <f t="shared" si="11"/>
        <v>1211.3990499999989</v>
      </c>
      <c r="K23" s="562">
        <f t="shared" si="11"/>
        <v>-231.92896999999999</v>
      </c>
      <c r="L23" s="562">
        <f t="shared" si="11"/>
        <v>6371.4600799999989</v>
      </c>
      <c r="M23" s="562">
        <f>I23/H23*100</f>
        <v>122.46664125860764</v>
      </c>
    </row>
    <row r="24" spans="1:250" s="25" customFormat="1" ht="30" x14ac:dyDescent="0.25">
      <c r="A24" s="13">
        <v>1</v>
      </c>
      <c r="B24" s="47" t="s">
        <v>79</v>
      </c>
      <c r="C24" s="396">
        <v>5833</v>
      </c>
      <c r="D24" s="397">
        <f>ROUND(C24/12*$B$3,0)</f>
        <v>2430</v>
      </c>
      <c r="E24" s="396">
        <v>3023</v>
      </c>
      <c r="F24" s="353">
        <f>E24/D24*100</f>
        <v>124.40329218106996</v>
      </c>
      <c r="G24" s="562">
        <v>9365.8147800000006</v>
      </c>
      <c r="H24" s="565">
        <f t="shared" ref="H24:H27" si="12">ROUND(G24/12*$B$3,2)</f>
        <v>3902.42</v>
      </c>
      <c r="I24" s="564">
        <f t="shared" ref="I24:I32" si="13">L24-K24</f>
        <v>4672.490209999999</v>
      </c>
      <c r="J24" s="564">
        <f t="shared" si="4"/>
        <v>770.07020999999895</v>
      </c>
      <c r="K24" s="564">
        <v>-183.98251999999999</v>
      </c>
      <c r="L24" s="564">
        <v>4488.5076899999995</v>
      </c>
      <c r="M24" s="562">
        <f>I24/H24*100</f>
        <v>119.73314533033346</v>
      </c>
    </row>
    <row r="25" spans="1:250" s="25" customFormat="1" ht="30" x14ac:dyDescent="0.25">
      <c r="A25" s="13">
        <v>1</v>
      </c>
      <c r="B25" s="47" t="s">
        <v>80</v>
      </c>
      <c r="C25" s="396">
        <v>1750</v>
      </c>
      <c r="D25" s="397">
        <f>ROUND(C25/12*$B$3,0)</f>
        <v>729</v>
      </c>
      <c r="E25" s="396">
        <v>827</v>
      </c>
      <c r="F25" s="353">
        <f>E25/D25*100</f>
        <v>113.44307270233196</v>
      </c>
      <c r="G25" s="562">
        <v>3181.2550000000001</v>
      </c>
      <c r="H25" s="565">
        <f t="shared" si="12"/>
        <v>1325.52</v>
      </c>
      <c r="I25" s="564">
        <f t="shared" si="13"/>
        <v>1530.61196</v>
      </c>
      <c r="J25" s="564">
        <f t="shared" si="4"/>
        <v>205.09195999999997</v>
      </c>
      <c r="K25" s="564">
        <v>-47.946450000000006</v>
      </c>
      <c r="L25" s="564">
        <v>1482.66551</v>
      </c>
      <c r="M25" s="562">
        <f t="shared" ref="M25:M33" si="14">I25/H25*100</f>
        <v>115.47256623815558</v>
      </c>
    </row>
    <row r="26" spans="1:250" s="25" customFormat="1" ht="34.5" customHeight="1" x14ac:dyDescent="0.25">
      <c r="A26" s="13">
        <v>1</v>
      </c>
      <c r="B26" s="47" t="s">
        <v>114</v>
      </c>
      <c r="C26" s="396"/>
      <c r="D26" s="397">
        <f>ROUND(C26/12*$B$3,0)</f>
        <v>0</v>
      </c>
      <c r="E26" s="396"/>
      <c r="F26" s="353"/>
      <c r="G26" s="562"/>
      <c r="H26" s="565">
        <f t="shared" si="12"/>
        <v>0</v>
      </c>
      <c r="I26" s="564">
        <f t="shared" si="13"/>
        <v>0</v>
      </c>
      <c r="J26" s="564">
        <f t="shared" si="4"/>
        <v>0</v>
      </c>
      <c r="K26" s="564"/>
      <c r="L26" s="564"/>
      <c r="M26" s="562"/>
    </row>
    <row r="27" spans="1:250" s="25" customFormat="1" ht="30" x14ac:dyDescent="0.25">
      <c r="A27" s="13">
        <v>1</v>
      </c>
      <c r="B27" s="47" t="s">
        <v>115</v>
      </c>
      <c r="C27" s="396">
        <v>60</v>
      </c>
      <c r="D27" s="397">
        <f>ROUND(C27/12*$B$3,0)</f>
        <v>25</v>
      </c>
      <c r="E27" s="396">
        <v>61</v>
      </c>
      <c r="F27" s="353">
        <f t="shared" ref="F27:F31" si="15">E27/D27*100</f>
        <v>244</v>
      </c>
      <c r="G27" s="562">
        <v>393.72480000000002</v>
      </c>
      <c r="H27" s="565">
        <f t="shared" si="12"/>
        <v>164.05</v>
      </c>
      <c r="I27" s="564">
        <f t="shared" si="13"/>
        <v>400.28688</v>
      </c>
      <c r="J27" s="564">
        <f t="shared" si="4"/>
        <v>236.23687999999999</v>
      </c>
      <c r="K27" s="564"/>
      <c r="L27" s="564">
        <v>400.28688</v>
      </c>
      <c r="M27" s="562">
        <f t="shared" si="14"/>
        <v>244.00297470283451</v>
      </c>
    </row>
    <row r="28" spans="1:250" s="25" customFormat="1" ht="30" x14ac:dyDescent="0.25">
      <c r="A28" s="13">
        <v>1</v>
      </c>
      <c r="B28" s="119" t="s">
        <v>112</v>
      </c>
      <c r="C28" s="396">
        <f>SUM(C29:C31)</f>
        <v>6660</v>
      </c>
      <c r="D28" s="396">
        <f>SUM(D29:D31)</f>
        <v>2775</v>
      </c>
      <c r="E28" s="396">
        <f>SUM(E29:E31)</f>
        <v>3019</v>
      </c>
      <c r="F28" s="353">
        <f t="shared" si="15"/>
        <v>108.7927927927928</v>
      </c>
      <c r="G28" s="564">
        <f t="shared" ref="G28:L28" si="16">SUM(G29:G31)</f>
        <v>13626.371499999999</v>
      </c>
      <c r="H28" s="564">
        <f t="shared" si="16"/>
        <v>5677.66</v>
      </c>
      <c r="I28" s="564">
        <f t="shared" si="16"/>
        <v>6888.1448199999995</v>
      </c>
      <c r="J28" s="564">
        <f t="shared" si="16"/>
        <v>1210.4848199999994</v>
      </c>
      <c r="K28" s="564">
        <f t="shared" si="16"/>
        <v>-5.1281099999999995</v>
      </c>
      <c r="L28" s="564">
        <f t="shared" si="16"/>
        <v>6883.0167099999999</v>
      </c>
      <c r="M28" s="562">
        <f t="shared" si="14"/>
        <v>121.3201357601547</v>
      </c>
    </row>
    <row r="29" spans="1:250" s="25" customFormat="1" ht="30" x14ac:dyDescent="0.25">
      <c r="A29" s="13">
        <v>1</v>
      </c>
      <c r="B29" s="47" t="s">
        <v>108</v>
      </c>
      <c r="C29" s="396">
        <v>1000</v>
      </c>
      <c r="D29" s="397">
        <f t="shared" ref="D29:D32" si="17">ROUND(C29/12*$B$3,0)</f>
        <v>417</v>
      </c>
      <c r="E29" s="396">
        <v>505</v>
      </c>
      <c r="F29" s="353">
        <f t="shared" si="15"/>
        <v>121.1031175059952</v>
      </c>
      <c r="G29" s="565">
        <v>2120.5100000000002</v>
      </c>
      <c r="H29" s="565">
        <f t="shared" ref="H29:H32" si="18">ROUND(G29/12*$B$3,2)</f>
        <v>883.55</v>
      </c>
      <c r="I29" s="564">
        <f t="shared" si="13"/>
        <v>1049.46595</v>
      </c>
      <c r="J29" s="562">
        <f t="shared" si="4"/>
        <v>165.91595000000007</v>
      </c>
      <c r="K29" s="562">
        <v>-5.1281099999999995</v>
      </c>
      <c r="L29" s="562">
        <v>1044.3378399999999</v>
      </c>
      <c r="M29" s="562">
        <f t="shared" si="14"/>
        <v>118.77833172995305</v>
      </c>
    </row>
    <row r="30" spans="1:250" s="25" customFormat="1" ht="61.5" customHeight="1" x14ac:dyDescent="0.25">
      <c r="A30" s="13">
        <v>1</v>
      </c>
      <c r="B30" s="47" t="s">
        <v>119</v>
      </c>
      <c r="C30" s="396">
        <v>3250</v>
      </c>
      <c r="D30" s="397">
        <f t="shared" si="17"/>
        <v>1354</v>
      </c>
      <c r="E30" s="396">
        <v>1635</v>
      </c>
      <c r="F30" s="353">
        <f t="shared" si="15"/>
        <v>120.7533234859675</v>
      </c>
      <c r="G30" s="565">
        <v>8836.4249999999993</v>
      </c>
      <c r="H30" s="565">
        <f t="shared" si="18"/>
        <v>3681.84</v>
      </c>
      <c r="I30" s="564">
        <f t="shared" si="13"/>
        <v>4855.9331999999995</v>
      </c>
      <c r="J30" s="564">
        <f t="shared" si="4"/>
        <v>1174.0931999999993</v>
      </c>
      <c r="K30" s="564">
        <v>0</v>
      </c>
      <c r="L30" s="564">
        <v>4855.9331999999995</v>
      </c>
      <c r="M30" s="562">
        <f t="shared" si="14"/>
        <v>131.88876214066877</v>
      </c>
    </row>
    <row r="31" spans="1:250" s="25" customFormat="1" ht="45" x14ac:dyDescent="0.25">
      <c r="A31" s="13">
        <v>1</v>
      </c>
      <c r="B31" s="47" t="s">
        <v>109</v>
      </c>
      <c r="C31" s="396">
        <v>2410</v>
      </c>
      <c r="D31" s="397">
        <f t="shared" si="17"/>
        <v>1004</v>
      </c>
      <c r="E31" s="396">
        <v>879</v>
      </c>
      <c r="F31" s="353">
        <f t="shared" si="15"/>
        <v>87.549800796812747</v>
      </c>
      <c r="G31" s="565">
        <v>2669.4364999999998</v>
      </c>
      <c r="H31" s="565">
        <f t="shared" si="18"/>
        <v>1112.27</v>
      </c>
      <c r="I31" s="564">
        <f t="shared" si="13"/>
        <v>982.74567000000002</v>
      </c>
      <c r="J31" s="564">
        <f t="shared" si="4"/>
        <v>-129.52432999999996</v>
      </c>
      <c r="K31" s="564">
        <v>0</v>
      </c>
      <c r="L31" s="564">
        <v>982.74567000000002</v>
      </c>
      <c r="M31" s="562">
        <f t="shared" si="14"/>
        <v>88.354956080807725</v>
      </c>
    </row>
    <row r="32" spans="1:250" s="25" customFormat="1" ht="30.75" thickBot="1" x14ac:dyDescent="0.3">
      <c r="A32" s="13">
        <v>1</v>
      </c>
      <c r="B32" s="271" t="s">
        <v>123</v>
      </c>
      <c r="C32" s="396">
        <v>12500</v>
      </c>
      <c r="D32" s="397">
        <f t="shared" si="17"/>
        <v>5208</v>
      </c>
      <c r="E32" s="396">
        <v>5391</v>
      </c>
      <c r="F32" s="353">
        <f>E32/D32*100</f>
        <v>103.51382488479261</v>
      </c>
      <c r="G32" s="562">
        <v>12165.25</v>
      </c>
      <c r="H32" s="565">
        <f t="shared" si="18"/>
        <v>5068.8500000000004</v>
      </c>
      <c r="I32" s="564">
        <f t="shared" si="13"/>
        <v>5246.6290200000012</v>
      </c>
      <c r="J32" s="564">
        <f t="shared" si="4"/>
        <v>177.77902000000086</v>
      </c>
      <c r="K32" s="564">
        <v>-15.407390000000001</v>
      </c>
      <c r="L32" s="564">
        <v>5231.2216300000009</v>
      </c>
      <c r="M32" s="562">
        <f>I32/H32*100</f>
        <v>103.507285084388</v>
      </c>
    </row>
    <row r="33" spans="1:250" s="25" customFormat="1" ht="17.25" customHeight="1" thickBot="1" x14ac:dyDescent="0.3">
      <c r="A33" s="13">
        <v>1</v>
      </c>
      <c r="B33" s="76" t="s">
        <v>3</v>
      </c>
      <c r="C33" s="403"/>
      <c r="D33" s="403"/>
      <c r="E33" s="403"/>
      <c r="F33" s="566"/>
      <c r="G33" s="567">
        <f t="shared" ref="G33:L33" si="19">G28+G23+G32</f>
        <v>38732.416080000003</v>
      </c>
      <c r="H33" s="567">
        <f t="shared" si="19"/>
        <v>16138.500000000002</v>
      </c>
      <c r="I33" s="567">
        <f t="shared" si="19"/>
        <v>18738.16289</v>
      </c>
      <c r="J33" s="567">
        <f t="shared" si="19"/>
        <v>2599.6628899999992</v>
      </c>
      <c r="K33" s="567">
        <f t="shared" si="19"/>
        <v>-252.46446999999998</v>
      </c>
      <c r="L33" s="567">
        <f t="shared" si="19"/>
        <v>18485.698420000001</v>
      </c>
      <c r="M33" s="568">
        <f t="shared" si="14"/>
        <v>116.1084542553521</v>
      </c>
    </row>
    <row r="34" spans="1:250" s="22" customFormat="1" ht="15" customHeight="1" x14ac:dyDescent="0.25">
      <c r="A34" s="13">
        <v>1</v>
      </c>
      <c r="B34" s="59"/>
      <c r="C34" s="572"/>
      <c r="D34" s="572"/>
      <c r="E34" s="572"/>
      <c r="F34" s="572"/>
      <c r="G34" s="573"/>
      <c r="H34" s="573"/>
      <c r="I34" s="573"/>
      <c r="J34" s="573">
        <f t="shared" si="4"/>
        <v>0</v>
      </c>
      <c r="K34" s="573"/>
      <c r="L34" s="573"/>
      <c r="M34" s="57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/>
      <c r="CU34" s="23"/>
      <c r="CV34" s="23"/>
      <c r="CW34" s="23"/>
      <c r="CX34" s="23"/>
      <c r="CY34" s="23"/>
      <c r="CZ34" s="23"/>
      <c r="DA34" s="23"/>
      <c r="DB34" s="23"/>
      <c r="DC34" s="23"/>
      <c r="DD34" s="23"/>
      <c r="DE34" s="23"/>
      <c r="DF34" s="23"/>
      <c r="DG34" s="23"/>
      <c r="DH34" s="23"/>
      <c r="DI34" s="23"/>
      <c r="DJ34" s="23"/>
      <c r="DK34" s="23"/>
      <c r="DL34" s="23"/>
      <c r="DM34" s="23"/>
      <c r="DN34" s="23"/>
      <c r="DO34" s="23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</row>
    <row r="35" spans="1:250" s="6" customFormat="1" ht="32.25" customHeight="1" x14ac:dyDescent="0.25">
      <c r="A35" s="13">
        <v>1</v>
      </c>
      <c r="B35" s="101" t="s">
        <v>73</v>
      </c>
      <c r="C35" s="571"/>
      <c r="D35" s="571"/>
      <c r="E35" s="571"/>
      <c r="F35" s="571"/>
      <c r="G35" s="561"/>
      <c r="H35" s="561"/>
      <c r="I35" s="561"/>
      <c r="J35" s="561">
        <f t="shared" si="4"/>
        <v>0</v>
      </c>
      <c r="K35" s="561"/>
      <c r="L35" s="561"/>
      <c r="M35" s="561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8"/>
      <c r="FZ35" s="8"/>
      <c r="GA35" s="8"/>
      <c r="GB35" s="8"/>
      <c r="GC35" s="8"/>
      <c r="GD35" s="8"/>
      <c r="GE35" s="8"/>
      <c r="GF35" s="8"/>
      <c r="GG35" s="8"/>
      <c r="GH35" s="8"/>
      <c r="GI35" s="8"/>
      <c r="GJ35" s="8"/>
      <c r="GK35" s="8"/>
      <c r="GL35" s="8"/>
      <c r="GM35" s="8"/>
      <c r="GN35" s="8"/>
      <c r="GO35" s="8"/>
      <c r="GP35" s="8"/>
      <c r="GQ35" s="8"/>
      <c r="GR35" s="8"/>
      <c r="GS35" s="8"/>
      <c r="GT35" s="8"/>
      <c r="GU35" s="8"/>
      <c r="GV35" s="8"/>
      <c r="GW35" s="8"/>
      <c r="GX35" s="8"/>
      <c r="GY35" s="8"/>
      <c r="GZ35" s="8"/>
      <c r="HA35" s="8"/>
      <c r="HB35" s="8"/>
      <c r="HC35" s="8"/>
      <c r="HD35" s="8"/>
      <c r="HE35" s="8"/>
      <c r="HF35" s="8"/>
      <c r="HG35" s="8"/>
      <c r="HH35" s="8"/>
      <c r="HI35" s="8"/>
      <c r="HJ35" s="8"/>
      <c r="HK35" s="8"/>
      <c r="HL35" s="8"/>
      <c r="HM35" s="8"/>
      <c r="HN35" s="8"/>
      <c r="HO35" s="8"/>
      <c r="HP35" s="8"/>
      <c r="HQ35" s="8"/>
      <c r="HR35" s="8"/>
      <c r="HS35" s="8"/>
      <c r="HT35" s="8"/>
      <c r="HU35" s="8"/>
      <c r="HV35" s="8"/>
      <c r="HW35" s="8"/>
      <c r="HX35" s="8"/>
      <c r="HY35" s="8"/>
      <c r="HZ35" s="8"/>
      <c r="IA35" s="8"/>
      <c r="IB35" s="8"/>
      <c r="IC35" s="8"/>
      <c r="ID35" s="8"/>
      <c r="IE35" s="8"/>
      <c r="IF35" s="8"/>
      <c r="IG35" s="8"/>
      <c r="IH35" s="8"/>
      <c r="II35" s="8"/>
      <c r="IJ35" s="8"/>
      <c r="IK35" s="8"/>
      <c r="IL35" s="8"/>
      <c r="IM35" s="8"/>
      <c r="IN35" s="8"/>
      <c r="IO35" s="8"/>
      <c r="IP35" s="8"/>
    </row>
    <row r="36" spans="1:250" s="25" customFormat="1" ht="30" x14ac:dyDescent="0.25">
      <c r="A36" s="13">
        <v>1</v>
      </c>
      <c r="B36" s="119" t="s">
        <v>120</v>
      </c>
      <c r="C36" s="396">
        <f>SUM(C37:C38)</f>
        <v>10162</v>
      </c>
      <c r="D36" s="396">
        <f>SUM(D37:D38)</f>
        <v>4234</v>
      </c>
      <c r="E36" s="396">
        <f>SUM(E37:E38)</f>
        <v>4395</v>
      </c>
      <c r="F36" s="353">
        <f t="shared" ref="F36:F41" si="20">E36/D36*100</f>
        <v>103.80255077940481</v>
      </c>
      <c r="G36" s="562">
        <f t="shared" ref="G36:L36" si="21">SUM(G37:G38)</f>
        <v>16814.325920000003</v>
      </c>
      <c r="H36" s="562">
        <f t="shared" si="21"/>
        <v>7005.97</v>
      </c>
      <c r="I36" s="562">
        <f t="shared" si="21"/>
        <v>6580.7426199999991</v>
      </c>
      <c r="J36" s="574">
        <f t="shared" si="21"/>
        <v>-425.22738000000163</v>
      </c>
      <c r="K36" s="574">
        <f t="shared" si="21"/>
        <v>-15.389049999999999</v>
      </c>
      <c r="L36" s="574">
        <f t="shared" si="21"/>
        <v>6565.3535699999993</v>
      </c>
      <c r="M36" s="574">
        <f t="shared" ref="M36:M42" si="22">I36/H36*100</f>
        <v>93.930499559661243</v>
      </c>
    </row>
    <row r="37" spans="1:250" s="25" customFormat="1" ht="30" x14ac:dyDescent="0.25">
      <c r="A37" s="13">
        <v>1</v>
      </c>
      <c r="B37" s="47" t="s">
        <v>79</v>
      </c>
      <c r="C37" s="396">
        <v>7817</v>
      </c>
      <c r="D37" s="397">
        <f>ROUND(C37/12*$B$3,0)</f>
        <v>3257</v>
      </c>
      <c r="E37" s="396">
        <v>3453</v>
      </c>
      <c r="F37" s="353">
        <f t="shared" si="20"/>
        <v>106.01780779858765</v>
      </c>
      <c r="G37" s="562">
        <v>12551.444220000001</v>
      </c>
      <c r="H37" s="565">
        <f t="shared" ref="H37:H38" si="23">ROUND(G37/12*$B$3,2)</f>
        <v>5229.7700000000004</v>
      </c>
      <c r="I37" s="564">
        <f t="shared" ref="I37:I38" si="24">L37-K37</f>
        <v>4984.9692999999988</v>
      </c>
      <c r="J37" s="574">
        <f t="shared" si="4"/>
        <v>-244.8007000000016</v>
      </c>
      <c r="K37" s="574">
        <v>-14.527299999999999</v>
      </c>
      <c r="L37" s="574">
        <v>4970.4419999999991</v>
      </c>
      <c r="M37" s="574">
        <f t="shared" si="22"/>
        <v>95.319092426626767</v>
      </c>
    </row>
    <row r="38" spans="1:250" s="25" customFormat="1" ht="30" x14ac:dyDescent="0.25">
      <c r="A38" s="13">
        <v>1</v>
      </c>
      <c r="B38" s="47" t="s">
        <v>80</v>
      </c>
      <c r="C38" s="396">
        <v>2345</v>
      </c>
      <c r="D38" s="397">
        <f>ROUND(C38/12*$B$3,0)</f>
        <v>977</v>
      </c>
      <c r="E38" s="396">
        <v>942</v>
      </c>
      <c r="F38" s="353">
        <f t="shared" si="20"/>
        <v>96.417604912998982</v>
      </c>
      <c r="G38" s="562">
        <v>4262.8816999999999</v>
      </c>
      <c r="H38" s="565">
        <f t="shared" si="23"/>
        <v>1776.2</v>
      </c>
      <c r="I38" s="564">
        <f t="shared" si="24"/>
        <v>1595.77332</v>
      </c>
      <c r="J38" s="574">
        <f t="shared" si="4"/>
        <v>-180.42668000000003</v>
      </c>
      <c r="K38" s="574">
        <v>-0.86175000000000002</v>
      </c>
      <c r="L38" s="574">
        <v>1594.91157</v>
      </c>
      <c r="M38" s="574">
        <f t="shared" si="22"/>
        <v>89.841984010809597</v>
      </c>
    </row>
    <row r="39" spans="1:250" s="25" customFormat="1" ht="30" x14ac:dyDescent="0.25">
      <c r="A39" s="13">
        <v>1</v>
      </c>
      <c r="B39" s="119" t="s">
        <v>112</v>
      </c>
      <c r="C39" s="396">
        <f>SUM(C40)</f>
        <v>1500</v>
      </c>
      <c r="D39" s="396">
        <f t="shared" ref="D39:L39" si="25">SUM(D40)</f>
        <v>625</v>
      </c>
      <c r="E39" s="396">
        <f t="shared" si="25"/>
        <v>610</v>
      </c>
      <c r="F39" s="353">
        <f t="shared" si="20"/>
        <v>97.6</v>
      </c>
      <c r="G39" s="564">
        <f t="shared" si="25"/>
        <v>3180.7650000000003</v>
      </c>
      <c r="H39" s="564">
        <f t="shared" si="25"/>
        <v>1325.32</v>
      </c>
      <c r="I39" s="564">
        <f t="shared" si="25"/>
        <v>1263.8643599999998</v>
      </c>
      <c r="J39" s="575">
        <f t="shared" si="25"/>
        <v>-61.45564000000013</v>
      </c>
      <c r="K39" s="575">
        <f t="shared" si="25"/>
        <v>-0.41649999999999998</v>
      </c>
      <c r="L39" s="575">
        <f t="shared" si="25"/>
        <v>1263.4478599999998</v>
      </c>
      <c r="M39" s="574">
        <f t="shared" si="22"/>
        <v>95.36295837986296</v>
      </c>
    </row>
    <row r="40" spans="1:250" s="25" customFormat="1" ht="30" x14ac:dyDescent="0.25">
      <c r="A40" s="13">
        <v>1</v>
      </c>
      <c r="B40" s="173" t="s">
        <v>108</v>
      </c>
      <c r="C40" s="398">
        <v>1500</v>
      </c>
      <c r="D40" s="425">
        <f>ROUND(C40/12*$B$3,0)</f>
        <v>625</v>
      </c>
      <c r="E40" s="398">
        <v>610</v>
      </c>
      <c r="F40" s="576">
        <f t="shared" si="20"/>
        <v>97.6</v>
      </c>
      <c r="G40" s="577">
        <v>3180.7650000000003</v>
      </c>
      <c r="H40" s="565">
        <f t="shared" ref="H40:H41" si="26">ROUND(G40/12*$B$3,2)</f>
        <v>1325.32</v>
      </c>
      <c r="I40" s="564">
        <f t="shared" ref="I40:I41" si="27">L40-K40</f>
        <v>1263.8643599999998</v>
      </c>
      <c r="J40" s="574">
        <f t="shared" si="4"/>
        <v>-61.45564000000013</v>
      </c>
      <c r="K40" s="574">
        <v>-0.41649999999999998</v>
      </c>
      <c r="L40" s="574">
        <v>1263.4478599999998</v>
      </c>
      <c r="M40" s="574">
        <f t="shared" si="22"/>
        <v>95.36295837986296</v>
      </c>
    </row>
    <row r="41" spans="1:250" s="25" customFormat="1" ht="30.75" thickBot="1" x14ac:dyDescent="0.3">
      <c r="A41" s="13">
        <v>1</v>
      </c>
      <c r="B41" s="271" t="s">
        <v>123</v>
      </c>
      <c r="C41" s="396">
        <v>11460</v>
      </c>
      <c r="D41" s="397">
        <f>ROUND(C41/12*$B$3,0)</f>
        <v>4775</v>
      </c>
      <c r="E41" s="396">
        <v>3618</v>
      </c>
      <c r="F41" s="353">
        <f t="shared" si="20"/>
        <v>75.769633507853413</v>
      </c>
      <c r="G41" s="562">
        <v>11153.101200000001</v>
      </c>
      <c r="H41" s="565">
        <f t="shared" si="26"/>
        <v>4647.13</v>
      </c>
      <c r="I41" s="564">
        <f t="shared" si="27"/>
        <v>3521.1099600000007</v>
      </c>
      <c r="J41" s="574">
        <f t="shared" si="4"/>
        <v>-1126.0200399999994</v>
      </c>
      <c r="K41" s="574">
        <v>-17.907219999999999</v>
      </c>
      <c r="L41" s="574">
        <v>3503.2027400000006</v>
      </c>
      <c r="M41" s="574">
        <f>I41/H41*100</f>
        <v>75.769560137116898</v>
      </c>
    </row>
    <row r="42" spans="1:250" s="25" customFormat="1" ht="17.25" customHeight="1" thickBot="1" x14ac:dyDescent="0.3">
      <c r="A42" s="13">
        <v>1</v>
      </c>
      <c r="B42" s="76" t="s">
        <v>3</v>
      </c>
      <c r="C42" s="403"/>
      <c r="D42" s="403"/>
      <c r="E42" s="403"/>
      <c r="F42" s="566"/>
      <c r="G42" s="567">
        <f t="shared" ref="G42:L42" si="28">G36+G39+G41</f>
        <v>31148.192120000003</v>
      </c>
      <c r="H42" s="567">
        <f t="shared" si="28"/>
        <v>12978.420000000002</v>
      </c>
      <c r="I42" s="567">
        <f t="shared" si="28"/>
        <v>11365.716939999998</v>
      </c>
      <c r="J42" s="567">
        <f t="shared" si="28"/>
        <v>-1612.7030600000012</v>
      </c>
      <c r="K42" s="567">
        <f t="shared" si="28"/>
        <v>-33.712769999999999</v>
      </c>
      <c r="L42" s="567">
        <f t="shared" si="28"/>
        <v>11332.00417</v>
      </c>
      <c r="M42" s="578">
        <f t="shared" si="22"/>
        <v>87.573964627435359</v>
      </c>
    </row>
    <row r="43" spans="1:250" ht="15" customHeight="1" x14ac:dyDescent="0.25">
      <c r="A43" s="13">
        <v>1</v>
      </c>
      <c r="B43" s="61"/>
      <c r="C43" s="569"/>
      <c r="D43" s="569"/>
      <c r="E43" s="569"/>
      <c r="F43" s="569"/>
      <c r="G43" s="579"/>
      <c r="H43" s="579"/>
      <c r="I43" s="579"/>
      <c r="J43" s="579">
        <f t="shared" si="4"/>
        <v>0</v>
      </c>
      <c r="K43" s="579"/>
      <c r="L43" s="579"/>
      <c r="M43" s="579"/>
    </row>
    <row r="44" spans="1:250" ht="33" customHeight="1" x14ac:dyDescent="0.25">
      <c r="A44" s="13">
        <v>1</v>
      </c>
      <c r="B44" s="101" t="s">
        <v>74</v>
      </c>
      <c r="C44" s="571"/>
      <c r="D44" s="571"/>
      <c r="E44" s="571"/>
      <c r="F44" s="571"/>
      <c r="G44" s="561"/>
      <c r="H44" s="561"/>
      <c r="I44" s="561"/>
      <c r="J44" s="561">
        <f t="shared" si="4"/>
        <v>0</v>
      </c>
      <c r="K44" s="561"/>
      <c r="L44" s="561"/>
      <c r="M44" s="561"/>
    </row>
    <row r="45" spans="1:250" s="25" customFormat="1" ht="30" x14ac:dyDescent="0.25">
      <c r="A45" s="13">
        <v>1</v>
      </c>
      <c r="B45" s="119" t="s">
        <v>120</v>
      </c>
      <c r="C45" s="396">
        <f>SUM(C46:C47)</f>
        <v>21678</v>
      </c>
      <c r="D45" s="396">
        <f>SUM(D46:D47)</f>
        <v>9033</v>
      </c>
      <c r="E45" s="396">
        <f>SUM(E46:E47)</f>
        <v>11120</v>
      </c>
      <c r="F45" s="353">
        <f t="shared" ref="F45:F50" si="29">E45/D45*100</f>
        <v>123.10417358574117</v>
      </c>
      <c r="G45" s="562">
        <f t="shared" ref="G45:L45" si="30">SUM(G46:G47)</f>
        <v>35869.134080000003</v>
      </c>
      <c r="H45" s="562">
        <f t="shared" si="30"/>
        <v>14945.47</v>
      </c>
      <c r="I45" s="562">
        <f t="shared" si="30"/>
        <v>18752.851429999999</v>
      </c>
      <c r="J45" s="574">
        <f t="shared" si="30"/>
        <v>3807.3814299999999</v>
      </c>
      <c r="K45" s="574">
        <f t="shared" si="30"/>
        <v>-33.617909999999995</v>
      </c>
      <c r="L45" s="574">
        <f t="shared" si="30"/>
        <v>18719.233520000002</v>
      </c>
      <c r="M45" s="574">
        <f t="shared" ref="M45:M51" si="31">I45/H45*100</f>
        <v>125.47515354150789</v>
      </c>
    </row>
    <row r="46" spans="1:250" s="25" customFormat="1" ht="30" x14ac:dyDescent="0.25">
      <c r="A46" s="13">
        <v>1</v>
      </c>
      <c r="B46" s="47" t="s">
        <v>79</v>
      </c>
      <c r="C46" s="396">
        <v>16675</v>
      </c>
      <c r="D46" s="397">
        <f>ROUND(C46/12*$B$3,0)</f>
        <v>6948</v>
      </c>
      <c r="E46" s="396">
        <v>8577</v>
      </c>
      <c r="F46" s="353">
        <f t="shared" si="29"/>
        <v>123.44559585492227</v>
      </c>
      <c r="G46" s="562">
        <v>26774.380499999999</v>
      </c>
      <c r="H46" s="565">
        <f t="shared" ref="H46:H47" si="32">ROUND(G46/12*$B$3,2)</f>
        <v>11155.99</v>
      </c>
      <c r="I46" s="564">
        <f t="shared" ref="I46:I47" si="33">L46-K46</f>
        <v>13961.843279999999</v>
      </c>
      <c r="J46" s="574">
        <f t="shared" si="4"/>
        <v>2805.8532799999994</v>
      </c>
      <c r="K46" s="574">
        <v>-21.396039999999999</v>
      </c>
      <c r="L46" s="574">
        <v>13940.44724</v>
      </c>
      <c r="M46" s="574">
        <f t="shared" si="31"/>
        <v>125.15109174533143</v>
      </c>
    </row>
    <row r="47" spans="1:250" s="25" customFormat="1" ht="30" x14ac:dyDescent="0.25">
      <c r="A47" s="13">
        <v>1</v>
      </c>
      <c r="B47" s="47" t="s">
        <v>80</v>
      </c>
      <c r="C47" s="396">
        <v>5003</v>
      </c>
      <c r="D47" s="397">
        <f>ROUND(C47/12*$B$3,0)</f>
        <v>2085</v>
      </c>
      <c r="E47" s="396">
        <v>2543</v>
      </c>
      <c r="F47" s="353">
        <f t="shared" si="29"/>
        <v>121.9664268585132</v>
      </c>
      <c r="G47" s="562">
        <v>9094.7535800000005</v>
      </c>
      <c r="H47" s="565">
        <f t="shared" si="32"/>
        <v>3789.48</v>
      </c>
      <c r="I47" s="564">
        <f t="shared" si="33"/>
        <v>4791.0081500000006</v>
      </c>
      <c r="J47" s="574">
        <f t="shared" si="4"/>
        <v>1001.5281500000006</v>
      </c>
      <c r="K47" s="574">
        <v>-12.221869999999999</v>
      </c>
      <c r="L47" s="574">
        <v>4778.7862800000003</v>
      </c>
      <c r="M47" s="574">
        <f t="shared" si="31"/>
        <v>126.42917102082609</v>
      </c>
    </row>
    <row r="48" spans="1:250" s="25" customFormat="1" ht="30" x14ac:dyDescent="0.25">
      <c r="A48" s="13">
        <v>1</v>
      </c>
      <c r="B48" s="120" t="s">
        <v>112</v>
      </c>
      <c r="C48" s="396">
        <f>SUM(C49)</f>
        <v>8000</v>
      </c>
      <c r="D48" s="396">
        <f t="shared" ref="D48:L48" si="34">SUM(D49)</f>
        <v>3333</v>
      </c>
      <c r="E48" s="396">
        <f t="shared" si="34"/>
        <v>3581</v>
      </c>
      <c r="F48" s="353">
        <f t="shared" si="29"/>
        <v>107.44074407440745</v>
      </c>
      <c r="G48" s="564">
        <f t="shared" si="34"/>
        <v>16964.080000000002</v>
      </c>
      <c r="H48" s="564">
        <f t="shared" si="34"/>
        <v>7068.37</v>
      </c>
      <c r="I48" s="564">
        <f t="shared" si="34"/>
        <v>7579.1640900000002</v>
      </c>
      <c r="J48" s="575">
        <f t="shared" si="34"/>
        <v>510.79409000000032</v>
      </c>
      <c r="K48" s="575">
        <f t="shared" si="34"/>
        <v>-24.265640000000008</v>
      </c>
      <c r="L48" s="575">
        <f t="shared" si="34"/>
        <v>7554.8984500000006</v>
      </c>
      <c r="M48" s="574">
        <f t="shared" si="31"/>
        <v>107.22647640120708</v>
      </c>
    </row>
    <row r="49" spans="1:13" s="25" customFormat="1" ht="30" x14ac:dyDescent="0.25">
      <c r="A49" s="13">
        <v>1</v>
      </c>
      <c r="B49" s="173" t="s">
        <v>108</v>
      </c>
      <c r="C49" s="398">
        <v>8000</v>
      </c>
      <c r="D49" s="425">
        <f>ROUND(C49/12*$B$3,0)</f>
        <v>3333</v>
      </c>
      <c r="E49" s="398">
        <v>3581</v>
      </c>
      <c r="F49" s="576">
        <f t="shared" si="29"/>
        <v>107.44074407440745</v>
      </c>
      <c r="G49" s="577">
        <v>16964.080000000002</v>
      </c>
      <c r="H49" s="565">
        <f t="shared" ref="H49:H50" si="35">ROUND(G49/12*$B$3,2)</f>
        <v>7068.37</v>
      </c>
      <c r="I49" s="564">
        <f t="shared" ref="I49:I50" si="36">L49-K49</f>
        <v>7579.1640900000002</v>
      </c>
      <c r="J49" s="574">
        <f t="shared" si="4"/>
        <v>510.79409000000032</v>
      </c>
      <c r="K49" s="574">
        <v>-24.265640000000008</v>
      </c>
      <c r="L49" s="574">
        <v>7554.8984500000006</v>
      </c>
      <c r="M49" s="574">
        <f t="shared" si="31"/>
        <v>107.22647640120708</v>
      </c>
    </row>
    <row r="50" spans="1:13" s="25" customFormat="1" ht="30.75" thickBot="1" x14ac:dyDescent="0.3">
      <c r="A50" s="13">
        <v>1</v>
      </c>
      <c r="B50" s="78" t="s">
        <v>123</v>
      </c>
      <c r="C50" s="396">
        <v>36600</v>
      </c>
      <c r="D50" s="397">
        <f>ROUND(C50/12*$B$3,0)</f>
        <v>15250</v>
      </c>
      <c r="E50" s="396">
        <v>12252</v>
      </c>
      <c r="F50" s="353">
        <f t="shared" si="29"/>
        <v>80.340983606557387</v>
      </c>
      <c r="G50" s="562">
        <v>35619.851999999999</v>
      </c>
      <c r="H50" s="565">
        <f t="shared" si="35"/>
        <v>14841.61</v>
      </c>
      <c r="I50" s="564">
        <f t="shared" si="36"/>
        <v>11926.1402</v>
      </c>
      <c r="J50" s="574">
        <f t="shared" si="4"/>
        <v>-2915.4698000000008</v>
      </c>
      <c r="K50" s="574">
        <v>-121.31745000000001</v>
      </c>
      <c r="L50" s="574">
        <v>11804.822749999999</v>
      </c>
      <c r="M50" s="574">
        <f>I50/H50*100</f>
        <v>80.356108265882199</v>
      </c>
    </row>
    <row r="51" spans="1:13" s="25" customFormat="1" ht="15" customHeight="1" thickBot="1" x14ac:dyDescent="0.3">
      <c r="A51" s="13">
        <v>1</v>
      </c>
      <c r="B51" s="76" t="s">
        <v>3</v>
      </c>
      <c r="C51" s="403"/>
      <c r="D51" s="403"/>
      <c r="E51" s="403"/>
      <c r="F51" s="566"/>
      <c r="G51" s="567">
        <f t="shared" ref="G51:L51" si="37">G45+G48+G50</f>
        <v>88453.066080000004</v>
      </c>
      <c r="H51" s="567">
        <f t="shared" si="37"/>
        <v>36855.449999999997</v>
      </c>
      <c r="I51" s="567">
        <f t="shared" si="37"/>
        <v>38258.155720000002</v>
      </c>
      <c r="J51" s="567">
        <f t="shared" si="37"/>
        <v>1402.7057199999999</v>
      </c>
      <c r="K51" s="567">
        <f t="shared" si="37"/>
        <v>-179.20100000000002</v>
      </c>
      <c r="L51" s="567">
        <f t="shared" si="37"/>
        <v>38078.954720000002</v>
      </c>
      <c r="M51" s="578">
        <f t="shared" si="31"/>
        <v>103.80596552205985</v>
      </c>
    </row>
    <row r="52" spans="1:13" ht="15" customHeight="1" x14ac:dyDescent="0.25">
      <c r="A52" s="13">
        <v>1</v>
      </c>
      <c r="B52" s="60"/>
      <c r="C52" s="580"/>
      <c r="D52" s="580"/>
      <c r="E52" s="572"/>
      <c r="F52" s="580"/>
      <c r="G52" s="581"/>
      <c r="H52" s="581"/>
      <c r="I52" s="573"/>
      <c r="J52" s="573">
        <f t="shared" si="4"/>
        <v>0</v>
      </c>
      <c r="K52" s="573"/>
      <c r="L52" s="573"/>
      <c r="M52" s="581"/>
    </row>
    <row r="53" spans="1:13" ht="29.25" x14ac:dyDescent="0.25">
      <c r="A53" s="13">
        <v>1</v>
      </c>
      <c r="B53" s="100" t="s">
        <v>75</v>
      </c>
      <c r="C53" s="582"/>
      <c r="D53" s="582"/>
      <c r="E53" s="582"/>
      <c r="F53" s="582"/>
      <c r="G53" s="561"/>
      <c r="H53" s="561"/>
      <c r="I53" s="561"/>
      <c r="J53" s="561">
        <f t="shared" si="4"/>
        <v>0</v>
      </c>
      <c r="K53" s="561"/>
      <c r="L53" s="561"/>
      <c r="M53" s="561"/>
    </row>
    <row r="54" spans="1:13" s="25" customFormat="1" ht="30" x14ac:dyDescent="0.25">
      <c r="A54" s="13">
        <v>1</v>
      </c>
      <c r="B54" s="119" t="s">
        <v>120</v>
      </c>
      <c r="C54" s="396">
        <f>SUM(C55:C56)</f>
        <v>620</v>
      </c>
      <c r="D54" s="396">
        <f>SUM(D55:D56)</f>
        <v>258</v>
      </c>
      <c r="E54" s="396">
        <f>SUM(E55:E56)</f>
        <v>524</v>
      </c>
      <c r="F54" s="353">
        <f t="shared" ref="F54:F60" si="38">E54/D54*100</f>
        <v>203.10077519379846</v>
      </c>
      <c r="G54" s="562">
        <f t="shared" ref="G54:L54" si="39">SUM(G55:G56)</f>
        <v>4068.4895999999999</v>
      </c>
      <c r="H54" s="562">
        <f t="shared" si="39"/>
        <v>1695.1999999999998</v>
      </c>
      <c r="I54" s="562">
        <f t="shared" si="39"/>
        <v>3438.5299199999999</v>
      </c>
      <c r="J54" s="562">
        <f t="shared" si="39"/>
        <v>1743.3299200000001</v>
      </c>
      <c r="K54" s="562">
        <f t="shared" si="39"/>
        <v>-32.810400000000001</v>
      </c>
      <c r="L54" s="562">
        <f t="shared" si="39"/>
        <v>3405.7195200000001</v>
      </c>
      <c r="M54" s="562">
        <f>I54/H54*100</f>
        <v>202.83918829636622</v>
      </c>
    </row>
    <row r="55" spans="1:13" s="25" customFormat="1" ht="36" customHeight="1" x14ac:dyDescent="0.25">
      <c r="A55" s="13">
        <v>1</v>
      </c>
      <c r="B55" s="47" t="s">
        <v>114</v>
      </c>
      <c r="C55" s="396">
        <v>120</v>
      </c>
      <c r="D55" s="397">
        <f>ROUND(C55/12*$B$3,0)</f>
        <v>50</v>
      </c>
      <c r="E55" s="396">
        <v>99</v>
      </c>
      <c r="F55" s="353">
        <f t="shared" si="38"/>
        <v>198</v>
      </c>
      <c r="G55" s="562">
        <v>787.44960000000003</v>
      </c>
      <c r="H55" s="565">
        <f t="shared" ref="H55:H56" si="40">ROUND(G55/12*$B$3,2)</f>
        <v>328.1</v>
      </c>
      <c r="I55" s="564">
        <f t="shared" ref="I55:I56" si="41">L55-K55</f>
        <v>649.64592000000005</v>
      </c>
      <c r="J55" s="562">
        <f t="shared" si="4"/>
        <v>321.54592000000002</v>
      </c>
      <c r="K55" s="562">
        <v>0</v>
      </c>
      <c r="L55" s="562">
        <v>649.64592000000005</v>
      </c>
      <c r="M55" s="562">
        <f t="shared" ref="M55:M61" si="42">I55/H55*100</f>
        <v>198.00241389820178</v>
      </c>
    </row>
    <row r="56" spans="1:13" s="25" customFormat="1" ht="30" x14ac:dyDescent="0.25">
      <c r="A56" s="13">
        <v>1</v>
      </c>
      <c r="B56" s="47" t="s">
        <v>115</v>
      </c>
      <c r="C56" s="396">
        <v>500</v>
      </c>
      <c r="D56" s="397">
        <f>ROUND(C56/12*$B$3,0)</f>
        <v>208</v>
      </c>
      <c r="E56" s="396">
        <v>425</v>
      </c>
      <c r="F56" s="353">
        <f t="shared" si="38"/>
        <v>204.32692307692309</v>
      </c>
      <c r="G56" s="562">
        <v>3281.04</v>
      </c>
      <c r="H56" s="565">
        <f t="shared" si="40"/>
        <v>1367.1</v>
      </c>
      <c r="I56" s="564">
        <f t="shared" si="41"/>
        <v>2788.884</v>
      </c>
      <c r="J56" s="562">
        <f t="shared" si="4"/>
        <v>1421.7840000000001</v>
      </c>
      <c r="K56" s="562">
        <v>-32.810400000000001</v>
      </c>
      <c r="L56" s="562">
        <v>2756.0736000000002</v>
      </c>
      <c r="M56" s="562">
        <f t="shared" si="42"/>
        <v>204</v>
      </c>
    </row>
    <row r="57" spans="1:13" s="25" customFormat="1" ht="30" x14ac:dyDescent="0.25">
      <c r="A57" s="13">
        <v>1</v>
      </c>
      <c r="B57" s="119" t="s">
        <v>112</v>
      </c>
      <c r="C57" s="396">
        <f>SUM(C58:C59)</f>
        <v>48100</v>
      </c>
      <c r="D57" s="396">
        <f>SUM(D58:D59)</f>
        <v>20042</v>
      </c>
      <c r="E57" s="396">
        <f>SUM(E58:E59)</f>
        <v>19800</v>
      </c>
      <c r="F57" s="353">
        <f t="shared" si="38"/>
        <v>98.79253567508232</v>
      </c>
      <c r="G57" s="562">
        <f t="shared" ref="G57:L57" si="43">SUM(G58:G59)</f>
        <v>98392.964999999997</v>
      </c>
      <c r="H57" s="562">
        <f t="shared" si="43"/>
        <v>40997.07</v>
      </c>
      <c r="I57" s="562">
        <f t="shared" si="43"/>
        <v>39808.037949999998</v>
      </c>
      <c r="J57" s="562">
        <f t="shared" si="43"/>
        <v>-1189.032049999998</v>
      </c>
      <c r="K57" s="562">
        <f t="shared" si="43"/>
        <v>-87.279730000000001</v>
      </c>
      <c r="L57" s="562">
        <f t="shared" si="43"/>
        <v>39720.758220000003</v>
      </c>
      <c r="M57" s="562">
        <f t="shared" si="42"/>
        <v>97.099714564967684</v>
      </c>
    </row>
    <row r="58" spans="1:13" s="25" customFormat="1" ht="60" x14ac:dyDescent="0.25">
      <c r="A58" s="13">
        <v>1</v>
      </c>
      <c r="B58" s="47" t="s">
        <v>119</v>
      </c>
      <c r="C58" s="396">
        <v>28000</v>
      </c>
      <c r="D58" s="397">
        <f t="shared" ref="D58:D60" si="44">ROUND(C58/12*$B$3,0)</f>
        <v>11667</v>
      </c>
      <c r="E58" s="396">
        <v>11814</v>
      </c>
      <c r="F58" s="353">
        <f t="shared" si="38"/>
        <v>101.25996400102855</v>
      </c>
      <c r="G58" s="565">
        <v>76129.2</v>
      </c>
      <c r="H58" s="565">
        <f t="shared" ref="H58:H60" si="45">ROUND(G58/12*$B$3,2)</f>
        <v>31720.5</v>
      </c>
      <c r="I58" s="564">
        <f t="shared" ref="I58:I60" si="46">L58-K58</f>
        <v>30921.460120000003</v>
      </c>
      <c r="J58" s="562">
        <f t="shared" si="4"/>
        <v>-799.03987999999663</v>
      </c>
      <c r="K58" s="562">
        <v>-81.310730000000007</v>
      </c>
      <c r="L58" s="562">
        <v>30840.149390000002</v>
      </c>
      <c r="M58" s="562">
        <f t="shared" si="42"/>
        <v>97.480998471020328</v>
      </c>
    </row>
    <row r="59" spans="1:13" s="25" customFormat="1" ht="45" x14ac:dyDescent="0.25">
      <c r="A59" s="13">
        <v>1</v>
      </c>
      <c r="B59" s="47" t="s">
        <v>109</v>
      </c>
      <c r="C59" s="396">
        <v>20100</v>
      </c>
      <c r="D59" s="397">
        <f t="shared" si="44"/>
        <v>8375</v>
      </c>
      <c r="E59" s="396">
        <v>7986</v>
      </c>
      <c r="F59" s="353">
        <f t="shared" si="38"/>
        <v>95.355223880597023</v>
      </c>
      <c r="G59" s="565">
        <v>22263.764999999999</v>
      </c>
      <c r="H59" s="565">
        <f t="shared" si="45"/>
        <v>9276.57</v>
      </c>
      <c r="I59" s="564">
        <f t="shared" si="46"/>
        <v>8886.5778299999984</v>
      </c>
      <c r="J59" s="562">
        <f t="shared" si="4"/>
        <v>-389.99217000000135</v>
      </c>
      <c r="K59" s="562">
        <v>-5.9690000000000003</v>
      </c>
      <c r="L59" s="562">
        <v>8880.6088299999992</v>
      </c>
      <c r="M59" s="562">
        <f t="shared" si="42"/>
        <v>95.795944298377506</v>
      </c>
    </row>
    <row r="60" spans="1:13" s="25" customFormat="1" ht="38.1" customHeight="1" thickBot="1" x14ac:dyDescent="0.3">
      <c r="A60" s="13">
        <v>1</v>
      </c>
      <c r="B60" s="271" t="s">
        <v>123</v>
      </c>
      <c r="C60" s="396">
        <v>26600</v>
      </c>
      <c r="D60" s="397">
        <f t="shared" si="44"/>
        <v>11083</v>
      </c>
      <c r="E60" s="396">
        <v>9263</v>
      </c>
      <c r="F60" s="353">
        <f t="shared" si="38"/>
        <v>83.578453487322918</v>
      </c>
      <c r="G60" s="562">
        <v>25887.651999999998</v>
      </c>
      <c r="H60" s="565">
        <f t="shared" si="45"/>
        <v>10786.52</v>
      </c>
      <c r="I60" s="564">
        <f t="shared" si="46"/>
        <v>9014.9368599999998</v>
      </c>
      <c r="J60" s="562">
        <f t="shared" si="4"/>
        <v>-1771.5831400000006</v>
      </c>
      <c r="K60" s="562">
        <v>-21.651910000000001</v>
      </c>
      <c r="L60" s="562">
        <v>8993.2849499999993</v>
      </c>
      <c r="M60" s="562">
        <f t="shared" si="42"/>
        <v>83.575952763263771</v>
      </c>
    </row>
    <row r="61" spans="1:13" s="25" customFormat="1" ht="15.75" thickBot="1" x14ac:dyDescent="0.3">
      <c r="A61" s="13">
        <v>1</v>
      </c>
      <c r="B61" s="76" t="s">
        <v>3</v>
      </c>
      <c r="C61" s="403"/>
      <c r="D61" s="403"/>
      <c r="E61" s="403"/>
      <c r="F61" s="566"/>
      <c r="G61" s="583">
        <f t="shared" ref="G61:L61" si="47">G57+G54+G60</f>
        <v>128349.1066</v>
      </c>
      <c r="H61" s="583">
        <f t="shared" si="47"/>
        <v>53478.789999999994</v>
      </c>
      <c r="I61" s="583">
        <f t="shared" si="47"/>
        <v>52261.504730000001</v>
      </c>
      <c r="J61" s="583">
        <f t="shared" si="47"/>
        <v>-1217.2852699999985</v>
      </c>
      <c r="K61" s="583">
        <f t="shared" si="47"/>
        <v>-141.74204</v>
      </c>
      <c r="L61" s="583">
        <f t="shared" si="47"/>
        <v>52119.762690000003</v>
      </c>
      <c r="M61" s="583">
        <f t="shared" si="42"/>
        <v>97.723798032827602</v>
      </c>
    </row>
    <row r="62" spans="1:13" ht="15" customHeight="1" x14ac:dyDescent="0.25">
      <c r="A62" s="13">
        <v>1</v>
      </c>
      <c r="B62" s="52"/>
      <c r="C62" s="584"/>
      <c r="D62" s="584"/>
      <c r="E62" s="585"/>
      <c r="F62" s="584"/>
      <c r="G62" s="586"/>
      <c r="H62" s="586"/>
      <c r="I62" s="587"/>
      <c r="J62" s="587">
        <f t="shared" si="4"/>
        <v>0</v>
      </c>
      <c r="K62" s="587"/>
      <c r="L62" s="587"/>
      <c r="M62" s="586"/>
    </row>
    <row r="63" spans="1:13" ht="29.25" customHeight="1" x14ac:dyDescent="0.25">
      <c r="A63" s="13">
        <v>1</v>
      </c>
      <c r="B63" s="101" t="s">
        <v>76</v>
      </c>
      <c r="C63" s="582"/>
      <c r="D63" s="582"/>
      <c r="E63" s="582"/>
      <c r="F63" s="582"/>
      <c r="G63" s="561"/>
      <c r="H63" s="561"/>
      <c r="I63" s="561"/>
      <c r="J63" s="561">
        <f t="shared" si="4"/>
        <v>0</v>
      </c>
      <c r="K63" s="561"/>
      <c r="L63" s="561"/>
      <c r="M63" s="561"/>
    </row>
    <row r="64" spans="1:13" s="25" customFormat="1" ht="32.450000000000003" customHeight="1" x14ac:dyDescent="0.25">
      <c r="A64" s="13">
        <v>1</v>
      </c>
      <c r="B64" s="119" t="s">
        <v>120</v>
      </c>
      <c r="C64" s="396">
        <f>SUM(C65:C66)</f>
        <v>6373</v>
      </c>
      <c r="D64" s="396">
        <f>SUM(D65:D66)</f>
        <v>2656</v>
      </c>
      <c r="E64" s="396">
        <f>SUM(E65:E66)</f>
        <v>3145</v>
      </c>
      <c r="F64" s="353">
        <f t="shared" ref="F64:F69" si="48">E64/D64*100</f>
        <v>118.41114457831326</v>
      </c>
      <c r="G64" s="562">
        <f t="shared" ref="G64:L64" si="49">SUM(G65:G66)</f>
        <v>10545.017380000001</v>
      </c>
      <c r="H64" s="562">
        <f t="shared" si="49"/>
        <v>4393.76</v>
      </c>
      <c r="I64" s="562">
        <f t="shared" si="49"/>
        <v>4769.4565399999992</v>
      </c>
      <c r="J64" s="562">
        <f t="shared" si="49"/>
        <v>375.69653999999969</v>
      </c>
      <c r="K64" s="562">
        <f t="shared" si="49"/>
        <v>-44.004130000000004</v>
      </c>
      <c r="L64" s="562">
        <f t="shared" si="49"/>
        <v>4725.4524099999999</v>
      </c>
      <c r="M64" s="562">
        <f t="shared" ref="M64:M70" si="50">I64/H64*100</f>
        <v>108.55068415207019</v>
      </c>
    </row>
    <row r="65" spans="1:13" s="25" customFormat="1" ht="38.1" customHeight="1" x14ac:dyDescent="0.25">
      <c r="A65" s="13">
        <v>1</v>
      </c>
      <c r="B65" s="47" t="s">
        <v>79</v>
      </c>
      <c r="C65" s="396">
        <v>4902</v>
      </c>
      <c r="D65" s="397">
        <f>ROUND(C65/12*$B$3,0)</f>
        <v>2043</v>
      </c>
      <c r="E65" s="396">
        <v>2261</v>
      </c>
      <c r="F65" s="353">
        <f t="shared" si="48"/>
        <v>110.67058247674989</v>
      </c>
      <c r="G65" s="562">
        <v>7870.9453200000007</v>
      </c>
      <c r="H65" s="565">
        <f t="shared" ref="H65:H66" si="51">ROUND(G65/12*$B$3,2)</f>
        <v>3279.56</v>
      </c>
      <c r="I65" s="564">
        <f t="shared" ref="I65:I66" si="52">L65-K65</f>
        <v>3136.8664899999999</v>
      </c>
      <c r="J65" s="562">
        <f t="shared" si="4"/>
        <v>-142.69351000000006</v>
      </c>
      <c r="K65" s="562">
        <v>-29.210420000000003</v>
      </c>
      <c r="L65" s="562">
        <v>3107.65607</v>
      </c>
      <c r="M65" s="562">
        <f t="shared" si="50"/>
        <v>95.649004439619944</v>
      </c>
    </row>
    <row r="66" spans="1:13" s="25" customFormat="1" ht="38.1" customHeight="1" x14ac:dyDescent="0.25">
      <c r="A66" s="13">
        <v>1</v>
      </c>
      <c r="B66" s="47" t="s">
        <v>80</v>
      </c>
      <c r="C66" s="396">
        <v>1471</v>
      </c>
      <c r="D66" s="397">
        <f>ROUND(C66/12*$B$3,0)</f>
        <v>613</v>
      </c>
      <c r="E66" s="396">
        <v>884</v>
      </c>
      <c r="F66" s="353">
        <f t="shared" si="48"/>
        <v>144.20880913539969</v>
      </c>
      <c r="G66" s="562">
        <v>2674.07206</v>
      </c>
      <c r="H66" s="565">
        <f t="shared" si="51"/>
        <v>1114.2</v>
      </c>
      <c r="I66" s="564">
        <f t="shared" si="52"/>
        <v>1632.5900499999998</v>
      </c>
      <c r="J66" s="562">
        <f t="shared" si="4"/>
        <v>518.39004999999975</v>
      </c>
      <c r="K66" s="562">
        <v>-14.793709999999999</v>
      </c>
      <c r="L66" s="562">
        <v>1617.7963399999999</v>
      </c>
      <c r="M66" s="562">
        <f t="shared" si="50"/>
        <v>146.52576287919581</v>
      </c>
    </row>
    <row r="67" spans="1:13" s="25" customFormat="1" ht="30" x14ac:dyDescent="0.25">
      <c r="A67" s="13">
        <v>1</v>
      </c>
      <c r="B67" s="120" t="s">
        <v>112</v>
      </c>
      <c r="C67" s="396">
        <f>SUM(C68)</f>
        <v>500</v>
      </c>
      <c r="D67" s="396">
        <f t="shared" ref="D67:L67" si="53">SUM(D68)</f>
        <v>208</v>
      </c>
      <c r="E67" s="396">
        <f t="shared" si="53"/>
        <v>375</v>
      </c>
      <c r="F67" s="353">
        <f t="shared" si="48"/>
        <v>180.28846153846155</v>
      </c>
      <c r="G67" s="564">
        <f t="shared" si="53"/>
        <v>1060.2550000000001</v>
      </c>
      <c r="H67" s="564">
        <f t="shared" si="53"/>
        <v>441.77</v>
      </c>
      <c r="I67" s="564">
        <f t="shared" si="53"/>
        <v>771.08863000000031</v>
      </c>
      <c r="J67" s="564">
        <f t="shared" si="53"/>
        <v>329.31863000000033</v>
      </c>
      <c r="K67" s="564">
        <f t="shared" si="53"/>
        <v>0</v>
      </c>
      <c r="L67" s="564">
        <f t="shared" si="53"/>
        <v>771.08863000000031</v>
      </c>
      <c r="M67" s="562">
        <f t="shared" si="50"/>
        <v>174.54526789958584</v>
      </c>
    </row>
    <row r="68" spans="1:13" s="25" customFormat="1" ht="38.1" customHeight="1" x14ac:dyDescent="0.25">
      <c r="A68" s="13">
        <v>1</v>
      </c>
      <c r="B68" s="173" t="s">
        <v>108</v>
      </c>
      <c r="C68" s="398">
        <v>500</v>
      </c>
      <c r="D68" s="425">
        <f>ROUND(C68/12*$B$3,0)</f>
        <v>208</v>
      </c>
      <c r="E68" s="398">
        <v>375</v>
      </c>
      <c r="F68" s="576">
        <f t="shared" si="48"/>
        <v>180.28846153846155</v>
      </c>
      <c r="G68" s="577">
        <v>1060.2550000000001</v>
      </c>
      <c r="H68" s="565">
        <f t="shared" ref="H68:H69" si="54">ROUND(G68/12*$B$3,2)</f>
        <v>441.77</v>
      </c>
      <c r="I68" s="564">
        <f t="shared" ref="I68:I69" si="55">L68-K68</f>
        <v>771.08863000000031</v>
      </c>
      <c r="J68" s="574">
        <f t="shared" si="4"/>
        <v>329.31863000000033</v>
      </c>
      <c r="K68" s="574">
        <v>0</v>
      </c>
      <c r="L68" s="574">
        <v>771.08863000000031</v>
      </c>
      <c r="M68" s="574">
        <f t="shared" si="50"/>
        <v>174.54526789958584</v>
      </c>
    </row>
    <row r="69" spans="1:13" s="25" customFormat="1" ht="38.1" customHeight="1" thickBot="1" x14ac:dyDescent="0.3">
      <c r="A69" s="13">
        <v>1</v>
      </c>
      <c r="B69" s="271" t="s">
        <v>123</v>
      </c>
      <c r="C69" s="396">
        <v>6260</v>
      </c>
      <c r="D69" s="397">
        <f>ROUND(C69/12*$B$3,0)</f>
        <v>2608</v>
      </c>
      <c r="E69" s="396">
        <v>2561</v>
      </c>
      <c r="F69" s="353">
        <f t="shared" si="48"/>
        <v>98.197852760736197</v>
      </c>
      <c r="G69" s="562">
        <v>6092.3572000000004</v>
      </c>
      <c r="H69" s="565">
        <f t="shared" si="54"/>
        <v>2538.48</v>
      </c>
      <c r="I69" s="564">
        <f t="shared" si="55"/>
        <v>2494.3628600000002</v>
      </c>
      <c r="J69" s="562">
        <f t="shared" si="4"/>
        <v>-44.117139999999836</v>
      </c>
      <c r="K69" s="562">
        <v>-12.682370000000001</v>
      </c>
      <c r="L69" s="562">
        <v>2481.6804900000002</v>
      </c>
      <c r="M69" s="562">
        <f>I69/H69*100</f>
        <v>98.262064700135525</v>
      </c>
    </row>
    <row r="70" spans="1:13" s="25" customFormat="1" ht="20.25" customHeight="1" thickBot="1" x14ac:dyDescent="0.3">
      <c r="A70" s="13">
        <v>1</v>
      </c>
      <c r="B70" s="76" t="s">
        <v>3</v>
      </c>
      <c r="C70" s="403"/>
      <c r="D70" s="403"/>
      <c r="E70" s="403"/>
      <c r="F70" s="566"/>
      <c r="G70" s="567">
        <f t="shared" ref="G70:L70" si="56">G64+G67+G69</f>
        <v>17697.629580000001</v>
      </c>
      <c r="H70" s="567">
        <f t="shared" si="56"/>
        <v>7374.01</v>
      </c>
      <c r="I70" s="567">
        <f t="shared" si="56"/>
        <v>8034.9080299999996</v>
      </c>
      <c r="J70" s="567">
        <f t="shared" si="56"/>
        <v>660.89803000000018</v>
      </c>
      <c r="K70" s="567">
        <f t="shared" si="56"/>
        <v>-56.686500000000002</v>
      </c>
      <c r="L70" s="567">
        <f t="shared" si="56"/>
        <v>7978.2215300000007</v>
      </c>
      <c r="M70" s="583">
        <f t="shared" si="50"/>
        <v>108.96253232637329</v>
      </c>
    </row>
    <row r="71" spans="1:13" ht="15" customHeight="1" x14ac:dyDescent="0.25">
      <c r="A71" s="13">
        <v>1</v>
      </c>
      <c r="B71" s="52"/>
      <c r="C71" s="588"/>
      <c r="D71" s="588"/>
      <c r="E71" s="569"/>
      <c r="F71" s="588"/>
      <c r="G71" s="589"/>
      <c r="H71" s="589"/>
      <c r="I71" s="570"/>
      <c r="J71" s="570">
        <f t="shared" si="4"/>
        <v>0</v>
      </c>
      <c r="K71" s="570"/>
      <c r="L71" s="570"/>
      <c r="M71" s="589"/>
    </row>
    <row r="72" spans="1:13" ht="44.25" customHeight="1" x14ac:dyDescent="0.25">
      <c r="A72" s="13">
        <v>1</v>
      </c>
      <c r="B72" s="50" t="s">
        <v>92</v>
      </c>
      <c r="C72" s="582"/>
      <c r="D72" s="582"/>
      <c r="E72" s="582"/>
      <c r="F72" s="582"/>
      <c r="G72" s="561"/>
      <c r="H72" s="561"/>
      <c r="I72" s="561"/>
      <c r="J72" s="561">
        <f t="shared" si="4"/>
        <v>0</v>
      </c>
      <c r="K72" s="561"/>
      <c r="L72" s="561"/>
      <c r="M72" s="561"/>
    </row>
    <row r="73" spans="1:13" s="25" customFormat="1" ht="30" x14ac:dyDescent="0.25">
      <c r="A73" s="13">
        <v>1</v>
      </c>
      <c r="B73" s="119" t="s">
        <v>120</v>
      </c>
      <c r="C73" s="396">
        <f>SUM(C74:C75,C76)</f>
        <v>6344</v>
      </c>
      <c r="D73" s="396">
        <f>SUM(D74:D75,D76)</f>
        <v>2643</v>
      </c>
      <c r="E73" s="396">
        <f>SUM(E74:E75,E76)</f>
        <v>968</v>
      </c>
      <c r="F73" s="396">
        <f>SUM(F74:F75,F76)</f>
        <v>81.349697209163551</v>
      </c>
      <c r="G73" s="358">
        <f>SUM(G74:G75,G76)</f>
        <v>10496.967840000001</v>
      </c>
      <c r="H73" s="562">
        <f>SUM(H74:H75)</f>
        <v>4373.7300000000005</v>
      </c>
      <c r="I73" s="562">
        <f>SUM(I74:I75)</f>
        <v>1234.5681500000001</v>
      </c>
      <c r="J73" s="562">
        <f>SUM(J74:J75)</f>
        <v>-3139.16185</v>
      </c>
      <c r="K73" s="562">
        <f>SUM(K74:K75)</f>
        <v>-70.977139999999991</v>
      </c>
      <c r="L73" s="562">
        <f>SUM(L74:L75)</f>
        <v>1163.5910100000001</v>
      </c>
      <c r="M73" s="562">
        <f t="shared" ref="M73:M82" si="57">I73/H73*100</f>
        <v>28.226894435641885</v>
      </c>
    </row>
    <row r="74" spans="1:13" s="25" customFormat="1" ht="30" x14ac:dyDescent="0.25">
      <c r="A74" s="13">
        <v>1</v>
      </c>
      <c r="B74" s="47" t="s">
        <v>79</v>
      </c>
      <c r="C74" s="396">
        <v>4880</v>
      </c>
      <c r="D74" s="397">
        <f>ROUND(C74/12*$B$3,0)</f>
        <v>2033</v>
      </c>
      <c r="E74" s="396">
        <v>674</v>
      </c>
      <c r="F74" s="353">
        <f t="shared" ref="F74:F81" si="58">E74/D74*100</f>
        <v>33.152975897688144</v>
      </c>
      <c r="G74" s="562">
        <v>7835.6208000000006</v>
      </c>
      <c r="H74" s="565">
        <f t="shared" ref="H74:H76" si="59">ROUND(G74/12*$B$3,2)</f>
        <v>3264.84</v>
      </c>
      <c r="I74" s="562">
        <f t="shared" ref="I74:I81" si="60">L74-K74</f>
        <v>709.92925000000002</v>
      </c>
      <c r="J74" s="562">
        <f t="shared" si="4"/>
        <v>-2554.91075</v>
      </c>
      <c r="K74" s="562">
        <v>-33.151449999999997</v>
      </c>
      <c r="L74" s="562">
        <v>676.77780000000007</v>
      </c>
      <c r="M74" s="562">
        <f t="shared" si="57"/>
        <v>21.744687335367125</v>
      </c>
    </row>
    <row r="75" spans="1:13" s="25" customFormat="1" ht="30" x14ac:dyDescent="0.25">
      <c r="A75" s="13">
        <v>1</v>
      </c>
      <c r="B75" s="47" t="s">
        <v>80</v>
      </c>
      <c r="C75" s="396">
        <v>1464</v>
      </c>
      <c r="D75" s="397">
        <f>ROUND(C75/12*$B$3,0)</f>
        <v>610</v>
      </c>
      <c r="E75" s="396">
        <v>294</v>
      </c>
      <c r="F75" s="353">
        <f t="shared" si="58"/>
        <v>48.196721311475407</v>
      </c>
      <c r="G75" s="562">
        <v>2661.3470400000001</v>
      </c>
      <c r="H75" s="565">
        <f t="shared" si="59"/>
        <v>1108.8900000000001</v>
      </c>
      <c r="I75" s="562">
        <f t="shared" si="60"/>
        <v>524.63890000000004</v>
      </c>
      <c r="J75" s="562">
        <f t="shared" ref="J75:J138" si="61">I75-H75</f>
        <v>-584.25110000000006</v>
      </c>
      <c r="K75" s="562">
        <v>-37.825690000000002</v>
      </c>
      <c r="L75" s="562">
        <v>486.81321000000003</v>
      </c>
      <c r="M75" s="562">
        <f t="shared" si="57"/>
        <v>47.312077843609373</v>
      </c>
    </row>
    <row r="76" spans="1:13" s="25" customFormat="1" ht="51" customHeight="1" x14ac:dyDescent="0.25">
      <c r="A76" s="13">
        <v>1</v>
      </c>
      <c r="B76" s="47" t="s">
        <v>122</v>
      </c>
      <c r="C76" s="396"/>
      <c r="D76" s="397"/>
      <c r="E76" s="396"/>
      <c r="F76" s="353"/>
      <c r="G76" s="562"/>
      <c r="H76" s="565">
        <f t="shared" si="59"/>
        <v>0</v>
      </c>
      <c r="I76" s="562">
        <f t="shared" si="60"/>
        <v>0</v>
      </c>
      <c r="J76" s="562">
        <f t="shared" si="61"/>
        <v>0</v>
      </c>
      <c r="K76" s="562"/>
      <c r="L76" s="562"/>
      <c r="M76" s="562"/>
    </row>
    <row r="77" spans="1:13" s="25" customFormat="1" ht="30" x14ac:dyDescent="0.25">
      <c r="A77" s="13">
        <v>1</v>
      </c>
      <c r="B77" s="120" t="s">
        <v>112</v>
      </c>
      <c r="C77" s="396">
        <f>SUM(C78:C80)</f>
        <v>2452</v>
      </c>
      <c r="D77" s="396">
        <f>SUM(D78:D80)</f>
        <v>1021</v>
      </c>
      <c r="E77" s="396">
        <f>SUM(E78:E80)</f>
        <v>1088</v>
      </c>
      <c r="F77" s="353">
        <f t="shared" si="58"/>
        <v>106.56219392752205</v>
      </c>
      <c r="G77" s="564">
        <f t="shared" ref="G77:L77" si="62">SUM(G78:G80)</f>
        <v>6193.5328</v>
      </c>
      <c r="H77" s="564">
        <f t="shared" si="62"/>
        <v>2580.63</v>
      </c>
      <c r="I77" s="564">
        <f t="shared" si="62"/>
        <v>2226.3419200000003</v>
      </c>
      <c r="J77" s="564">
        <f t="shared" si="62"/>
        <v>-354.28807999999975</v>
      </c>
      <c r="K77" s="564">
        <f t="shared" si="62"/>
        <v>-18.981449999999999</v>
      </c>
      <c r="L77" s="564">
        <f t="shared" si="62"/>
        <v>2207.3604700000001</v>
      </c>
      <c r="M77" s="562">
        <f t="shared" si="57"/>
        <v>86.271256243630432</v>
      </c>
    </row>
    <row r="78" spans="1:13" s="25" customFormat="1" ht="30" x14ac:dyDescent="0.25">
      <c r="A78" s="13">
        <v>1</v>
      </c>
      <c r="B78" s="47" t="s">
        <v>108</v>
      </c>
      <c r="C78" s="396">
        <v>500</v>
      </c>
      <c r="D78" s="397">
        <f t="shared" ref="D78:D81" si="63">ROUND(C78/12*$B$3,0)</f>
        <v>208</v>
      </c>
      <c r="E78" s="396">
        <v>336</v>
      </c>
      <c r="F78" s="353">
        <f t="shared" si="58"/>
        <v>161.53846153846155</v>
      </c>
      <c r="G78" s="565">
        <v>1060.2550000000001</v>
      </c>
      <c r="H78" s="565">
        <f t="shared" ref="H78:H81" si="64">ROUND(G78/12*$B$3,2)</f>
        <v>441.77</v>
      </c>
      <c r="I78" s="562">
        <f t="shared" si="60"/>
        <v>676.48334000000011</v>
      </c>
      <c r="J78" s="562">
        <f t="shared" si="61"/>
        <v>234.71334000000013</v>
      </c>
      <c r="K78" s="562">
        <v>-6.9039899999999994</v>
      </c>
      <c r="L78" s="562">
        <v>669.57935000000009</v>
      </c>
      <c r="M78" s="562">
        <f t="shared" si="57"/>
        <v>153.13021255404399</v>
      </c>
    </row>
    <row r="79" spans="1:13" s="25" customFormat="1" ht="56.25" customHeight="1" x14ac:dyDescent="0.25">
      <c r="A79" s="13">
        <v>1</v>
      </c>
      <c r="B79" s="47" t="s">
        <v>119</v>
      </c>
      <c r="C79" s="396">
        <v>1844</v>
      </c>
      <c r="D79" s="397">
        <f t="shared" si="63"/>
        <v>768</v>
      </c>
      <c r="E79" s="396">
        <v>553</v>
      </c>
      <c r="F79" s="353">
        <f t="shared" si="58"/>
        <v>72.005208333333343</v>
      </c>
      <c r="G79" s="565">
        <v>5013.6516000000001</v>
      </c>
      <c r="H79" s="565">
        <f t="shared" si="64"/>
        <v>2089.02</v>
      </c>
      <c r="I79" s="562">
        <f t="shared" si="60"/>
        <v>1332.4611400000001</v>
      </c>
      <c r="J79" s="562">
        <f t="shared" si="61"/>
        <v>-756.55885999999987</v>
      </c>
      <c r="K79" s="562">
        <v>-7.4764799999999996</v>
      </c>
      <c r="L79" s="562">
        <v>1324.9846600000001</v>
      </c>
      <c r="M79" s="562">
        <f t="shared" si="57"/>
        <v>63.78402983217012</v>
      </c>
    </row>
    <row r="80" spans="1:13" s="25" customFormat="1" ht="48" customHeight="1" x14ac:dyDescent="0.25">
      <c r="A80" s="13">
        <v>1</v>
      </c>
      <c r="B80" s="47" t="s">
        <v>121</v>
      </c>
      <c r="C80" s="396">
        <v>108</v>
      </c>
      <c r="D80" s="397">
        <f t="shared" si="63"/>
        <v>45</v>
      </c>
      <c r="E80" s="396">
        <v>199</v>
      </c>
      <c r="F80" s="353">
        <f t="shared" si="58"/>
        <v>442.22222222222223</v>
      </c>
      <c r="G80" s="565">
        <v>119.62620000000001</v>
      </c>
      <c r="H80" s="565">
        <f t="shared" si="64"/>
        <v>49.84</v>
      </c>
      <c r="I80" s="562">
        <f t="shared" si="60"/>
        <v>217.39743999999999</v>
      </c>
      <c r="J80" s="562">
        <f t="shared" si="61"/>
        <v>167.55743999999999</v>
      </c>
      <c r="K80" s="562">
        <v>-4.6009799999999998</v>
      </c>
      <c r="L80" s="562">
        <v>212.79646</v>
      </c>
      <c r="M80" s="562">
        <f t="shared" si="57"/>
        <v>436.19069020866766</v>
      </c>
    </row>
    <row r="81" spans="1:13" s="25" customFormat="1" ht="30" x14ac:dyDescent="0.25">
      <c r="A81" s="13">
        <v>1</v>
      </c>
      <c r="B81" s="271" t="s">
        <v>123</v>
      </c>
      <c r="C81" s="590">
        <v>3000</v>
      </c>
      <c r="D81" s="425">
        <f t="shared" si="63"/>
        <v>1250</v>
      </c>
      <c r="E81" s="398">
        <v>674</v>
      </c>
      <c r="F81" s="576">
        <f t="shared" si="58"/>
        <v>53.92</v>
      </c>
      <c r="G81" s="574">
        <v>2919.66</v>
      </c>
      <c r="H81" s="591">
        <f t="shared" si="64"/>
        <v>1216.53</v>
      </c>
      <c r="I81" s="562">
        <f t="shared" si="60"/>
        <v>659.84316000000013</v>
      </c>
      <c r="J81" s="574">
        <f t="shared" si="61"/>
        <v>-556.68683999999985</v>
      </c>
      <c r="K81" s="574">
        <v>-28.253850000000003</v>
      </c>
      <c r="L81" s="574">
        <v>631.58931000000007</v>
      </c>
      <c r="M81" s="574">
        <f t="shared" si="57"/>
        <v>54.239777070849073</v>
      </c>
    </row>
    <row r="82" spans="1:13" s="25" customFormat="1" ht="15" customHeight="1" x14ac:dyDescent="0.25">
      <c r="A82" s="13">
        <v>1</v>
      </c>
      <c r="B82" s="7" t="s">
        <v>3</v>
      </c>
      <c r="C82" s="592"/>
      <c r="D82" s="593"/>
      <c r="E82" s="593"/>
      <c r="F82" s="594"/>
      <c r="G82" s="595">
        <f t="shared" ref="G82:L82" si="65">G73+G77+G81</f>
        <v>19610.160640000002</v>
      </c>
      <c r="H82" s="596">
        <f t="shared" si="65"/>
        <v>8170.89</v>
      </c>
      <c r="I82" s="595">
        <f t="shared" si="65"/>
        <v>4120.7532300000003</v>
      </c>
      <c r="J82" s="595">
        <f t="shared" si="65"/>
        <v>-4050.1367699999996</v>
      </c>
      <c r="K82" s="595">
        <f t="shared" si="65"/>
        <v>-118.21243999999999</v>
      </c>
      <c r="L82" s="595">
        <f t="shared" si="65"/>
        <v>4002.54079</v>
      </c>
      <c r="M82" s="595">
        <f t="shared" si="57"/>
        <v>50.432122204557892</v>
      </c>
    </row>
    <row r="83" spans="1:13" s="25" customFormat="1" ht="15.75" customHeight="1" x14ac:dyDescent="0.25">
      <c r="A83" s="13">
        <v>1</v>
      </c>
      <c r="C83" s="597"/>
      <c r="D83" s="597"/>
      <c r="E83" s="598"/>
      <c r="F83" s="597"/>
      <c r="G83" s="595"/>
      <c r="H83" s="595"/>
      <c r="I83" s="599"/>
      <c r="J83" s="599">
        <f t="shared" si="61"/>
        <v>0</v>
      </c>
      <c r="K83" s="599"/>
      <c r="L83" s="599"/>
      <c r="M83" s="595"/>
    </row>
    <row r="84" spans="1:13" ht="29.25" customHeight="1" x14ac:dyDescent="0.25">
      <c r="A84" s="13">
        <v>1</v>
      </c>
      <c r="B84" s="50" t="s">
        <v>93</v>
      </c>
      <c r="C84" s="600"/>
      <c r="D84" s="600"/>
      <c r="E84" s="582"/>
      <c r="F84" s="600"/>
      <c r="G84" s="601"/>
      <c r="H84" s="601"/>
      <c r="I84" s="561"/>
      <c r="J84" s="561">
        <f t="shared" si="61"/>
        <v>0</v>
      </c>
      <c r="K84" s="561"/>
      <c r="L84" s="561"/>
      <c r="M84" s="601"/>
    </row>
    <row r="85" spans="1:13" s="25" customFormat="1" ht="30" x14ac:dyDescent="0.25">
      <c r="A85" s="13">
        <v>1</v>
      </c>
      <c r="B85" s="119" t="s">
        <v>120</v>
      </c>
      <c r="C85" s="396">
        <f>SUM(C86:C87)</f>
        <v>2127</v>
      </c>
      <c r="D85" s="396">
        <f>SUM(D86:D87)</f>
        <v>887</v>
      </c>
      <c r="E85" s="396">
        <f>SUM(E86:E87)</f>
        <v>932</v>
      </c>
      <c r="F85" s="353">
        <f t="shared" ref="F85:F90" si="66">E85/D85*100</f>
        <v>105.07328072153325</v>
      </c>
      <c r="G85" s="562">
        <f t="shared" ref="G85:L85" si="67">SUM(G86:G87)</f>
        <v>3519.42902</v>
      </c>
      <c r="H85" s="562">
        <f t="shared" si="67"/>
        <v>1466.42</v>
      </c>
      <c r="I85" s="562">
        <f t="shared" si="67"/>
        <v>1391.8599599999998</v>
      </c>
      <c r="J85" s="562">
        <f t="shared" si="67"/>
        <v>-74.560040000000129</v>
      </c>
      <c r="K85" s="562">
        <f t="shared" si="67"/>
        <v>-11.31776</v>
      </c>
      <c r="L85" s="562">
        <f t="shared" si="67"/>
        <v>1380.5421999999999</v>
      </c>
      <c r="M85" s="562">
        <f t="shared" ref="M85:M103" si="68">I85/H85*100</f>
        <v>94.915505789610052</v>
      </c>
    </row>
    <row r="86" spans="1:13" s="25" customFormat="1" ht="38.1" customHeight="1" x14ac:dyDescent="0.25">
      <c r="A86" s="13">
        <v>1</v>
      </c>
      <c r="B86" s="47" t="s">
        <v>79</v>
      </c>
      <c r="C86" s="396">
        <v>1636</v>
      </c>
      <c r="D86" s="397">
        <f>ROUND(C86/12*$B$3,0)</f>
        <v>682</v>
      </c>
      <c r="E86" s="396">
        <v>791</v>
      </c>
      <c r="F86" s="353">
        <f t="shared" si="66"/>
        <v>115.98240469208211</v>
      </c>
      <c r="G86" s="562">
        <v>2626.8597600000003</v>
      </c>
      <c r="H86" s="565">
        <f t="shared" ref="H86:H87" si="69">ROUND(G86/12*$B$3,2)</f>
        <v>1094.52</v>
      </c>
      <c r="I86" s="562">
        <f t="shared" ref="I86:I87" si="70">L86-K86</f>
        <v>1117.6362199999999</v>
      </c>
      <c r="J86" s="562">
        <f t="shared" si="61"/>
        <v>23.116219999999885</v>
      </c>
      <c r="K86" s="562">
        <v>-6.4322800000000004</v>
      </c>
      <c r="L86" s="562">
        <v>1111.2039399999999</v>
      </c>
      <c r="M86" s="562">
        <f t="shared" si="68"/>
        <v>102.11199612615576</v>
      </c>
    </row>
    <row r="87" spans="1:13" s="25" customFormat="1" ht="38.1" customHeight="1" x14ac:dyDescent="0.25">
      <c r="A87" s="13">
        <v>1</v>
      </c>
      <c r="B87" s="47" t="s">
        <v>80</v>
      </c>
      <c r="C87" s="396">
        <v>491</v>
      </c>
      <c r="D87" s="397">
        <f>ROUND(C87/12*$B$3,0)</f>
        <v>205</v>
      </c>
      <c r="E87" s="396">
        <v>141</v>
      </c>
      <c r="F87" s="353">
        <f t="shared" si="66"/>
        <v>68.780487804878049</v>
      </c>
      <c r="G87" s="562">
        <v>892.56925999999987</v>
      </c>
      <c r="H87" s="565">
        <f t="shared" si="69"/>
        <v>371.9</v>
      </c>
      <c r="I87" s="562">
        <f t="shared" si="70"/>
        <v>274.22373999999996</v>
      </c>
      <c r="J87" s="562">
        <f t="shared" si="61"/>
        <v>-97.676260000000013</v>
      </c>
      <c r="K87" s="562">
        <v>-4.8854799999999994</v>
      </c>
      <c r="L87" s="562">
        <v>269.33825999999999</v>
      </c>
      <c r="M87" s="562">
        <f t="shared" si="68"/>
        <v>73.735880613068034</v>
      </c>
    </row>
    <row r="88" spans="1:13" s="25" customFormat="1" ht="30" x14ac:dyDescent="0.25">
      <c r="A88" s="13">
        <v>1</v>
      </c>
      <c r="B88" s="120" t="s">
        <v>112</v>
      </c>
      <c r="C88" s="396">
        <f>SUM(C89)</f>
        <v>654</v>
      </c>
      <c r="D88" s="396">
        <f t="shared" ref="D88:L88" si="71">SUM(D89)</f>
        <v>273</v>
      </c>
      <c r="E88" s="396">
        <f t="shared" si="71"/>
        <v>267</v>
      </c>
      <c r="F88" s="353">
        <f t="shared" si="66"/>
        <v>97.802197802197796</v>
      </c>
      <c r="G88" s="564">
        <f t="shared" si="71"/>
        <v>1386.8135400000001</v>
      </c>
      <c r="H88" s="564">
        <f t="shared" si="71"/>
        <v>577.84</v>
      </c>
      <c r="I88" s="564">
        <f t="shared" si="71"/>
        <v>543.82271000000003</v>
      </c>
      <c r="J88" s="564">
        <f t="shared" si="71"/>
        <v>-34.017290000000003</v>
      </c>
      <c r="K88" s="564">
        <f t="shared" si="71"/>
        <v>0</v>
      </c>
      <c r="L88" s="564">
        <f t="shared" si="71"/>
        <v>543.82271000000003</v>
      </c>
      <c r="M88" s="562">
        <f t="shared" si="68"/>
        <v>94.113026097189532</v>
      </c>
    </row>
    <row r="89" spans="1:13" s="25" customFormat="1" ht="30" x14ac:dyDescent="0.25">
      <c r="A89" s="13">
        <v>1</v>
      </c>
      <c r="B89" s="195" t="s">
        <v>108</v>
      </c>
      <c r="C89" s="396">
        <v>654</v>
      </c>
      <c r="D89" s="397">
        <f>ROUND(C89/12*$B$3,0)</f>
        <v>273</v>
      </c>
      <c r="E89" s="396">
        <v>267</v>
      </c>
      <c r="F89" s="353">
        <f t="shared" si="66"/>
        <v>97.802197802197796</v>
      </c>
      <c r="G89" s="565">
        <v>1386.8135400000001</v>
      </c>
      <c r="H89" s="565">
        <f t="shared" ref="H89:H90" si="72">ROUND(G89/12*$B$3,2)</f>
        <v>577.84</v>
      </c>
      <c r="I89" s="562">
        <f t="shared" ref="I89:I90" si="73">L89-K89</f>
        <v>543.82271000000003</v>
      </c>
      <c r="J89" s="562">
        <f t="shared" si="61"/>
        <v>-34.017290000000003</v>
      </c>
      <c r="K89" s="562">
        <v>0</v>
      </c>
      <c r="L89" s="562">
        <v>543.82271000000003</v>
      </c>
      <c r="M89" s="562">
        <f t="shared" si="68"/>
        <v>94.113026097189532</v>
      </c>
    </row>
    <row r="90" spans="1:13" s="25" customFormat="1" ht="30.75" thickBot="1" x14ac:dyDescent="0.3">
      <c r="A90" s="13">
        <v>1</v>
      </c>
      <c r="B90" s="287" t="s">
        <v>123</v>
      </c>
      <c r="C90" s="398">
        <v>200</v>
      </c>
      <c r="D90" s="425">
        <f>ROUND(C90/12*$B$3,0)</f>
        <v>83</v>
      </c>
      <c r="E90" s="398">
        <v>61</v>
      </c>
      <c r="F90" s="576">
        <f t="shared" si="66"/>
        <v>73.493975903614455</v>
      </c>
      <c r="G90" s="574">
        <v>194.64400000000001</v>
      </c>
      <c r="H90" s="577">
        <f t="shared" si="72"/>
        <v>81.099999999999994</v>
      </c>
      <c r="I90" s="562">
        <f t="shared" si="73"/>
        <v>59.366419999999998</v>
      </c>
      <c r="J90" s="574">
        <f t="shared" si="61"/>
        <v>-21.733579999999996</v>
      </c>
      <c r="K90" s="574">
        <v>-2.3357200000000002</v>
      </c>
      <c r="L90" s="574">
        <v>57.030699999999996</v>
      </c>
      <c r="M90" s="574">
        <f t="shared" si="68"/>
        <v>73.201504315659676</v>
      </c>
    </row>
    <row r="91" spans="1:13" s="25" customFormat="1" ht="23.25" customHeight="1" thickBot="1" x14ac:dyDescent="0.3">
      <c r="A91" s="13">
        <v>1</v>
      </c>
      <c r="B91" s="76" t="s">
        <v>3</v>
      </c>
      <c r="C91" s="403"/>
      <c r="D91" s="403"/>
      <c r="E91" s="403"/>
      <c r="F91" s="566"/>
      <c r="G91" s="567">
        <f t="shared" ref="G91:L91" si="74">G85+G88+G90</f>
        <v>5100.8865600000008</v>
      </c>
      <c r="H91" s="567">
        <f t="shared" si="74"/>
        <v>2125.36</v>
      </c>
      <c r="I91" s="567">
        <f t="shared" si="74"/>
        <v>1995.0490899999998</v>
      </c>
      <c r="J91" s="567">
        <f t="shared" si="74"/>
        <v>-130.31091000000012</v>
      </c>
      <c r="K91" s="567">
        <f t="shared" si="74"/>
        <v>-13.65348</v>
      </c>
      <c r="L91" s="567">
        <f t="shared" si="74"/>
        <v>1981.3956099999998</v>
      </c>
      <c r="M91" s="583">
        <f t="shared" si="68"/>
        <v>93.868760586441809</v>
      </c>
    </row>
    <row r="92" spans="1:13" ht="15" customHeight="1" x14ac:dyDescent="0.25">
      <c r="A92" s="13">
        <v>1</v>
      </c>
      <c r="B92" s="143" t="s">
        <v>91</v>
      </c>
      <c r="C92" s="602"/>
      <c r="D92" s="602"/>
      <c r="E92" s="602"/>
      <c r="F92" s="602"/>
      <c r="G92" s="603"/>
      <c r="H92" s="603"/>
      <c r="I92" s="603"/>
      <c r="J92" s="603">
        <f t="shared" si="61"/>
        <v>0</v>
      </c>
      <c r="K92" s="603"/>
      <c r="L92" s="603"/>
      <c r="M92" s="603"/>
    </row>
    <row r="93" spans="1:13" ht="30" x14ac:dyDescent="0.25">
      <c r="A93" s="13">
        <v>1</v>
      </c>
      <c r="B93" s="127" t="s">
        <v>120</v>
      </c>
      <c r="C93" s="604">
        <f>SUM(C10,C23,C36,C45,C54,C64,C73,C85)</f>
        <v>68472</v>
      </c>
      <c r="D93" s="604">
        <f>SUM(D10,D23,D36,D45,D54,D64,D73,D85)</f>
        <v>28530</v>
      </c>
      <c r="E93" s="604">
        <f>SUM(E10,E23,E36,E45,E54,E64,E73,E85)</f>
        <v>30982</v>
      </c>
      <c r="F93" s="604">
        <f t="shared" ref="F93:F102" si="75">E93/D93*100</f>
        <v>108.5944619698563</v>
      </c>
      <c r="G93" s="605">
        <f t="shared" ref="G93:L93" si="76">SUM(G10,G23,G36,G45,G54,G64,G73,G85)</f>
        <v>118232.86404</v>
      </c>
      <c r="H93" s="605">
        <f t="shared" si="76"/>
        <v>49263.67</v>
      </c>
      <c r="I93" s="605">
        <f t="shared" si="76"/>
        <v>54274.543440000001</v>
      </c>
      <c r="J93" s="605">
        <f t="shared" si="76"/>
        <v>5010.8734399999958</v>
      </c>
      <c r="K93" s="605">
        <f t="shared" si="76"/>
        <v>-620.65233000000001</v>
      </c>
      <c r="L93" s="605">
        <f t="shared" si="76"/>
        <v>53653.891109999997</v>
      </c>
      <c r="M93" s="605">
        <f t="shared" si="68"/>
        <v>110.17153906722743</v>
      </c>
    </row>
    <row r="94" spans="1:13" ht="30" x14ac:dyDescent="0.25">
      <c r="A94" s="13">
        <v>1</v>
      </c>
      <c r="B94" s="126" t="s">
        <v>79</v>
      </c>
      <c r="C94" s="604">
        <f t="shared" ref="C94:E95" si="77">SUM(C86,C74,C65,C46,C37,C24,C11)</f>
        <v>51896</v>
      </c>
      <c r="D94" s="604">
        <f t="shared" si="77"/>
        <v>21623</v>
      </c>
      <c r="E94" s="604">
        <f t="shared" si="77"/>
        <v>23774</v>
      </c>
      <c r="F94" s="604">
        <f t="shared" si="75"/>
        <v>109.94774083152198</v>
      </c>
      <c r="G94" s="605">
        <f t="shared" ref="G94:L95" si="78">SUM(G86,G74,G65,G46,G37,G24,G11)</f>
        <v>83327.331359999996</v>
      </c>
      <c r="H94" s="605">
        <f t="shared" si="78"/>
        <v>34719.71</v>
      </c>
      <c r="I94" s="605">
        <f t="shared" si="78"/>
        <v>36770.11939</v>
      </c>
      <c r="J94" s="605">
        <f t="shared" ref="J94" si="79">SUM(J86,J74,J65,J46,J37,J24,J11)</f>
        <v>2050.4093899999962</v>
      </c>
      <c r="K94" s="605">
        <f t="shared" si="78"/>
        <v>-372.61686000000003</v>
      </c>
      <c r="L94" s="605">
        <f t="shared" si="78"/>
        <v>36397.502529999998</v>
      </c>
      <c r="M94" s="605">
        <f t="shared" si="68"/>
        <v>105.90560632562887</v>
      </c>
    </row>
    <row r="95" spans="1:13" ht="30" x14ac:dyDescent="0.25">
      <c r="A95" s="13">
        <v>1</v>
      </c>
      <c r="B95" s="126" t="s">
        <v>80</v>
      </c>
      <c r="C95" s="604">
        <f t="shared" si="77"/>
        <v>15570</v>
      </c>
      <c r="D95" s="604">
        <f t="shared" si="77"/>
        <v>6488</v>
      </c>
      <c r="E95" s="604">
        <f t="shared" si="77"/>
        <v>6294</v>
      </c>
      <c r="F95" s="604">
        <f t="shared" si="75"/>
        <v>97.009864364981496</v>
      </c>
      <c r="G95" s="605">
        <f t="shared" si="78"/>
        <v>28304.080199999997</v>
      </c>
      <c r="H95" s="605">
        <f t="shared" si="78"/>
        <v>11793.359999999999</v>
      </c>
      <c r="I95" s="605">
        <f t="shared" si="78"/>
        <v>11506.682930000001</v>
      </c>
      <c r="J95" s="605">
        <f t="shared" ref="J95" si="80">SUM(J87,J75,J66,J47,J38,J25,J12)</f>
        <v>-286.67706999999996</v>
      </c>
      <c r="K95" s="605">
        <f t="shared" si="78"/>
        <v>-135.16763</v>
      </c>
      <c r="L95" s="605">
        <f t="shared" si="78"/>
        <v>11371.515300000001</v>
      </c>
      <c r="M95" s="605">
        <f t="shared" si="68"/>
        <v>97.569165445640621</v>
      </c>
    </row>
    <row r="96" spans="1:13" ht="45" x14ac:dyDescent="0.25">
      <c r="A96" s="13">
        <v>1</v>
      </c>
      <c r="B96" s="126" t="s">
        <v>114</v>
      </c>
      <c r="C96" s="604">
        <f t="shared" ref="C96:E97" si="81">SUM(C55,C26,C13)</f>
        <v>185</v>
      </c>
      <c r="D96" s="604">
        <f t="shared" si="81"/>
        <v>77</v>
      </c>
      <c r="E96" s="604">
        <f t="shared" si="81"/>
        <v>163</v>
      </c>
      <c r="F96" s="604">
        <f t="shared" si="75"/>
        <v>211.6883116883117</v>
      </c>
      <c r="G96" s="605">
        <f t="shared" ref="G96:L97" si="82">SUM(G55,G26,G13)</f>
        <v>1213.9848000000002</v>
      </c>
      <c r="H96" s="605">
        <f t="shared" si="82"/>
        <v>505.82000000000005</v>
      </c>
      <c r="I96" s="605">
        <f t="shared" si="82"/>
        <v>1069.61904</v>
      </c>
      <c r="J96" s="605">
        <f t="shared" ref="J96" si="83">SUM(J55,J26,J13)</f>
        <v>563.79903999999999</v>
      </c>
      <c r="K96" s="605">
        <f t="shared" si="82"/>
        <v>-6.5620799999999999</v>
      </c>
      <c r="L96" s="605">
        <f t="shared" si="82"/>
        <v>1063.0569599999999</v>
      </c>
      <c r="M96" s="605">
        <f t="shared" si="68"/>
        <v>211.462385828951</v>
      </c>
    </row>
    <row r="97" spans="1:13" ht="30" x14ac:dyDescent="0.25">
      <c r="A97" s="13">
        <v>1</v>
      </c>
      <c r="B97" s="126" t="s">
        <v>115</v>
      </c>
      <c r="C97" s="604">
        <f t="shared" si="81"/>
        <v>821</v>
      </c>
      <c r="D97" s="604">
        <f t="shared" si="81"/>
        <v>342</v>
      </c>
      <c r="E97" s="604">
        <f t="shared" si="81"/>
        <v>751</v>
      </c>
      <c r="F97" s="604">
        <f t="shared" si="75"/>
        <v>219.59064327485379</v>
      </c>
      <c r="G97" s="605">
        <f t="shared" si="82"/>
        <v>5387.4676799999997</v>
      </c>
      <c r="H97" s="605">
        <f t="shared" si="82"/>
        <v>2244.7799999999997</v>
      </c>
      <c r="I97" s="605">
        <f t="shared" si="82"/>
        <v>4928.1220800000001</v>
      </c>
      <c r="J97" s="605">
        <f t="shared" ref="J97" si="84">SUM(J56,J27,J14)</f>
        <v>2683.3420799999999</v>
      </c>
      <c r="K97" s="605">
        <f t="shared" si="82"/>
        <v>-106.30576000000001</v>
      </c>
      <c r="L97" s="605">
        <f t="shared" si="82"/>
        <v>4821.8163199999999</v>
      </c>
      <c r="M97" s="605">
        <f t="shared" si="68"/>
        <v>219.53697377916771</v>
      </c>
    </row>
    <row r="98" spans="1:13" ht="30" x14ac:dyDescent="0.25">
      <c r="A98" s="13">
        <v>1</v>
      </c>
      <c r="B98" s="127" t="s">
        <v>112</v>
      </c>
      <c r="C98" s="604">
        <f>SUM(C88,C77,C67,C57,C48,C39,C28,C15)</f>
        <v>85848</v>
      </c>
      <c r="D98" s="604">
        <f>SUM(D88,D77,D67,D57,D48,D39,D28,D15)</f>
        <v>35769</v>
      </c>
      <c r="E98" s="604">
        <f>SUM(E88,E77,E67,E57,E48,E39,E28,E15)</f>
        <v>36484</v>
      </c>
      <c r="F98" s="604">
        <f t="shared" si="75"/>
        <v>101.99893762755458</v>
      </c>
      <c r="G98" s="605">
        <f t="shared" ref="G98:L98" si="85">SUM(G88,G77,G67,G57,G48,G39,G28,G15)</f>
        <v>186682.44089</v>
      </c>
      <c r="H98" s="605">
        <f t="shared" si="85"/>
        <v>77784.350000000006</v>
      </c>
      <c r="I98" s="605">
        <f t="shared" si="85"/>
        <v>76126.960729999992</v>
      </c>
      <c r="J98" s="605">
        <f t="shared" si="85"/>
        <v>-1657.3892699999976</v>
      </c>
      <c r="K98" s="605">
        <f t="shared" si="85"/>
        <v>-157.69878000000003</v>
      </c>
      <c r="L98" s="605">
        <f t="shared" si="85"/>
        <v>75969.26195</v>
      </c>
      <c r="M98" s="605">
        <f t="shared" si="68"/>
        <v>97.869250986863022</v>
      </c>
    </row>
    <row r="99" spans="1:13" ht="30" x14ac:dyDescent="0.25">
      <c r="A99" s="13">
        <v>1</v>
      </c>
      <c r="B99" s="126" t="s">
        <v>108</v>
      </c>
      <c r="C99" s="604">
        <f>SUM(C89,C78,C68,C49,C40,C29,C16)</f>
        <v>13854</v>
      </c>
      <c r="D99" s="604">
        <f>SUM(D89,D78,D68,D49,D40,D29,D16)</f>
        <v>5772</v>
      </c>
      <c r="E99" s="604">
        <f>SUM(E89,E78,E68,E49,E40,E29,E16)</f>
        <v>5850</v>
      </c>
      <c r="F99" s="604">
        <f t="shared" si="75"/>
        <v>101.35135135135135</v>
      </c>
      <c r="G99" s="605">
        <f t="shared" ref="G99:L99" si="86">SUM(G89,G78,G68,G49,G40,G29,G16)</f>
        <v>29377.545540000003</v>
      </c>
      <c r="H99" s="605">
        <f t="shared" si="86"/>
        <v>12240.65</v>
      </c>
      <c r="I99" s="605">
        <f t="shared" si="86"/>
        <v>12261.298739999998</v>
      </c>
      <c r="J99" s="605">
        <f t="shared" si="86"/>
        <v>20.648740000000771</v>
      </c>
      <c r="K99" s="605">
        <f t="shared" si="86"/>
        <v>-58.341590000000004</v>
      </c>
      <c r="L99" s="605">
        <f t="shared" si="86"/>
        <v>12202.957150000002</v>
      </c>
      <c r="M99" s="605">
        <f t="shared" si="68"/>
        <v>100.16868989800378</v>
      </c>
    </row>
    <row r="100" spans="1:13" ht="60" x14ac:dyDescent="0.25">
      <c r="A100" s="13">
        <v>1</v>
      </c>
      <c r="B100" s="126" t="s">
        <v>81</v>
      </c>
      <c r="C100" s="604">
        <f t="shared" ref="C100:E101" si="87">SUM(C79,C58,C30,C17)</f>
        <v>48137</v>
      </c>
      <c r="D100" s="604">
        <f t="shared" si="87"/>
        <v>20057</v>
      </c>
      <c r="E100" s="604">
        <f t="shared" si="87"/>
        <v>20287</v>
      </c>
      <c r="F100" s="604">
        <f t="shared" si="75"/>
        <v>101.14673181432916</v>
      </c>
      <c r="G100" s="605">
        <f t="shared" ref="G100:L101" si="88">SUM(G79,G58,G30,G17)</f>
        <v>130879.6893</v>
      </c>
      <c r="H100" s="605">
        <f t="shared" si="88"/>
        <v>54533.2</v>
      </c>
      <c r="I100" s="605">
        <f t="shared" si="88"/>
        <v>52380.212960000004</v>
      </c>
      <c r="J100" s="605">
        <f t="shared" ref="J100" si="89">SUM(J79,J58,J30,J17)</f>
        <v>-2152.9870399999973</v>
      </c>
      <c r="K100" s="605">
        <f t="shared" si="88"/>
        <v>-88.787210000000002</v>
      </c>
      <c r="L100" s="605">
        <f t="shared" si="88"/>
        <v>52291.425750000002</v>
      </c>
      <c r="M100" s="605">
        <f t="shared" si="68"/>
        <v>96.051970102616409</v>
      </c>
    </row>
    <row r="101" spans="1:13" ht="45" x14ac:dyDescent="0.25">
      <c r="A101" s="13">
        <v>1</v>
      </c>
      <c r="B101" s="126" t="s">
        <v>109</v>
      </c>
      <c r="C101" s="604">
        <f t="shared" si="87"/>
        <v>23857</v>
      </c>
      <c r="D101" s="604">
        <f t="shared" si="87"/>
        <v>9940</v>
      </c>
      <c r="E101" s="604">
        <f t="shared" si="87"/>
        <v>10347</v>
      </c>
      <c r="F101" s="604">
        <f t="shared" si="75"/>
        <v>104.09456740442656</v>
      </c>
      <c r="G101" s="604">
        <f t="shared" si="88"/>
        <v>26425.206049999997</v>
      </c>
      <c r="H101" s="604">
        <f t="shared" si="88"/>
        <v>11010.5</v>
      </c>
      <c r="I101" s="606">
        <f t="shared" si="88"/>
        <v>11485.44903</v>
      </c>
      <c r="J101" s="606">
        <f t="shared" ref="J101" si="90">SUM(J80,J59,J31,J18)</f>
        <v>474.94902999999846</v>
      </c>
      <c r="K101" s="606">
        <f t="shared" si="88"/>
        <v>-10.569980000000001</v>
      </c>
      <c r="L101" s="606">
        <f t="shared" si="88"/>
        <v>11474.87905</v>
      </c>
      <c r="M101" s="605">
        <f t="shared" si="68"/>
        <v>104.31360092638843</v>
      </c>
    </row>
    <row r="102" spans="1:13" ht="30" x14ac:dyDescent="0.25">
      <c r="A102" s="13">
        <v>1</v>
      </c>
      <c r="B102" s="274" t="s">
        <v>123</v>
      </c>
      <c r="C102" s="607">
        <f t="shared" ref="C102:E103" si="91">SUM(C90,C81,C69,C60,C50,C41,C32,C19)</f>
        <v>123106</v>
      </c>
      <c r="D102" s="607">
        <f t="shared" si="91"/>
        <v>51293</v>
      </c>
      <c r="E102" s="607">
        <f t="shared" si="91"/>
        <v>48350</v>
      </c>
      <c r="F102" s="604">
        <f t="shared" si="75"/>
        <v>94.262374982941139</v>
      </c>
      <c r="G102" s="607">
        <f t="shared" ref="G102:L103" si="92">SUM(G90,G81,G69,G60,G50,G41,G32,G19)</f>
        <v>119809.22132</v>
      </c>
      <c r="H102" s="607">
        <f t="shared" si="92"/>
        <v>49920.51</v>
      </c>
      <c r="I102" s="607">
        <f t="shared" si="92"/>
        <v>47137.604640000005</v>
      </c>
      <c r="J102" s="607">
        <f t="shared" ref="J102" si="93">SUM(J90,J81,J69,J60,J50,J41,J32,J19)</f>
        <v>-2782.9053599999988</v>
      </c>
      <c r="K102" s="607">
        <f t="shared" si="92"/>
        <v>-391.85527000000002</v>
      </c>
      <c r="L102" s="607">
        <f t="shared" si="92"/>
        <v>46745.749369999998</v>
      </c>
      <c r="M102" s="605">
        <f t="shared" si="68"/>
        <v>94.425326664330953</v>
      </c>
    </row>
    <row r="103" spans="1:13" ht="15.75" thickBot="1" x14ac:dyDescent="0.3">
      <c r="A103" s="13">
        <v>1</v>
      </c>
      <c r="B103" s="224" t="s">
        <v>117</v>
      </c>
      <c r="C103" s="608">
        <f t="shared" si="91"/>
        <v>0</v>
      </c>
      <c r="D103" s="608">
        <f t="shared" si="91"/>
        <v>0</v>
      </c>
      <c r="E103" s="608">
        <f t="shared" si="91"/>
        <v>0</v>
      </c>
      <c r="F103" s="608"/>
      <c r="G103" s="609">
        <f t="shared" si="92"/>
        <v>424724.52625</v>
      </c>
      <c r="H103" s="609">
        <f t="shared" si="92"/>
        <v>176968.52999999997</v>
      </c>
      <c r="I103" s="609">
        <f t="shared" si="92"/>
        <v>177539.10881000001</v>
      </c>
      <c r="J103" s="609">
        <f t="shared" ref="J103" si="94">SUM(J91,J82,J70,J61,J51,J42,J33,J20)</f>
        <v>570.57881000000043</v>
      </c>
      <c r="K103" s="609">
        <f t="shared" si="92"/>
        <v>-1170.2063800000001</v>
      </c>
      <c r="L103" s="609">
        <f t="shared" si="92"/>
        <v>176368.90243000002</v>
      </c>
      <c r="M103" s="609">
        <f t="shared" si="68"/>
        <v>100.32241823447367</v>
      </c>
    </row>
    <row r="104" spans="1:13" ht="15" customHeight="1" x14ac:dyDescent="0.25">
      <c r="A104" s="13">
        <v>1</v>
      </c>
      <c r="B104" s="3"/>
      <c r="C104" s="610"/>
      <c r="D104" s="610"/>
      <c r="E104" s="611"/>
      <c r="F104" s="610"/>
      <c r="G104" s="612"/>
      <c r="H104" s="612"/>
      <c r="I104" s="613"/>
      <c r="J104" s="613">
        <f t="shared" si="61"/>
        <v>0</v>
      </c>
      <c r="K104" s="613"/>
      <c r="L104" s="613"/>
      <c r="M104" s="612"/>
    </row>
    <row r="105" spans="1:13" ht="14.25" customHeight="1" thickBot="1" x14ac:dyDescent="0.3">
      <c r="A105" s="13">
        <v>1</v>
      </c>
      <c r="B105" s="62" t="s">
        <v>13</v>
      </c>
      <c r="C105" s="614"/>
      <c r="D105" s="614"/>
      <c r="E105" s="518"/>
      <c r="F105" s="614"/>
      <c r="G105" s="615"/>
      <c r="H105" s="615"/>
      <c r="I105" s="562"/>
      <c r="J105" s="562">
        <f t="shared" si="61"/>
        <v>0</v>
      </c>
      <c r="K105" s="562"/>
      <c r="L105" s="562"/>
      <c r="M105" s="615"/>
    </row>
    <row r="106" spans="1:13" ht="29.25" x14ac:dyDescent="0.25">
      <c r="A106" s="13">
        <v>1</v>
      </c>
      <c r="B106" s="84" t="s">
        <v>54</v>
      </c>
      <c r="C106" s="616"/>
      <c r="D106" s="616"/>
      <c r="E106" s="616"/>
      <c r="F106" s="616"/>
      <c r="G106" s="617"/>
      <c r="H106" s="617"/>
      <c r="I106" s="617"/>
      <c r="J106" s="617">
        <f t="shared" si="61"/>
        <v>0</v>
      </c>
      <c r="K106" s="617"/>
      <c r="L106" s="617"/>
      <c r="M106" s="562"/>
    </row>
    <row r="107" spans="1:13" s="25" customFormat="1" ht="30" x14ac:dyDescent="0.25">
      <c r="A107" s="13">
        <v>1</v>
      </c>
      <c r="B107" s="141" t="s">
        <v>120</v>
      </c>
      <c r="C107" s="396">
        <f>SUM(C108:C111)</f>
        <v>15362</v>
      </c>
      <c r="D107" s="396">
        <f>SUM(D108:D111)</f>
        <v>6400</v>
      </c>
      <c r="E107" s="396">
        <f>SUM(E108:E111)</f>
        <v>1708</v>
      </c>
      <c r="F107" s="396">
        <f t="shared" ref="F107:F115" si="95">E107/D107*100</f>
        <v>26.687499999999996</v>
      </c>
      <c r="G107" s="562">
        <f t="shared" ref="G107:L107" si="96">SUM(G108:G111)</f>
        <v>27130.838899999999</v>
      </c>
      <c r="H107" s="562">
        <f t="shared" si="96"/>
        <v>11304.519999999999</v>
      </c>
      <c r="I107" s="562">
        <f t="shared" si="96"/>
        <v>4086.1625099999992</v>
      </c>
      <c r="J107" s="562">
        <f t="shared" si="96"/>
        <v>-7218.3574899999985</v>
      </c>
      <c r="K107" s="562">
        <f t="shared" si="96"/>
        <v>-164.21134999999998</v>
      </c>
      <c r="L107" s="562">
        <f t="shared" si="96"/>
        <v>3921.9511599999996</v>
      </c>
      <c r="M107" s="618">
        <f t="shared" ref="M107:M117" si="97">I107/H107*100</f>
        <v>36.14627166832382</v>
      </c>
    </row>
    <row r="108" spans="1:13" s="25" customFormat="1" ht="30" x14ac:dyDescent="0.25">
      <c r="A108" s="13">
        <v>1</v>
      </c>
      <c r="B108" s="47" t="s">
        <v>79</v>
      </c>
      <c r="C108" s="396">
        <v>11487</v>
      </c>
      <c r="D108" s="397">
        <f t="shared" ref="D108:D116" si="98">ROUND(C108/12*$B$3,0)</f>
        <v>4786</v>
      </c>
      <c r="E108" s="396">
        <v>1337</v>
      </c>
      <c r="F108" s="396">
        <f t="shared" si="95"/>
        <v>27.935645633096534</v>
      </c>
      <c r="G108" s="562">
        <v>18051.36102</v>
      </c>
      <c r="H108" s="565">
        <f t="shared" ref="H108:H111" si="99">ROUND(G108/12*$B$3,2)</f>
        <v>7521.4</v>
      </c>
      <c r="I108" s="562">
        <f t="shared" ref="I108:I116" si="100">L108-K108</f>
        <v>2128.2333599999997</v>
      </c>
      <c r="J108" s="562">
        <f t="shared" si="61"/>
        <v>-5393.1666399999995</v>
      </c>
      <c r="K108" s="562">
        <v>-76.867310000000003</v>
      </c>
      <c r="L108" s="562">
        <v>2051.3660499999996</v>
      </c>
      <c r="M108" s="618">
        <f t="shared" si="97"/>
        <v>28.295707713989415</v>
      </c>
    </row>
    <row r="109" spans="1:13" s="25" customFormat="1" ht="30" x14ac:dyDescent="0.25">
      <c r="A109" s="13">
        <v>1</v>
      </c>
      <c r="B109" s="47" t="s">
        <v>80</v>
      </c>
      <c r="C109" s="396">
        <v>3446</v>
      </c>
      <c r="D109" s="397">
        <f t="shared" si="98"/>
        <v>1436</v>
      </c>
      <c r="E109" s="396">
        <v>102</v>
      </c>
      <c r="F109" s="396">
        <f t="shared" si="95"/>
        <v>7.103064066852367</v>
      </c>
      <c r="G109" s="562">
        <v>6264.3455599999998</v>
      </c>
      <c r="H109" s="565">
        <f t="shared" si="99"/>
        <v>2610.14</v>
      </c>
      <c r="I109" s="562">
        <f t="shared" si="100"/>
        <v>192.72963000000001</v>
      </c>
      <c r="J109" s="562">
        <f t="shared" si="61"/>
        <v>-2417.4103700000001</v>
      </c>
      <c r="K109" s="562">
        <v>-9.2551699999999997</v>
      </c>
      <c r="L109" s="562">
        <v>183.47446000000002</v>
      </c>
      <c r="M109" s="618">
        <f t="shared" si="97"/>
        <v>7.383880941252194</v>
      </c>
    </row>
    <row r="110" spans="1:13" s="25" customFormat="1" ht="45" x14ac:dyDescent="0.25">
      <c r="A110" s="13">
        <v>1</v>
      </c>
      <c r="B110" s="47" t="s">
        <v>114</v>
      </c>
      <c r="C110" s="396">
        <v>49</v>
      </c>
      <c r="D110" s="397">
        <f t="shared" si="98"/>
        <v>20</v>
      </c>
      <c r="E110" s="396">
        <v>36</v>
      </c>
      <c r="F110" s="396">
        <f t="shared" si="95"/>
        <v>180</v>
      </c>
      <c r="G110" s="562">
        <v>321.54192</v>
      </c>
      <c r="H110" s="565">
        <f t="shared" si="99"/>
        <v>133.97999999999999</v>
      </c>
      <c r="I110" s="562">
        <f t="shared" si="100"/>
        <v>236.23488</v>
      </c>
      <c r="J110" s="562">
        <f t="shared" si="61"/>
        <v>102.25488000000001</v>
      </c>
      <c r="K110" s="562">
        <v>-9.1869399999999999</v>
      </c>
      <c r="L110" s="562">
        <v>227.04794000000001</v>
      </c>
      <c r="M110" s="618">
        <f t="shared" si="97"/>
        <v>176.32100313479626</v>
      </c>
    </row>
    <row r="111" spans="1:13" s="25" customFormat="1" ht="30" x14ac:dyDescent="0.25">
      <c r="A111" s="13">
        <v>1</v>
      </c>
      <c r="B111" s="47" t="s">
        <v>115</v>
      </c>
      <c r="C111" s="396">
        <v>380</v>
      </c>
      <c r="D111" s="397">
        <f t="shared" si="98"/>
        <v>158</v>
      </c>
      <c r="E111" s="396">
        <v>233</v>
      </c>
      <c r="F111" s="396">
        <f t="shared" si="95"/>
        <v>147.46835443037975</v>
      </c>
      <c r="G111" s="562">
        <v>2493.5904</v>
      </c>
      <c r="H111" s="565">
        <f t="shared" si="99"/>
        <v>1039</v>
      </c>
      <c r="I111" s="562">
        <f t="shared" si="100"/>
        <v>1528.9646399999999</v>
      </c>
      <c r="J111" s="562">
        <f t="shared" si="61"/>
        <v>489.96463999999992</v>
      </c>
      <c r="K111" s="562">
        <v>-68.901929999999993</v>
      </c>
      <c r="L111" s="562">
        <v>1460.0627099999999</v>
      </c>
      <c r="M111" s="618">
        <f t="shared" si="97"/>
        <v>147.1573282001925</v>
      </c>
    </row>
    <row r="112" spans="1:13" s="25" customFormat="1" ht="30" x14ac:dyDescent="0.25">
      <c r="A112" s="13">
        <v>1</v>
      </c>
      <c r="B112" s="141" t="s">
        <v>112</v>
      </c>
      <c r="C112" s="396">
        <f>SUM(C113:C115)</f>
        <v>17626</v>
      </c>
      <c r="D112" s="396">
        <f>SUM(D113:D115)</f>
        <v>7344</v>
      </c>
      <c r="E112" s="396">
        <f>SUM(E113:E115)</f>
        <v>6652</v>
      </c>
      <c r="F112" s="396">
        <f t="shared" si="95"/>
        <v>90.577342047930287</v>
      </c>
      <c r="G112" s="564">
        <f t="shared" ref="G112:L112" si="101">SUM(G113:G115)</f>
        <v>41177.935119999995</v>
      </c>
      <c r="H112" s="564">
        <f t="shared" si="101"/>
        <v>17157.47</v>
      </c>
      <c r="I112" s="564">
        <f t="shared" si="101"/>
        <v>14117.27267</v>
      </c>
      <c r="J112" s="564">
        <f t="shared" si="101"/>
        <v>-3040.19733</v>
      </c>
      <c r="K112" s="564">
        <f t="shared" si="101"/>
        <v>-29.702889999999996</v>
      </c>
      <c r="L112" s="564">
        <f t="shared" si="101"/>
        <v>14087.569780000002</v>
      </c>
      <c r="M112" s="618">
        <f t="shared" si="97"/>
        <v>82.280619869945866</v>
      </c>
    </row>
    <row r="113" spans="1:250" s="25" customFormat="1" ht="30" x14ac:dyDescent="0.25">
      <c r="A113" s="13">
        <v>1</v>
      </c>
      <c r="B113" s="47" t="s">
        <v>108</v>
      </c>
      <c r="C113" s="396">
        <v>2500</v>
      </c>
      <c r="D113" s="397">
        <f t="shared" si="98"/>
        <v>1042</v>
      </c>
      <c r="E113" s="396">
        <v>160</v>
      </c>
      <c r="F113" s="396">
        <f t="shared" si="95"/>
        <v>15.355086372360843</v>
      </c>
      <c r="G113" s="562">
        <v>5301.2750000000005</v>
      </c>
      <c r="H113" s="565">
        <f t="shared" ref="H113:H116" si="102">ROUND(G113/12*$B$3,2)</f>
        <v>2208.86</v>
      </c>
      <c r="I113" s="562">
        <f t="shared" si="100"/>
        <v>340.26447999999993</v>
      </c>
      <c r="J113" s="562">
        <f t="shared" si="61"/>
        <v>-1868.5955200000003</v>
      </c>
      <c r="K113" s="562">
        <v>-18.059939999999997</v>
      </c>
      <c r="L113" s="562">
        <v>322.20453999999995</v>
      </c>
      <c r="M113" s="618">
        <f t="shared" si="97"/>
        <v>15.404529033075882</v>
      </c>
    </row>
    <row r="114" spans="1:250" s="25" customFormat="1" ht="60" x14ac:dyDescent="0.25">
      <c r="A114" s="13">
        <v>1</v>
      </c>
      <c r="B114" s="47" t="s">
        <v>119</v>
      </c>
      <c r="C114" s="396">
        <v>11000</v>
      </c>
      <c r="D114" s="397">
        <f t="shared" si="98"/>
        <v>4583</v>
      </c>
      <c r="E114" s="396">
        <v>5267</v>
      </c>
      <c r="F114" s="396">
        <f t="shared" si="95"/>
        <v>114.92472179794895</v>
      </c>
      <c r="G114" s="562">
        <v>31471.66</v>
      </c>
      <c r="H114" s="565">
        <f t="shared" si="102"/>
        <v>13113.19</v>
      </c>
      <c r="I114" s="562">
        <f t="shared" si="100"/>
        <v>12458.092350000001</v>
      </c>
      <c r="J114" s="562">
        <f t="shared" si="61"/>
        <v>-655.0976499999997</v>
      </c>
      <c r="K114" s="562">
        <v>-11.642950000000001</v>
      </c>
      <c r="L114" s="562">
        <v>12446.449400000001</v>
      </c>
      <c r="M114" s="618">
        <f t="shared" si="97"/>
        <v>95.004284617244167</v>
      </c>
    </row>
    <row r="115" spans="1:250" s="25" customFormat="1" ht="45" x14ac:dyDescent="0.25">
      <c r="A115" s="13">
        <v>1</v>
      </c>
      <c r="B115" s="47" t="s">
        <v>109</v>
      </c>
      <c r="C115" s="396">
        <v>4126</v>
      </c>
      <c r="D115" s="397">
        <f t="shared" si="98"/>
        <v>1719</v>
      </c>
      <c r="E115" s="396">
        <v>1225</v>
      </c>
      <c r="F115" s="396">
        <f t="shared" si="95"/>
        <v>71.262361838278068</v>
      </c>
      <c r="G115" s="562">
        <v>4405.0001199999988</v>
      </c>
      <c r="H115" s="565">
        <f t="shared" si="102"/>
        <v>1835.42</v>
      </c>
      <c r="I115" s="562">
        <f t="shared" si="100"/>
        <v>1318.9158399999999</v>
      </c>
      <c r="J115" s="562">
        <f t="shared" si="61"/>
        <v>-516.50416000000018</v>
      </c>
      <c r="K115" s="562">
        <v>0</v>
      </c>
      <c r="L115" s="562">
        <v>1318.9158399999999</v>
      </c>
      <c r="M115" s="618">
        <f t="shared" si="97"/>
        <v>71.85907530701418</v>
      </c>
    </row>
    <row r="116" spans="1:250" s="25" customFormat="1" ht="30.75" thickBot="1" x14ac:dyDescent="0.3">
      <c r="A116" s="13">
        <v>1</v>
      </c>
      <c r="B116" s="78" t="s">
        <v>123</v>
      </c>
      <c r="C116" s="396">
        <v>43000</v>
      </c>
      <c r="D116" s="397">
        <f t="shared" si="98"/>
        <v>17917</v>
      </c>
      <c r="E116" s="396">
        <v>14624</v>
      </c>
      <c r="F116" s="353">
        <f>E116/D116*100</f>
        <v>81.620807054752461</v>
      </c>
      <c r="G116" s="562">
        <v>41848.46</v>
      </c>
      <c r="H116" s="565">
        <f t="shared" si="102"/>
        <v>17436.86</v>
      </c>
      <c r="I116" s="562">
        <f t="shared" si="100"/>
        <v>14236.262160000002</v>
      </c>
      <c r="J116" s="574">
        <f t="shared" si="61"/>
        <v>-3200.5978399999985</v>
      </c>
      <c r="K116" s="574">
        <v>-40.820819999999998</v>
      </c>
      <c r="L116" s="574">
        <v>14195.441340000001</v>
      </c>
      <c r="M116" s="574">
        <f>I116/H116*100</f>
        <v>81.644643358953388</v>
      </c>
    </row>
    <row r="117" spans="1:250" s="8" customFormat="1" ht="15.75" thickBot="1" x14ac:dyDescent="0.3">
      <c r="A117" s="13">
        <v>1</v>
      </c>
      <c r="B117" s="225" t="s">
        <v>3</v>
      </c>
      <c r="C117" s="454"/>
      <c r="D117" s="454"/>
      <c r="E117" s="454"/>
      <c r="F117" s="455"/>
      <c r="G117" s="619">
        <f t="shared" ref="G117:L117" si="103">G112+G107+G116</f>
        <v>110157.23402</v>
      </c>
      <c r="H117" s="619">
        <f t="shared" si="103"/>
        <v>45898.85</v>
      </c>
      <c r="I117" s="619">
        <f t="shared" si="103"/>
        <v>32439.697340000002</v>
      </c>
      <c r="J117" s="619">
        <f t="shared" si="103"/>
        <v>-13459.152659999996</v>
      </c>
      <c r="K117" s="619">
        <f t="shared" si="103"/>
        <v>-234.73505999999998</v>
      </c>
      <c r="L117" s="619">
        <f t="shared" si="103"/>
        <v>32204.962280000003</v>
      </c>
      <c r="M117" s="583">
        <f t="shared" si="97"/>
        <v>70.676492635436404</v>
      </c>
    </row>
    <row r="118" spans="1:250" ht="15" customHeight="1" x14ac:dyDescent="0.25">
      <c r="A118" s="13">
        <v>1</v>
      </c>
      <c r="B118" s="144" t="s">
        <v>94</v>
      </c>
      <c r="C118" s="620"/>
      <c r="D118" s="620"/>
      <c r="E118" s="620"/>
      <c r="F118" s="620"/>
      <c r="G118" s="621"/>
      <c r="H118" s="621"/>
      <c r="I118" s="621"/>
      <c r="J118" s="621">
        <f t="shared" si="61"/>
        <v>0</v>
      </c>
      <c r="K118" s="621"/>
      <c r="L118" s="621"/>
      <c r="M118" s="621"/>
    </row>
    <row r="119" spans="1:250" s="6" customFormat="1" ht="43.5" customHeight="1" x14ac:dyDescent="0.25">
      <c r="A119" s="13">
        <v>1</v>
      </c>
      <c r="B119" s="145" t="s">
        <v>120</v>
      </c>
      <c r="C119" s="622">
        <f t="shared" ref="C119:E127" si="104">C107</f>
        <v>15362</v>
      </c>
      <c r="D119" s="622">
        <f t="shared" si="104"/>
        <v>6400</v>
      </c>
      <c r="E119" s="622">
        <f t="shared" si="104"/>
        <v>1708</v>
      </c>
      <c r="F119" s="623">
        <f>E119/D119*100</f>
        <v>26.687499999999996</v>
      </c>
      <c r="G119" s="624">
        <f t="shared" ref="G119:M127" si="105">G107</f>
        <v>27130.838899999999</v>
      </c>
      <c r="H119" s="624">
        <f t="shared" si="105"/>
        <v>11304.519999999999</v>
      </c>
      <c r="I119" s="624">
        <f t="shared" si="105"/>
        <v>4086.1625099999992</v>
      </c>
      <c r="J119" s="624">
        <f t="shared" ref="J119" si="106">J107</f>
        <v>-7218.3574899999985</v>
      </c>
      <c r="K119" s="624">
        <f t="shared" si="105"/>
        <v>-164.21134999999998</v>
      </c>
      <c r="L119" s="624">
        <f t="shared" si="105"/>
        <v>3921.9511599999996</v>
      </c>
      <c r="M119" s="624">
        <f t="shared" si="105"/>
        <v>36.14627166832382</v>
      </c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  <c r="BA119" s="8"/>
      <c r="BB119" s="8"/>
      <c r="BC119" s="8"/>
      <c r="BD119" s="8"/>
      <c r="BE119" s="8"/>
      <c r="BF119" s="8"/>
      <c r="BG119" s="8"/>
      <c r="BH119" s="8"/>
      <c r="BI119" s="8"/>
      <c r="BJ119" s="8"/>
      <c r="BK119" s="8"/>
      <c r="BL119" s="8"/>
      <c r="BM119" s="8"/>
      <c r="BN119" s="8"/>
      <c r="BO119" s="8"/>
      <c r="BP119" s="8"/>
      <c r="BQ119" s="8"/>
      <c r="BR119" s="8"/>
      <c r="BS119" s="8"/>
      <c r="BT119" s="8"/>
      <c r="BU119" s="8"/>
      <c r="BV119" s="8"/>
      <c r="BW119" s="8"/>
      <c r="BX119" s="8"/>
      <c r="BY119" s="8"/>
      <c r="BZ119" s="8"/>
      <c r="CA119" s="8"/>
      <c r="CB119" s="8"/>
      <c r="CC119" s="8"/>
      <c r="CD119" s="8"/>
      <c r="CE119" s="8"/>
      <c r="CF119" s="8"/>
      <c r="CG119" s="8"/>
      <c r="CH119" s="8"/>
      <c r="CI119" s="8"/>
      <c r="CJ119" s="8"/>
      <c r="CK119" s="8"/>
      <c r="CL119" s="8"/>
      <c r="CM119" s="8"/>
      <c r="CN119" s="8"/>
      <c r="CO119" s="8"/>
      <c r="CP119" s="8"/>
      <c r="CQ119" s="8"/>
      <c r="CR119" s="8"/>
      <c r="CS119" s="8"/>
      <c r="CT119" s="8"/>
      <c r="CU119" s="8"/>
      <c r="CV119" s="8"/>
      <c r="CW119" s="8"/>
      <c r="CX119" s="8"/>
      <c r="CY119" s="8"/>
      <c r="CZ119" s="8"/>
      <c r="DA119" s="8"/>
      <c r="DB119" s="8"/>
      <c r="DC119" s="8"/>
      <c r="DD119" s="8"/>
      <c r="DE119" s="8"/>
      <c r="DF119" s="8"/>
      <c r="DG119" s="8"/>
      <c r="DH119" s="8"/>
      <c r="DI119" s="8"/>
      <c r="DJ119" s="8"/>
      <c r="DK119" s="8"/>
      <c r="DL119" s="8"/>
      <c r="DM119" s="8"/>
      <c r="DN119" s="8"/>
      <c r="DO119" s="8"/>
      <c r="DP119" s="8"/>
      <c r="DQ119" s="8"/>
      <c r="DR119" s="8"/>
      <c r="DS119" s="8"/>
      <c r="DT119" s="8"/>
      <c r="DU119" s="8"/>
      <c r="DV119" s="8"/>
      <c r="DW119" s="8"/>
      <c r="DX119" s="8"/>
      <c r="DY119" s="8"/>
      <c r="DZ119" s="8"/>
      <c r="EA119" s="8"/>
      <c r="EB119" s="8"/>
      <c r="EC119" s="8"/>
      <c r="ED119" s="8"/>
      <c r="EE119" s="8"/>
      <c r="EF119" s="8"/>
      <c r="EG119" s="8"/>
      <c r="EH119" s="8"/>
      <c r="EI119" s="8"/>
      <c r="EJ119" s="8"/>
      <c r="EK119" s="8"/>
      <c r="EL119" s="8"/>
      <c r="EM119" s="8"/>
      <c r="EN119" s="8"/>
      <c r="EO119" s="8"/>
      <c r="EP119" s="8"/>
      <c r="EQ119" s="8"/>
      <c r="ER119" s="8"/>
      <c r="ES119" s="8"/>
      <c r="ET119" s="8"/>
      <c r="EU119" s="8"/>
      <c r="EV119" s="8"/>
      <c r="EW119" s="8"/>
      <c r="EX119" s="8"/>
      <c r="EY119" s="8"/>
      <c r="EZ119" s="8"/>
      <c r="FA119" s="8"/>
      <c r="FB119" s="8"/>
      <c r="FC119" s="8"/>
      <c r="FD119" s="8"/>
      <c r="FE119" s="8"/>
      <c r="FF119" s="8"/>
      <c r="FG119" s="8"/>
      <c r="FH119" s="8"/>
      <c r="FI119" s="8"/>
      <c r="FJ119" s="8"/>
      <c r="FK119" s="8"/>
      <c r="FL119" s="8"/>
      <c r="FM119" s="8"/>
      <c r="FN119" s="8"/>
      <c r="FO119" s="8"/>
      <c r="FP119" s="8"/>
      <c r="FQ119" s="8"/>
      <c r="FR119" s="8"/>
      <c r="FS119" s="8"/>
      <c r="FT119" s="8"/>
      <c r="FU119" s="8"/>
      <c r="FV119" s="8"/>
      <c r="FW119" s="8"/>
      <c r="FX119" s="8"/>
      <c r="FY119" s="8"/>
      <c r="FZ119" s="8"/>
      <c r="GA119" s="8"/>
      <c r="GB119" s="8"/>
      <c r="GC119" s="8"/>
      <c r="GD119" s="8"/>
      <c r="GE119" s="8"/>
      <c r="GF119" s="8"/>
      <c r="GG119" s="8"/>
      <c r="GH119" s="8"/>
      <c r="GI119" s="8"/>
      <c r="GJ119" s="8"/>
      <c r="GK119" s="8"/>
      <c r="GL119" s="8"/>
      <c r="GM119" s="8"/>
      <c r="GN119" s="8"/>
      <c r="GO119" s="8"/>
      <c r="GP119" s="8"/>
      <c r="GQ119" s="8"/>
      <c r="GR119" s="8"/>
      <c r="GS119" s="8"/>
      <c r="GT119" s="8"/>
      <c r="GU119" s="8"/>
      <c r="GV119" s="8"/>
      <c r="GW119" s="8"/>
      <c r="GX119" s="8"/>
      <c r="GY119" s="8"/>
      <c r="GZ119" s="8"/>
      <c r="HA119" s="8"/>
      <c r="HB119" s="8"/>
      <c r="HC119" s="8"/>
      <c r="HD119" s="8"/>
      <c r="HE119" s="8"/>
      <c r="HF119" s="8"/>
      <c r="HG119" s="8"/>
      <c r="HH119" s="8"/>
      <c r="HI119" s="8"/>
      <c r="HJ119" s="8"/>
      <c r="HK119" s="8"/>
      <c r="HL119" s="8"/>
      <c r="HM119" s="8"/>
      <c r="HN119" s="8"/>
      <c r="HO119" s="8"/>
      <c r="HP119" s="8"/>
      <c r="HQ119" s="8"/>
      <c r="HR119" s="8"/>
      <c r="HS119" s="8"/>
      <c r="HT119" s="8"/>
      <c r="HU119" s="8"/>
      <c r="HV119" s="8"/>
      <c r="HW119" s="8"/>
      <c r="HX119" s="8"/>
      <c r="HY119" s="8"/>
      <c r="HZ119" s="8"/>
      <c r="IA119" s="8"/>
      <c r="IB119" s="8"/>
      <c r="IC119" s="8"/>
      <c r="ID119" s="8"/>
      <c r="IE119" s="8"/>
      <c r="IF119" s="8"/>
      <c r="IG119" s="8"/>
      <c r="IH119" s="8"/>
      <c r="II119" s="8"/>
      <c r="IJ119" s="8"/>
      <c r="IK119" s="8"/>
      <c r="IL119" s="8"/>
      <c r="IM119" s="8"/>
      <c r="IN119" s="8"/>
      <c r="IO119" s="8"/>
      <c r="IP119" s="8"/>
    </row>
    <row r="120" spans="1:250" s="6" customFormat="1" ht="30" x14ac:dyDescent="0.25">
      <c r="A120" s="13">
        <v>1</v>
      </c>
      <c r="B120" s="121" t="s">
        <v>79</v>
      </c>
      <c r="C120" s="622">
        <f t="shared" si="104"/>
        <v>11487</v>
      </c>
      <c r="D120" s="622">
        <f t="shared" si="104"/>
        <v>4786</v>
      </c>
      <c r="E120" s="622">
        <f t="shared" si="104"/>
        <v>1337</v>
      </c>
      <c r="F120" s="623">
        <f>E120/D120*100</f>
        <v>27.935645633096534</v>
      </c>
      <c r="G120" s="624">
        <f t="shared" si="105"/>
        <v>18051.36102</v>
      </c>
      <c r="H120" s="624">
        <f t="shared" si="105"/>
        <v>7521.4</v>
      </c>
      <c r="I120" s="624">
        <f t="shared" si="105"/>
        <v>2128.2333599999997</v>
      </c>
      <c r="J120" s="624">
        <f t="shared" ref="J120" si="107">J108</f>
        <v>-5393.1666399999995</v>
      </c>
      <c r="K120" s="624">
        <f t="shared" si="105"/>
        <v>-76.867310000000003</v>
      </c>
      <c r="L120" s="624">
        <f t="shared" si="105"/>
        <v>2051.3660499999996</v>
      </c>
      <c r="M120" s="624">
        <f t="shared" si="105"/>
        <v>28.295707713989415</v>
      </c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  <c r="BF120" s="8"/>
      <c r="BG120" s="8"/>
      <c r="BH120" s="8"/>
      <c r="BI120" s="8"/>
      <c r="BJ120" s="8"/>
      <c r="BK120" s="8"/>
      <c r="BL120" s="8"/>
      <c r="BM120" s="8"/>
      <c r="BN120" s="8"/>
      <c r="BO120" s="8"/>
      <c r="BP120" s="8"/>
      <c r="BQ120" s="8"/>
      <c r="BR120" s="8"/>
      <c r="BS120" s="8"/>
      <c r="BT120" s="8"/>
      <c r="BU120" s="8"/>
      <c r="BV120" s="8"/>
      <c r="BW120" s="8"/>
      <c r="BX120" s="8"/>
      <c r="BY120" s="8"/>
      <c r="BZ120" s="8"/>
      <c r="CA120" s="8"/>
      <c r="CB120" s="8"/>
      <c r="CC120" s="8"/>
      <c r="CD120" s="8"/>
      <c r="CE120" s="8"/>
      <c r="CF120" s="8"/>
      <c r="CG120" s="8"/>
      <c r="CH120" s="8"/>
      <c r="CI120" s="8"/>
      <c r="CJ120" s="8"/>
      <c r="CK120" s="8"/>
      <c r="CL120" s="8"/>
      <c r="CM120" s="8"/>
      <c r="CN120" s="8"/>
      <c r="CO120" s="8"/>
      <c r="CP120" s="8"/>
      <c r="CQ120" s="8"/>
      <c r="CR120" s="8"/>
      <c r="CS120" s="8"/>
      <c r="CT120" s="8"/>
      <c r="CU120" s="8"/>
      <c r="CV120" s="8"/>
      <c r="CW120" s="8"/>
      <c r="CX120" s="8"/>
      <c r="CY120" s="8"/>
      <c r="CZ120" s="8"/>
      <c r="DA120" s="8"/>
      <c r="DB120" s="8"/>
      <c r="DC120" s="8"/>
      <c r="DD120" s="8"/>
      <c r="DE120" s="8"/>
      <c r="DF120" s="8"/>
      <c r="DG120" s="8"/>
      <c r="DH120" s="8"/>
      <c r="DI120" s="8"/>
      <c r="DJ120" s="8"/>
      <c r="DK120" s="8"/>
      <c r="DL120" s="8"/>
      <c r="DM120" s="8"/>
      <c r="DN120" s="8"/>
      <c r="DO120" s="8"/>
      <c r="DP120" s="8"/>
      <c r="DQ120" s="8"/>
      <c r="DR120" s="8"/>
      <c r="DS120" s="8"/>
      <c r="DT120" s="8"/>
      <c r="DU120" s="8"/>
      <c r="DV120" s="8"/>
      <c r="DW120" s="8"/>
      <c r="DX120" s="8"/>
      <c r="DY120" s="8"/>
      <c r="DZ120" s="8"/>
      <c r="EA120" s="8"/>
      <c r="EB120" s="8"/>
      <c r="EC120" s="8"/>
      <c r="ED120" s="8"/>
      <c r="EE120" s="8"/>
      <c r="EF120" s="8"/>
      <c r="EG120" s="8"/>
      <c r="EH120" s="8"/>
      <c r="EI120" s="8"/>
      <c r="EJ120" s="8"/>
      <c r="EK120" s="8"/>
      <c r="EL120" s="8"/>
      <c r="EM120" s="8"/>
      <c r="EN120" s="8"/>
      <c r="EO120" s="8"/>
      <c r="EP120" s="8"/>
      <c r="EQ120" s="8"/>
      <c r="ER120" s="8"/>
      <c r="ES120" s="8"/>
      <c r="ET120" s="8"/>
      <c r="EU120" s="8"/>
      <c r="EV120" s="8"/>
      <c r="EW120" s="8"/>
      <c r="EX120" s="8"/>
      <c r="EY120" s="8"/>
      <c r="EZ120" s="8"/>
      <c r="FA120" s="8"/>
      <c r="FB120" s="8"/>
      <c r="FC120" s="8"/>
      <c r="FD120" s="8"/>
      <c r="FE120" s="8"/>
      <c r="FF120" s="8"/>
      <c r="FG120" s="8"/>
      <c r="FH120" s="8"/>
      <c r="FI120" s="8"/>
      <c r="FJ120" s="8"/>
      <c r="FK120" s="8"/>
      <c r="FL120" s="8"/>
      <c r="FM120" s="8"/>
      <c r="FN120" s="8"/>
      <c r="FO120" s="8"/>
      <c r="FP120" s="8"/>
      <c r="FQ120" s="8"/>
      <c r="FR120" s="8"/>
      <c r="FS120" s="8"/>
      <c r="FT120" s="8"/>
      <c r="FU120" s="8"/>
      <c r="FV120" s="8"/>
      <c r="FW120" s="8"/>
      <c r="FX120" s="8"/>
      <c r="FY120" s="8"/>
      <c r="FZ120" s="8"/>
      <c r="GA120" s="8"/>
      <c r="GB120" s="8"/>
      <c r="GC120" s="8"/>
      <c r="GD120" s="8"/>
      <c r="GE120" s="8"/>
      <c r="GF120" s="8"/>
      <c r="GG120" s="8"/>
      <c r="GH120" s="8"/>
      <c r="GI120" s="8"/>
      <c r="GJ120" s="8"/>
      <c r="GK120" s="8"/>
      <c r="GL120" s="8"/>
      <c r="GM120" s="8"/>
      <c r="GN120" s="8"/>
      <c r="GO120" s="8"/>
      <c r="GP120" s="8"/>
      <c r="GQ120" s="8"/>
      <c r="GR120" s="8"/>
      <c r="GS120" s="8"/>
      <c r="GT120" s="8"/>
      <c r="GU120" s="8"/>
      <c r="GV120" s="8"/>
      <c r="GW120" s="8"/>
      <c r="GX120" s="8"/>
      <c r="GY120" s="8"/>
      <c r="GZ120" s="8"/>
      <c r="HA120" s="8"/>
      <c r="HB120" s="8"/>
      <c r="HC120" s="8"/>
      <c r="HD120" s="8"/>
      <c r="HE120" s="8"/>
      <c r="HF120" s="8"/>
      <c r="HG120" s="8"/>
      <c r="HH120" s="8"/>
      <c r="HI120" s="8"/>
      <c r="HJ120" s="8"/>
      <c r="HK120" s="8"/>
      <c r="HL120" s="8"/>
      <c r="HM120" s="8"/>
      <c r="HN120" s="8"/>
      <c r="HO120" s="8"/>
      <c r="HP120" s="8"/>
      <c r="HQ120" s="8"/>
      <c r="HR120" s="8"/>
      <c r="HS120" s="8"/>
      <c r="HT120" s="8"/>
      <c r="HU120" s="8"/>
      <c r="HV120" s="8"/>
      <c r="HW120" s="8"/>
      <c r="HX120" s="8"/>
      <c r="HY120" s="8"/>
      <c r="HZ120" s="8"/>
      <c r="IA120" s="8"/>
      <c r="IB120" s="8"/>
      <c r="IC120" s="8"/>
      <c r="ID120" s="8"/>
      <c r="IE120" s="8"/>
      <c r="IF120" s="8"/>
      <c r="IG120" s="8"/>
      <c r="IH120" s="8"/>
      <c r="II120" s="8"/>
      <c r="IJ120" s="8"/>
      <c r="IK120" s="8"/>
      <c r="IL120" s="8"/>
      <c r="IM120" s="8"/>
      <c r="IN120" s="8"/>
      <c r="IO120" s="8"/>
      <c r="IP120" s="8"/>
    </row>
    <row r="121" spans="1:250" s="6" customFormat="1" ht="30" x14ac:dyDescent="0.25">
      <c r="A121" s="13">
        <v>1</v>
      </c>
      <c r="B121" s="121" t="s">
        <v>80</v>
      </c>
      <c r="C121" s="622">
        <f t="shared" si="104"/>
        <v>3446</v>
      </c>
      <c r="D121" s="622">
        <f t="shared" si="104"/>
        <v>1436</v>
      </c>
      <c r="E121" s="622">
        <f t="shared" si="104"/>
        <v>102</v>
      </c>
      <c r="F121" s="623">
        <f>E121/D121*100</f>
        <v>7.103064066852367</v>
      </c>
      <c r="G121" s="624">
        <f t="shared" si="105"/>
        <v>6264.3455599999998</v>
      </c>
      <c r="H121" s="624">
        <f t="shared" si="105"/>
        <v>2610.14</v>
      </c>
      <c r="I121" s="624">
        <f t="shared" si="105"/>
        <v>192.72963000000001</v>
      </c>
      <c r="J121" s="624">
        <f t="shared" ref="J121" si="108">J109</f>
        <v>-2417.4103700000001</v>
      </c>
      <c r="K121" s="624">
        <f t="shared" si="105"/>
        <v>-9.2551699999999997</v>
      </c>
      <c r="L121" s="624">
        <f t="shared" si="105"/>
        <v>183.47446000000002</v>
      </c>
      <c r="M121" s="624">
        <f t="shared" si="105"/>
        <v>7.383880941252194</v>
      </c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  <c r="BA121" s="8"/>
      <c r="BB121" s="8"/>
      <c r="BC121" s="8"/>
      <c r="BD121" s="8"/>
      <c r="BE121" s="8"/>
      <c r="BF121" s="8"/>
      <c r="BG121" s="8"/>
      <c r="BH121" s="8"/>
      <c r="BI121" s="8"/>
      <c r="BJ121" s="8"/>
      <c r="BK121" s="8"/>
      <c r="BL121" s="8"/>
      <c r="BM121" s="8"/>
      <c r="BN121" s="8"/>
      <c r="BO121" s="8"/>
      <c r="BP121" s="8"/>
      <c r="BQ121" s="8"/>
      <c r="BR121" s="8"/>
      <c r="BS121" s="8"/>
      <c r="BT121" s="8"/>
      <c r="BU121" s="8"/>
      <c r="BV121" s="8"/>
      <c r="BW121" s="8"/>
      <c r="BX121" s="8"/>
      <c r="BY121" s="8"/>
      <c r="BZ121" s="8"/>
      <c r="CA121" s="8"/>
      <c r="CB121" s="8"/>
      <c r="CC121" s="8"/>
      <c r="CD121" s="8"/>
      <c r="CE121" s="8"/>
      <c r="CF121" s="8"/>
      <c r="CG121" s="8"/>
      <c r="CH121" s="8"/>
      <c r="CI121" s="8"/>
      <c r="CJ121" s="8"/>
      <c r="CK121" s="8"/>
      <c r="CL121" s="8"/>
      <c r="CM121" s="8"/>
      <c r="CN121" s="8"/>
      <c r="CO121" s="8"/>
      <c r="CP121" s="8"/>
      <c r="CQ121" s="8"/>
      <c r="CR121" s="8"/>
      <c r="CS121" s="8"/>
      <c r="CT121" s="8"/>
      <c r="CU121" s="8"/>
      <c r="CV121" s="8"/>
      <c r="CW121" s="8"/>
      <c r="CX121" s="8"/>
      <c r="CY121" s="8"/>
      <c r="CZ121" s="8"/>
      <c r="DA121" s="8"/>
      <c r="DB121" s="8"/>
      <c r="DC121" s="8"/>
      <c r="DD121" s="8"/>
      <c r="DE121" s="8"/>
      <c r="DF121" s="8"/>
      <c r="DG121" s="8"/>
      <c r="DH121" s="8"/>
      <c r="DI121" s="8"/>
      <c r="DJ121" s="8"/>
      <c r="DK121" s="8"/>
      <c r="DL121" s="8"/>
      <c r="DM121" s="8"/>
      <c r="DN121" s="8"/>
      <c r="DO121" s="8"/>
      <c r="DP121" s="8"/>
      <c r="DQ121" s="8"/>
      <c r="DR121" s="8"/>
      <c r="DS121" s="8"/>
      <c r="DT121" s="8"/>
      <c r="DU121" s="8"/>
      <c r="DV121" s="8"/>
      <c r="DW121" s="8"/>
      <c r="DX121" s="8"/>
      <c r="DY121" s="8"/>
      <c r="DZ121" s="8"/>
      <c r="EA121" s="8"/>
      <c r="EB121" s="8"/>
      <c r="EC121" s="8"/>
      <c r="ED121" s="8"/>
      <c r="EE121" s="8"/>
      <c r="EF121" s="8"/>
      <c r="EG121" s="8"/>
      <c r="EH121" s="8"/>
      <c r="EI121" s="8"/>
      <c r="EJ121" s="8"/>
      <c r="EK121" s="8"/>
      <c r="EL121" s="8"/>
      <c r="EM121" s="8"/>
      <c r="EN121" s="8"/>
      <c r="EO121" s="8"/>
      <c r="EP121" s="8"/>
      <c r="EQ121" s="8"/>
      <c r="ER121" s="8"/>
      <c r="ES121" s="8"/>
      <c r="ET121" s="8"/>
      <c r="EU121" s="8"/>
      <c r="EV121" s="8"/>
      <c r="EW121" s="8"/>
      <c r="EX121" s="8"/>
      <c r="EY121" s="8"/>
      <c r="EZ121" s="8"/>
      <c r="FA121" s="8"/>
      <c r="FB121" s="8"/>
      <c r="FC121" s="8"/>
      <c r="FD121" s="8"/>
      <c r="FE121" s="8"/>
      <c r="FF121" s="8"/>
      <c r="FG121" s="8"/>
      <c r="FH121" s="8"/>
      <c r="FI121" s="8"/>
      <c r="FJ121" s="8"/>
      <c r="FK121" s="8"/>
      <c r="FL121" s="8"/>
      <c r="FM121" s="8"/>
      <c r="FN121" s="8"/>
      <c r="FO121" s="8"/>
      <c r="FP121" s="8"/>
      <c r="FQ121" s="8"/>
      <c r="FR121" s="8"/>
      <c r="FS121" s="8"/>
      <c r="FT121" s="8"/>
      <c r="FU121" s="8"/>
      <c r="FV121" s="8"/>
      <c r="FW121" s="8"/>
      <c r="FX121" s="8"/>
      <c r="FY121" s="8"/>
      <c r="FZ121" s="8"/>
      <c r="GA121" s="8"/>
      <c r="GB121" s="8"/>
      <c r="GC121" s="8"/>
      <c r="GD121" s="8"/>
      <c r="GE121" s="8"/>
      <c r="GF121" s="8"/>
      <c r="GG121" s="8"/>
      <c r="GH121" s="8"/>
      <c r="GI121" s="8"/>
      <c r="GJ121" s="8"/>
      <c r="GK121" s="8"/>
      <c r="GL121" s="8"/>
      <c r="GM121" s="8"/>
      <c r="GN121" s="8"/>
      <c r="GO121" s="8"/>
      <c r="GP121" s="8"/>
      <c r="GQ121" s="8"/>
      <c r="GR121" s="8"/>
      <c r="GS121" s="8"/>
      <c r="GT121" s="8"/>
      <c r="GU121" s="8"/>
      <c r="GV121" s="8"/>
      <c r="GW121" s="8"/>
      <c r="GX121" s="8"/>
      <c r="GY121" s="8"/>
      <c r="GZ121" s="8"/>
      <c r="HA121" s="8"/>
      <c r="HB121" s="8"/>
      <c r="HC121" s="8"/>
      <c r="HD121" s="8"/>
      <c r="HE121" s="8"/>
      <c r="HF121" s="8"/>
      <c r="HG121" s="8"/>
      <c r="HH121" s="8"/>
      <c r="HI121" s="8"/>
      <c r="HJ121" s="8"/>
      <c r="HK121" s="8"/>
      <c r="HL121" s="8"/>
      <c r="HM121" s="8"/>
      <c r="HN121" s="8"/>
      <c r="HO121" s="8"/>
      <c r="HP121" s="8"/>
      <c r="HQ121" s="8"/>
      <c r="HR121" s="8"/>
      <c r="HS121" s="8"/>
      <c r="HT121" s="8"/>
      <c r="HU121" s="8"/>
      <c r="HV121" s="8"/>
      <c r="HW121" s="8"/>
      <c r="HX121" s="8"/>
      <c r="HY121" s="8"/>
      <c r="HZ121" s="8"/>
      <c r="IA121" s="8"/>
      <c r="IB121" s="8"/>
      <c r="IC121" s="8"/>
      <c r="ID121" s="8"/>
      <c r="IE121" s="8"/>
      <c r="IF121" s="8"/>
      <c r="IG121" s="8"/>
      <c r="IH121" s="8"/>
      <c r="II121" s="8"/>
      <c r="IJ121" s="8"/>
      <c r="IK121" s="8"/>
      <c r="IL121" s="8"/>
      <c r="IM121" s="8"/>
      <c r="IN121" s="8"/>
      <c r="IO121" s="8"/>
      <c r="IP121" s="8"/>
    </row>
    <row r="122" spans="1:250" s="6" customFormat="1" ht="43.5" customHeight="1" x14ac:dyDescent="0.25">
      <c r="A122" s="13">
        <v>1</v>
      </c>
      <c r="B122" s="121" t="s">
        <v>114</v>
      </c>
      <c r="C122" s="622">
        <f t="shared" si="104"/>
        <v>49</v>
      </c>
      <c r="D122" s="622">
        <f t="shared" si="104"/>
        <v>20</v>
      </c>
      <c r="E122" s="622">
        <f t="shared" si="104"/>
        <v>36</v>
      </c>
      <c r="F122" s="623">
        <f>E122/D122*100</f>
        <v>180</v>
      </c>
      <c r="G122" s="624">
        <f t="shared" si="105"/>
        <v>321.54192</v>
      </c>
      <c r="H122" s="624">
        <f t="shared" si="105"/>
        <v>133.97999999999999</v>
      </c>
      <c r="I122" s="624">
        <f t="shared" si="105"/>
        <v>236.23488</v>
      </c>
      <c r="J122" s="624">
        <f t="shared" ref="J122" si="109">J110</f>
        <v>102.25488000000001</v>
      </c>
      <c r="K122" s="624">
        <f t="shared" si="105"/>
        <v>-9.1869399999999999</v>
      </c>
      <c r="L122" s="624">
        <f t="shared" si="105"/>
        <v>227.04794000000001</v>
      </c>
      <c r="M122" s="624">
        <f t="shared" si="105"/>
        <v>176.32100313479626</v>
      </c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  <c r="BA122" s="8"/>
      <c r="BB122" s="8"/>
      <c r="BC122" s="8"/>
      <c r="BD122" s="8"/>
      <c r="BE122" s="8"/>
      <c r="BF122" s="8"/>
      <c r="BG122" s="8"/>
      <c r="BH122" s="8"/>
      <c r="BI122" s="8"/>
      <c r="BJ122" s="8"/>
      <c r="BK122" s="8"/>
      <c r="BL122" s="8"/>
      <c r="BM122" s="8"/>
      <c r="BN122" s="8"/>
      <c r="BO122" s="8"/>
      <c r="BP122" s="8"/>
      <c r="BQ122" s="8"/>
      <c r="BR122" s="8"/>
      <c r="BS122" s="8"/>
      <c r="BT122" s="8"/>
      <c r="BU122" s="8"/>
      <c r="BV122" s="8"/>
      <c r="BW122" s="8"/>
      <c r="BX122" s="8"/>
      <c r="BY122" s="8"/>
      <c r="BZ122" s="8"/>
      <c r="CA122" s="8"/>
      <c r="CB122" s="8"/>
      <c r="CC122" s="8"/>
      <c r="CD122" s="8"/>
      <c r="CE122" s="8"/>
      <c r="CF122" s="8"/>
      <c r="CG122" s="8"/>
      <c r="CH122" s="8"/>
      <c r="CI122" s="8"/>
      <c r="CJ122" s="8"/>
      <c r="CK122" s="8"/>
      <c r="CL122" s="8"/>
      <c r="CM122" s="8"/>
      <c r="CN122" s="8"/>
      <c r="CO122" s="8"/>
      <c r="CP122" s="8"/>
      <c r="CQ122" s="8"/>
      <c r="CR122" s="8"/>
      <c r="CS122" s="8"/>
      <c r="CT122" s="8"/>
      <c r="CU122" s="8"/>
      <c r="CV122" s="8"/>
      <c r="CW122" s="8"/>
      <c r="CX122" s="8"/>
      <c r="CY122" s="8"/>
      <c r="CZ122" s="8"/>
      <c r="DA122" s="8"/>
      <c r="DB122" s="8"/>
      <c r="DC122" s="8"/>
      <c r="DD122" s="8"/>
      <c r="DE122" s="8"/>
      <c r="DF122" s="8"/>
      <c r="DG122" s="8"/>
      <c r="DH122" s="8"/>
      <c r="DI122" s="8"/>
      <c r="DJ122" s="8"/>
      <c r="DK122" s="8"/>
      <c r="DL122" s="8"/>
      <c r="DM122" s="8"/>
      <c r="DN122" s="8"/>
      <c r="DO122" s="8"/>
      <c r="DP122" s="8"/>
      <c r="DQ122" s="8"/>
      <c r="DR122" s="8"/>
      <c r="DS122" s="8"/>
      <c r="DT122" s="8"/>
      <c r="DU122" s="8"/>
      <c r="DV122" s="8"/>
      <c r="DW122" s="8"/>
      <c r="DX122" s="8"/>
      <c r="DY122" s="8"/>
      <c r="DZ122" s="8"/>
      <c r="EA122" s="8"/>
      <c r="EB122" s="8"/>
      <c r="EC122" s="8"/>
      <c r="ED122" s="8"/>
      <c r="EE122" s="8"/>
      <c r="EF122" s="8"/>
      <c r="EG122" s="8"/>
      <c r="EH122" s="8"/>
      <c r="EI122" s="8"/>
      <c r="EJ122" s="8"/>
      <c r="EK122" s="8"/>
      <c r="EL122" s="8"/>
      <c r="EM122" s="8"/>
      <c r="EN122" s="8"/>
      <c r="EO122" s="8"/>
      <c r="EP122" s="8"/>
      <c r="EQ122" s="8"/>
      <c r="ER122" s="8"/>
      <c r="ES122" s="8"/>
      <c r="ET122" s="8"/>
      <c r="EU122" s="8"/>
      <c r="EV122" s="8"/>
      <c r="EW122" s="8"/>
      <c r="EX122" s="8"/>
      <c r="EY122" s="8"/>
      <c r="EZ122" s="8"/>
      <c r="FA122" s="8"/>
      <c r="FB122" s="8"/>
      <c r="FC122" s="8"/>
      <c r="FD122" s="8"/>
      <c r="FE122" s="8"/>
      <c r="FF122" s="8"/>
      <c r="FG122" s="8"/>
      <c r="FH122" s="8"/>
      <c r="FI122" s="8"/>
      <c r="FJ122" s="8"/>
      <c r="FK122" s="8"/>
      <c r="FL122" s="8"/>
      <c r="FM122" s="8"/>
      <c r="FN122" s="8"/>
      <c r="FO122" s="8"/>
      <c r="FP122" s="8"/>
      <c r="FQ122" s="8"/>
      <c r="FR122" s="8"/>
      <c r="FS122" s="8"/>
      <c r="FT122" s="8"/>
      <c r="FU122" s="8"/>
      <c r="FV122" s="8"/>
      <c r="FW122" s="8"/>
      <c r="FX122" s="8"/>
      <c r="FY122" s="8"/>
      <c r="FZ122" s="8"/>
      <c r="GA122" s="8"/>
      <c r="GB122" s="8"/>
      <c r="GC122" s="8"/>
      <c r="GD122" s="8"/>
      <c r="GE122" s="8"/>
      <c r="GF122" s="8"/>
      <c r="GG122" s="8"/>
      <c r="GH122" s="8"/>
      <c r="GI122" s="8"/>
      <c r="GJ122" s="8"/>
      <c r="GK122" s="8"/>
      <c r="GL122" s="8"/>
      <c r="GM122" s="8"/>
      <c r="GN122" s="8"/>
      <c r="GO122" s="8"/>
      <c r="GP122" s="8"/>
      <c r="GQ122" s="8"/>
      <c r="GR122" s="8"/>
      <c r="GS122" s="8"/>
      <c r="GT122" s="8"/>
      <c r="GU122" s="8"/>
      <c r="GV122" s="8"/>
      <c r="GW122" s="8"/>
      <c r="GX122" s="8"/>
      <c r="GY122" s="8"/>
      <c r="GZ122" s="8"/>
      <c r="HA122" s="8"/>
      <c r="HB122" s="8"/>
      <c r="HC122" s="8"/>
      <c r="HD122" s="8"/>
      <c r="HE122" s="8"/>
      <c r="HF122" s="8"/>
      <c r="HG122" s="8"/>
      <c r="HH122" s="8"/>
      <c r="HI122" s="8"/>
      <c r="HJ122" s="8"/>
      <c r="HK122" s="8"/>
      <c r="HL122" s="8"/>
      <c r="HM122" s="8"/>
      <c r="HN122" s="8"/>
      <c r="HO122" s="8"/>
      <c r="HP122" s="8"/>
      <c r="HQ122" s="8"/>
      <c r="HR122" s="8"/>
      <c r="HS122" s="8"/>
      <c r="HT122" s="8"/>
      <c r="HU122" s="8"/>
      <c r="HV122" s="8"/>
      <c r="HW122" s="8"/>
      <c r="HX122" s="8"/>
      <c r="HY122" s="8"/>
      <c r="HZ122" s="8"/>
      <c r="IA122" s="8"/>
      <c r="IB122" s="8"/>
      <c r="IC122" s="8"/>
      <c r="ID122" s="8"/>
      <c r="IE122" s="8"/>
      <c r="IF122" s="8"/>
      <c r="IG122" s="8"/>
      <c r="IH122" s="8"/>
      <c r="II122" s="8"/>
      <c r="IJ122" s="8"/>
      <c r="IK122" s="8"/>
      <c r="IL122" s="8"/>
      <c r="IM122" s="8"/>
      <c r="IN122" s="8"/>
      <c r="IO122" s="8"/>
      <c r="IP122" s="8"/>
    </row>
    <row r="123" spans="1:250" s="6" customFormat="1" ht="30" x14ac:dyDescent="0.25">
      <c r="A123" s="13">
        <v>1</v>
      </c>
      <c r="B123" s="121" t="s">
        <v>115</v>
      </c>
      <c r="C123" s="622">
        <f t="shared" si="104"/>
        <v>380</v>
      </c>
      <c r="D123" s="622">
        <f t="shared" si="104"/>
        <v>158</v>
      </c>
      <c r="E123" s="622">
        <f t="shared" si="104"/>
        <v>233</v>
      </c>
      <c r="F123" s="623"/>
      <c r="G123" s="624">
        <f t="shared" si="105"/>
        <v>2493.5904</v>
      </c>
      <c r="H123" s="624">
        <f t="shared" si="105"/>
        <v>1039</v>
      </c>
      <c r="I123" s="624">
        <f t="shared" si="105"/>
        <v>1528.9646399999999</v>
      </c>
      <c r="J123" s="624">
        <f t="shared" ref="J123" si="110">J111</f>
        <v>489.96463999999992</v>
      </c>
      <c r="K123" s="624">
        <f t="shared" si="105"/>
        <v>-68.901929999999993</v>
      </c>
      <c r="L123" s="624">
        <f t="shared" si="105"/>
        <v>1460.0627099999999</v>
      </c>
      <c r="M123" s="624">
        <f t="shared" si="105"/>
        <v>147.1573282001925</v>
      </c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  <c r="BA123" s="8"/>
      <c r="BB123" s="8"/>
      <c r="BC123" s="8"/>
      <c r="BD123" s="8"/>
      <c r="BE123" s="8"/>
      <c r="BF123" s="8"/>
      <c r="BG123" s="8"/>
      <c r="BH123" s="8"/>
      <c r="BI123" s="8"/>
      <c r="BJ123" s="8"/>
      <c r="BK123" s="8"/>
      <c r="BL123" s="8"/>
      <c r="BM123" s="8"/>
      <c r="BN123" s="8"/>
      <c r="BO123" s="8"/>
      <c r="BP123" s="8"/>
      <c r="BQ123" s="8"/>
      <c r="BR123" s="8"/>
      <c r="BS123" s="8"/>
      <c r="BT123" s="8"/>
      <c r="BU123" s="8"/>
      <c r="BV123" s="8"/>
      <c r="BW123" s="8"/>
      <c r="BX123" s="8"/>
      <c r="BY123" s="8"/>
      <c r="BZ123" s="8"/>
      <c r="CA123" s="8"/>
      <c r="CB123" s="8"/>
      <c r="CC123" s="8"/>
      <c r="CD123" s="8"/>
      <c r="CE123" s="8"/>
      <c r="CF123" s="8"/>
      <c r="CG123" s="8"/>
      <c r="CH123" s="8"/>
      <c r="CI123" s="8"/>
      <c r="CJ123" s="8"/>
      <c r="CK123" s="8"/>
      <c r="CL123" s="8"/>
      <c r="CM123" s="8"/>
      <c r="CN123" s="8"/>
      <c r="CO123" s="8"/>
      <c r="CP123" s="8"/>
      <c r="CQ123" s="8"/>
      <c r="CR123" s="8"/>
      <c r="CS123" s="8"/>
      <c r="CT123" s="8"/>
      <c r="CU123" s="8"/>
      <c r="CV123" s="8"/>
      <c r="CW123" s="8"/>
      <c r="CX123" s="8"/>
      <c r="CY123" s="8"/>
      <c r="CZ123" s="8"/>
      <c r="DA123" s="8"/>
      <c r="DB123" s="8"/>
      <c r="DC123" s="8"/>
      <c r="DD123" s="8"/>
      <c r="DE123" s="8"/>
      <c r="DF123" s="8"/>
      <c r="DG123" s="8"/>
      <c r="DH123" s="8"/>
      <c r="DI123" s="8"/>
      <c r="DJ123" s="8"/>
      <c r="DK123" s="8"/>
      <c r="DL123" s="8"/>
      <c r="DM123" s="8"/>
      <c r="DN123" s="8"/>
      <c r="DO123" s="8"/>
      <c r="DP123" s="8"/>
      <c r="DQ123" s="8"/>
      <c r="DR123" s="8"/>
      <c r="DS123" s="8"/>
      <c r="DT123" s="8"/>
      <c r="DU123" s="8"/>
      <c r="DV123" s="8"/>
      <c r="DW123" s="8"/>
      <c r="DX123" s="8"/>
      <c r="DY123" s="8"/>
      <c r="DZ123" s="8"/>
      <c r="EA123" s="8"/>
      <c r="EB123" s="8"/>
      <c r="EC123" s="8"/>
      <c r="ED123" s="8"/>
      <c r="EE123" s="8"/>
      <c r="EF123" s="8"/>
      <c r="EG123" s="8"/>
      <c r="EH123" s="8"/>
      <c r="EI123" s="8"/>
      <c r="EJ123" s="8"/>
      <c r="EK123" s="8"/>
      <c r="EL123" s="8"/>
      <c r="EM123" s="8"/>
      <c r="EN123" s="8"/>
      <c r="EO123" s="8"/>
      <c r="EP123" s="8"/>
      <c r="EQ123" s="8"/>
      <c r="ER123" s="8"/>
      <c r="ES123" s="8"/>
      <c r="ET123" s="8"/>
      <c r="EU123" s="8"/>
      <c r="EV123" s="8"/>
      <c r="EW123" s="8"/>
      <c r="EX123" s="8"/>
      <c r="EY123" s="8"/>
      <c r="EZ123" s="8"/>
      <c r="FA123" s="8"/>
      <c r="FB123" s="8"/>
      <c r="FC123" s="8"/>
      <c r="FD123" s="8"/>
      <c r="FE123" s="8"/>
      <c r="FF123" s="8"/>
      <c r="FG123" s="8"/>
      <c r="FH123" s="8"/>
      <c r="FI123" s="8"/>
      <c r="FJ123" s="8"/>
      <c r="FK123" s="8"/>
      <c r="FL123" s="8"/>
      <c r="FM123" s="8"/>
      <c r="FN123" s="8"/>
      <c r="FO123" s="8"/>
      <c r="FP123" s="8"/>
      <c r="FQ123" s="8"/>
      <c r="FR123" s="8"/>
      <c r="FS123" s="8"/>
      <c r="FT123" s="8"/>
      <c r="FU123" s="8"/>
      <c r="FV123" s="8"/>
      <c r="FW123" s="8"/>
      <c r="FX123" s="8"/>
      <c r="FY123" s="8"/>
      <c r="FZ123" s="8"/>
      <c r="GA123" s="8"/>
      <c r="GB123" s="8"/>
      <c r="GC123" s="8"/>
      <c r="GD123" s="8"/>
      <c r="GE123" s="8"/>
      <c r="GF123" s="8"/>
      <c r="GG123" s="8"/>
      <c r="GH123" s="8"/>
      <c r="GI123" s="8"/>
      <c r="GJ123" s="8"/>
      <c r="GK123" s="8"/>
      <c r="GL123" s="8"/>
      <c r="GM123" s="8"/>
      <c r="GN123" s="8"/>
      <c r="GO123" s="8"/>
      <c r="GP123" s="8"/>
      <c r="GQ123" s="8"/>
      <c r="GR123" s="8"/>
      <c r="GS123" s="8"/>
      <c r="GT123" s="8"/>
      <c r="GU123" s="8"/>
      <c r="GV123" s="8"/>
      <c r="GW123" s="8"/>
      <c r="GX123" s="8"/>
      <c r="GY123" s="8"/>
      <c r="GZ123" s="8"/>
      <c r="HA123" s="8"/>
      <c r="HB123" s="8"/>
      <c r="HC123" s="8"/>
      <c r="HD123" s="8"/>
      <c r="HE123" s="8"/>
      <c r="HF123" s="8"/>
      <c r="HG123" s="8"/>
      <c r="HH123" s="8"/>
      <c r="HI123" s="8"/>
      <c r="HJ123" s="8"/>
      <c r="HK123" s="8"/>
      <c r="HL123" s="8"/>
      <c r="HM123" s="8"/>
      <c r="HN123" s="8"/>
      <c r="HO123" s="8"/>
      <c r="HP123" s="8"/>
      <c r="HQ123" s="8"/>
      <c r="HR123" s="8"/>
      <c r="HS123" s="8"/>
      <c r="HT123" s="8"/>
      <c r="HU123" s="8"/>
      <c r="HV123" s="8"/>
      <c r="HW123" s="8"/>
      <c r="HX123" s="8"/>
      <c r="HY123" s="8"/>
      <c r="HZ123" s="8"/>
      <c r="IA123" s="8"/>
      <c r="IB123" s="8"/>
      <c r="IC123" s="8"/>
      <c r="ID123" s="8"/>
      <c r="IE123" s="8"/>
      <c r="IF123" s="8"/>
      <c r="IG123" s="8"/>
      <c r="IH123" s="8"/>
      <c r="II123" s="8"/>
      <c r="IJ123" s="8"/>
      <c r="IK123" s="8"/>
      <c r="IL123" s="8"/>
      <c r="IM123" s="8"/>
      <c r="IN123" s="8"/>
      <c r="IO123" s="8"/>
      <c r="IP123" s="8"/>
    </row>
    <row r="124" spans="1:250" s="6" customFormat="1" ht="45" customHeight="1" x14ac:dyDescent="0.25">
      <c r="A124" s="13">
        <v>1</v>
      </c>
      <c r="B124" s="145" t="s">
        <v>112</v>
      </c>
      <c r="C124" s="625">
        <f t="shared" si="104"/>
        <v>17626</v>
      </c>
      <c r="D124" s="625">
        <f t="shared" si="104"/>
        <v>7344</v>
      </c>
      <c r="E124" s="625">
        <f t="shared" si="104"/>
        <v>6652</v>
      </c>
      <c r="F124" s="625">
        <f t="shared" ref="F124:F129" si="111">F112</f>
        <v>90.577342047930287</v>
      </c>
      <c r="G124" s="624">
        <f t="shared" si="105"/>
        <v>41177.935119999995</v>
      </c>
      <c r="H124" s="624">
        <f t="shared" si="105"/>
        <v>17157.47</v>
      </c>
      <c r="I124" s="624">
        <f t="shared" si="105"/>
        <v>14117.27267</v>
      </c>
      <c r="J124" s="624">
        <f t="shared" ref="J124" si="112">J112</f>
        <v>-3040.19733</v>
      </c>
      <c r="K124" s="624">
        <f t="shared" si="105"/>
        <v>-29.702889999999996</v>
      </c>
      <c r="L124" s="624">
        <f t="shared" si="105"/>
        <v>14087.569780000002</v>
      </c>
      <c r="M124" s="624">
        <f t="shared" si="105"/>
        <v>82.280619869945866</v>
      </c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  <c r="BA124" s="8"/>
      <c r="BB124" s="8"/>
      <c r="BC124" s="8"/>
      <c r="BD124" s="8"/>
      <c r="BE124" s="8"/>
      <c r="BF124" s="8"/>
      <c r="BG124" s="8"/>
      <c r="BH124" s="8"/>
      <c r="BI124" s="8"/>
      <c r="BJ124" s="8"/>
      <c r="BK124" s="8"/>
      <c r="BL124" s="8"/>
      <c r="BM124" s="8"/>
      <c r="BN124" s="8"/>
      <c r="BO124" s="8"/>
      <c r="BP124" s="8"/>
      <c r="BQ124" s="8"/>
      <c r="BR124" s="8"/>
      <c r="BS124" s="8"/>
      <c r="BT124" s="8"/>
      <c r="BU124" s="8"/>
      <c r="BV124" s="8"/>
      <c r="BW124" s="8"/>
      <c r="BX124" s="8"/>
      <c r="BY124" s="8"/>
      <c r="BZ124" s="8"/>
      <c r="CA124" s="8"/>
      <c r="CB124" s="8"/>
      <c r="CC124" s="8"/>
      <c r="CD124" s="8"/>
      <c r="CE124" s="8"/>
      <c r="CF124" s="8"/>
      <c r="CG124" s="8"/>
      <c r="CH124" s="8"/>
      <c r="CI124" s="8"/>
      <c r="CJ124" s="8"/>
      <c r="CK124" s="8"/>
      <c r="CL124" s="8"/>
      <c r="CM124" s="8"/>
      <c r="CN124" s="8"/>
      <c r="CO124" s="8"/>
      <c r="CP124" s="8"/>
      <c r="CQ124" s="8"/>
      <c r="CR124" s="8"/>
      <c r="CS124" s="8"/>
      <c r="CT124" s="8"/>
      <c r="CU124" s="8"/>
      <c r="CV124" s="8"/>
      <c r="CW124" s="8"/>
      <c r="CX124" s="8"/>
      <c r="CY124" s="8"/>
      <c r="CZ124" s="8"/>
      <c r="DA124" s="8"/>
      <c r="DB124" s="8"/>
      <c r="DC124" s="8"/>
      <c r="DD124" s="8"/>
      <c r="DE124" s="8"/>
      <c r="DF124" s="8"/>
      <c r="DG124" s="8"/>
      <c r="DH124" s="8"/>
      <c r="DI124" s="8"/>
      <c r="DJ124" s="8"/>
      <c r="DK124" s="8"/>
      <c r="DL124" s="8"/>
      <c r="DM124" s="8"/>
      <c r="DN124" s="8"/>
      <c r="DO124" s="8"/>
      <c r="DP124" s="8"/>
      <c r="DQ124" s="8"/>
      <c r="DR124" s="8"/>
      <c r="DS124" s="8"/>
      <c r="DT124" s="8"/>
      <c r="DU124" s="8"/>
      <c r="DV124" s="8"/>
      <c r="DW124" s="8"/>
      <c r="DX124" s="8"/>
      <c r="DY124" s="8"/>
      <c r="DZ124" s="8"/>
      <c r="EA124" s="8"/>
      <c r="EB124" s="8"/>
      <c r="EC124" s="8"/>
      <c r="ED124" s="8"/>
      <c r="EE124" s="8"/>
      <c r="EF124" s="8"/>
      <c r="EG124" s="8"/>
      <c r="EH124" s="8"/>
      <c r="EI124" s="8"/>
      <c r="EJ124" s="8"/>
      <c r="EK124" s="8"/>
      <c r="EL124" s="8"/>
      <c r="EM124" s="8"/>
      <c r="EN124" s="8"/>
      <c r="EO124" s="8"/>
      <c r="EP124" s="8"/>
      <c r="EQ124" s="8"/>
      <c r="ER124" s="8"/>
      <c r="ES124" s="8"/>
      <c r="ET124" s="8"/>
      <c r="EU124" s="8"/>
      <c r="EV124" s="8"/>
      <c r="EW124" s="8"/>
      <c r="EX124" s="8"/>
      <c r="EY124" s="8"/>
      <c r="EZ124" s="8"/>
      <c r="FA124" s="8"/>
      <c r="FB124" s="8"/>
      <c r="FC124" s="8"/>
      <c r="FD124" s="8"/>
      <c r="FE124" s="8"/>
      <c r="FF124" s="8"/>
      <c r="FG124" s="8"/>
      <c r="FH124" s="8"/>
      <c r="FI124" s="8"/>
      <c r="FJ124" s="8"/>
      <c r="FK124" s="8"/>
      <c r="FL124" s="8"/>
      <c r="FM124" s="8"/>
      <c r="FN124" s="8"/>
      <c r="FO124" s="8"/>
      <c r="FP124" s="8"/>
      <c r="FQ124" s="8"/>
      <c r="FR124" s="8"/>
      <c r="FS124" s="8"/>
      <c r="FT124" s="8"/>
      <c r="FU124" s="8"/>
      <c r="FV124" s="8"/>
      <c r="FW124" s="8"/>
      <c r="FX124" s="8"/>
      <c r="FY124" s="8"/>
      <c r="FZ124" s="8"/>
      <c r="GA124" s="8"/>
      <c r="GB124" s="8"/>
      <c r="GC124" s="8"/>
      <c r="GD124" s="8"/>
      <c r="GE124" s="8"/>
      <c r="GF124" s="8"/>
      <c r="GG124" s="8"/>
      <c r="GH124" s="8"/>
      <c r="GI124" s="8"/>
      <c r="GJ124" s="8"/>
      <c r="GK124" s="8"/>
      <c r="GL124" s="8"/>
      <c r="GM124" s="8"/>
      <c r="GN124" s="8"/>
      <c r="GO124" s="8"/>
      <c r="GP124" s="8"/>
      <c r="GQ124" s="8"/>
      <c r="GR124" s="8"/>
      <c r="GS124" s="8"/>
      <c r="GT124" s="8"/>
      <c r="GU124" s="8"/>
      <c r="GV124" s="8"/>
      <c r="GW124" s="8"/>
      <c r="GX124" s="8"/>
      <c r="GY124" s="8"/>
      <c r="GZ124" s="8"/>
      <c r="HA124" s="8"/>
      <c r="HB124" s="8"/>
      <c r="HC124" s="8"/>
      <c r="HD124" s="8"/>
      <c r="HE124" s="8"/>
      <c r="HF124" s="8"/>
      <c r="HG124" s="8"/>
      <c r="HH124" s="8"/>
      <c r="HI124" s="8"/>
      <c r="HJ124" s="8"/>
      <c r="HK124" s="8"/>
      <c r="HL124" s="8"/>
      <c r="HM124" s="8"/>
      <c r="HN124" s="8"/>
      <c r="HO124" s="8"/>
      <c r="HP124" s="8"/>
      <c r="HQ124" s="8"/>
      <c r="HR124" s="8"/>
      <c r="HS124" s="8"/>
      <c r="HT124" s="8"/>
      <c r="HU124" s="8"/>
      <c r="HV124" s="8"/>
      <c r="HW124" s="8"/>
      <c r="HX124" s="8"/>
      <c r="HY124" s="8"/>
      <c r="HZ124" s="8"/>
      <c r="IA124" s="8"/>
      <c r="IB124" s="8"/>
      <c r="IC124" s="8"/>
      <c r="ID124" s="8"/>
      <c r="IE124" s="8"/>
      <c r="IF124" s="8"/>
      <c r="IG124" s="8"/>
      <c r="IH124" s="8"/>
      <c r="II124" s="8"/>
      <c r="IJ124" s="8"/>
      <c r="IK124" s="8"/>
      <c r="IL124" s="8"/>
      <c r="IM124" s="8"/>
      <c r="IN124" s="8"/>
      <c r="IO124" s="8"/>
      <c r="IP124" s="8"/>
    </row>
    <row r="125" spans="1:250" s="6" customFormat="1" ht="30" x14ac:dyDescent="0.25">
      <c r="A125" s="13">
        <v>1</v>
      </c>
      <c r="B125" s="121" t="s">
        <v>108</v>
      </c>
      <c r="C125" s="625">
        <f t="shared" si="104"/>
        <v>2500</v>
      </c>
      <c r="D125" s="625">
        <f t="shared" si="104"/>
        <v>1042</v>
      </c>
      <c r="E125" s="625">
        <f t="shared" si="104"/>
        <v>160</v>
      </c>
      <c r="F125" s="625">
        <f t="shared" si="111"/>
        <v>15.355086372360843</v>
      </c>
      <c r="G125" s="624">
        <f t="shared" si="105"/>
        <v>5301.2750000000005</v>
      </c>
      <c r="H125" s="624">
        <f t="shared" si="105"/>
        <v>2208.86</v>
      </c>
      <c r="I125" s="624">
        <f t="shared" si="105"/>
        <v>340.26447999999993</v>
      </c>
      <c r="J125" s="624">
        <f t="shared" ref="J125" si="113">J113</f>
        <v>-1868.5955200000003</v>
      </c>
      <c r="K125" s="624">
        <f t="shared" si="105"/>
        <v>-18.059939999999997</v>
      </c>
      <c r="L125" s="624">
        <f t="shared" si="105"/>
        <v>322.20453999999995</v>
      </c>
      <c r="M125" s="624">
        <f t="shared" si="105"/>
        <v>15.404529033075882</v>
      </c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  <c r="BA125" s="8"/>
      <c r="BB125" s="8"/>
      <c r="BC125" s="8"/>
      <c r="BD125" s="8"/>
      <c r="BE125" s="8"/>
      <c r="BF125" s="8"/>
      <c r="BG125" s="8"/>
      <c r="BH125" s="8"/>
      <c r="BI125" s="8"/>
      <c r="BJ125" s="8"/>
      <c r="BK125" s="8"/>
      <c r="BL125" s="8"/>
      <c r="BM125" s="8"/>
      <c r="BN125" s="8"/>
      <c r="BO125" s="8"/>
      <c r="BP125" s="8"/>
      <c r="BQ125" s="8"/>
      <c r="BR125" s="8"/>
      <c r="BS125" s="8"/>
      <c r="BT125" s="8"/>
      <c r="BU125" s="8"/>
      <c r="BV125" s="8"/>
      <c r="BW125" s="8"/>
      <c r="BX125" s="8"/>
      <c r="BY125" s="8"/>
      <c r="BZ125" s="8"/>
      <c r="CA125" s="8"/>
      <c r="CB125" s="8"/>
      <c r="CC125" s="8"/>
      <c r="CD125" s="8"/>
      <c r="CE125" s="8"/>
      <c r="CF125" s="8"/>
      <c r="CG125" s="8"/>
      <c r="CH125" s="8"/>
      <c r="CI125" s="8"/>
      <c r="CJ125" s="8"/>
      <c r="CK125" s="8"/>
      <c r="CL125" s="8"/>
      <c r="CM125" s="8"/>
      <c r="CN125" s="8"/>
      <c r="CO125" s="8"/>
      <c r="CP125" s="8"/>
      <c r="CQ125" s="8"/>
      <c r="CR125" s="8"/>
      <c r="CS125" s="8"/>
      <c r="CT125" s="8"/>
      <c r="CU125" s="8"/>
      <c r="CV125" s="8"/>
      <c r="CW125" s="8"/>
      <c r="CX125" s="8"/>
      <c r="CY125" s="8"/>
      <c r="CZ125" s="8"/>
      <c r="DA125" s="8"/>
      <c r="DB125" s="8"/>
      <c r="DC125" s="8"/>
      <c r="DD125" s="8"/>
      <c r="DE125" s="8"/>
      <c r="DF125" s="8"/>
      <c r="DG125" s="8"/>
      <c r="DH125" s="8"/>
      <c r="DI125" s="8"/>
      <c r="DJ125" s="8"/>
      <c r="DK125" s="8"/>
      <c r="DL125" s="8"/>
      <c r="DM125" s="8"/>
      <c r="DN125" s="8"/>
      <c r="DO125" s="8"/>
      <c r="DP125" s="8"/>
      <c r="DQ125" s="8"/>
      <c r="DR125" s="8"/>
      <c r="DS125" s="8"/>
      <c r="DT125" s="8"/>
      <c r="DU125" s="8"/>
      <c r="DV125" s="8"/>
      <c r="DW125" s="8"/>
      <c r="DX125" s="8"/>
      <c r="DY125" s="8"/>
      <c r="DZ125" s="8"/>
      <c r="EA125" s="8"/>
      <c r="EB125" s="8"/>
      <c r="EC125" s="8"/>
      <c r="ED125" s="8"/>
      <c r="EE125" s="8"/>
      <c r="EF125" s="8"/>
      <c r="EG125" s="8"/>
      <c r="EH125" s="8"/>
      <c r="EI125" s="8"/>
      <c r="EJ125" s="8"/>
      <c r="EK125" s="8"/>
      <c r="EL125" s="8"/>
      <c r="EM125" s="8"/>
      <c r="EN125" s="8"/>
      <c r="EO125" s="8"/>
      <c r="EP125" s="8"/>
      <c r="EQ125" s="8"/>
      <c r="ER125" s="8"/>
      <c r="ES125" s="8"/>
      <c r="ET125" s="8"/>
      <c r="EU125" s="8"/>
      <c r="EV125" s="8"/>
      <c r="EW125" s="8"/>
      <c r="EX125" s="8"/>
      <c r="EY125" s="8"/>
      <c r="EZ125" s="8"/>
      <c r="FA125" s="8"/>
      <c r="FB125" s="8"/>
      <c r="FC125" s="8"/>
      <c r="FD125" s="8"/>
      <c r="FE125" s="8"/>
      <c r="FF125" s="8"/>
      <c r="FG125" s="8"/>
      <c r="FH125" s="8"/>
      <c r="FI125" s="8"/>
      <c r="FJ125" s="8"/>
      <c r="FK125" s="8"/>
      <c r="FL125" s="8"/>
      <c r="FM125" s="8"/>
      <c r="FN125" s="8"/>
      <c r="FO125" s="8"/>
      <c r="FP125" s="8"/>
      <c r="FQ125" s="8"/>
      <c r="FR125" s="8"/>
      <c r="FS125" s="8"/>
      <c r="FT125" s="8"/>
      <c r="FU125" s="8"/>
      <c r="FV125" s="8"/>
      <c r="FW125" s="8"/>
      <c r="FX125" s="8"/>
      <c r="FY125" s="8"/>
      <c r="FZ125" s="8"/>
      <c r="GA125" s="8"/>
      <c r="GB125" s="8"/>
      <c r="GC125" s="8"/>
      <c r="GD125" s="8"/>
      <c r="GE125" s="8"/>
      <c r="GF125" s="8"/>
      <c r="GG125" s="8"/>
      <c r="GH125" s="8"/>
      <c r="GI125" s="8"/>
      <c r="GJ125" s="8"/>
      <c r="GK125" s="8"/>
      <c r="GL125" s="8"/>
      <c r="GM125" s="8"/>
      <c r="GN125" s="8"/>
      <c r="GO125" s="8"/>
      <c r="GP125" s="8"/>
      <c r="GQ125" s="8"/>
      <c r="GR125" s="8"/>
      <c r="GS125" s="8"/>
      <c r="GT125" s="8"/>
      <c r="GU125" s="8"/>
      <c r="GV125" s="8"/>
      <c r="GW125" s="8"/>
      <c r="GX125" s="8"/>
      <c r="GY125" s="8"/>
      <c r="GZ125" s="8"/>
      <c r="HA125" s="8"/>
      <c r="HB125" s="8"/>
      <c r="HC125" s="8"/>
      <c r="HD125" s="8"/>
      <c r="HE125" s="8"/>
      <c r="HF125" s="8"/>
      <c r="HG125" s="8"/>
      <c r="HH125" s="8"/>
      <c r="HI125" s="8"/>
      <c r="HJ125" s="8"/>
      <c r="HK125" s="8"/>
      <c r="HL125" s="8"/>
      <c r="HM125" s="8"/>
      <c r="HN125" s="8"/>
      <c r="HO125" s="8"/>
      <c r="HP125" s="8"/>
      <c r="HQ125" s="8"/>
      <c r="HR125" s="8"/>
      <c r="HS125" s="8"/>
      <c r="HT125" s="8"/>
      <c r="HU125" s="8"/>
      <c r="HV125" s="8"/>
      <c r="HW125" s="8"/>
      <c r="HX125" s="8"/>
      <c r="HY125" s="8"/>
      <c r="HZ125" s="8"/>
      <c r="IA125" s="8"/>
      <c r="IB125" s="8"/>
      <c r="IC125" s="8"/>
      <c r="ID125" s="8"/>
      <c r="IE125" s="8"/>
      <c r="IF125" s="8"/>
      <c r="IG125" s="8"/>
      <c r="IH125" s="8"/>
      <c r="II125" s="8"/>
      <c r="IJ125" s="8"/>
      <c r="IK125" s="8"/>
      <c r="IL125" s="8"/>
      <c r="IM125" s="8"/>
      <c r="IN125" s="8"/>
      <c r="IO125" s="8"/>
      <c r="IP125" s="8"/>
    </row>
    <row r="126" spans="1:250" s="6" customFormat="1" ht="45" customHeight="1" x14ac:dyDescent="0.25">
      <c r="A126" s="13">
        <v>1</v>
      </c>
      <c r="B126" s="121" t="s">
        <v>81</v>
      </c>
      <c r="C126" s="625">
        <f t="shared" si="104"/>
        <v>11000</v>
      </c>
      <c r="D126" s="625">
        <f t="shared" si="104"/>
        <v>4583</v>
      </c>
      <c r="E126" s="625">
        <f t="shared" si="104"/>
        <v>5267</v>
      </c>
      <c r="F126" s="625">
        <f t="shared" si="111"/>
        <v>114.92472179794895</v>
      </c>
      <c r="G126" s="624">
        <f t="shared" si="105"/>
        <v>31471.66</v>
      </c>
      <c r="H126" s="624">
        <f t="shared" si="105"/>
        <v>13113.19</v>
      </c>
      <c r="I126" s="624">
        <f t="shared" si="105"/>
        <v>12458.092350000001</v>
      </c>
      <c r="J126" s="624">
        <f t="shared" ref="J126" si="114">J114</f>
        <v>-655.0976499999997</v>
      </c>
      <c r="K126" s="624">
        <f t="shared" si="105"/>
        <v>-11.642950000000001</v>
      </c>
      <c r="L126" s="624">
        <f t="shared" si="105"/>
        <v>12446.449400000001</v>
      </c>
      <c r="M126" s="624">
        <f t="shared" si="105"/>
        <v>95.004284617244167</v>
      </c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  <c r="BA126" s="8"/>
      <c r="BB126" s="8"/>
      <c r="BC126" s="8"/>
      <c r="BD126" s="8"/>
      <c r="BE126" s="8"/>
      <c r="BF126" s="8"/>
      <c r="BG126" s="8"/>
      <c r="BH126" s="8"/>
      <c r="BI126" s="8"/>
      <c r="BJ126" s="8"/>
      <c r="BK126" s="8"/>
      <c r="BL126" s="8"/>
      <c r="BM126" s="8"/>
      <c r="BN126" s="8"/>
      <c r="BO126" s="8"/>
      <c r="BP126" s="8"/>
      <c r="BQ126" s="8"/>
      <c r="BR126" s="8"/>
      <c r="BS126" s="8"/>
      <c r="BT126" s="8"/>
      <c r="BU126" s="8"/>
      <c r="BV126" s="8"/>
      <c r="BW126" s="8"/>
      <c r="BX126" s="8"/>
      <c r="BY126" s="8"/>
      <c r="BZ126" s="8"/>
      <c r="CA126" s="8"/>
      <c r="CB126" s="8"/>
      <c r="CC126" s="8"/>
      <c r="CD126" s="8"/>
      <c r="CE126" s="8"/>
      <c r="CF126" s="8"/>
      <c r="CG126" s="8"/>
      <c r="CH126" s="8"/>
      <c r="CI126" s="8"/>
      <c r="CJ126" s="8"/>
      <c r="CK126" s="8"/>
      <c r="CL126" s="8"/>
      <c r="CM126" s="8"/>
      <c r="CN126" s="8"/>
      <c r="CO126" s="8"/>
      <c r="CP126" s="8"/>
      <c r="CQ126" s="8"/>
      <c r="CR126" s="8"/>
      <c r="CS126" s="8"/>
      <c r="CT126" s="8"/>
      <c r="CU126" s="8"/>
      <c r="CV126" s="8"/>
      <c r="CW126" s="8"/>
      <c r="CX126" s="8"/>
      <c r="CY126" s="8"/>
      <c r="CZ126" s="8"/>
      <c r="DA126" s="8"/>
      <c r="DB126" s="8"/>
      <c r="DC126" s="8"/>
      <c r="DD126" s="8"/>
      <c r="DE126" s="8"/>
      <c r="DF126" s="8"/>
      <c r="DG126" s="8"/>
      <c r="DH126" s="8"/>
      <c r="DI126" s="8"/>
      <c r="DJ126" s="8"/>
      <c r="DK126" s="8"/>
      <c r="DL126" s="8"/>
      <c r="DM126" s="8"/>
      <c r="DN126" s="8"/>
      <c r="DO126" s="8"/>
      <c r="DP126" s="8"/>
      <c r="DQ126" s="8"/>
      <c r="DR126" s="8"/>
      <c r="DS126" s="8"/>
      <c r="DT126" s="8"/>
      <c r="DU126" s="8"/>
      <c r="DV126" s="8"/>
      <c r="DW126" s="8"/>
      <c r="DX126" s="8"/>
      <c r="DY126" s="8"/>
      <c r="DZ126" s="8"/>
      <c r="EA126" s="8"/>
      <c r="EB126" s="8"/>
      <c r="EC126" s="8"/>
      <c r="ED126" s="8"/>
      <c r="EE126" s="8"/>
      <c r="EF126" s="8"/>
      <c r="EG126" s="8"/>
      <c r="EH126" s="8"/>
      <c r="EI126" s="8"/>
      <c r="EJ126" s="8"/>
      <c r="EK126" s="8"/>
      <c r="EL126" s="8"/>
      <c r="EM126" s="8"/>
      <c r="EN126" s="8"/>
      <c r="EO126" s="8"/>
      <c r="EP126" s="8"/>
      <c r="EQ126" s="8"/>
      <c r="ER126" s="8"/>
      <c r="ES126" s="8"/>
      <c r="ET126" s="8"/>
      <c r="EU126" s="8"/>
      <c r="EV126" s="8"/>
      <c r="EW126" s="8"/>
      <c r="EX126" s="8"/>
      <c r="EY126" s="8"/>
      <c r="EZ126" s="8"/>
      <c r="FA126" s="8"/>
      <c r="FB126" s="8"/>
      <c r="FC126" s="8"/>
      <c r="FD126" s="8"/>
      <c r="FE126" s="8"/>
      <c r="FF126" s="8"/>
      <c r="FG126" s="8"/>
      <c r="FH126" s="8"/>
      <c r="FI126" s="8"/>
      <c r="FJ126" s="8"/>
      <c r="FK126" s="8"/>
      <c r="FL126" s="8"/>
      <c r="FM126" s="8"/>
      <c r="FN126" s="8"/>
      <c r="FO126" s="8"/>
      <c r="FP126" s="8"/>
      <c r="FQ126" s="8"/>
      <c r="FR126" s="8"/>
      <c r="FS126" s="8"/>
      <c r="FT126" s="8"/>
      <c r="FU126" s="8"/>
      <c r="FV126" s="8"/>
      <c r="FW126" s="8"/>
      <c r="FX126" s="8"/>
      <c r="FY126" s="8"/>
      <c r="FZ126" s="8"/>
      <c r="GA126" s="8"/>
      <c r="GB126" s="8"/>
      <c r="GC126" s="8"/>
      <c r="GD126" s="8"/>
      <c r="GE126" s="8"/>
      <c r="GF126" s="8"/>
      <c r="GG126" s="8"/>
      <c r="GH126" s="8"/>
      <c r="GI126" s="8"/>
      <c r="GJ126" s="8"/>
      <c r="GK126" s="8"/>
      <c r="GL126" s="8"/>
      <c r="GM126" s="8"/>
      <c r="GN126" s="8"/>
      <c r="GO126" s="8"/>
      <c r="GP126" s="8"/>
      <c r="GQ126" s="8"/>
      <c r="GR126" s="8"/>
      <c r="GS126" s="8"/>
      <c r="GT126" s="8"/>
      <c r="GU126" s="8"/>
      <c r="GV126" s="8"/>
      <c r="GW126" s="8"/>
      <c r="GX126" s="8"/>
      <c r="GY126" s="8"/>
      <c r="GZ126" s="8"/>
      <c r="HA126" s="8"/>
      <c r="HB126" s="8"/>
      <c r="HC126" s="8"/>
      <c r="HD126" s="8"/>
      <c r="HE126" s="8"/>
      <c r="HF126" s="8"/>
      <c r="HG126" s="8"/>
      <c r="HH126" s="8"/>
      <c r="HI126" s="8"/>
      <c r="HJ126" s="8"/>
      <c r="HK126" s="8"/>
      <c r="HL126" s="8"/>
      <c r="HM126" s="8"/>
      <c r="HN126" s="8"/>
      <c r="HO126" s="8"/>
      <c r="HP126" s="8"/>
      <c r="HQ126" s="8"/>
      <c r="HR126" s="8"/>
      <c r="HS126" s="8"/>
      <c r="HT126" s="8"/>
      <c r="HU126" s="8"/>
      <c r="HV126" s="8"/>
      <c r="HW126" s="8"/>
      <c r="HX126" s="8"/>
      <c r="HY126" s="8"/>
      <c r="HZ126" s="8"/>
      <c r="IA126" s="8"/>
      <c r="IB126" s="8"/>
      <c r="IC126" s="8"/>
      <c r="ID126" s="8"/>
      <c r="IE126" s="8"/>
      <c r="IF126" s="8"/>
      <c r="IG126" s="8"/>
      <c r="IH126" s="8"/>
      <c r="II126" s="8"/>
      <c r="IJ126" s="8"/>
      <c r="IK126" s="8"/>
      <c r="IL126" s="8"/>
      <c r="IM126" s="8"/>
      <c r="IN126" s="8"/>
      <c r="IO126" s="8"/>
      <c r="IP126" s="8"/>
    </row>
    <row r="127" spans="1:250" s="6" customFormat="1" ht="45" customHeight="1" x14ac:dyDescent="0.25">
      <c r="A127" s="13">
        <v>1</v>
      </c>
      <c r="B127" s="121" t="s">
        <v>109</v>
      </c>
      <c r="C127" s="625">
        <f t="shared" si="104"/>
        <v>4126</v>
      </c>
      <c r="D127" s="625">
        <f t="shared" si="104"/>
        <v>1719</v>
      </c>
      <c r="E127" s="625">
        <f t="shared" si="104"/>
        <v>1225</v>
      </c>
      <c r="F127" s="625">
        <f t="shared" si="111"/>
        <v>71.262361838278068</v>
      </c>
      <c r="G127" s="624">
        <f t="shared" si="105"/>
        <v>4405.0001199999988</v>
      </c>
      <c r="H127" s="624">
        <f t="shared" si="105"/>
        <v>1835.42</v>
      </c>
      <c r="I127" s="624">
        <f t="shared" si="105"/>
        <v>1318.9158399999999</v>
      </c>
      <c r="J127" s="624">
        <f t="shared" ref="J127" si="115">J115</f>
        <v>-516.50416000000018</v>
      </c>
      <c r="K127" s="624">
        <f t="shared" si="105"/>
        <v>0</v>
      </c>
      <c r="L127" s="624">
        <f t="shared" si="105"/>
        <v>1318.9158399999999</v>
      </c>
      <c r="M127" s="624">
        <f t="shared" si="105"/>
        <v>71.85907530701418</v>
      </c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  <c r="BA127" s="8"/>
      <c r="BB127" s="8"/>
      <c r="BC127" s="8"/>
      <c r="BD127" s="8"/>
      <c r="BE127" s="8"/>
      <c r="BF127" s="8"/>
      <c r="BG127" s="8"/>
      <c r="BH127" s="8"/>
      <c r="BI127" s="8"/>
      <c r="BJ127" s="8"/>
      <c r="BK127" s="8"/>
      <c r="BL127" s="8"/>
      <c r="BM127" s="8"/>
      <c r="BN127" s="8"/>
      <c r="BO127" s="8"/>
      <c r="BP127" s="8"/>
      <c r="BQ127" s="8"/>
      <c r="BR127" s="8"/>
      <c r="BS127" s="8"/>
      <c r="BT127" s="8"/>
      <c r="BU127" s="8"/>
      <c r="BV127" s="8"/>
      <c r="BW127" s="8"/>
      <c r="BX127" s="8"/>
      <c r="BY127" s="8"/>
      <c r="BZ127" s="8"/>
      <c r="CA127" s="8"/>
      <c r="CB127" s="8"/>
      <c r="CC127" s="8"/>
      <c r="CD127" s="8"/>
      <c r="CE127" s="8"/>
      <c r="CF127" s="8"/>
      <c r="CG127" s="8"/>
      <c r="CH127" s="8"/>
      <c r="CI127" s="8"/>
      <c r="CJ127" s="8"/>
      <c r="CK127" s="8"/>
      <c r="CL127" s="8"/>
      <c r="CM127" s="8"/>
      <c r="CN127" s="8"/>
      <c r="CO127" s="8"/>
      <c r="CP127" s="8"/>
      <c r="CQ127" s="8"/>
      <c r="CR127" s="8"/>
      <c r="CS127" s="8"/>
      <c r="CT127" s="8"/>
      <c r="CU127" s="8"/>
      <c r="CV127" s="8"/>
      <c r="CW127" s="8"/>
      <c r="CX127" s="8"/>
      <c r="CY127" s="8"/>
      <c r="CZ127" s="8"/>
      <c r="DA127" s="8"/>
      <c r="DB127" s="8"/>
      <c r="DC127" s="8"/>
      <c r="DD127" s="8"/>
      <c r="DE127" s="8"/>
      <c r="DF127" s="8"/>
      <c r="DG127" s="8"/>
      <c r="DH127" s="8"/>
      <c r="DI127" s="8"/>
      <c r="DJ127" s="8"/>
      <c r="DK127" s="8"/>
      <c r="DL127" s="8"/>
      <c r="DM127" s="8"/>
      <c r="DN127" s="8"/>
      <c r="DO127" s="8"/>
      <c r="DP127" s="8"/>
      <c r="DQ127" s="8"/>
      <c r="DR127" s="8"/>
      <c r="DS127" s="8"/>
      <c r="DT127" s="8"/>
      <c r="DU127" s="8"/>
      <c r="DV127" s="8"/>
      <c r="DW127" s="8"/>
      <c r="DX127" s="8"/>
      <c r="DY127" s="8"/>
      <c r="DZ127" s="8"/>
      <c r="EA127" s="8"/>
      <c r="EB127" s="8"/>
      <c r="EC127" s="8"/>
      <c r="ED127" s="8"/>
      <c r="EE127" s="8"/>
      <c r="EF127" s="8"/>
      <c r="EG127" s="8"/>
      <c r="EH127" s="8"/>
      <c r="EI127" s="8"/>
      <c r="EJ127" s="8"/>
      <c r="EK127" s="8"/>
      <c r="EL127" s="8"/>
      <c r="EM127" s="8"/>
      <c r="EN127" s="8"/>
      <c r="EO127" s="8"/>
      <c r="EP127" s="8"/>
      <c r="EQ127" s="8"/>
      <c r="ER127" s="8"/>
      <c r="ES127" s="8"/>
      <c r="ET127" s="8"/>
      <c r="EU127" s="8"/>
      <c r="EV127" s="8"/>
      <c r="EW127" s="8"/>
      <c r="EX127" s="8"/>
      <c r="EY127" s="8"/>
      <c r="EZ127" s="8"/>
      <c r="FA127" s="8"/>
      <c r="FB127" s="8"/>
      <c r="FC127" s="8"/>
      <c r="FD127" s="8"/>
      <c r="FE127" s="8"/>
      <c r="FF127" s="8"/>
      <c r="FG127" s="8"/>
      <c r="FH127" s="8"/>
      <c r="FI127" s="8"/>
      <c r="FJ127" s="8"/>
      <c r="FK127" s="8"/>
      <c r="FL127" s="8"/>
      <c r="FM127" s="8"/>
      <c r="FN127" s="8"/>
      <c r="FO127" s="8"/>
      <c r="FP127" s="8"/>
      <c r="FQ127" s="8"/>
      <c r="FR127" s="8"/>
      <c r="FS127" s="8"/>
      <c r="FT127" s="8"/>
      <c r="FU127" s="8"/>
      <c r="FV127" s="8"/>
      <c r="FW127" s="8"/>
      <c r="FX127" s="8"/>
      <c r="FY127" s="8"/>
      <c r="FZ127" s="8"/>
      <c r="GA127" s="8"/>
      <c r="GB127" s="8"/>
      <c r="GC127" s="8"/>
      <c r="GD127" s="8"/>
      <c r="GE127" s="8"/>
      <c r="GF127" s="8"/>
      <c r="GG127" s="8"/>
      <c r="GH127" s="8"/>
      <c r="GI127" s="8"/>
      <c r="GJ127" s="8"/>
      <c r="GK127" s="8"/>
      <c r="GL127" s="8"/>
      <c r="GM127" s="8"/>
      <c r="GN127" s="8"/>
      <c r="GO127" s="8"/>
      <c r="GP127" s="8"/>
      <c r="GQ127" s="8"/>
      <c r="GR127" s="8"/>
      <c r="GS127" s="8"/>
      <c r="GT127" s="8"/>
      <c r="GU127" s="8"/>
      <c r="GV127" s="8"/>
      <c r="GW127" s="8"/>
      <c r="GX127" s="8"/>
      <c r="GY127" s="8"/>
      <c r="GZ127" s="8"/>
      <c r="HA127" s="8"/>
      <c r="HB127" s="8"/>
      <c r="HC127" s="8"/>
      <c r="HD127" s="8"/>
      <c r="HE127" s="8"/>
      <c r="HF127" s="8"/>
      <c r="HG127" s="8"/>
      <c r="HH127" s="8"/>
      <c r="HI127" s="8"/>
      <c r="HJ127" s="8"/>
      <c r="HK127" s="8"/>
      <c r="HL127" s="8"/>
      <c r="HM127" s="8"/>
      <c r="HN127" s="8"/>
      <c r="HO127" s="8"/>
      <c r="HP127" s="8"/>
      <c r="HQ127" s="8"/>
      <c r="HR127" s="8"/>
      <c r="HS127" s="8"/>
      <c r="HT127" s="8"/>
      <c r="HU127" s="8"/>
      <c r="HV127" s="8"/>
      <c r="HW127" s="8"/>
      <c r="HX127" s="8"/>
      <c r="HY127" s="8"/>
      <c r="HZ127" s="8"/>
      <c r="IA127" s="8"/>
      <c r="IB127" s="8"/>
      <c r="IC127" s="8"/>
      <c r="ID127" s="8"/>
      <c r="IE127" s="8"/>
      <c r="IF127" s="8"/>
      <c r="IG127" s="8"/>
      <c r="IH127" s="8"/>
      <c r="II127" s="8"/>
      <c r="IJ127" s="8"/>
      <c r="IK127" s="8"/>
      <c r="IL127" s="8"/>
      <c r="IM127" s="8"/>
      <c r="IN127" s="8"/>
      <c r="IO127" s="8"/>
      <c r="IP127" s="8"/>
    </row>
    <row r="128" spans="1:250" s="6" customFormat="1" ht="38.1" customHeight="1" x14ac:dyDescent="0.25">
      <c r="A128" s="13"/>
      <c r="B128" s="277" t="s">
        <v>123</v>
      </c>
      <c r="C128" s="626">
        <f>SUM(C116)</f>
        <v>43000</v>
      </c>
      <c r="D128" s="626">
        <f>SUM(D116)</f>
        <v>17917</v>
      </c>
      <c r="E128" s="626">
        <f>SUM(E116)</f>
        <v>14624</v>
      </c>
      <c r="F128" s="625">
        <f t="shared" si="111"/>
        <v>81.620807054752461</v>
      </c>
      <c r="G128" s="626">
        <f t="shared" ref="G128:L128" si="116">SUM(G116)</f>
        <v>41848.46</v>
      </c>
      <c r="H128" s="626">
        <f t="shared" si="116"/>
        <v>17436.86</v>
      </c>
      <c r="I128" s="626">
        <f t="shared" si="116"/>
        <v>14236.262160000002</v>
      </c>
      <c r="J128" s="626">
        <f t="shared" si="116"/>
        <v>-3200.5978399999985</v>
      </c>
      <c r="K128" s="626">
        <f t="shared" si="116"/>
        <v>-40.820819999999998</v>
      </c>
      <c r="L128" s="626">
        <f t="shared" si="116"/>
        <v>14195.441340000001</v>
      </c>
      <c r="M128" s="624">
        <f>M116</f>
        <v>81.644643358953388</v>
      </c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  <c r="BA128" s="8"/>
      <c r="BB128" s="8"/>
      <c r="BC128" s="8"/>
      <c r="BD128" s="8"/>
      <c r="BE128" s="8"/>
      <c r="BF128" s="8"/>
      <c r="BG128" s="8"/>
      <c r="BH128" s="8"/>
      <c r="BI128" s="8"/>
      <c r="BJ128" s="8"/>
      <c r="BK128" s="8"/>
      <c r="BL128" s="8"/>
      <c r="BM128" s="8"/>
      <c r="BN128" s="8"/>
      <c r="BO128" s="8"/>
      <c r="BP128" s="8"/>
      <c r="BQ128" s="8"/>
      <c r="BR128" s="8"/>
      <c r="BS128" s="8"/>
      <c r="BT128" s="8"/>
      <c r="BU128" s="8"/>
      <c r="BV128" s="8"/>
      <c r="BW128" s="8"/>
      <c r="BX128" s="8"/>
      <c r="BY128" s="8"/>
      <c r="BZ128" s="8"/>
      <c r="CA128" s="8"/>
      <c r="CB128" s="8"/>
      <c r="CC128" s="8"/>
      <c r="CD128" s="8"/>
      <c r="CE128" s="8"/>
      <c r="CF128" s="8"/>
      <c r="CG128" s="8"/>
      <c r="CH128" s="8"/>
      <c r="CI128" s="8"/>
      <c r="CJ128" s="8"/>
      <c r="CK128" s="8"/>
      <c r="CL128" s="8"/>
      <c r="CM128" s="8"/>
      <c r="CN128" s="8"/>
      <c r="CO128" s="8"/>
      <c r="CP128" s="8"/>
      <c r="CQ128" s="8"/>
      <c r="CR128" s="8"/>
      <c r="CS128" s="8"/>
      <c r="CT128" s="8"/>
      <c r="CU128" s="8"/>
      <c r="CV128" s="8"/>
      <c r="CW128" s="8"/>
      <c r="CX128" s="8"/>
      <c r="CY128" s="8"/>
      <c r="CZ128" s="8"/>
      <c r="DA128" s="8"/>
      <c r="DB128" s="8"/>
      <c r="DC128" s="8"/>
      <c r="DD128" s="8"/>
      <c r="DE128" s="8"/>
      <c r="DF128" s="8"/>
      <c r="DG128" s="8"/>
      <c r="DH128" s="8"/>
      <c r="DI128" s="8"/>
      <c r="DJ128" s="8"/>
      <c r="DK128" s="8"/>
      <c r="DL128" s="8"/>
      <c r="DM128" s="8"/>
      <c r="DN128" s="8"/>
      <c r="DO128" s="8"/>
      <c r="DP128" s="8"/>
      <c r="DQ128" s="8"/>
      <c r="DR128" s="8"/>
      <c r="DS128" s="8"/>
      <c r="DT128" s="8"/>
      <c r="DU128" s="8"/>
      <c r="DV128" s="8"/>
      <c r="DW128" s="8"/>
      <c r="DX128" s="8"/>
      <c r="DY128" s="8"/>
      <c r="DZ128" s="8"/>
      <c r="EA128" s="8"/>
      <c r="EB128" s="8"/>
      <c r="EC128" s="8"/>
      <c r="ED128" s="8"/>
      <c r="EE128" s="8"/>
      <c r="EF128" s="8"/>
      <c r="EG128" s="8"/>
      <c r="EH128" s="8"/>
      <c r="EI128" s="8"/>
      <c r="EJ128" s="8"/>
      <c r="EK128" s="8"/>
      <c r="EL128" s="8"/>
      <c r="EM128" s="8"/>
      <c r="EN128" s="8"/>
      <c r="EO128" s="8"/>
      <c r="EP128" s="8"/>
      <c r="EQ128" s="8"/>
      <c r="ER128" s="8"/>
      <c r="ES128" s="8"/>
      <c r="ET128" s="8"/>
      <c r="EU128" s="8"/>
      <c r="EV128" s="8"/>
      <c r="EW128" s="8"/>
      <c r="EX128" s="8"/>
      <c r="EY128" s="8"/>
      <c r="EZ128" s="8"/>
      <c r="FA128" s="8"/>
      <c r="FB128" s="8"/>
      <c r="FC128" s="8"/>
      <c r="FD128" s="8"/>
      <c r="FE128" s="8"/>
      <c r="FF128" s="8"/>
      <c r="FG128" s="8"/>
      <c r="FH128" s="8"/>
      <c r="FI128" s="8"/>
      <c r="FJ128" s="8"/>
      <c r="FK128" s="8"/>
      <c r="FL128" s="8"/>
      <c r="FM128" s="8"/>
      <c r="FN128" s="8"/>
      <c r="FO128" s="8"/>
      <c r="FP128" s="8"/>
      <c r="FQ128" s="8"/>
      <c r="FR128" s="8"/>
      <c r="FS128" s="8"/>
      <c r="FT128" s="8"/>
      <c r="FU128" s="8"/>
      <c r="FV128" s="8"/>
      <c r="FW128" s="8"/>
      <c r="FX128" s="8"/>
      <c r="FY128" s="8"/>
      <c r="FZ128" s="8"/>
      <c r="GA128" s="8"/>
      <c r="GB128" s="8"/>
      <c r="GC128" s="8"/>
      <c r="GD128" s="8"/>
      <c r="GE128" s="8"/>
      <c r="GF128" s="8"/>
      <c r="GG128" s="8"/>
      <c r="GH128" s="8"/>
      <c r="GI128" s="8"/>
      <c r="GJ128" s="8"/>
      <c r="GK128" s="8"/>
      <c r="GL128" s="8"/>
      <c r="GM128" s="8"/>
      <c r="GN128" s="8"/>
      <c r="GO128" s="8"/>
      <c r="GP128" s="8"/>
      <c r="GQ128" s="8"/>
      <c r="GR128" s="8"/>
      <c r="GS128" s="8"/>
      <c r="GT128" s="8"/>
      <c r="GU128" s="8"/>
      <c r="GV128" s="8"/>
      <c r="GW128" s="8"/>
      <c r="GX128" s="8"/>
      <c r="GY128" s="8"/>
      <c r="GZ128" s="8"/>
      <c r="HA128" s="8"/>
      <c r="HB128" s="8"/>
      <c r="HC128" s="8"/>
      <c r="HD128" s="8"/>
      <c r="HE128" s="8"/>
      <c r="HF128" s="8"/>
      <c r="HG128" s="8"/>
      <c r="HH128" s="8"/>
      <c r="HI128" s="8"/>
      <c r="HJ128" s="8"/>
      <c r="HK128" s="8"/>
      <c r="HL128" s="8"/>
      <c r="HM128" s="8"/>
      <c r="HN128" s="8"/>
      <c r="HO128" s="8"/>
      <c r="HP128" s="8"/>
      <c r="HQ128" s="8"/>
      <c r="HR128" s="8"/>
      <c r="HS128" s="8"/>
      <c r="HT128" s="8"/>
      <c r="HU128" s="8"/>
      <c r="HV128" s="8"/>
      <c r="HW128" s="8"/>
      <c r="HX128" s="8"/>
      <c r="HY128" s="8"/>
      <c r="HZ128" s="8"/>
      <c r="IA128" s="8"/>
      <c r="IB128" s="8"/>
      <c r="IC128" s="8"/>
      <c r="ID128" s="8"/>
      <c r="IE128" s="8"/>
      <c r="IF128" s="8"/>
      <c r="IG128" s="8"/>
      <c r="IH128" s="8"/>
      <c r="II128" s="8"/>
      <c r="IJ128" s="8"/>
      <c r="IK128" s="8"/>
      <c r="IL128" s="8"/>
      <c r="IM128" s="8"/>
      <c r="IN128" s="8"/>
      <c r="IO128" s="8"/>
      <c r="IP128" s="8"/>
    </row>
    <row r="129" spans="1:250" s="6" customFormat="1" ht="15" customHeight="1" thickBot="1" x14ac:dyDescent="0.3">
      <c r="A129" s="13">
        <v>1</v>
      </c>
      <c r="B129" s="226" t="s">
        <v>117</v>
      </c>
      <c r="C129" s="627">
        <f>C117</f>
        <v>0</v>
      </c>
      <c r="D129" s="627">
        <f>D117</f>
        <v>0</v>
      </c>
      <c r="E129" s="627">
        <f>E117</f>
        <v>0</v>
      </c>
      <c r="F129" s="627">
        <f t="shared" si="111"/>
        <v>0</v>
      </c>
      <c r="G129" s="628">
        <f t="shared" ref="G129:L129" si="117">G117</f>
        <v>110157.23402</v>
      </c>
      <c r="H129" s="628">
        <f t="shared" si="117"/>
        <v>45898.85</v>
      </c>
      <c r="I129" s="628">
        <f t="shared" si="117"/>
        <v>32439.697340000002</v>
      </c>
      <c r="J129" s="628">
        <f t="shared" si="117"/>
        <v>-13459.152659999996</v>
      </c>
      <c r="K129" s="628">
        <f t="shared" si="117"/>
        <v>-234.73505999999998</v>
      </c>
      <c r="L129" s="628">
        <f t="shared" si="117"/>
        <v>32204.962280000003</v>
      </c>
      <c r="M129" s="628">
        <f>M117</f>
        <v>70.676492635436404</v>
      </c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  <c r="BA129" s="8"/>
      <c r="BB129" s="8"/>
      <c r="BC129" s="8"/>
      <c r="BD129" s="8"/>
      <c r="BE129" s="8"/>
      <c r="BF129" s="8"/>
      <c r="BG129" s="8"/>
      <c r="BH129" s="8"/>
      <c r="BI129" s="8"/>
      <c r="BJ129" s="8"/>
      <c r="BK129" s="8"/>
      <c r="BL129" s="8"/>
      <c r="BM129" s="8"/>
      <c r="BN129" s="8"/>
      <c r="BO129" s="8"/>
      <c r="BP129" s="8"/>
      <c r="BQ129" s="8"/>
      <c r="BR129" s="8"/>
      <c r="BS129" s="8"/>
      <c r="BT129" s="8"/>
      <c r="BU129" s="8"/>
      <c r="BV129" s="8"/>
      <c r="BW129" s="8"/>
      <c r="BX129" s="8"/>
      <c r="BY129" s="8"/>
      <c r="BZ129" s="8"/>
      <c r="CA129" s="8"/>
      <c r="CB129" s="8"/>
      <c r="CC129" s="8"/>
      <c r="CD129" s="8"/>
      <c r="CE129" s="8"/>
      <c r="CF129" s="8"/>
      <c r="CG129" s="8"/>
      <c r="CH129" s="8"/>
      <c r="CI129" s="8"/>
      <c r="CJ129" s="8"/>
      <c r="CK129" s="8"/>
      <c r="CL129" s="8"/>
      <c r="CM129" s="8"/>
      <c r="CN129" s="8"/>
      <c r="CO129" s="8"/>
      <c r="CP129" s="8"/>
      <c r="CQ129" s="8"/>
      <c r="CR129" s="8"/>
      <c r="CS129" s="8"/>
      <c r="CT129" s="8"/>
      <c r="CU129" s="8"/>
      <c r="CV129" s="8"/>
      <c r="CW129" s="8"/>
      <c r="CX129" s="8"/>
      <c r="CY129" s="8"/>
      <c r="CZ129" s="8"/>
      <c r="DA129" s="8"/>
      <c r="DB129" s="8"/>
      <c r="DC129" s="8"/>
      <c r="DD129" s="8"/>
      <c r="DE129" s="8"/>
      <c r="DF129" s="8"/>
      <c r="DG129" s="8"/>
      <c r="DH129" s="8"/>
      <c r="DI129" s="8"/>
      <c r="DJ129" s="8"/>
      <c r="DK129" s="8"/>
      <c r="DL129" s="8"/>
      <c r="DM129" s="8"/>
      <c r="DN129" s="8"/>
      <c r="DO129" s="8"/>
      <c r="DP129" s="8"/>
      <c r="DQ129" s="8"/>
      <c r="DR129" s="8"/>
      <c r="DS129" s="8"/>
      <c r="DT129" s="8"/>
      <c r="DU129" s="8"/>
      <c r="DV129" s="8"/>
      <c r="DW129" s="8"/>
      <c r="DX129" s="8"/>
      <c r="DY129" s="8"/>
      <c r="DZ129" s="8"/>
      <c r="EA129" s="8"/>
      <c r="EB129" s="8"/>
      <c r="EC129" s="8"/>
      <c r="ED129" s="8"/>
      <c r="EE129" s="8"/>
      <c r="EF129" s="8"/>
      <c r="EG129" s="8"/>
      <c r="EH129" s="8"/>
      <c r="EI129" s="8"/>
      <c r="EJ129" s="8"/>
      <c r="EK129" s="8"/>
      <c r="EL129" s="8"/>
      <c r="EM129" s="8"/>
      <c r="EN129" s="8"/>
      <c r="EO129" s="8"/>
      <c r="EP129" s="8"/>
      <c r="EQ129" s="8"/>
      <c r="ER129" s="8"/>
      <c r="ES129" s="8"/>
      <c r="ET129" s="8"/>
      <c r="EU129" s="8"/>
      <c r="EV129" s="8"/>
      <c r="EW129" s="8"/>
      <c r="EX129" s="8"/>
      <c r="EY129" s="8"/>
      <c r="EZ129" s="8"/>
      <c r="FA129" s="8"/>
      <c r="FB129" s="8"/>
      <c r="FC129" s="8"/>
      <c r="FD129" s="8"/>
      <c r="FE129" s="8"/>
      <c r="FF129" s="8"/>
      <c r="FG129" s="8"/>
      <c r="FH129" s="8"/>
      <c r="FI129" s="8"/>
      <c r="FJ129" s="8"/>
      <c r="FK129" s="8"/>
      <c r="FL129" s="8"/>
      <c r="FM129" s="8"/>
      <c r="FN129" s="8"/>
      <c r="FO129" s="8"/>
      <c r="FP129" s="8"/>
      <c r="FQ129" s="8"/>
      <c r="FR129" s="8"/>
      <c r="FS129" s="8"/>
      <c r="FT129" s="8"/>
      <c r="FU129" s="8"/>
      <c r="FV129" s="8"/>
      <c r="FW129" s="8"/>
      <c r="FX129" s="8"/>
      <c r="FY129" s="8"/>
      <c r="FZ129" s="8"/>
      <c r="GA129" s="8"/>
      <c r="GB129" s="8"/>
      <c r="GC129" s="8"/>
      <c r="GD129" s="8"/>
      <c r="GE129" s="8"/>
      <c r="GF129" s="8"/>
      <c r="GG129" s="8"/>
      <c r="GH129" s="8"/>
      <c r="GI129" s="8"/>
      <c r="GJ129" s="8"/>
      <c r="GK129" s="8"/>
      <c r="GL129" s="8"/>
      <c r="GM129" s="8"/>
      <c r="GN129" s="8"/>
      <c r="GO129" s="8"/>
      <c r="GP129" s="8"/>
      <c r="GQ129" s="8"/>
      <c r="GR129" s="8"/>
      <c r="GS129" s="8"/>
      <c r="GT129" s="8"/>
      <c r="GU129" s="8"/>
      <c r="GV129" s="8"/>
      <c r="GW129" s="8"/>
      <c r="GX129" s="8"/>
      <c r="GY129" s="8"/>
      <c r="GZ129" s="8"/>
      <c r="HA129" s="8"/>
      <c r="HB129" s="8"/>
      <c r="HC129" s="8"/>
      <c r="HD129" s="8"/>
      <c r="HE129" s="8"/>
      <c r="HF129" s="8"/>
      <c r="HG129" s="8"/>
      <c r="HH129" s="8"/>
      <c r="HI129" s="8"/>
      <c r="HJ129" s="8"/>
      <c r="HK129" s="8"/>
      <c r="HL129" s="8"/>
      <c r="HM129" s="8"/>
      <c r="HN129" s="8"/>
      <c r="HO129" s="8"/>
      <c r="HP129" s="8"/>
      <c r="HQ129" s="8"/>
      <c r="HR129" s="8"/>
      <c r="HS129" s="8"/>
      <c r="HT129" s="8"/>
      <c r="HU129" s="8"/>
      <c r="HV129" s="8"/>
      <c r="HW129" s="8"/>
      <c r="HX129" s="8"/>
      <c r="HY129" s="8"/>
      <c r="HZ129" s="8"/>
      <c r="IA129" s="8"/>
      <c r="IB129" s="8"/>
      <c r="IC129" s="8"/>
      <c r="ID129" s="8"/>
      <c r="IE129" s="8"/>
      <c r="IF129" s="8"/>
      <c r="IG129" s="8"/>
      <c r="IH129" s="8"/>
      <c r="II129" s="8"/>
      <c r="IJ129" s="8"/>
      <c r="IK129" s="8"/>
      <c r="IL129" s="8"/>
      <c r="IM129" s="8"/>
      <c r="IN129" s="8"/>
      <c r="IO129" s="8"/>
      <c r="IP129" s="8"/>
    </row>
    <row r="130" spans="1:250" ht="15" customHeight="1" thickBot="1" x14ac:dyDescent="0.3">
      <c r="A130" s="13">
        <v>1</v>
      </c>
      <c r="B130" s="58" t="s">
        <v>5</v>
      </c>
      <c r="C130" s="545"/>
      <c r="D130" s="545"/>
      <c r="E130" s="391"/>
      <c r="F130" s="545"/>
      <c r="G130" s="629"/>
      <c r="H130" s="629"/>
      <c r="I130" s="630"/>
      <c r="J130" s="630">
        <f t="shared" si="61"/>
        <v>0</v>
      </c>
      <c r="K130" s="630"/>
      <c r="L130" s="630"/>
      <c r="M130" s="629"/>
    </row>
    <row r="131" spans="1:250" ht="31.5" customHeight="1" x14ac:dyDescent="0.25">
      <c r="A131" s="13">
        <v>1</v>
      </c>
      <c r="B131" s="85" t="s">
        <v>50</v>
      </c>
      <c r="C131" s="353"/>
      <c r="D131" s="353"/>
      <c r="E131" s="353"/>
      <c r="F131" s="353"/>
      <c r="G131" s="631"/>
      <c r="H131" s="631"/>
      <c r="I131" s="631"/>
      <c r="J131" s="631">
        <f t="shared" si="61"/>
        <v>0</v>
      </c>
      <c r="K131" s="631"/>
      <c r="L131" s="631"/>
      <c r="M131" s="631"/>
    </row>
    <row r="132" spans="1:250" s="25" customFormat="1" ht="27.95" customHeight="1" x14ac:dyDescent="0.25">
      <c r="A132" s="13">
        <v>1</v>
      </c>
      <c r="B132" s="48" t="s">
        <v>120</v>
      </c>
      <c r="C132" s="396">
        <f>SUM(C133:C136)</f>
        <v>4975</v>
      </c>
      <c r="D132" s="396">
        <f>SUM(D133:D136)</f>
        <v>2074</v>
      </c>
      <c r="E132" s="396">
        <f>SUM(E133:E136)</f>
        <v>1043</v>
      </c>
      <c r="F132" s="396">
        <f>E132/D132*100</f>
        <v>50.289296046287369</v>
      </c>
      <c r="G132" s="562">
        <f t="shared" ref="G132:L132" si="118">SUM(G133:G136)</f>
        <v>9102.3957599999994</v>
      </c>
      <c r="H132" s="562">
        <f t="shared" si="118"/>
        <v>3792.67</v>
      </c>
      <c r="I132" s="562">
        <f t="shared" si="118"/>
        <v>2074.2475800000002</v>
      </c>
      <c r="J132" s="562">
        <f t="shared" si="118"/>
        <v>-1718.4224199999999</v>
      </c>
      <c r="K132" s="562">
        <f t="shared" si="118"/>
        <v>-96.155789999999996</v>
      </c>
      <c r="L132" s="562">
        <f t="shared" si="118"/>
        <v>1978.0917899999999</v>
      </c>
      <c r="M132" s="562">
        <f t="shared" ref="M132:M142" si="119">I132/H132*100</f>
        <v>54.690958612270514</v>
      </c>
    </row>
    <row r="133" spans="1:250" s="25" customFormat="1" ht="27.95" customHeight="1" x14ac:dyDescent="0.25">
      <c r="A133" s="13">
        <v>1</v>
      </c>
      <c r="B133" s="47" t="s">
        <v>79</v>
      </c>
      <c r="C133" s="396">
        <v>3671</v>
      </c>
      <c r="D133" s="397">
        <f>ROUND(C133/12*$B$3,0)</f>
        <v>1530</v>
      </c>
      <c r="E133" s="396">
        <v>654</v>
      </c>
      <c r="F133" s="396">
        <f>E133/D133*100</f>
        <v>42.745098039215684</v>
      </c>
      <c r="G133" s="615">
        <v>5768.8296600000003</v>
      </c>
      <c r="H133" s="565">
        <f t="shared" ref="H133:H136" si="120">ROUND(G133/12*$B$3,2)</f>
        <v>2403.6799999999998</v>
      </c>
      <c r="I133" s="562">
        <f t="shared" ref="I133:I141" si="121">L133-K133</f>
        <v>1135.0214399999998</v>
      </c>
      <c r="J133" s="562">
        <f t="shared" si="61"/>
        <v>-1268.6585600000001</v>
      </c>
      <c r="K133" s="562">
        <v>-75.902509999999992</v>
      </c>
      <c r="L133" s="562">
        <v>1059.1189299999999</v>
      </c>
      <c r="M133" s="562">
        <f t="shared" si="119"/>
        <v>47.220155761166204</v>
      </c>
    </row>
    <row r="134" spans="1:250" s="25" customFormat="1" ht="27.95" customHeight="1" x14ac:dyDescent="0.25">
      <c r="A134" s="13">
        <v>1</v>
      </c>
      <c r="B134" s="47" t="s">
        <v>80</v>
      </c>
      <c r="C134" s="396">
        <v>1101</v>
      </c>
      <c r="D134" s="397">
        <f>ROUND(C134/12*$B$3,0)</f>
        <v>459</v>
      </c>
      <c r="E134" s="396">
        <v>342</v>
      </c>
      <c r="F134" s="396">
        <f>E134/D134*100</f>
        <v>74.509803921568633</v>
      </c>
      <c r="G134" s="615">
        <v>2001.4638599999998</v>
      </c>
      <c r="H134" s="565">
        <f t="shared" si="120"/>
        <v>833.94</v>
      </c>
      <c r="I134" s="562">
        <f t="shared" si="121"/>
        <v>630.80838000000006</v>
      </c>
      <c r="J134" s="562">
        <f t="shared" si="61"/>
        <v>-203.13162</v>
      </c>
      <c r="K134" s="562">
        <v>-19.597069999999999</v>
      </c>
      <c r="L134" s="562">
        <v>611.21131000000003</v>
      </c>
      <c r="M134" s="562">
        <f t="shared" si="119"/>
        <v>75.641938268940208</v>
      </c>
    </row>
    <row r="135" spans="1:250" s="25" customFormat="1" ht="27.95" customHeight="1" x14ac:dyDescent="0.25">
      <c r="A135" s="13">
        <v>1</v>
      </c>
      <c r="B135" s="47" t="s">
        <v>114</v>
      </c>
      <c r="C135" s="396">
        <v>54</v>
      </c>
      <c r="D135" s="397">
        <f>ROUND(C135/12*$B$3,0)</f>
        <v>23</v>
      </c>
      <c r="E135" s="396">
        <v>17</v>
      </c>
      <c r="F135" s="396">
        <f>E135/D135*100</f>
        <v>73.91304347826086</v>
      </c>
      <c r="G135" s="562">
        <v>354.35232000000002</v>
      </c>
      <c r="H135" s="565">
        <f t="shared" si="120"/>
        <v>147.65</v>
      </c>
      <c r="I135" s="562">
        <f t="shared" si="121"/>
        <v>111.55536000000001</v>
      </c>
      <c r="J135" s="562">
        <f t="shared" si="61"/>
        <v>-36.094639999999998</v>
      </c>
      <c r="K135" s="562">
        <v>0</v>
      </c>
      <c r="L135" s="562">
        <v>111.55536000000001</v>
      </c>
      <c r="M135" s="562">
        <f t="shared" si="119"/>
        <v>75.553918049441251</v>
      </c>
    </row>
    <row r="136" spans="1:250" s="25" customFormat="1" ht="27.95" customHeight="1" x14ac:dyDescent="0.25">
      <c r="A136" s="13">
        <v>1</v>
      </c>
      <c r="B136" s="47" t="s">
        <v>115</v>
      </c>
      <c r="C136" s="396">
        <v>149</v>
      </c>
      <c r="D136" s="397">
        <f>ROUND(C136/12*$B$3,0)</f>
        <v>62</v>
      </c>
      <c r="E136" s="396">
        <v>30</v>
      </c>
      <c r="F136" s="396">
        <f t="shared" ref="F136:F140" si="122">E136/D136*100</f>
        <v>48.387096774193552</v>
      </c>
      <c r="G136" s="562">
        <v>977.74992000000009</v>
      </c>
      <c r="H136" s="565">
        <f t="shared" si="120"/>
        <v>407.4</v>
      </c>
      <c r="I136" s="562">
        <f t="shared" si="121"/>
        <v>196.86239999999998</v>
      </c>
      <c r="J136" s="562">
        <f t="shared" si="61"/>
        <v>-210.5376</v>
      </c>
      <c r="K136" s="562">
        <v>-0.65621000000000007</v>
      </c>
      <c r="L136" s="562">
        <v>196.20618999999999</v>
      </c>
      <c r="M136" s="562">
        <f t="shared" si="119"/>
        <v>48.321649484536081</v>
      </c>
    </row>
    <row r="137" spans="1:250" s="25" customFormat="1" ht="27.95" customHeight="1" x14ac:dyDescent="0.25">
      <c r="A137" s="13">
        <v>1</v>
      </c>
      <c r="B137" s="48" t="s">
        <v>112</v>
      </c>
      <c r="C137" s="396">
        <f>SUM(C138:C140)</f>
        <v>7668</v>
      </c>
      <c r="D137" s="396">
        <f>SUM(D138:D140)</f>
        <v>3195</v>
      </c>
      <c r="E137" s="396">
        <f>SUM(E138:E140)</f>
        <v>1217</v>
      </c>
      <c r="F137" s="396">
        <f t="shared" si="122"/>
        <v>38.090766823161189</v>
      </c>
      <c r="G137" s="564">
        <f t="shared" ref="G137:L137" si="123">SUM(G138:G140)</f>
        <v>19352.849880000002</v>
      </c>
      <c r="H137" s="564">
        <f t="shared" si="123"/>
        <v>8063.69</v>
      </c>
      <c r="I137" s="564">
        <f t="shared" si="123"/>
        <v>2520.4751200000001</v>
      </c>
      <c r="J137" s="564">
        <f t="shared" si="123"/>
        <v>-5543.2148799999995</v>
      </c>
      <c r="K137" s="564">
        <f t="shared" si="123"/>
        <v>0</v>
      </c>
      <c r="L137" s="564">
        <f t="shared" si="123"/>
        <v>2520.4751200000001</v>
      </c>
      <c r="M137" s="562">
        <f t="shared" si="119"/>
        <v>31.257093464654524</v>
      </c>
    </row>
    <row r="138" spans="1:250" s="25" customFormat="1" ht="27.95" customHeight="1" x14ac:dyDescent="0.25">
      <c r="A138" s="13">
        <v>1</v>
      </c>
      <c r="B138" s="47" t="s">
        <v>108</v>
      </c>
      <c r="C138" s="396">
        <v>1748</v>
      </c>
      <c r="D138" s="397">
        <f t="shared" ref="D138:D141" si="124">ROUND(C138/12*$B$3,0)</f>
        <v>728</v>
      </c>
      <c r="E138" s="396">
        <v>191</v>
      </c>
      <c r="F138" s="396">
        <f t="shared" si="122"/>
        <v>26.236263736263737</v>
      </c>
      <c r="G138" s="562">
        <v>3706.6514800000004</v>
      </c>
      <c r="H138" s="565">
        <f t="shared" ref="H138:H141" si="125">ROUND(G138/12*$B$3,2)</f>
        <v>1544.44</v>
      </c>
      <c r="I138" s="562">
        <f t="shared" si="121"/>
        <v>407.91190999999998</v>
      </c>
      <c r="J138" s="562">
        <f t="shared" si="61"/>
        <v>-1136.52809</v>
      </c>
      <c r="K138" s="562">
        <v>0</v>
      </c>
      <c r="L138" s="562">
        <v>407.91190999999998</v>
      </c>
      <c r="M138" s="562">
        <f t="shared" si="119"/>
        <v>26.41163852270078</v>
      </c>
    </row>
    <row r="139" spans="1:250" s="25" customFormat="1" ht="55.5" customHeight="1" x14ac:dyDescent="0.25">
      <c r="A139" s="13">
        <v>1</v>
      </c>
      <c r="B139" s="47" t="s">
        <v>119</v>
      </c>
      <c r="C139" s="396">
        <v>5200</v>
      </c>
      <c r="D139" s="397">
        <f t="shared" si="124"/>
        <v>2167</v>
      </c>
      <c r="E139" s="396">
        <v>751</v>
      </c>
      <c r="F139" s="396">
        <f t="shared" si="122"/>
        <v>34.656206737425009</v>
      </c>
      <c r="G139" s="562">
        <v>14877.512000000001</v>
      </c>
      <c r="H139" s="565">
        <f t="shared" si="125"/>
        <v>6198.96</v>
      </c>
      <c r="I139" s="562">
        <f t="shared" si="121"/>
        <v>1807.00224</v>
      </c>
      <c r="J139" s="562">
        <f t="shared" ref="J139:J202" si="126">I139-H139</f>
        <v>-4391.9577600000002</v>
      </c>
      <c r="K139" s="562">
        <v>0</v>
      </c>
      <c r="L139" s="562">
        <v>1807.00224</v>
      </c>
      <c r="M139" s="562">
        <f t="shared" si="119"/>
        <v>29.150087111386426</v>
      </c>
    </row>
    <row r="140" spans="1:250" s="25" customFormat="1" ht="48" customHeight="1" x14ac:dyDescent="0.25">
      <c r="A140" s="13">
        <v>1</v>
      </c>
      <c r="B140" s="47" t="s">
        <v>109</v>
      </c>
      <c r="C140" s="396">
        <v>720</v>
      </c>
      <c r="D140" s="397">
        <f t="shared" si="124"/>
        <v>300</v>
      </c>
      <c r="E140" s="396">
        <v>275</v>
      </c>
      <c r="F140" s="396">
        <f t="shared" si="122"/>
        <v>91.666666666666657</v>
      </c>
      <c r="G140" s="562">
        <v>768.68639999999994</v>
      </c>
      <c r="H140" s="565">
        <f t="shared" si="125"/>
        <v>320.29000000000002</v>
      </c>
      <c r="I140" s="562">
        <f t="shared" si="121"/>
        <v>305.56097000000005</v>
      </c>
      <c r="J140" s="562">
        <f t="shared" si="126"/>
        <v>-14.729029999999966</v>
      </c>
      <c r="K140" s="562">
        <v>0</v>
      </c>
      <c r="L140" s="562">
        <v>305.56097000000005</v>
      </c>
      <c r="M140" s="562">
        <f t="shared" si="119"/>
        <v>95.401345655499711</v>
      </c>
    </row>
    <row r="141" spans="1:250" s="25" customFormat="1" ht="27.95" customHeight="1" thickBot="1" x14ac:dyDescent="0.3">
      <c r="A141" s="13"/>
      <c r="B141" s="273" t="s">
        <v>123</v>
      </c>
      <c r="C141" s="396">
        <v>5100</v>
      </c>
      <c r="D141" s="397">
        <f t="shared" si="124"/>
        <v>2125</v>
      </c>
      <c r="E141" s="396">
        <v>2133</v>
      </c>
      <c r="F141" s="396">
        <f>E141/D141*100</f>
        <v>100.37647058823529</v>
      </c>
      <c r="G141" s="562">
        <v>4963.4219999999996</v>
      </c>
      <c r="H141" s="565">
        <f t="shared" si="125"/>
        <v>2068.09</v>
      </c>
      <c r="I141" s="562">
        <f t="shared" si="121"/>
        <v>2075.8782600000004</v>
      </c>
      <c r="J141" s="562">
        <f t="shared" si="126"/>
        <v>7.788260000000264</v>
      </c>
      <c r="K141" s="562">
        <v>-20.145640000000004</v>
      </c>
      <c r="L141" s="562">
        <v>2055.7326200000002</v>
      </c>
      <c r="M141" s="562">
        <f>I141/H141*100</f>
        <v>100.37659192781747</v>
      </c>
    </row>
    <row r="142" spans="1:250" s="25" customFormat="1" ht="15" customHeight="1" thickBot="1" x14ac:dyDescent="0.3">
      <c r="A142" s="13">
        <v>1</v>
      </c>
      <c r="B142" s="125" t="s">
        <v>3</v>
      </c>
      <c r="C142" s="552"/>
      <c r="D142" s="552"/>
      <c r="E142" s="552"/>
      <c r="F142" s="632"/>
      <c r="G142" s="633">
        <f t="shared" ref="G142:L142" si="127">G137+G132+G141</f>
        <v>33418.66764</v>
      </c>
      <c r="H142" s="633">
        <f t="shared" si="127"/>
        <v>13924.45</v>
      </c>
      <c r="I142" s="633">
        <f t="shared" si="127"/>
        <v>6670.6009600000007</v>
      </c>
      <c r="J142" s="633">
        <f t="shared" si="127"/>
        <v>-7253.8490399999991</v>
      </c>
      <c r="K142" s="633">
        <f t="shared" si="127"/>
        <v>-116.30143</v>
      </c>
      <c r="L142" s="633">
        <f t="shared" si="127"/>
        <v>6554.2995300000002</v>
      </c>
      <c r="M142" s="633">
        <f t="shared" si="119"/>
        <v>47.905669236486901</v>
      </c>
    </row>
    <row r="143" spans="1:250" s="25" customFormat="1" ht="15" customHeight="1" thickBot="1" x14ac:dyDescent="0.3">
      <c r="A143" s="13">
        <v>1</v>
      </c>
      <c r="C143" s="634"/>
      <c r="D143" s="634"/>
      <c r="E143" s="635"/>
      <c r="F143" s="636"/>
      <c r="G143" s="637"/>
      <c r="H143" s="637"/>
      <c r="I143" s="638"/>
      <c r="J143" s="638">
        <f t="shared" si="126"/>
        <v>0</v>
      </c>
      <c r="K143" s="638"/>
      <c r="L143" s="638"/>
      <c r="M143" s="637"/>
    </row>
    <row r="144" spans="1:250" ht="43.5" x14ac:dyDescent="0.25">
      <c r="A144" s="13">
        <v>1</v>
      </c>
      <c r="B144" s="190" t="s">
        <v>58</v>
      </c>
      <c r="C144" s="416"/>
      <c r="D144" s="416"/>
      <c r="E144" s="416"/>
      <c r="F144" s="416"/>
      <c r="G144" s="639"/>
      <c r="H144" s="639"/>
      <c r="I144" s="639"/>
      <c r="J144" s="639">
        <f t="shared" si="126"/>
        <v>0</v>
      </c>
      <c r="K144" s="639"/>
      <c r="L144" s="639"/>
      <c r="M144" s="639"/>
    </row>
    <row r="145" spans="1:13" s="25" customFormat="1" ht="30" customHeight="1" x14ac:dyDescent="0.25">
      <c r="A145" s="13">
        <v>1</v>
      </c>
      <c r="B145" s="48" t="s">
        <v>120</v>
      </c>
      <c r="C145" s="396">
        <f>SUM(C146:C147)</f>
        <v>1684</v>
      </c>
      <c r="D145" s="396">
        <f>SUM(D146:D147)</f>
        <v>702</v>
      </c>
      <c r="E145" s="396">
        <f>SUM(E146:E147)</f>
        <v>673</v>
      </c>
      <c r="F145" s="396">
        <f t="shared" ref="F145:F150" si="128">E145/D145*100</f>
        <v>95.868945868945872</v>
      </c>
      <c r="G145" s="562">
        <f t="shared" ref="G145:L145" si="129">SUM(G146:G147)</f>
        <v>2742.18824</v>
      </c>
      <c r="H145" s="562">
        <f t="shared" si="129"/>
        <v>1142.57</v>
      </c>
      <c r="I145" s="562">
        <f t="shared" si="129"/>
        <v>1123.0029799999998</v>
      </c>
      <c r="J145" s="562">
        <f t="shared" si="129"/>
        <v>-19.56702000000007</v>
      </c>
      <c r="K145" s="562">
        <f t="shared" si="129"/>
        <v>-37.322019999999995</v>
      </c>
      <c r="L145" s="562">
        <f t="shared" si="129"/>
        <v>1085.6809599999999</v>
      </c>
      <c r="M145" s="562">
        <f t="shared" ref="M145:M151" si="130">I145/H145*100</f>
        <v>98.28745547318762</v>
      </c>
    </row>
    <row r="146" spans="1:13" s="25" customFormat="1" ht="30" customHeight="1" x14ac:dyDescent="0.25">
      <c r="A146" s="13">
        <v>1</v>
      </c>
      <c r="B146" s="47" t="s">
        <v>79</v>
      </c>
      <c r="C146" s="396">
        <v>1295</v>
      </c>
      <c r="D146" s="397">
        <f>ROUND(C146/12*$B$3,0)</f>
        <v>540</v>
      </c>
      <c r="E146" s="396">
        <v>456</v>
      </c>
      <c r="F146" s="396">
        <f t="shared" si="128"/>
        <v>84.444444444444443</v>
      </c>
      <c r="G146" s="562">
        <v>2035.0407</v>
      </c>
      <c r="H146" s="565">
        <f t="shared" ref="H146:H147" si="131">ROUND(G146/12*$B$3,2)</f>
        <v>847.93</v>
      </c>
      <c r="I146" s="562">
        <f t="shared" ref="I146:I147" si="132">L146-K146</f>
        <v>709.06547999999987</v>
      </c>
      <c r="J146" s="562">
        <f t="shared" si="126"/>
        <v>-138.86452000000008</v>
      </c>
      <c r="K146" s="562">
        <v>-37.322019999999995</v>
      </c>
      <c r="L146" s="562">
        <v>671.74345999999991</v>
      </c>
      <c r="M146" s="562">
        <f t="shared" si="130"/>
        <v>83.623115115634533</v>
      </c>
    </row>
    <row r="147" spans="1:13" s="25" customFormat="1" ht="30" customHeight="1" x14ac:dyDescent="0.25">
      <c r="A147" s="13">
        <v>1</v>
      </c>
      <c r="B147" s="47" t="s">
        <v>80</v>
      </c>
      <c r="C147" s="396">
        <v>389</v>
      </c>
      <c r="D147" s="397">
        <f>ROUND(C147/12*$B$3,0)</f>
        <v>162</v>
      </c>
      <c r="E147" s="396">
        <v>217</v>
      </c>
      <c r="F147" s="396">
        <f t="shared" si="128"/>
        <v>133.95061728395061</v>
      </c>
      <c r="G147" s="562">
        <v>707.14753999999994</v>
      </c>
      <c r="H147" s="565">
        <f t="shared" si="131"/>
        <v>294.64</v>
      </c>
      <c r="I147" s="562">
        <f t="shared" si="132"/>
        <v>413.9375</v>
      </c>
      <c r="J147" s="562">
        <f t="shared" si="126"/>
        <v>119.29750000000001</v>
      </c>
      <c r="K147" s="562">
        <v>0</v>
      </c>
      <c r="L147" s="562">
        <v>413.9375</v>
      </c>
      <c r="M147" s="562">
        <f t="shared" si="130"/>
        <v>140.48924110779257</v>
      </c>
    </row>
    <row r="148" spans="1:13" s="25" customFormat="1" ht="30" customHeight="1" x14ac:dyDescent="0.25">
      <c r="A148" s="13">
        <v>1</v>
      </c>
      <c r="B148" s="48" t="s">
        <v>112</v>
      </c>
      <c r="C148" s="396">
        <f>SUM(C149)</f>
        <v>250</v>
      </c>
      <c r="D148" s="396">
        <f t="shared" ref="D148:L148" si="133">SUM(D149)</f>
        <v>104</v>
      </c>
      <c r="E148" s="396">
        <f t="shared" si="133"/>
        <v>32</v>
      </c>
      <c r="F148" s="396">
        <f t="shared" si="128"/>
        <v>30.76923076923077</v>
      </c>
      <c r="G148" s="564">
        <f t="shared" si="133"/>
        <v>530.12750000000005</v>
      </c>
      <c r="H148" s="564">
        <f t="shared" si="133"/>
        <v>220.89</v>
      </c>
      <c r="I148" s="564">
        <f t="shared" si="133"/>
        <v>66.934859999999986</v>
      </c>
      <c r="J148" s="564">
        <f t="shared" si="133"/>
        <v>-153.95514</v>
      </c>
      <c r="K148" s="564">
        <f t="shared" si="133"/>
        <v>0</v>
      </c>
      <c r="L148" s="564">
        <f t="shared" si="133"/>
        <v>66.934859999999986</v>
      </c>
      <c r="M148" s="562">
        <f t="shared" si="130"/>
        <v>30.30234958576667</v>
      </c>
    </row>
    <row r="149" spans="1:13" s="25" customFormat="1" ht="30" customHeight="1" x14ac:dyDescent="0.25">
      <c r="A149" s="13">
        <v>1</v>
      </c>
      <c r="B149" s="47" t="s">
        <v>108</v>
      </c>
      <c r="C149" s="396">
        <v>250</v>
      </c>
      <c r="D149" s="397">
        <f>ROUND(C149/12*$B$3,0)</f>
        <v>104</v>
      </c>
      <c r="E149" s="396">
        <v>32</v>
      </c>
      <c r="F149" s="396">
        <f t="shared" si="128"/>
        <v>30.76923076923077</v>
      </c>
      <c r="G149" s="562">
        <v>530.12750000000005</v>
      </c>
      <c r="H149" s="565">
        <f t="shared" ref="H149:H150" si="134">ROUND(G149/12*$B$3,2)</f>
        <v>220.89</v>
      </c>
      <c r="I149" s="562">
        <f t="shared" ref="I149:I150" si="135">L149-K149</f>
        <v>66.934859999999986</v>
      </c>
      <c r="J149" s="562">
        <f t="shared" si="126"/>
        <v>-153.95514</v>
      </c>
      <c r="K149" s="562">
        <v>0</v>
      </c>
      <c r="L149" s="562">
        <v>66.934859999999986</v>
      </c>
      <c r="M149" s="562">
        <f t="shared" si="130"/>
        <v>30.30234958576667</v>
      </c>
    </row>
    <row r="150" spans="1:13" s="25" customFormat="1" ht="30" customHeight="1" thickBot="1" x14ac:dyDescent="0.3">
      <c r="A150" s="13"/>
      <c r="B150" s="287" t="s">
        <v>123</v>
      </c>
      <c r="C150" s="398">
        <v>720</v>
      </c>
      <c r="D150" s="425">
        <f>ROUND(C150/12*$B$3,0)</f>
        <v>300</v>
      </c>
      <c r="E150" s="398">
        <v>242</v>
      </c>
      <c r="F150" s="398">
        <f t="shared" si="128"/>
        <v>80.666666666666657</v>
      </c>
      <c r="G150" s="574">
        <v>700.71839999999997</v>
      </c>
      <c r="H150" s="577">
        <f t="shared" si="134"/>
        <v>291.97000000000003</v>
      </c>
      <c r="I150" s="562">
        <f t="shared" si="135"/>
        <v>235.78308000000001</v>
      </c>
      <c r="J150" s="574">
        <f t="shared" si="126"/>
        <v>-56.186920000000015</v>
      </c>
      <c r="K150" s="574">
        <v>-1.8799599999999999</v>
      </c>
      <c r="L150" s="574">
        <v>233.90312</v>
      </c>
      <c r="M150" s="574">
        <f>I150/H150*100</f>
        <v>80.755926978799181</v>
      </c>
    </row>
    <row r="151" spans="1:13" s="25" customFormat="1" ht="17.25" customHeight="1" thickBot="1" x14ac:dyDescent="0.3">
      <c r="A151" s="13">
        <v>1</v>
      </c>
      <c r="B151" s="125" t="s">
        <v>3</v>
      </c>
      <c r="C151" s="454"/>
      <c r="D151" s="454"/>
      <c r="E151" s="454"/>
      <c r="F151" s="455"/>
      <c r="G151" s="619">
        <f t="shared" ref="G151:L151" si="136">G145+G148+G150</f>
        <v>3973.0341399999998</v>
      </c>
      <c r="H151" s="619">
        <f t="shared" si="136"/>
        <v>1655.43</v>
      </c>
      <c r="I151" s="619">
        <f t="shared" si="136"/>
        <v>1425.7209199999998</v>
      </c>
      <c r="J151" s="619">
        <f t="shared" si="136"/>
        <v>-229.70908000000009</v>
      </c>
      <c r="K151" s="619">
        <f t="shared" si="136"/>
        <v>-39.201979999999992</v>
      </c>
      <c r="L151" s="619">
        <f t="shared" si="136"/>
        <v>1386.5189399999999</v>
      </c>
      <c r="M151" s="583">
        <f t="shared" si="130"/>
        <v>86.123902550998821</v>
      </c>
    </row>
    <row r="152" spans="1:13" x14ac:dyDescent="0.25">
      <c r="A152" s="13">
        <v>1</v>
      </c>
      <c r="B152" s="147" t="s">
        <v>95</v>
      </c>
      <c r="C152" s="640"/>
      <c r="D152" s="640"/>
      <c r="E152" s="640"/>
      <c r="F152" s="640"/>
      <c r="G152" s="641"/>
      <c r="H152" s="641"/>
      <c r="I152" s="641"/>
      <c r="J152" s="641">
        <f t="shared" si="126"/>
        <v>0</v>
      </c>
      <c r="K152" s="641"/>
      <c r="L152" s="641"/>
      <c r="M152" s="641"/>
    </row>
    <row r="153" spans="1:13" ht="27.95" customHeight="1" x14ac:dyDescent="0.25">
      <c r="A153" s="13">
        <v>1</v>
      </c>
      <c r="B153" s="148" t="s">
        <v>120</v>
      </c>
      <c r="C153" s="642">
        <f t="shared" ref="C153:E155" si="137">C145+C132</f>
        <v>6659</v>
      </c>
      <c r="D153" s="642">
        <f t="shared" si="137"/>
        <v>2776</v>
      </c>
      <c r="E153" s="642">
        <f t="shared" si="137"/>
        <v>1716</v>
      </c>
      <c r="F153" s="642">
        <f>E153/D153*100</f>
        <v>61.815561959654175</v>
      </c>
      <c r="G153" s="643">
        <f t="shared" ref="G153:L155" si="138">SUM(G145,G132)</f>
        <v>11844.583999999999</v>
      </c>
      <c r="H153" s="643">
        <f t="shared" si="138"/>
        <v>4935.24</v>
      </c>
      <c r="I153" s="643">
        <f t="shared" si="138"/>
        <v>3197.25056</v>
      </c>
      <c r="J153" s="643">
        <f t="shared" ref="J153" si="139">SUM(J145,J132)</f>
        <v>-1737.9894399999998</v>
      </c>
      <c r="K153" s="643">
        <f t="shared" si="138"/>
        <v>-133.47780999999998</v>
      </c>
      <c r="L153" s="643">
        <f t="shared" si="138"/>
        <v>3063.7727500000001</v>
      </c>
      <c r="M153" s="643">
        <f>I153/H153*100</f>
        <v>64.784094795795141</v>
      </c>
    </row>
    <row r="154" spans="1:13" ht="27.95" customHeight="1" x14ac:dyDescent="0.25">
      <c r="A154" s="13">
        <v>1</v>
      </c>
      <c r="B154" s="149" t="s">
        <v>79</v>
      </c>
      <c r="C154" s="642">
        <f t="shared" si="137"/>
        <v>4966</v>
      </c>
      <c r="D154" s="642">
        <f t="shared" si="137"/>
        <v>2070</v>
      </c>
      <c r="E154" s="642">
        <f t="shared" si="137"/>
        <v>1110</v>
      </c>
      <c r="F154" s="642">
        <f>E154/D154*100</f>
        <v>53.623188405797109</v>
      </c>
      <c r="G154" s="643">
        <f t="shared" si="138"/>
        <v>7803.8703600000008</v>
      </c>
      <c r="H154" s="643">
        <f t="shared" si="138"/>
        <v>3251.6099999999997</v>
      </c>
      <c r="I154" s="643">
        <f t="shared" si="138"/>
        <v>1844.0869199999997</v>
      </c>
      <c r="J154" s="643">
        <f t="shared" ref="J154" si="140">SUM(J146,J133)</f>
        <v>-1407.5230800000002</v>
      </c>
      <c r="K154" s="643">
        <f t="shared" si="138"/>
        <v>-113.22452999999999</v>
      </c>
      <c r="L154" s="643">
        <f t="shared" si="138"/>
        <v>1730.8623899999998</v>
      </c>
      <c r="M154" s="643">
        <f t="shared" ref="M154:M163" si="141">I154/H154*100</f>
        <v>56.713041231882059</v>
      </c>
    </row>
    <row r="155" spans="1:13" ht="27.95" customHeight="1" x14ac:dyDescent="0.25">
      <c r="A155" s="13">
        <v>1</v>
      </c>
      <c r="B155" s="149" t="s">
        <v>80</v>
      </c>
      <c r="C155" s="642">
        <f t="shared" si="137"/>
        <v>1490</v>
      </c>
      <c r="D155" s="642">
        <f t="shared" si="137"/>
        <v>621</v>
      </c>
      <c r="E155" s="642">
        <f t="shared" si="137"/>
        <v>559</v>
      </c>
      <c r="F155" s="642">
        <f>E155/D155*100</f>
        <v>90.016103059581326</v>
      </c>
      <c r="G155" s="643">
        <f t="shared" si="138"/>
        <v>2708.6113999999998</v>
      </c>
      <c r="H155" s="643">
        <f t="shared" si="138"/>
        <v>1128.58</v>
      </c>
      <c r="I155" s="643">
        <f t="shared" si="138"/>
        <v>1044.7458799999999</v>
      </c>
      <c r="J155" s="643">
        <f t="shared" ref="J155" si="142">SUM(J147,J134)</f>
        <v>-83.834119999999984</v>
      </c>
      <c r="K155" s="643">
        <f t="shared" si="138"/>
        <v>-19.597069999999999</v>
      </c>
      <c r="L155" s="643">
        <f t="shared" si="138"/>
        <v>1025.1488100000001</v>
      </c>
      <c r="M155" s="643">
        <f t="shared" si="141"/>
        <v>92.571716670506305</v>
      </c>
    </row>
    <row r="156" spans="1:13" ht="27.95" customHeight="1" x14ac:dyDescent="0.25">
      <c r="A156" s="13">
        <v>1</v>
      </c>
      <c r="B156" s="149" t="s">
        <v>114</v>
      </c>
      <c r="C156" s="642">
        <f t="shared" ref="C156:E157" si="143">C135</f>
        <v>54</v>
      </c>
      <c r="D156" s="642">
        <f t="shared" si="143"/>
        <v>23</v>
      </c>
      <c r="E156" s="642">
        <f t="shared" si="143"/>
        <v>17</v>
      </c>
      <c r="F156" s="642">
        <f>E156/D156*100</f>
        <v>73.91304347826086</v>
      </c>
      <c r="G156" s="643">
        <f t="shared" ref="G156:L157" si="144">G135</f>
        <v>354.35232000000002</v>
      </c>
      <c r="H156" s="643">
        <f t="shared" si="144"/>
        <v>147.65</v>
      </c>
      <c r="I156" s="643">
        <f t="shared" si="144"/>
        <v>111.55536000000001</v>
      </c>
      <c r="J156" s="643">
        <f t="shared" ref="J156" si="145">J135</f>
        <v>-36.094639999999998</v>
      </c>
      <c r="K156" s="643">
        <f t="shared" si="144"/>
        <v>0</v>
      </c>
      <c r="L156" s="643">
        <f t="shared" si="144"/>
        <v>111.55536000000001</v>
      </c>
      <c r="M156" s="643">
        <f t="shared" si="141"/>
        <v>75.553918049441251</v>
      </c>
    </row>
    <row r="157" spans="1:13" ht="27.95" customHeight="1" x14ac:dyDescent="0.25">
      <c r="A157" s="13">
        <v>1</v>
      </c>
      <c r="B157" s="149" t="s">
        <v>115</v>
      </c>
      <c r="C157" s="642">
        <f t="shared" si="143"/>
        <v>149</v>
      </c>
      <c r="D157" s="642">
        <f t="shared" si="143"/>
        <v>62</v>
      </c>
      <c r="E157" s="642">
        <f t="shared" si="143"/>
        <v>30</v>
      </c>
      <c r="F157" s="642">
        <f>E157/D157*100</f>
        <v>48.387096774193552</v>
      </c>
      <c r="G157" s="643">
        <f t="shared" si="144"/>
        <v>977.74992000000009</v>
      </c>
      <c r="H157" s="643">
        <f t="shared" si="144"/>
        <v>407.4</v>
      </c>
      <c r="I157" s="643">
        <f t="shared" si="144"/>
        <v>196.86239999999998</v>
      </c>
      <c r="J157" s="643">
        <f t="shared" ref="J157" si="146">J136</f>
        <v>-210.5376</v>
      </c>
      <c r="K157" s="643">
        <f t="shared" si="144"/>
        <v>-0.65621000000000007</v>
      </c>
      <c r="L157" s="643">
        <f t="shared" si="144"/>
        <v>196.20618999999999</v>
      </c>
      <c r="M157" s="643">
        <f t="shared" si="141"/>
        <v>48.321649484536081</v>
      </c>
    </row>
    <row r="158" spans="1:13" ht="27.95" customHeight="1" x14ac:dyDescent="0.25">
      <c r="A158" s="13">
        <v>1</v>
      </c>
      <c r="B158" s="148" t="s">
        <v>112</v>
      </c>
      <c r="C158" s="642">
        <f t="shared" ref="C158:L158" si="147">SUM(C148,C137)</f>
        <v>7918</v>
      </c>
      <c r="D158" s="642">
        <f t="shared" si="147"/>
        <v>3299</v>
      </c>
      <c r="E158" s="642">
        <f t="shared" si="147"/>
        <v>1249</v>
      </c>
      <c r="F158" s="642">
        <f t="shared" si="147"/>
        <v>68.859997592391963</v>
      </c>
      <c r="G158" s="643">
        <f t="shared" si="147"/>
        <v>19882.97738</v>
      </c>
      <c r="H158" s="643">
        <f t="shared" si="147"/>
        <v>8284.58</v>
      </c>
      <c r="I158" s="643">
        <f t="shared" si="147"/>
        <v>2587.4099799999999</v>
      </c>
      <c r="J158" s="643">
        <f t="shared" ref="J158" si="148">SUM(J148,J137)</f>
        <v>-5697.1700199999996</v>
      </c>
      <c r="K158" s="643">
        <f t="shared" si="147"/>
        <v>0</v>
      </c>
      <c r="L158" s="643">
        <f t="shared" si="147"/>
        <v>2587.4099799999999</v>
      </c>
      <c r="M158" s="643">
        <f t="shared" si="141"/>
        <v>31.231637331041522</v>
      </c>
    </row>
    <row r="159" spans="1:13" ht="27.95" customHeight="1" x14ac:dyDescent="0.25">
      <c r="A159" s="13">
        <v>1</v>
      </c>
      <c r="B159" s="149" t="s">
        <v>108</v>
      </c>
      <c r="C159" s="642">
        <f t="shared" ref="C159:L159" si="149">SUM(C149,C138)</f>
        <v>1998</v>
      </c>
      <c r="D159" s="642">
        <f t="shared" si="149"/>
        <v>832</v>
      </c>
      <c r="E159" s="642">
        <f t="shared" si="149"/>
        <v>223</v>
      </c>
      <c r="F159" s="642">
        <f t="shared" si="149"/>
        <v>57.005494505494511</v>
      </c>
      <c r="G159" s="643">
        <f t="shared" si="149"/>
        <v>4236.778980000001</v>
      </c>
      <c r="H159" s="643">
        <f t="shared" si="149"/>
        <v>1765.33</v>
      </c>
      <c r="I159" s="643">
        <f t="shared" si="149"/>
        <v>474.84676999999999</v>
      </c>
      <c r="J159" s="643">
        <f t="shared" ref="J159" si="150">SUM(J149,J138)</f>
        <v>-1290.48323</v>
      </c>
      <c r="K159" s="643">
        <f t="shared" si="149"/>
        <v>0</v>
      </c>
      <c r="L159" s="643">
        <f t="shared" si="149"/>
        <v>474.84676999999999</v>
      </c>
      <c r="M159" s="643">
        <f t="shared" si="141"/>
        <v>26.898470540918694</v>
      </c>
    </row>
    <row r="160" spans="1:13" ht="60" x14ac:dyDescent="0.25">
      <c r="A160" s="13">
        <v>1</v>
      </c>
      <c r="B160" s="149" t="s">
        <v>81</v>
      </c>
      <c r="C160" s="642">
        <f t="shared" ref="C160:L160" si="151">C139</f>
        <v>5200</v>
      </c>
      <c r="D160" s="642">
        <f t="shared" si="151"/>
        <v>2167</v>
      </c>
      <c r="E160" s="642">
        <f t="shared" si="151"/>
        <v>751</v>
      </c>
      <c r="F160" s="642">
        <f t="shared" si="151"/>
        <v>34.656206737425009</v>
      </c>
      <c r="G160" s="643">
        <f t="shared" si="151"/>
        <v>14877.512000000001</v>
      </c>
      <c r="H160" s="643">
        <f t="shared" si="151"/>
        <v>6198.96</v>
      </c>
      <c r="I160" s="643">
        <f t="shared" si="151"/>
        <v>1807.00224</v>
      </c>
      <c r="J160" s="643">
        <f t="shared" ref="J160" si="152">J139</f>
        <v>-4391.9577600000002</v>
      </c>
      <c r="K160" s="643">
        <f t="shared" si="151"/>
        <v>0</v>
      </c>
      <c r="L160" s="643">
        <f t="shared" si="151"/>
        <v>1807.00224</v>
      </c>
      <c r="M160" s="643">
        <f t="shared" si="141"/>
        <v>29.150087111386426</v>
      </c>
    </row>
    <row r="161" spans="1:13" ht="45" x14ac:dyDescent="0.25">
      <c r="A161" s="13">
        <v>1</v>
      </c>
      <c r="B161" s="149" t="s">
        <v>109</v>
      </c>
      <c r="C161" s="642">
        <f t="shared" ref="C161:L161" si="153">C140</f>
        <v>720</v>
      </c>
      <c r="D161" s="642">
        <f t="shared" si="153"/>
        <v>300</v>
      </c>
      <c r="E161" s="642">
        <f t="shared" si="153"/>
        <v>275</v>
      </c>
      <c r="F161" s="642">
        <f t="shared" si="153"/>
        <v>91.666666666666657</v>
      </c>
      <c r="G161" s="643">
        <f t="shared" si="153"/>
        <v>768.68639999999994</v>
      </c>
      <c r="H161" s="643">
        <f t="shared" si="153"/>
        <v>320.29000000000002</v>
      </c>
      <c r="I161" s="643">
        <f t="shared" si="153"/>
        <v>305.56097000000005</v>
      </c>
      <c r="J161" s="643">
        <f t="shared" ref="J161" si="154">J140</f>
        <v>-14.729029999999966</v>
      </c>
      <c r="K161" s="643">
        <f t="shared" si="153"/>
        <v>0</v>
      </c>
      <c r="L161" s="643">
        <f t="shared" si="153"/>
        <v>305.56097000000005</v>
      </c>
      <c r="M161" s="643">
        <f t="shared" si="141"/>
        <v>95.401345655499711</v>
      </c>
    </row>
    <row r="162" spans="1:13" ht="35.25" customHeight="1" x14ac:dyDescent="0.25">
      <c r="A162" s="13"/>
      <c r="B162" s="278" t="s">
        <v>123</v>
      </c>
      <c r="C162" s="644">
        <f t="shared" ref="C162:E163" si="155">SUM(C150,C141)</f>
        <v>5820</v>
      </c>
      <c r="D162" s="644">
        <f t="shared" si="155"/>
        <v>2425</v>
      </c>
      <c r="E162" s="644">
        <f t="shared" si="155"/>
        <v>2375</v>
      </c>
      <c r="F162" s="645">
        <f>F141</f>
        <v>100.37647058823529</v>
      </c>
      <c r="G162" s="644">
        <f t="shared" ref="G162:L163" si="156">SUM(G150,G141)</f>
        <v>5664.1403999999993</v>
      </c>
      <c r="H162" s="644">
        <f t="shared" si="156"/>
        <v>2360.0600000000004</v>
      </c>
      <c r="I162" s="644">
        <f t="shared" si="156"/>
        <v>2311.6613400000006</v>
      </c>
      <c r="J162" s="644">
        <f t="shared" ref="J162" si="157">SUM(J150,J141)</f>
        <v>-48.398659999999751</v>
      </c>
      <c r="K162" s="644">
        <f t="shared" si="156"/>
        <v>-22.025600000000004</v>
      </c>
      <c r="L162" s="644">
        <f t="shared" si="156"/>
        <v>2289.6357400000002</v>
      </c>
      <c r="M162" s="646">
        <f t="shared" si="141"/>
        <v>97.949261459454434</v>
      </c>
    </row>
    <row r="163" spans="1:13" x14ac:dyDescent="0.25">
      <c r="A163" s="13">
        <v>1</v>
      </c>
      <c r="B163" s="186" t="s">
        <v>106</v>
      </c>
      <c r="C163" s="647">
        <f t="shared" si="155"/>
        <v>0</v>
      </c>
      <c r="D163" s="647">
        <f t="shared" si="155"/>
        <v>0</v>
      </c>
      <c r="E163" s="647">
        <f t="shared" si="155"/>
        <v>0</v>
      </c>
      <c r="F163" s="647">
        <f>SUM(F151,F142)</f>
        <v>0</v>
      </c>
      <c r="G163" s="648">
        <f t="shared" si="156"/>
        <v>37391.701780000003</v>
      </c>
      <c r="H163" s="648">
        <f t="shared" si="156"/>
        <v>15579.880000000001</v>
      </c>
      <c r="I163" s="648">
        <f t="shared" si="156"/>
        <v>8096.3218800000004</v>
      </c>
      <c r="J163" s="648">
        <f t="shared" ref="J163" si="158">SUM(J151,J142)</f>
        <v>-7483.5581199999997</v>
      </c>
      <c r="K163" s="648">
        <f t="shared" si="156"/>
        <v>-155.50340999999997</v>
      </c>
      <c r="L163" s="648">
        <f t="shared" si="156"/>
        <v>7940.8184700000002</v>
      </c>
      <c r="M163" s="648">
        <f t="shared" si="141"/>
        <v>51.966522720329031</v>
      </c>
    </row>
    <row r="164" spans="1:13" ht="15.75" thickBot="1" x14ac:dyDescent="0.3">
      <c r="A164" s="13">
        <v>1</v>
      </c>
      <c r="B164" s="146" t="s">
        <v>6</v>
      </c>
      <c r="C164" s="649"/>
      <c r="D164" s="649"/>
      <c r="E164" s="650"/>
      <c r="F164" s="649"/>
      <c r="G164" s="651"/>
      <c r="H164" s="651"/>
      <c r="I164" s="652"/>
      <c r="J164" s="652">
        <f t="shared" si="126"/>
        <v>0</v>
      </c>
      <c r="K164" s="652"/>
      <c r="L164" s="652"/>
      <c r="M164" s="651"/>
    </row>
    <row r="165" spans="1:13" ht="50.25" customHeight="1" x14ac:dyDescent="0.25">
      <c r="A165" s="13">
        <v>1</v>
      </c>
      <c r="B165" s="86" t="s">
        <v>53</v>
      </c>
      <c r="C165" s="653"/>
      <c r="D165" s="653"/>
      <c r="E165" s="653"/>
      <c r="F165" s="653"/>
      <c r="G165" s="562"/>
      <c r="H165" s="562"/>
      <c r="I165" s="562"/>
      <c r="J165" s="562">
        <f t="shared" si="126"/>
        <v>0</v>
      </c>
      <c r="K165" s="562"/>
      <c r="L165" s="562"/>
      <c r="M165" s="562"/>
    </row>
    <row r="166" spans="1:13" s="25" customFormat="1" ht="30" x14ac:dyDescent="0.25">
      <c r="A166" s="13">
        <v>1</v>
      </c>
      <c r="B166" s="48" t="s">
        <v>120</v>
      </c>
      <c r="C166" s="396">
        <f>SUM(C167:C170)</f>
        <v>4274</v>
      </c>
      <c r="D166" s="396">
        <f>SUM(D167:D170)</f>
        <v>1782</v>
      </c>
      <c r="E166" s="396">
        <f>SUM(E167:E170)</f>
        <v>622</v>
      </c>
      <c r="F166" s="396">
        <f>E166/D166*100</f>
        <v>34.904601571268238</v>
      </c>
      <c r="G166" s="562">
        <f t="shared" ref="G166:L166" si="159">SUM(G167:G170)</f>
        <v>7808.1474800000005</v>
      </c>
      <c r="H166" s="562">
        <f t="shared" si="159"/>
        <v>3253.4</v>
      </c>
      <c r="I166" s="562">
        <f t="shared" si="159"/>
        <v>1457.62724</v>
      </c>
      <c r="J166" s="562">
        <f t="shared" si="159"/>
        <v>-1795.7727600000003</v>
      </c>
      <c r="K166" s="562">
        <f t="shared" si="159"/>
        <v>-120.88754999999999</v>
      </c>
      <c r="L166" s="562">
        <f t="shared" si="159"/>
        <v>1336.7396900000001</v>
      </c>
      <c r="M166" s="562">
        <f t="shared" ref="M166:M176" si="160">I166/H166*100</f>
        <v>44.803197885289237</v>
      </c>
    </row>
    <row r="167" spans="1:13" s="25" customFormat="1" ht="30" x14ac:dyDescent="0.25">
      <c r="A167" s="13">
        <v>1</v>
      </c>
      <c r="B167" s="47" t="s">
        <v>79</v>
      </c>
      <c r="C167" s="396">
        <v>3155</v>
      </c>
      <c r="D167" s="397">
        <f t="shared" ref="D167:D174" si="161">ROUND(C167/12*$B$3,0)</f>
        <v>1315</v>
      </c>
      <c r="E167" s="396">
        <v>385</v>
      </c>
      <c r="F167" s="396">
        <f>E167/D167*100</f>
        <v>29.277566539923956</v>
      </c>
      <c r="G167" s="562">
        <v>4957.9562999999998</v>
      </c>
      <c r="H167" s="565">
        <f t="shared" ref="H167:H170" si="162">ROUND(G167/12*$B$3,2)</f>
        <v>2065.8200000000002</v>
      </c>
      <c r="I167" s="562">
        <f t="shared" ref="I167:I175" si="163">L167-K167</f>
        <v>687.30312000000004</v>
      </c>
      <c r="J167" s="562">
        <f t="shared" si="126"/>
        <v>-1378.5168800000001</v>
      </c>
      <c r="K167" s="562">
        <v>-110.19523</v>
      </c>
      <c r="L167" s="562">
        <v>577.10789</v>
      </c>
      <c r="M167" s="562">
        <f t="shared" si="160"/>
        <v>33.270232643695962</v>
      </c>
    </row>
    <row r="168" spans="1:13" s="25" customFormat="1" ht="35.1" customHeight="1" x14ac:dyDescent="0.25">
      <c r="A168" s="13">
        <v>1</v>
      </c>
      <c r="B168" s="47" t="s">
        <v>80</v>
      </c>
      <c r="C168" s="396">
        <v>947</v>
      </c>
      <c r="D168" s="397">
        <f t="shared" si="161"/>
        <v>395</v>
      </c>
      <c r="E168" s="396">
        <v>167</v>
      </c>
      <c r="F168" s="396">
        <f>E168/D168*100</f>
        <v>42.278481012658226</v>
      </c>
      <c r="G168" s="562">
        <v>1721.51342</v>
      </c>
      <c r="H168" s="565">
        <f t="shared" si="162"/>
        <v>717.3</v>
      </c>
      <c r="I168" s="562">
        <f t="shared" si="163"/>
        <v>310.97852</v>
      </c>
      <c r="J168" s="562">
        <f t="shared" si="126"/>
        <v>-406.32147999999995</v>
      </c>
      <c r="K168" s="562">
        <v>-10.69232</v>
      </c>
      <c r="L168" s="562">
        <v>300.28620000000001</v>
      </c>
      <c r="M168" s="562">
        <f t="shared" si="160"/>
        <v>43.354038756447792</v>
      </c>
    </row>
    <row r="169" spans="1:13" s="25" customFormat="1" ht="45" x14ac:dyDescent="0.25">
      <c r="A169" s="13">
        <v>1</v>
      </c>
      <c r="B169" s="47" t="s">
        <v>114</v>
      </c>
      <c r="C169" s="396">
        <v>17</v>
      </c>
      <c r="D169" s="397">
        <f t="shared" si="161"/>
        <v>7</v>
      </c>
      <c r="E169" s="396">
        <v>1</v>
      </c>
      <c r="F169" s="396">
        <f>E169/D169*100</f>
        <v>14.285714285714285</v>
      </c>
      <c r="G169" s="562">
        <v>111.55536000000001</v>
      </c>
      <c r="H169" s="565">
        <f t="shared" si="162"/>
        <v>46.48</v>
      </c>
      <c r="I169" s="562">
        <f t="shared" si="163"/>
        <v>6.5620799999999999</v>
      </c>
      <c r="J169" s="562">
        <f t="shared" si="126"/>
        <v>-39.917919999999995</v>
      </c>
      <c r="K169" s="562">
        <v>0</v>
      </c>
      <c r="L169" s="562">
        <v>6.5620799999999999</v>
      </c>
      <c r="M169" s="562">
        <f t="shared" si="160"/>
        <v>14.118072289156627</v>
      </c>
    </row>
    <row r="170" spans="1:13" s="25" customFormat="1" ht="30" x14ac:dyDescent="0.25">
      <c r="A170" s="13">
        <v>1</v>
      </c>
      <c r="B170" s="47" t="s">
        <v>115</v>
      </c>
      <c r="C170" s="396">
        <v>155</v>
      </c>
      <c r="D170" s="397">
        <f t="shared" si="161"/>
        <v>65</v>
      </c>
      <c r="E170" s="396">
        <v>69</v>
      </c>
      <c r="F170" s="396">
        <f>E170/D170*100</f>
        <v>106.15384615384616</v>
      </c>
      <c r="G170" s="562">
        <v>1017.1224</v>
      </c>
      <c r="H170" s="565">
        <f t="shared" si="162"/>
        <v>423.8</v>
      </c>
      <c r="I170" s="562">
        <f t="shared" si="163"/>
        <v>452.78352000000001</v>
      </c>
      <c r="J170" s="562">
        <f t="shared" si="126"/>
        <v>28.983519999999999</v>
      </c>
      <c r="K170" s="562">
        <v>0</v>
      </c>
      <c r="L170" s="562">
        <v>452.78352000000001</v>
      </c>
      <c r="M170" s="562">
        <f>I170/H170*100</f>
        <v>106.83896177442189</v>
      </c>
    </row>
    <row r="171" spans="1:13" s="25" customFormat="1" ht="30" x14ac:dyDescent="0.25">
      <c r="A171" s="13">
        <v>1</v>
      </c>
      <c r="B171" s="48" t="s">
        <v>112</v>
      </c>
      <c r="C171" s="396">
        <f>SUM(C172:C174)</f>
        <v>4500</v>
      </c>
      <c r="D171" s="396">
        <f>SUM(D172:D174)</f>
        <v>1874</v>
      </c>
      <c r="E171" s="396">
        <f>SUM(E172:E174)</f>
        <v>466</v>
      </c>
      <c r="F171" s="396">
        <f t="shared" ref="F171:F174" si="164">E171/D171*100</f>
        <v>24.86659551760939</v>
      </c>
      <c r="G171" s="564">
        <f t="shared" ref="G171:L171" si="165">SUM(G172:G174)</f>
        <v>11607.775</v>
      </c>
      <c r="H171" s="564">
        <f t="shared" si="165"/>
        <v>4836.57</v>
      </c>
      <c r="I171" s="564">
        <f t="shared" si="165"/>
        <v>632.44195999999988</v>
      </c>
      <c r="J171" s="564">
        <f t="shared" si="165"/>
        <v>-4204.1280399999996</v>
      </c>
      <c r="K171" s="564">
        <f t="shared" si="165"/>
        <v>-124.92986999999999</v>
      </c>
      <c r="L171" s="564">
        <f t="shared" si="165"/>
        <v>507.51209</v>
      </c>
      <c r="M171" s="562">
        <f t="shared" si="160"/>
        <v>13.076249490858189</v>
      </c>
    </row>
    <row r="172" spans="1:13" s="25" customFormat="1" ht="30" x14ac:dyDescent="0.25">
      <c r="A172" s="13">
        <v>1</v>
      </c>
      <c r="B172" s="47" t="s">
        <v>108</v>
      </c>
      <c r="C172" s="396">
        <v>500</v>
      </c>
      <c r="D172" s="397">
        <f t="shared" si="161"/>
        <v>208</v>
      </c>
      <c r="E172" s="396">
        <v>7</v>
      </c>
      <c r="F172" s="396">
        <f t="shared" si="164"/>
        <v>3.3653846153846154</v>
      </c>
      <c r="G172" s="562">
        <v>1060.2550000000001</v>
      </c>
      <c r="H172" s="565">
        <f t="shared" ref="H172:H175" si="166">ROUND(G172/12*$B$3,2)</f>
        <v>441.77</v>
      </c>
      <c r="I172" s="562">
        <f t="shared" si="163"/>
        <v>14.72475</v>
      </c>
      <c r="J172" s="562">
        <f t="shared" si="126"/>
        <v>-427.04525000000001</v>
      </c>
      <c r="K172" s="562">
        <v>0</v>
      </c>
      <c r="L172" s="562">
        <v>14.72475</v>
      </c>
      <c r="M172" s="562">
        <f t="shared" si="160"/>
        <v>3.3331258347103696</v>
      </c>
    </row>
    <row r="173" spans="1:13" s="25" customFormat="1" ht="64.5" customHeight="1" x14ac:dyDescent="0.25">
      <c r="A173" s="13">
        <v>1</v>
      </c>
      <c r="B173" s="47" t="s">
        <v>119</v>
      </c>
      <c r="C173" s="396">
        <v>3500</v>
      </c>
      <c r="D173" s="397">
        <f t="shared" si="161"/>
        <v>1458</v>
      </c>
      <c r="E173" s="396">
        <v>214</v>
      </c>
      <c r="F173" s="396">
        <f t="shared" si="164"/>
        <v>14.67764060356653</v>
      </c>
      <c r="G173" s="562">
        <v>10013.709999999999</v>
      </c>
      <c r="H173" s="565">
        <f t="shared" si="166"/>
        <v>4172.38</v>
      </c>
      <c r="I173" s="562">
        <f t="shared" si="163"/>
        <v>392.87126999999998</v>
      </c>
      <c r="J173" s="562">
        <f t="shared" si="126"/>
        <v>-3779.50873</v>
      </c>
      <c r="K173" s="562">
        <v>-123.21804999999999</v>
      </c>
      <c r="L173" s="562">
        <v>269.65321999999998</v>
      </c>
      <c r="M173" s="562">
        <f t="shared" si="160"/>
        <v>9.4159992618122033</v>
      </c>
    </row>
    <row r="174" spans="1:13" s="25" customFormat="1" ht="45" x14ac:dyDescent="0.25">
      <c r="A174" s="13">
        <v>1</v>
      </c>
      <c r="B174" s="47" t="s">
        <v>109</v>
      </c>
      <c r="C174" s="396">
        <v>500</v>
      </c>
      <c r="D174" s="397">
        <f t="shared" si="161"/>
        <v>208</v>
      </c>
      <c r="E174" s="396">
        <v>245</v>
      </c>
      <c r="F174" s="396">
        <f t="shared" si="164"/>
        <v>117.78846153846155</v>
      </c>
      <c r="G174" s="562">
        <v>533.80999999999995</v>
      </c>
      <c r="H174" s="565">
        <f t="shared" si="166"/>
        <v>222.42</v>
      </c>
      <c r="I174" s="562">
        <f t="shared" si="163"/>
        <v>224.84593999999998</v>
      </c>
      <c r="J174" s="562">
        <f t="shared" si="126"/>
        <v>2.4259399999999971</v>
      </c>
      <c r="K174" s="562">
        <v>-1.7118199999999999</v>
      </c>
      <c r="L174" s="562">
        <v>223.13412</v>
      </c>
      <c r="M174" s="562">
        <f t="shared" si="160"/>
        <v>101.09070227497527</v>
      </c>
    </row>
    <row r="175" spans="1:13" s="25" customFormat="1" ht="35.1" customHeight="1" thickBot="1" x14ac:dyDescent="0.3">
      <c r="A175" s="13"/>
      <c r="B175" s="287" t="s">
        <v>123</v>
      </c>
      <c r="C175" s="398">
        <v>7150</v>
      </c>
      <c r="D175" s="425">
        <f>ROUND(C175/12*$B$3,0)</f>
        <v>2979</v>
      </c>
      <c r="E175" s="398">
        <v>2821</v>
      </c>
      <c r="F175" s="398">
        <f>E175/D175*100</f>
        <v>94.696206780798931</v>
      </c>
      <c r="G175" s="574">
        <v>6958.5230000000001</v>
      </c>
      <c r="H175" s="577">
        <f t="shared" si="166"/>
        <v>2899.38</v>
      </c>
      <c r="I175" s="562">
        <f t="shared" si="163"/>
        <v>2757.1322599999999</v>
      </c>
      <c r="J175" s="574">
        <f t="shared" si="126"/>
        <v>-142.24774000000025</v>
      </c>
      <c r="K175" s="574">
        <v>-2.9196599999999999</v>
      </c>
      <c r="L175" s="574">
        <v>2754.2125999999998</v>
      </c>
      <c r="M175" s="574">
        <f>I175/H175*100</f>
        <v>95.093856617621682</v>
      </c>
    </row>
    <row r="176" spans="1:13" s="8" customFormat="1" ht="15.75" thickBot="1" x14ac:dyDescent="0.3">
      <c r="A176" s="13">
        <v>1</v>
      </c>
      <c r="B176" s="76" t="s">
        <v>3</v>
      </c>
      <c r="C176" s="454"/>
      <c r="D176" s="454"/>
      <c r="E176" s="454"/>
      <c r="F176" s="454"/>
      <c r="G176" s="583">
        <f t="shared" ref="G176:L176" si="167">G171+G166+G175</f>
        <v>26374.445480000002</v>
      </c>
      <c r="H176" s="583">
        <f t="shared" si="167"/>
        <v>10989.349999999999</v>
      </c>
      <c r="I176" s="583">
        <f t="shared" si="167"/>
        <v>4847.2014600000002</v>
      </c>
      <c r="J176" s="583">
        <f t="shared" si="167"/>
        <v>-6142.1485400000001</v>
      </c>
      <c r="K176" s="583">
        <f t="shared" si="167"/>
        <v>-248.73707999999996</v>
      </c>
      <c r="L176" s="583">
        <f t="shared" si="167"/>
        <v>4598.4643799999994</v>
      </c>
      <c r="M176" s="583">
        <f t="shared" si="160"/>
        <v>44.108172548876873</v>
      </c>
    </row>
    <row r="177" spans="1:250" ht="15" customHeight="1" x14ac:dyDescent="0.25">
      <c r="A177" s="13">
        <v>1</v>
      </c>
      <c r="B177" s="156" t="s">
        <v>96</v>
      </c>
      <c r="C177" s="654"/>
      <c r="D177" s="654"/>
      <c r="E177" s="654"/>
      <c r="F177" s="654"/>
      <c r="G177" s="655"/>
      <c r="H177" s="655"/>
      <c r="I177" s="655"/>
      <c r="J177" s="655">
        <f t="shared" si="126"/>
        <v>0</v>
      </c>
      <c r="K177" s="655"/>
      <c r="L177" s="655"/>
      <c r="M177" s="655"/>
    </row>
    <row r="178" spans="1:250" s="6" customFormat="1" ht="30" x14ac:dyDescent="0.25">
      <c r="A178" s="13">
        <v>1</v>
      </c>
      <c r="B178" s="127" t="s">
        <v>120</v>
      </c>
      <c r="C178" s="656">
        <f t="shared" ref="C178:M178" si="168">C166</f>
        <v>4274</v>
      </c>
      <c r="D178" s="656">
        <f t="shared" si="168"/>
        <v>1782</v>
      </c>
      <c r="E178" s="656">
        <f t="shared" si="168"/>
        <v>622</v>
      </c>
      <c r="F178" s="656">
        <f t="shared" si="168"/>
        <v>34.904601571268238</v>
      </c>
      <c r="G178" s="657">
        <f t="shared" si="168"/>
        <v>7808.1474800000005</v>
      </c>
      <c r="H178" s="657">
        <f t="shared" si="168"/>
        <v>3253.4</v>
      </c>
      <c r="I178" s="657">
        <f t="shared" si="168"/>
        <v>1457.62724</v>
      </c>
      <c r="J178" s="657">
        <f t="shared" ref="J178" si="169">J166</f>
        <v>-1795.7727600000003</v>
      </c>
      <c r="K178" s="657">
        <f t="shared" si="168"/>
        <v>-120.88754999999999</v>
      </c>
      <c r="L178" s="657">
        <f t="shared" si="168"/>
        <v>1336.7396900000001</v>
      </c>
      <c r="M178" s="657">
        <f t="shared" si="168"/>
        <v>44.803197885289237</v>
      </c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  <c r="BF178" s="8"/>
      <c r="BG178" s="8"/>
      <c r="BH178" s="8"/>
      <c r="BI178" s="8"/>
      <c r="BJ178" s="8"/>
      <c r="BK178" s="8"/>
      <c r="BL178" s="8"/>
      <c r="BM178" s="8"/>
      <c r="BN178" s="8"/>
      <c r="BO178" s="8"/>
      <c r="BP178" s="8"/>
      <c r="BQ178" s="8"/>
      <c r="BR178" s="8"/>
      <c r="BS178" s="8"/>
      <c r="BT178" s="8"/>
      <c r="BU178" s="8"/>
      <c r="BV178" s="8"/>
      <c r="BW178" s="8"/>
      <c r="BX178" s="8"/>
      <c r="BY178" s="8"/>
      <c r="BZ178" s="8"/>
      <c r="CA178" s="8"/>
      <c r="CB178" s="8"/>
      <c r="CC178" s="8"/>
      <c r="CD178" s="8"/>
      <c r="CE178" s="8"/>
      <c r="CF178" s="8"/>
      <c r="CG178" s="8"/>
      <c r="CH178" s="8"/>
      <c r="CI178" s="8"/>
      <c r="CJ178" s="8"/>
      <c r="CK178" s="8"/>
      <c r="CL178" s="8"/>
      <c r="CM178" s="8"/>
      <c r="CN178" s="8"/>
      <c r="CO178" s="8"/>
      <c r="CP178" s="8"/>
      <c r="CQ178" s="8"/>
      <c r="CR178" s="8"/>
      <c r="CS178" s="8"/>
      <c r="CT178" s="8"/>
      <c r="CU178" s="8"/>
      <c r="CV178" s="8"/>
      <c r="CW178" s="8"/>
      <c r="CX178" s="8"/>
      <c r="CY178" s="8"/>
      <c r="CZ178" s="8"/>
      <c r="DA178" s="8"/>
      <c r="DB178" s="8"/>
      <c r="DC178" s="8"/>
      <c r="DD178" s="8"/>
      <c r="DE178" s="8"/>
      <c r="DF178" s="8"/>
      <c r="DG178" s="8"/>
      <c r="DH178" s="8"/>
      <c r="DI178" s="8"/>
      <c r="DJ178" s="8"/>
      <c r="DK178" s="8"/>
      <c r="DL178" s="8"/>
      <c r="DM178" s="8"/>
      <c r="DN178" s="8"/>
      <c r="DO178" s="8"/>
      <c r="DP178" s="8"/>
      <c r="DQ178" s="8"/>
      <c r="DR178" s="8"/>
      <c r="DS178" s="8"/>
      <c r="DT178" s="8"/>
      <c r="DU178" s="8"/>
      <c r="DV178" s="8"/>
      <c r="DW178" s="8"/>
      <c r="DX178" s="8"/>
      <c r="DY178" s="8"/>
      <c r="DZ178" s="8"/>
      <c r="EA178" s="8"/>
      <c r="EB178" s="8"/>
      <c r="EC178" s="8"/>
      <c r="ED178" s="8"/>
      <c r="EE178" s="8"/>
      <c r="EF178" s="8"/>
      <c r="EG178" s="8"/>
      <c r="EH178" s="8"/>
      <c r="EI178" s="8"/>
      <c r="EJ178" s="8"/>
      <c r="EK178" s="8"/>
      <c r="EL178" s="8"/>
      <c r="EM178" s="8"/>
      <c r="EN178" s="8"/>
      <c r="EO178" s="8"/>
      <c r="EP178" s="8"/>
      <c r="EQ178" s="8"/>
      <c r="ER178" s="8"/>
      <c r="ES178" s="8"/>
      <c r="ET178" s="8"/>
      <c r="EU178" s="8"/>
      <c r="EV178" s="8"/>
      <c r="EW178" s="8"/>
      <c r="EX178" s="8"/>
      <c r="EY178" s="8"/>
      <c r="EZ178" s="8"/>
      <c r="FA178" s="8"/>
      <c r="FB178" s="8"/>
      <c r="FC178" s="8"/>
      <c r="FD178" s="8"/>
      <c r="FE178" s="8"/>
      <c r="FF178" s="8"/>
      <c r="FG178" s="8"/>
      <c r="FH178" s="8"/>
      <c r="FI178" s="8"/>
      <c r="FJ178" s="8"/>
      <c r="FK178" s="8"/>
      <c r="FL178" s="8"/>
      <c r="FM178" s="8"/>
      <c r="FN178" s="8"/>
      <c r="FO178" s="8"/>
      <c r="FP178" s="8"/>
      <c r="FQ178" s="8"/>
      <c r="FR178" s="8"/>
      <c r="FS178" s="8"/>
      <c r="FT178" s="8"/>
      <c r="FU178" s="8"/>
      <c r="FV178" s="8"/>
      <c r="FW178" s="8"/>
      <c r="FX178" s="8"/>
      <c r="FY178" s="8"/>
      <c r="FZ178" s="8"/>
      <c r="GA178" s="8"/>
      <c r="GB178" s="8"/>
      <c r="GC178" s="8"/>
      <c r="GD178" s="8"/>
      <c r="GE178" s="8"/>
      <c r="GF178" s="8"/>
      <c r="GG178" s="8"/>
      <c r="GH178" s="8"/>
      <c r="GI178" s="8"/>
      <c r="GJ178" s="8"/>
      <c r="GK178" s="8"/>
      <c r="GL178" s="8"/>
      <c r="GM178" s="8"/>
      <c r="GN178" s="8"/>
      <c r="GO178" s="8"/>
      <c r="GP178" s="8"/>
      <c r="GQ178" s="8"/>
      <c r="GR178" s="8"/>
      <c r="GS178" s="8"/>
      <c r="GT178" s="8"/>
      <c r="GU178" s="8"/>
      <c r="GV178" s="8"/>
      <c r="GW178" s="8"/>
      <c r="GX178" s="8"/>
      <c r="GY178" s="8"/>
      <c r="GZ178" s="8"/>
      <c r="HA178" s="8"/>
      <c r="HB178" s="8"/>
      <c r="HC178" s="8"/>
      <c r="HD178" s="8"/>
      <c r="HE178" s="8"/>
      <c r="HF178" s="8"/>
      <c r="HG178" s="8"/>
      <c r="HH178" s="8"/>
      <c r="HI178" s="8"/>
      <c r="HJ178" s="8"/>
      <c r="HK178" s="8"/>
      <c r="HL178" s="8"/>
      <c r="HM178" s="8"/>
      <c r="HN178" s="8"/>
      <c r="HO178" s="8"/>
      <c r="HP178" s="8"/>
      <c r="HQ178" s="8"/>
      <c r="HR178" s="8"/>
      <c r="HS178" s="8"/>
      <c r="HT178" s="8"/>
      <c r="HU178" s="8"/>
      <c r="HV178" s="8"/>
      <c r="HW178" s="8"/>
      <c r="HX178" s="8"/>
      <c r="HY178" s="8"/>
      <c r="HZ178" s="8"/>
      <c r="IA178" s="8"/>
      <c r="IB178" s="8"/>
      <c r="IC178" s="8"/>
      <c r="ID178" s="8"/>
      <c r="IE178" s="8"/>
      <c r="IF178" s="8"/>
      <c r="IG178" s="8"/>
      <c r="IH178" s="8"/>
      <c r="II178" s="8"/>
      <c r="IJ178" s="8"/>
      <c r="IK178" s="8"/>
      <c r="IL178" s="8"/>
      <c r="IM178" s="8"/>
      <c r="IN178" s="8"/>
      <c r="IO178" s="8"/>
      <c r="IP178" s="8"/>
    </row>
    <row r="179" spans="1:250" s="6" customFormat="1" ht="30" x14ac:dyDescent="0.25">
      <c r="A179" s="13">
        <v>1</v>
      </c>
      <c r="B179" s="126" t="s">
        <v>79</v>
      </c>
      <c r="C179" s="656">
        <f t="shared" ref="C179:M179" si="170">C167</f>
        <v>3155</v>
      </c>
      <c r="D179" s="656">
        <f t="shared" si="170"/>
        <v>1315</v>
      </c>
      <c r="E179" s="656">
        <f t="shared" si="170"/>
        <v>385</v>
      </c>
      <c r="F179" s="656">
        <f t="shared" si="170"/>
        <v>29.277566539923956</v>
      </c>
      <c r="G179" s="657">
        <f t="shared" si="170"/>
        <v>4957.9562999999998</v>
      </c>
      <c r="H179" s="657">
        <f t="shared" si="170"/>
        <v>2065.8200000000002</v>
      </c>
      <c r="I179" s="657">
        <f t="shared" si="170"/>
        <v>687.30312000000004</v>
      </c>
      <c r="J179" s="657">
        <f t="shared" ref="J179" si="171">J167</f>
        <v>-1378.5168800000001</v>
      </c>
      <c r="K179" s="657">
        <f t="shared" si="170"/>
        <v>-110.19523</v>
      </c>
      <c r="L179" s="657">
        <f t="shared" si="170"/>
        <v>577.10789</v>
      </c>
      <c r="M179" s="657">
        <f t="shared" si="170"/>
        <v>33.270232643695962</v>
      </c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  <c r="BA179" s="8"/>
      <c r="BB179" s="8"/>
      <c r="BC179" s="8"/>
      <c r="BD179" s="8"/>
      <c r="BE179" s="8"/>
      <c r="BF179" s="8"/>
      <c r="BG179" s="8"/>
      <c r="BH179" s="8"/>
      <c r="BI179" s="8"/>
      <c r="BJ179" s="8"/>
      <c r="BK179" s="8"/>
      <c r="BL179" s="8"/>
      <c r="BM179" s="8"/>
      <c r="BN179" s="8"/>
      <c r="BO179" s="8"/>
      <c r="BP179" s="8"/>
      <c r="BQ179" s="8"/>
      <c r="BR179" s="8"/>
      <c r="BS179" s="8"/>
      <c r="BT179" s="8"/>
      <c r="BU179" s="8"/>
      <c r="BV179" s="8"/>
      <c r="BW179" s="8"/>
      <c r="BX179" s="8"/>
      <c r="BY179" s="8"/>
      <c r="BZ179" s="8"/>
      <c r="CA179" s="8"/>
      <c r="CB179" s="8"/>
      <c r="CC179" s="8"/>
      <c r="CD179" s="8"/>
      <c r="CE179" s="8"/>
      <c r="CF179" s="8"/>
      <c r="CG179" s="8"/>
      <c r="CH179" s="8"/>
      <c r="CI179" s="8"/>
      <c r="CJ179" s="8"/>
      <c r="CK179" s="8"/>
      <c r="CL179" s="8"/>
      <c r="CM179" s="8"/>
      <c r="CN179" s="8"/>
      <c r="CO179" s="8"/>
      <c r="CP179" s="8"/>
      <c r="CQ179" s="8"/>
      <c r="CR179" s="8"/>
      <c r="CS179" s="8"/>
      <c r="CT179" s="8"/>
      <c r="CU179" s="8"/>
      <c r="CV179" s="8"/>
      <c r="CW179" s="8"/>
      <c r="CX179" s="8"/>
      <c r="CY179" s="8"/>
      <c r="CZ179" s="8"/>
      <c r="DA179" s="8"/>
      <c r="DB179" s="8"/>
      <c r="DC179" s="8"/>
      <c r="DD179" s="8"/>
      <c r="DE179" s="8"/>
      <c r="DF179" s="8"/>
      <c r="DG179" s="8"/>
      <c r="DH179" s="8"/>
      <c r="DI179" s="8"/>
      <c r="DJ179" s="8"/>
      <c r="DK179" s="8"/>
      <c r="DL179" s="8"/>
      <c r="DM179" s="8"/>
      <c r="DN179" s="8"/>
      <c r="DO179" s="8"/>
      <c r="DP179" s="8"/>
      <c r="DQ179" s="8"/>
      <c r="DR179" s="8"/>
      <c r="DS179" s="8"/>
      <c r="DT179" s="8"/>
      <c r="DU179" s="8"/>
      <c r="DV179" s="8"/>
      <c r="DW179" s="8"/>
      <c r="DX179" s="8"/>
      <c r="DY179" s="8"/>
      <c r="DZ179" s="8"/>
      <c r="EA179" s="8"/>
      <c r="EB179" s="8"/>
      <c r="EC179" s="8"/>
      <c r="ED179" s="8"/>
      <c r="EE179" s="8"/>
      <c r="EF179" s="8"/>
      <c r="EG179" s="8"/>
      <c r="EH179" s="8"/>
      <c r="EI179" s="8"/>
      <c r="EJ179" s="8"/>
      <c r="EK179" s="8"/>
      <c r="EL179" s="8"/>
      <c r="EM179" s="8"/>
      <c r="EN179" s="8"/>
      <c r="EO179" s="8"/>
      <c r="EP179" s="8"/>
      <c r="EQ179" s="8"/>
      <c r="ER179" s="8"/>
      <c r="ES179" s="8"/>
      <c r="ET179" s="8"/>
      <c r="EU179" s="8"/>
      <c r="EV179" s="8"/>
      <c r="EW179" s="8"/>
      <c r="EX179" s="8"/>
      <c r="EY179" s="8"/>
      <c r="EZ179" s="8"/>
      <c r="FA179" s="8"/>
      <c r="FB179" s="8"/>
      <c r="FC179" s="8"/>
      <c r="FD179" s="8"/>
      <c r="FE179" s="8"/>
      <c r="FF179" s="8"/>
      <c r="FG179" s="8"/>
      <c r="FH179" s="8"/>
      <c r="FI179" s="8"/>
      <c r="FJ179" s="8"/>
      <c r="FK179" s="8"/>
      <c r="FL179" s="8"/>
      <c r="FM179" s="8"/>
      <c r="FN179" s="8"/>
      <c r="FO179" s="8"/>
      <c r="FP179" s="8"/>
      <c r="FQ179" s="8"/>
      <c r="FR179" s="8"/>
      <c r="FS179" s="8"/>
      <c r="FT179" s="8"/>
      <c r="FU179" s="8"/>
      <c r="FV179" s="8"/>
      <c r="FW179" s="8"/>
      <c r="FX179" s="8"/>
      <c r="FY179" s="8"/>
      <c r="FZ179" s="8"/>
      <c r="GA179" s="8"/>
      <c r="GB179" s="8"/>
      <c r="GC179" s="8"/>
      <c r="GD179" s="8"/>
      <c r="GE179" s="8"/>
      <c r="GF179" s="8"/>
      <c r="GG179" s="8"/>
      <c r="GH179" s="8"/>
      <c r="GI179" s="8"/>
      <c r="GJ179" s="8"/>
      <c r="GK179" s="8"/>
      <c r="GL179" s="8"/>
      <c r="GM179" s="8"/>
      <c r="GN179" s="8"/>
      <c r="GO179" s="8"/>
      <c r="GP179" s="8"/>
      <c r="GQ179" s="8"/>
      <c r="GR179" s="8"/>
      <c r="GS179" s="8"/>
      <c r="GT179" s="8"/>
      <c r="GU179" s="8"/>
      <c r="GV179" s="8"/>
      <c r="GW179" s="8"/>
      <c r="GX179" s="8"/>
      <c r="GY179" s="8"/>
      <c r="GZ179" s="8"/>
      <c r="HA179" s="8"/>
      <c r="HB179" s="8"/>
      <c r="HC179" s="8"/>
      <c r="HD179" s="8"/>
      <c r="HE179" s="8"/>
      <c r="HF179" s="8"/>
      <c r="HG179" s="8"/>
      <c r="HH179" s="8"/>
      <c r="HI179" s="8"/>
      <c r="HJ179" s="8"/>
      <c r="HK179" s="8"/>
      <c r="HL179" s="8"/>
      <c r="HM179" s="8"/>
      <c r="HN179" s="8"/>
      <c r="HO179" s="8"/>
      <c r="HP179" s="8"/>
      <c r="HQ179" s="8"/>
      <c r="HR179" s="8"/>
      <c r="HS179" s="8"/>
      <c r="HT179" s="8"/>
      <c r="HU179" s="8"/>
      <c r="HV179" s="8"/>
      <c r="HW179" s="8"/>
      <c r="HX179" s="8"/>
      <c r="HY179" s="8"/>
      <c r="HZ179" s="8"/>
      <c r="IA179" s="8"/>
      <c r="IB179" s="8"/>
      <c r="IC179" s="8"/>
      <c r="ID179" s="8"/>
      <c r="IE179" s="8"/>
      <c r="IF179" s="8"/>
      <c r="IG179" s="8"/>
      <c r="IH179" s="8"/>
      <c r="II179" s="8"/>
      <c r="IJ179" s="8"/>
      <c r="IK179" s="8"/>
      <c r="IL179" s="8"/>
      <c r="IM179" s="8"/>
      <c r="IN179" s="8"/>
      <c r="IO179" s="8"/>
      <c r="IP179" s="8"/>
    </row>
    <row r="180" spans="1:250" s="6" customFormat="1" ht="30" x14ac:dyDescent="0.25">
      <c r="A180" s="13">
        <v>1</v>
      </c>
      <c r="B180" s="126" t="s">
        <v>80</v>
      </c>
      <c r="C180" s="656">
        <f t="shared" ref="C180:M180" si="172">C168</f>
        <v>947</v>
      </c>
      <c r="D180" s="656">
        <f t="shared" si="172"/>
        <v>395</v>
      </c>
      <c r="E180" s="656">
        <f t="shared" si="172"/>
        <v>167</v>
      </c>
      <c r="F180" s="656">
        <f t="shared" si="172"/>
        <v>42.278481012658226</v>
      </c>
      <c r="G180" s="657">
        <f t="shared" si="172"/>
        <v>1721.51342</v>
      </c>
      <c r="H180" s="657">
        <f t="shared" si="172"/>
        <v>717.3</v>
      </c>
      <c r="I180" s="657">
        <f t="shared" si="172"/>
        <v>310.97852</v>
      </c>
      <c r="J180" s="657">
        <f t="shared" ref="J180" si="173">J168</f>
        <v>-406.32147999999995</v>
      </c>
      <c r="K180" s="657">
        <f t="shared" si="172"/>
        <v>-10.69232</v>
      </c>
      <c r="L180" s="657">
        <f t="shared" si="172"/>
        <v>300.28620000000001</v>
      </c>
      <c r="M180" s="657">
        <f t="shared" si="172"/>
        <v>43.354038756447792</v>
      </c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  <c r="BA180" s="8"/>
      <c r="BB180" s="8"/>
      <c r="BC180" s="8"/>
      <c r="BD180" s="8"/>
      <c r="BE180" s="8"/>
      <c r="BF180" s="8"/>
      <c r="BG180" s="8"/>
      <c r="BH180" s="8"/>
      <c r="BI180" s="8"/>
      <c r="BJ180" s="8"/>
      <c r="BK180" s="8"/>
      <c r="BL180" s="8"/>
      <c r="BM180" s="8"/>
      <c r="BN180" s="8"/>
      <c r="BO180" s="8"/>
      <c r="BP180" s="8"/>
      <c r="BQ180" s="8"/>
      <c r="BR180" s="8"/>
      <c r="BS180" s="8"/>
      <c r="BT180" s="8"/>
      <c r="BU180" s="8"/>
      <c r="BV180" s="8"/>
      <c r="BW180" s="8"/>
      <c r="BX180" s="8"/>
      <c r="BY180" s="8"/>
      <c r="BZ180" s="8"/>
      <c r="CA180" s="8"/>
      <c r="CB180" s="8"/>
      <c r="CC180" s="8"/>
      <c r="CD180" s="8"/>
      <c r="CE180" s="8"/>
      <c r="CF180" s="8"/>
      <c r="CG180" s="8"/>
      <c r="CH180" s="8"/>
      <c r="CI180" s="8"/>
      <c r="CJ180" s="8"/>
      <c r="CK180" s="8"/>
      <c r="CL180" s="8"/>
      <c r="CM180" s="8"/>
      <c r="CN180" s="8"/>
      <c r="CO180" s="8"/>
      <c r="CP180" s="8"/>
      <c r="CQ180" s="8"/>
      <c r="CR180" s="8"/>
      <c r="CS180" s="8"/>
      <c r="CT180" s="8"/>
      <c r="CU180" s="8"/>
      <c r="CV180" s="8"/>
      <c r="CW180" s="8"/>
      <c r="CX180" s="8"/>
      <c r="CY180" s="8"/>
      <c r="CZ180" s="8"/>
      <c r="DA180" s="8"/>
      <c r="DB180" s="8"/>
      <c r="DC180" s="8"/>
      <c r="DD180" s="8"/>
      <c r="DE180" s="8"/>
      <c r="DF180" s="8"/>
      <c r="DG180" s="8"/>
      <c r="DH180" s="8"/>
      <c r="DI180" s="8"/>
      <c r="DJ180" s="8"/>
      <c r="DK180" s="8"/>
      <c r="DL180" s="8"/>
      <c r="DM180" s="8"/>
      <c r="DN180" s="8"/>
      <c r="DO180" s="8"/>
      <c r="DP180" s="8"/>
      <c r="DQ180" s="8"/>
      <c r="DR180" s="8"/>
      <c r="DS180" s="8"/>
      <c r="DT180" s="8"/>
      <c r="DU180" s="8"/>
      <c r="DV180" s="8"/>
      <c r="DW180" s="8"/>
      <c r="DX180" s="8"/>
      <c r="DY180" s="8"/>
      <c r="DZ180" s="8"/>
      <c r="EA180" s="8"/>
      <c r="EB180" s="8"/>
      <c r="EC180" s="8"/>
      <c r="ED180" s="8"/>
      <c r="EE180" s="8"/>
      <c r="EF180" s="8"/>
      <c r="EG180" s="8"/>
      <c r="EH180" s="8"/>
      <c r="EI180" s="8"/>
      <c r="EJ180" s="8"/>
      <c r="EK180" s="8"/>
      <c r="EL180" s="8"/>
      <c r="EM180" s="8"/>
      <c r="EN180" s="8"/>
      <c r="EO180" s="8"/>
      <c r="EP180" s="8"/>
      <c r="EQ180" s="8"/>
      <c r="ER180" s="8"/>
      <c r="ES180" s="8"/>
      <c r="ET180" s="8"/>
      <c r="EU180" s="8"/>
      <c r="EV180" s="8"/>
      <c r="EW180" s="8"/>
      <c r="EX180" s="8"/>
      <c r="EY180" s="8"/>
      <c r="EZ180" s="8"/>
      <c r="FA180" s="8"/>
      <c r="FB180" s="8"/>
      <c r="FC180" s="8"/>
      <c r="FD180" s="8"/>
      <c r="FE180" s="8"/>
      <c r="FF180" s="8"/>
      <c r="FG180" s="8"/>
      <c r="FH180" s="8"/>
      <c r="FI180" s="8"/>
      <c r="FJ180" s="8"/>
      <c r="FK180" s="8"/>
      <c r="FL180" s="8"/>
      <c r="FM180" s="8"/>
      <c r="FN180" s="8"/>
      <c r="FO180" s="8"/>
      <c r="FP180" s="8"/>
      <c r="FQ180" s="8"/>
      <c r="FR180" s="8"/>
      <c r="FS180" s="8"/>
      <c r="FT180" s="8"/>
      <c r="FU180" s="8"/>
      <c r="FV180" s="8"/>
      <c r="FW180" s="8"/>
      <c r="FX180" s="8"/>
      <c r="FY180" s="8"/>
      <c r="FZ180" s="8"/>
      <c r="GA180" s="8"/>
      <c r="GB180" s="8"/>
      <c r="GC180" s="8"/>
      <c r="GD180" s="8"/>
      <c r="GE180" s="8"/>
      <c r="GF180" s="8"/>
      <c r="GG180" s="8"/>
      <c r="GH180" s="8"/>
      <c r="GI180" s="8"/>
      <c r="GJ180" s="8"/>
      <c r="GK180" s="8"/>
      <c r="GL180" s="8"/>
      <c r="GM180" s="8"/>
      <c r="GN180" s="8"/>
      <c r="GO180" s="8"/>
      <c r="GP180" s="8"/>
      <c r="GQ180" s="8"/>
      <c r="GR180" s="8"/>
      <c r="GS180" s="8"/>
      <c r="GT180" s="8"/>
      <c r="GU180" s="8"/>
      <c r="GV180" s="8"/>
      <c r="GW180" s="8"/>
      <c r="GX180" s="8"/>
      <c r="GY180" s="8"/>
      <c r="GZ180" s="8"/>
      <c r="HA180" s="8"/>
      <c r="HB180" s="8"/>
      <c r="HC180" s="8"/>
      <c r="HD180" s="8"/>
      <c r="HE180" s="8"/>
      <c r="HF180" s="8"/>
      <c r="HG180" s="8"/>
      <c r="HH180" s="8"/>
      <c r="HI180" s="8"/>
      <c r="HJ180" s="8"/>
      <c r="HK180" s="8"/>
      <c r="HL180" s="8"/>
      <c r="HM180" s="8"/>
      <c r="HN180" s="8"/>
      <c r="HO180" s="8"/>
      <c r="HP180" s="8"/>
      <c r="HQ180" s="8"/>
      <c r="HR180" s="8"/>
      <c r="HS180" s="8"/>
      <c r="HT180" s="8"/>
      <c r="HU180" s="8"/>
      <c r="HV180" s="8"/>
      <c r="HW180" s="8"/>
      <c r="HX180" s="8"/>
      <c r="HY180" s="8"/>
      <c r="HZ180" s="8"/>
      <c r="IA180" s="8"/>
      <c r="IB180" s="8"/>
      <c r="IC180" s="8"/>
      <c r="ID180" s="8"/>
      <c r="IE180" s="8"/>
      <c r="IF180" s="8"/>
      <c r="IG180" s="8"/>
      <c r="IH180" s="8"/>
      <c r="II180" s="8"/>
      <c r="IJ180" s="8"/>
      <c r="IK180" s="8"/>
      <c r="IL180" s="8"/>
      <c r="IM180" s="8"/>
      <c r="IN180" s="8"/>
      <c r="IO180" s="8"/>
      <c r="IP180" s="8"/>
    </row>
    <row r="181" spans="1:250" s="6" customFormat="1" ht="45" x14ac:dyDescent="0.25">
      <c r="A181" s="13">
        <v>1</v>
      </c>
      <c r="B181" s="126" t="s">
        <v>114</v>
      </c>
      <c r="C181" s="656">
        <f t="shared" ref="C181:M181" si="174">C169</f>
        <v>17</v>
      </c>
      <c r="D181" s="656">
        <f t="shared" si="174"/>
        <v>7</v>
      </c>
      <c r="E181" s="656">
        <f t="shared" si="174"/>
        <v>1</v>
      </c>
      <c r="F181" s="656">
        <f t="shared" si="174"/>
        <v>14.285714285714285</v>
      </c>
      <c r="G181" s="657">
        <f t="shared" si="174"/>
        <v>111.55536000000001</v>
      </c>
      <c r="H181" s="657">
        <f t="shared" si="174"/>
        <v>46.48</v>
      </c>
      <c r="I181" s="657">
        <f t="shared" si="174"/>
        <v>6.5620799999999999</v>
      </c>
      <c r="J181" s="657">
        <f t="shared" ref="J181" si="175">J169</f>
        <v>-39.917919999999995</v>
      </c>
      <c r="K181" s="657">
        <f t="shared" si="174"/>
        <v>0</v>
      </c>
      <c r="L181" s="657">
        <f t="shared" si="174"/>
        <v>6.5620799999999999</v>
      </c>
      <c r="M181" s="657">
        <f t="shared" si="174"/>
        <v>14.118072289156627</v>
      </c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  <c r="BA181" s="8"/>
      <c r="BB181" s="8"/>
      <c r="BC181" s="8"/>
      <c r="BD181" s="8"/>
      <c r="BE181" s="8"/>
      <c r="BF181" s="8"/>
      <c r="BG181" s="8"/>
      <c r="BH181" s="8"/>
      <c r="BI181" s="8"/>
      <c r="BJ181" s="8"/>
      <c r="BK181" s="8"/>
      <c r="BL181" s="8"/>
      <c r="BM181" s="8"/>
      <c r="BN181" s="8"/>
      <c r="BO181" s="8"/>
      <c r="BP181" s="8"/>
      <c r="BQ181" s="8"/>
      <c r="BR181" s="8"/>
      <c r="BS181" s="8"/>
      <c r="BT181" s="8"/>
      <c r="BU181" s="8"/>
      <c r="BV181" s="8"/>
      <c r="BW181" s="8"/>
      <c r="BX181" s="8"/>
      <c r="BY181" s="8"/>
      <c r="BZ181" s="8"/>
      <c r="CA181" s="8"/>
      <c r="CB181" s="8"/>
      <c r="CC181" s="8"/>
      <c r="CD181" s="8"/>
      <c r="CE181" s="8"/>
      <c r="CF181" s="8"/>
      <c r="CG181" s="8"/>
      <c r="CH181" s="8"/>
      <c r="CI181" s="8"/>
      <c r="CJ181" s="8"/>
      <c r="CK181" s="8"/>
      <c r="CL181" s="8"/>
      <c r="CM181" s="8"/>
      <c r="CN181" s="8"/>
      <c r="CO181" s="8"/>
      <c r="CP181" s="8"/>
      <c r="CQ181" s="8"/>
      <c r="CR181" s="8"/>
      <c r="CS181" s="8"/>
      <c r="CT181" s="8"/>
      <c r="CU181" s="8"/>
      <c r="CV181" s="8"/>
      <c r="CW181" s="8"/>
      <c r="CX181" s="8"/>
      <c r="CY181" s="8"/>
      <c r="CZ181" s="8"/>
      <c r="DA181" s="8"/>
      <c r="DB181" s="8"/>
      <c r="DC181" s="8"/>
      <c r="DD181" s="8"/>
      <c r="DE181" s="8"/>
      <c r="DF181" s="8"/>
      <c r="DG181" s="8"/>
      <c r="DH181" s="8"/>
      <c r="DI181" s="8"/>
      <c r="DJ181" s="8"/>
      <c r="DK181" s="8"/>
      <c r="DL181" s="8"/>
      <c r="DM181" s="8"/>
      <c r="DN181" s="8"/>
      <c r="DO181" s="8"/>
      <c r="DP181" s="8"/>
      <c r="DQ181" s="8"/>
      <c r="DR181" s="8"/>
      <c r="DS181" s="8"/>
      <c r="DT181" s="8"/>
      <c r="DU181" s="8"/>
      <c r="DV181" s="8"/>
      <c r="DW181" s="8"/>
      <c r="DX181" s="8"/>
      <c r="DY181" s="8"/>
      <c r="DZ181" s="8"/>
      <c r="EA181" s="8"/>
      <c r="EB181" s="8"/>
      <c r="EC181" s="8"/>
      <c r="ED181" s="8"/>
      <c r="EE181" s="8"/>
      <c r="EF181" s="8"/>
      <c r="EG181" s="8"/>
      <c r="EH181" s="8"/>
      <c r="EI181" s="8"/>
      <c r="EJ181" s="8"/>
      <c r="EK181" s="8"/>
      <c r="EL181" s="8"/>
      <c r="EM181" s="8"/>
      <c r="EN181" s="8"/>
      <c r="EO181" s="8"/>
      <c r="EP181" s="8"/>
      <c r="EQ181" s="8"/>
      <c r="ER181" s="8"/>
      <c r="ES181" s="8"/>
      <c r="ET181" s="8"/>
      <c r="EU181" s="8"/>
      <c r="EV181" s="8"/>
      <c r="EW181" s="8"/>
      <c r="EX181" s="8"/>
      <c r="EY181" s="8"/>
      <c r="EZ181" s="8"/>
      <c r="FA181" s="8"/>
      <c r="FB181" s="8"/>
      <c r="FC181" s="8"/>
      <c r="FD181" s="8"/>
      <c r="FE181" s="8"/>
      <c r="FF181" s="8"/>
      <c r="FG181" s="8"/>
      <c r="FH181" s="8"/>
      <c r="FI181" s="8"/>
      <c r="FJ181" s="8"/>
      <c r="FK181" s="8"/>
      <c r="FL181" s="8"/>
      <c r="FM181" s="8"/>
      <c r="FN181" s="8"/>
      <c r="FO181" s="8"/>
      <c r="FP181" s="8"/>
      <c r="FQ181" s="8"/>
      <c r="FR181" s="8"/>
      <c r="FS181" s="8"/>
      <c r="FT181" s="8"/>
      <c r="FU181" s="8"/>
      <c r="FV181" s="8"/>
      <c r="FW181" s="8"/>
      <c r="FX181" s="8"/>
      <c r="FY181" s="8"/>
      <c r="FZ181" s="8"/>
      <c r="GA181" s="8"/>
      <c r="GB181" s="8"/>
      <c r="GC181" s="8"/>
      <c r="GD181" s="8"/>
      <c r="GE181" s="8"/>
      <c r="GF181" s="8"/>
      <c r="GG181" s="8"/>
      <c r="GH181" s="8"/>
      <c r="GI181" s="8"/>
      <c r="GJ181" s="8"/>
      <c r="GK181" s="8"/>
      <c r="GL181" s="8"/>
      <c r="GM181" s="8"/>
      <c r="GN181" s="8"/>
      <c r="GO181" s="8"/>
      <c r="GP181" s="8"/>
      <c r="GQ181" s="8"/>
      <c r="GR181" s="8"/>
      <c r="GS181" s="8"/>
      <c r="GT181" s="8"/>
      <c r="GU181" s="8"/>
      <c r="GV181" s="8"/>
      <c r="GW181" s="8"/>
      <c r="GX181" s="8"/>
      <c r="GY181" s="8"/>
      <c r="GZ181" s="8"/>
      <c r="HA181" s="8"/>
      <c r="HB181" s="8"/>
      <c r="HC181" s="8"/>
      <c r="HD181" s="8"/>
      <c r="HE181" s="8"/>
      <c r="HF181" s="8"/>
      <c r="HG181" s="8"/>
      <c r="HH181" s="8"/>
      <c r="HI181" s="8"/>
      <c r="HJ181" s="8"/>
      <c r="HK181" s="8"/>
      <c r="HL181" s="8"/>
      <c r="HM181" s="8"/>
      <c r="HN181" s="8"/>
      <c r="HO181" s="8"/>
      <c r="HP181" s="8"/>
      <c r="HQ181" s="8"/>
      <c r="HR181" s="8"/>
      <c r="HS181" s="8"/>
      <c r="HT181" s="8"/>
      <c r="HU181" s="8"/>
      <c r="HV181" s="8"/>
      <c r="HW181" s="8"/>
      <c r="HX181" s="8"/>
      <c r="HY181" s="8"/>
      <c r="HZ181" s="8"/>
      <c r="IA181" s="8"/>
      <c r="IB181" s="8"/>
      <c r="IC181" s="8"/>
      <c r="ID181" s="8"/>
      <c r="IE181" s="8"/>
      <c r="IF181" s="8"/>
      <c r="IG181" s="8"/>
      <c r="IH181" s="8"/>
      <c r="II181" s="8"/>
      <c r="IJ181" s="8"/>
      <c r="IK181" s="8"/>
      <c r="IL181" s="8"/>
      <c r="IM181" s="8"/>
      <c r="IN181" s="8"/>
      <c r="IO181" s="8"/>
      <c r="IP181" s="8"/>
    </row>
    <row r="182" spans="1:250" s="6" customFormat="1" ht="30" x14ac:dyDescent="0.25">
      <c r="A182" s="13">
        <v>1</v>
      </c>
      <c r="B182" s="126" t="s">
        <v>115</v>
      </c>
      <c r="C182" s="656">
        <f t="shared" ref="C182:M182" si="176">C170</f>
        <v>155</v>
      </c>
      <c r="D182" s="656">
        <f t="shared" si="176"/>
        <v>65</v>
      </c>
      <c r="E182" s="656">
        <f t="shared" si="176"/>
        <v>69</v>
      </c>
      <c r="F182" s="656">
        <f t="shared" si="176"/>
        <v>106.15384615384616</v>
      </c>
      <c r="G182" s="657">
        <f t="shared" si="176"/>
        <v>1017.1224</v>
      </c>
      <c r="H182" s="657">
        <f t="shared" si="176"/>
        <v>423.8</v>
      </c>
      <c r="I182" s="657">
        <f t="shared" si="176"/>
        <v>452.78352000000001</v>
      </c>
      <c r="J182" s="657">
        <f t="shared" ref="J182" si="177">J170</f>
        <v>28.983519999999999</v>
      </c>
      <c r="K182" s="657">
        <f t="shared" si="176"/>
        <v>0</v>
      </c>
      <c r="L182" s="657">
        <f t="shared" si="176"/>
        <v>452.78352000000001</v>
      </c>
      <c r="M182" s="657">
        <f t="shared" si="176"/>
        <v>106.83896177442189</v>
      </c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  <c r="BA182" s="8"/>
      <c r="BB182" s="8"/>
      <c r="BC182" s="8"/>
      <c r="BD182" s="8"/>
      <c r="BE182" s="8"/>
      <c r="BF182" s="8"/>
      <c r="BG182" s="8"/>
      <c r="BH182" s="8"/>
      <c r="BI182" s="8"/>
      <c r="BJ182" s="8"/>
      <c r="BK182" s="8"/>
      <c r="BL182" s="8"/>
      <c r="BM182" s="8"/>
      <c r="BN182" s="8"/>
      <c r="BO182" s="8"/>
      <c r="BP182" s="8"/>
      <c r="BQ182" s="8"/>
      <c r="BR182" s="8"/>
      <c r="BS182" s="8"/>
      <c r="BT182" s="8"/>
      <c r="BU182" s="8"/>
      <c r="BV182" s="8"/>
      <c r="BW182" s="8"/>
      <c r="BX182" s="8"/>
      <c r="BY182" s="8"/>
      <c r="BZ182" s="8"/>
      <c r="CA182" s="8"/>
      <c r="CB182" s="8"/>
      <c r="CC182" s="8"/>
      <c r="CD182" s="8"/>
      <c r="CE182" s="8"/>
      <c r="CF182" s="8"/>
      <c r="CG182" s="8"/>
      <c r="CH182" s="8"/>
      <c r="CI182" s="8"/>
      <c r="CJ182" s="8"/>
      <c r="CK182" s="8"/>
      <c r="CL182" s="8"/>
      <c r="CM182" s="8"/>
      <c r="CN182" s="8"/>
      <c r="CO182" s="8"/>
      <c r="CP182" s="8"/>
      <c r="CQ182" s="8"/>
      <c r="CR182" s="8"/>
      <c r="CS182" s="8"/>
      <c r="CT182" s="8"/>
      <c r="CU182" s="8"/>
      <c r="CV182" s="8"/>
      <c r="CW182" s="8"/>
      <c r="CX182" s="8"/>
      <c r="CY182" s="8"/>
      <c r="CZ182" s="8"/>
      <c r="DA182" s="8"/>
      <c r="DB182" s="8"/>
      <c r="DC182" s="8"/>
      <c r="DD182" s="8"/>
      <c r="DE182" s="8"/>
      <c r="DF182" s="8"/>
      <c r="DG182" s="8"/>
      <c r="DH182" s="8"/>
      <c r="DI182" s="8"/>
      <c r="DJ182" s="8"/>
      <c r="DK182" s="8"/>
      <c r="DL182" s="8"/>
      <c r="DM182" s="8"/>
      <c r="DN182" s="8"/>
      <c r="DO182" s="8"/>
      <c r="DP182" s="8"/>
      <c r="DQ182" s="8"/>
      <c r="DR182" s="8"/>
      <c r="DS182" s="8"/>
      <c r="DT182" s="8"/>
      <c r="DU182" s="8"/>
      <c r="DV182" s="8"/>
      <c r="DW182" s="8"/>
      <c r="DX182" s="8"/>
      <c r="DY182" s="8"/>
      <c r="DZ182" s="8"/>
      <c r="EA182" s="8"/>
      <c r="EB182" s="8"/>
      <c r="EC182" s="8"/>
      <c r="ED182" s="8"/>
      <c r="EE182" s="8"/>
      <c r="EF182" s="8"/>
      <c r="EG182" s="8"/>
      <c r="EH182" s="8"/>
      <c r="EI182" s="8"/>
      <c r="EJ182" s="8"/>
      <c r="EK182" s="8"/>
      <c r="EL182" s="8"/>
      <c r="EM182" s="8"/>
      <c r="EN182" s="8"/>
      <c r="EO182" s="8"/>
      <c r="EP182" s="8"/>
      <c r="EQ182" s="8"/>
      <c r="ER182" s="8"/>
      <c r="ES182" s="8"/>
      <c r="ET182" s="8"/>
      <c r="EU182" s="8"/>
      <c r="EV182" s="8"/>
      <c r="EW182" s="8"/>
      <c r="EX182" s="8"/>
      <c r="EY182" s="8"/>
      <c r="EZ182" s="8"/>
      <c r="FA182" s="8"/>
      <c r="FB182" s="8"/>
      <c r="FC182" s="8"/>
      <c r="FD182" s="8"/>
      <c r="FE182" s="8"/>
      <c r="FF182" s="8"/>
      <c r="FG182" s="8"/>
      <c r="FH182" s="8"/>
      <c r="FI182" s="8"/>
      <c r="FJ182" s="8"/>
      <c r="FK182" s="8"/>
      <c r="FL182" s="8"/>
      <c r="FM182" s="8"/>
      <c r="FN182" s="8"/>
      <c r="FO182" s="8"/>
      <c r="FP182" s="8"/>
      <c r="FQ182" s="8"/>
      <c r="FR182" s="8"/>
      <c r="FS182" s="8"/>
      <c r="FT182" s="8"/>
      <c r="FU182" s="8"/>
      <c r="FV182" s="8"/>
      <c r="FW182" s="8"/>
      <c r="FX182" s="8"/>
      <c r="FY182" s="8"/>
      <c r="FZ182" s="8"/>
      <c r="GA182" s="8"/>
      <c r="GB182" s="8"/>
      <c r="GC182" s="8"/>
      <c r="GD182" s="8"/>
      <c r="GE182" s="8"/>
      <c r="GF182" s="8"/>
      <c r="GG182" s="8"/>
      <c r="GH182" s="8"/>
      <c r="GI182" s="8"/>
      <c r="GJ182" s="8"/>
      <c r="GK182" s="8"/>
      <c r="GL182" s="8"/>
      <c r="GM182" s="8"/>
      <c r="GN182" s="8"/>
      <c r="GO182" s="8"/>
      <c r="GP182" s="8"/>
      <c r="GQ182" s="8"/>
      <c r="GR182" s="8"/>
      <c r="GS182" s="8"/>
      <c r="GT182" s="8"/>
      <c r="GU182" s="8"/>
      <c r="GV182" s="8"/>
      <c r="GW182" s="8"/>
      <c r="GX182" s="8"/>
      <c r="GY182" s="8"/>
      <c r="GZ182" s="8"/>
      <c r="HA182" s="8"/>
      <c r="HB182" s="8"/>
      <c r="HC182" s="8"/>
      <c r="HD182" s="8"/>
      <c r="HE182" s="8"/>
      <c r="HF182" s="8"/>
      <c r="HG182" s="8"/>
      <c r="HH182" s="8"/>
      <c r="HI182" s="8"/>
      <c r="HJ182" s="8"/>
      <c r="HK182" s="8"/>
      <c r="HL182" s="8"/>
      <c r="HM182" s="8"/>
      <c r="HN182" s="8"/>
      <c r="HO182" s="8"/>
      <c r="HP182" s="8"/>
      <c r="HQ182" s="8"/>
      <c r="HR182" s="8"/>
      <c r="HS182" s="8"/>
      <c r="HT182" s="8"/>
      <c r="HU182" s="8"/>
      <c r="HV182" s="8"/>
      <c r="HW182" s="8"/>
      <c r="HX182" s="8"/>
      <c r="HY182" s="8"/>
      <c r="HZ182" s="8"/>
      <c r="IA182" s="8"/>
      <c r="IB182" s="8"/>
      <c r="IC182" s="8"/>
      <c r="ID182" s="8"/>
      <c r="IE182" s="8"/>
      <c r="IF182" s="8"/>
      <c r="IG182" s="8"/>
      <c r="IH182" s="8"/>
      <c r="II182" s="8"/>
      <c r="IJ182" s="8"/>
      <c r="IK182" s="8"/>
      <c r="IL182" s="8"/>
      <c r="IM182" s="8"/>
      <c r="IN182" s="8"/>
      <c r="IO182" s="8"/>
      <c r="IP182" s="8"/>
    </row>
    <row r="183" spans="1:250" s="6" customFormat="1" ht="30" x14ac:dyDescent="0.25">
      <c r="A183" s="13">
        <v>1</v>
      </c>
      <c r="B183" s="127" t="s">
        <v>112</v>
      </c>
      <c r="C183" s="656">
        <f t="shared" ref="C183:M183" si="178">C171</f>
        <v>4500</v>
      </c>
      <c r="D183" s="656">
        <f t="shared" si="178"/>
        <v>1874</v>
      </c>
      <c r="E183" s="656">
        <f t="shared" si="178"/>
        <v>466</v>
      </c>
      <c r="F183" s="656">
        <f t="shared" si="178"/>
        <v>24.86659551760939</v>
      </c>
      <c r="G183" s="657">
        <f t="shared" si="178"/>
        <v>11607.775</v>
      </c>
      <c r="H183" s="657">
        <f t="shared" si="178"/>
        <v>4836.57</v>
      </c>
      <c r="I183" s="657">
        <f t="shared" si="178"/>
        <v>632.44195999999988</v>
      </c>
      <c r="J183" s="657">
        <f t="shared" ref="J183" si="179">J171</f>
        <v>-4204.1280399999996</v>
      </c>
      <c r="K183" s="657">
        <f t="shared" si="178"/>
        <v>-124.92986999999999</v>
      </c>
      <c r="L183" s="657">
        <f t="shared" si="178"/>
        <v>507.51209</v>
      </c>
      <c r="M183" s="657">
        <f t="shared" si="178"/>
        <v>13.076249490858189</v>
      </c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  <c r="BA183" s="8"/>
      <c r="BB183" s="8"/>
      <c r="BC183" s="8"/>
      <c r="BD183" s="8"/>
      <c r="BE183" s="8"/>
      <c r="BF183" s="8"/>
      <c r="BG183" s="8"/>
      <c r="BH183" s="8"/>
      <c r="BI183" s="8"/>
      <c r="BJ183" s="8"/>
      <c r="BK183" s="8"/>
      <c r="BL183" s="8"/>
      <c r="BM183" s="8"/>
      <c r="BN183" s="8"/>
      <c r="BO183" s="8"/>
      <c r="BP183" s="8"/>
      <c r="BQ183" s="8"/>
      <c r="BR183" s="8"/>
      <c r="BS183" s="8"/>
      <c r="BT183" s="8"/>
      <c r="BU183" s="8"/>
      <c r="BV183" s="8"/>
      <c r="BW183" s="8"/>
      <c r="BX183" s="8"/>
      <c r="BY183" s="8"/>
      <c r="BZ183" s="8"/>
      <c r="CA183" s="8"/>
      <c r="CB183" s="8"/>
      <c r="CC183" s="8"/>
      <c r="CD183" s="8"/>
      <c r="CE183" s="8"/>
      <c r="CF183" s="8"/>
      <c r="CG183" s="8"/>
      <c r="CH183" s="8"/>
      <c r="CI183" s="8"/>
      <c r="CJ183" s="8"/>
      <c r="CK183" s="8"/>
      <c r="CL183" s="8"/>
      <c r="CM183" s="8"/>
      <c r="CN183" s="8"/>
      <c r="CO183" s="8"/>
      <c r="CP183" s="8"/>
      <c r="CQ183" s="8"/>
      <c r="CR183" s="8"/>
      <c r="CS183" s="8"/>
      <c r="CT183" s="8"/>
      <c r="CU183" s="8"/>
      <c r="CV183" s="8"/>
      <c r="CW183" s="8"/>
      <c r="CX183" s="8"/>
      <c r="CY183" s="8"/>
      <c r="CZ183" s="8"/>
      <c r="DA183" s="8"/>
      <c r="DB183" s="8"/>
      <c r="DC183" s="8"/>
      <c r="DD183" s="8"/>
      <c r="DE183" s="8"/>
      <c r="DF183" s="8"/>
      <c r="DG183" s="8"/>
      <c r="DH183" s="8"/>
      <c r="DI183" s="8"/>
      <c r="DJ183" s="8"/>
      <c r="DK183" s="8"/>
      <c r="DL183" s="8"/>
      <c r="DM183" s="8"/>
      <c r="DN183" s="8"/>
      <c r="DO183" s="8"/>
      <c r="DP183" s="8"/>
      <c r="DQ183" s="8"/>
      <c r="DR183" s="8"/>
      <c r="DS183" s="8"/>
      <c r="DT183" s="8"/>
      <c r="DU183" s="8"/>
      <c r="DV183" s="8"/>
      <c r="DW183" s="8"/>
      <c r="DX183" s="8"/>
      <c r="DY183" s="8"/>
      <c r="DZ183" s="8"/>
      <c r="EA183" s="8"/>
      <c r="EB183" s="8"/>
      <c r="EC183" s="8"/>
      <c r="ED183" s="8"/>
      <c r="EE183" s="8"/>
      <c r="EF183" s="8"/>
      <c r="EG183" s="8"/>
      <c r="EH183" s="8"/>
      <c r="EI183" s="8"/>
      <c r="EJ183" s="8"/>
      <c r="EK183" s="8"/>
      <c r="EL183" s="8"/>
      <c r="EM183" s="8"/>
      <c r="EN183" s="8"/>
      <c r="EO183" s="8"/>
      <c r="EP183" s="8"/>
      <c r="EQ183" s="8"/>
      <c r="ER183" s="8"/>
      <c r="ES183" s="8"/>
      <c r="ET183" s="8"/>
      <c r="EU183" s="8"/>
      <c r="EV183" s="8"/>
      <c r="EW183" s="8"/>
      <c r="EX183" s="8"/>
      <c r="EY183" s="8"/>
      <c r="EZ183" s="8"/>
      <c r="FA183" s="8"/>
      <c r="FB183" s="8"/>
      <c r="FC183" s="8"/>
      <c r="FD183" s="8"/>
      <c r="FE183" s="8"/>
      <c r="FF183" s="8"/>
      <c r="FG183" s="8"/>
      <c r="FH183" s="8"/>
      <c r="FI183" s="8"/>
      <c r="FJ183" s="8"/>
      <c r="FK183" s="8"/>
      <c r="FL183" s="8"/>
      <c r="FM183" s="8"/>
      <c r="FN183" s="8"/>
      <c r="FO183" s="8"/>
      <c r="FP183" s="8"/>
      <c r="FQ183" s="8"/>
      <c r="FR183" s="8"/>
      <c r="FS183" s="8"/>
      <c r="FT183" s="8"/>
      <c r="FU183" s="8"/>
      <c r="FV183" s="8"/>
      <c r="FW183" s="8"/>
      <c r="FX183" s="8"/>
      <c r="FY183" s="8"/>
      <c r="FZ183" s="8"/>
      <c r="GA183" s="8"/>
      <c r="GB183" s="8"/>
      <c r="GC183" s="8"/>
      <c r="GD183" s="8"/>
      <c r="GE183" s="8"/>
      <c r="GF183" s="8"/>
      <c r="GG183" s="8"/>
      <c r="GH183" s="8"/>
      <c r="GI183" s="8"/>
      <c r="GJ183" s="8"/>
      <c r="GK183" s="8"/>
      <c r="GL183" s="8"/>
      <c r="GM183" s="8"/>
      <c r="GN183" s="8"/>
      <c r="GO183" s="8"/>
      <c r="GP183" s="8"/>
      <c r="GQ183" s="8"/>
      <c r="GR183" s="8"/>
      <c r="GS183" s="8"/>
      <c r="GT183" s="8"/>
      <c r="GU183" s="8"/>
      <c r="GV183" s="8"/>
      <c r="GW183" s="8"/>
      <c r="GX183" s="8"/>
      <c r="GY183" s="8"/>
      <c r="GZ183" s="8"/>
      <c r="HA183" s="8"/>
      <c r="HB183" s="8"/>
      <c r="HC183" s="8"/>
      <c r="HD183" s="8"/>
      <c r="HE183" s="8"/>
      <c r="HF183" s="8"/>
      <c r="HG183" s="8"/>
      <c r="HH183" s="8"/>
      <c r="HI183" s="8"/>
      <c r="HJ183" s="8"/>
      <c r="HK183" s="8"/>
      <c r="HL183" s="8"/>
      <c r="HM183" s="8"/>
      <c r="HN183" s="8"/>
      <c r="HO183" s="8"/>
      <c r="HP183" s="8"/>
      <c r="HQ183" s="8"/>
      <c r="HR183" s="8"/>
      <c r="HS183" s="8"/>
      <c r="HT183" s="8"/>
      <c r="HU183" s="8"/>
      <c r="HV183" s="8"/>
      <c r="HW183" s="8"/>
      <c r="HX183" s="8"/>
      <c r="HY183" s="8"/>
      <c r="HZ183" s="8"/>
      <c r="IA183" s="8"/>
      <c r="IB183" s="8"/>
      <c r="IC183" s="8"/>
      <c r="ID183" s="8"/>
      <c r="IE183" s="8"/>
      <c r="IF183" s="8"/>
      <c r="IG183" s="8"/>
      <c r="IH183" s="8"/>
      <c r="II183" s="8"/>
      <c r="IJ183" s="8"/>
      <c r="IK183" s="8"/>
      <c r="IL183" s="8"/>
      <c r="IM183" s="8"/>
      <c r="IN183" s="8"/>
      <c r="IO183" s="8"/>
      <c r="IP183" s="8"/>
    </row>
    <row r="184" spans="1:250" s="6" customFormat="1" ht="30" x14ac:dyDescent="0.25">
      <c r="A184" s="13">
        <v>1</v>
      </c>
      <c r="B184" s="126" t="s">
        <v>108</v>
      </c>
      <c r="C184" s="656">
        <f t="shared" ref="C184:M184" si="180">C172</f>
        <v>500</v>
      </c>
      <c r="D184" s="656">
        <f t="shared" si="180"/>
        <v>208</v>
      </c>
      <c r="E184" s="656">
        <f t="shared" si="180"/>
        <v>7</v>
      </c>
      <c r="F184" s="656">
        <f t="shared" si="180"/>
        <v>3.3653846153846154</v>
      </c>
      <c r="G184" s="657">
        <f t="shared" si="180"/>
        <v>1060.2550000000001</v>
      </c>
      <c r="H184" s="657">
        <f t="shared" si="180"/>
        <v>441.77</v>
      </c>
      <c r="I184" s="657">
        <f t="shared" si="180"/>
        <v>14.72475</v>
      </c>
      <c r="J184" s="657">
        <f t="shared" ref="J184" si="181">J172</f>
        <v>-427.04525000000001</v>
      </c>
      <c r="K184" s="657">
        <f t="shared" si="180"/>
        <v>0</v>
      </c>
      <c r="L184" s="657">
        <f t="shared" si="180"/>
        <v>14.72475</v>
      </c>
      <c r="M184" s="657">
        <f t="shared" si="180"/>
        <v>3.3331258347103696</v>
      </c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  <c r="BA184" s="8"/>
      <c r="BB184" s="8"/>
      <c r="BC184" s="8"/>
      <c r="BD184" s="8"/>
      <c r="BE184" s="8"/>
      <c r="BF184" s="8"/>
      <c r="BG184" s="8"/>
      <c r="BH184" s="8"/>
      <c r="BI184" s="8"/>
      <c r="BJ184" s="8"/>
      <c r="BK184" s="8"/>
      <c r="BL184" s="8"/>
      <c r="BM184" s="8"/>
      <c r="BN184" s="8"/>
      <c r="BO184" s="8"/>
      <c r="BP184" s="8"/>
      <c r="BQ184" s="8"/>
      <c r="BR184" s="8"/>
      <c r="BS184" s="8"/>
      <c r="BT184" s="8"/>
      <c r="BU184" s="8"/>
      <c r="BV184" s="8"/>
      <c r="BW184" s="8"/>
      <c r="BX184" s="8"/>
      <c r="BY184" s="8"/>
      <c r="BZ184" s="8"/>
      <c r="CA184" s="8"/>
      <c r="CB184" s="8"/>
      <c r="CC184" s="8"/>
      <c r="CD184" s="8"/>
      <c r="CE184" s="8"/>
      <c r="CF184" s="8"/>
      <c r="CG184" s="8"/>
      <c r="CH184" s="8"/>
      <c r="CI184" s="8"/>
      <c r="CJ184" s="8"/>
      <c r="CK184" s="8"/>
      <c r="CL184" s="8"/>
      <c r="CM184" s="8"/>
      <c r="CN184" s="8"/>
      <c r="CO184" s="8"/>
      <c r="CP184" s="8"/>
      <c r="CQ184" s="8"/>
      <c r="CR184" s="8"/>
      <c r="CS184" s="8"/>
      <c r="CT184" s="8"/>
      <c r="CU184" s="8"/>
      <c r="CV184" s="8"/>
      <c r="CW184" s="8"/>
      <c r="CX184" s="8"/>
      <c r="CY184" s="8"/>
      <c r="CZ184" s="8"/>
      <c r="DA184" s="8"/>
      <c r="DB184" s="8"/>
      <c r="DC184" s="8"/>
      <c r="DD184" s="8"/>
      <c r="DE184" s="8"/>
      <c r="DF184" s="8"/>
      <c r="DG184" s="8"/>
      <c r="DH184" s="8"/>
      <c r="DI184" s="8"/>
      <c r="DJ184" s="8"/>
      <c r="DK184" s="8"/>
      <c r="DL184" s="8"/>
      <c r="DM184" s="8"/>
      <c r="DN184" s="8"/>
      <c r="DO184" s="8"/>
      <c r="DP184" s="8"/>
      <c r="DQ184" s="8"/>
      <c r="DR184" s="8"/>
      <c r="DS184" s="8"/>
      <c r="DT184" s="8"/>
      <c r="DU184" s="8"/>
      <c r="DV184" s="8"/>
      <c r="DW184" s="8"/>
      <c r="DX184" s="8"/>
      <c r="DY184" s="8"/>
      <c r="DZ184" s="8"/>
      <c r="EA184" s="8"/>
      <c r="EB184" s="8"/>
      <c r="EC184" s="8"/>
      <c r="ED184" s="8"/>
      <c r="EE184" s="8"/>
      <c r="EF184" s="8"/>
      <c r="EG184" s="8"/>
      <c r="EH184" s="8"/>
      <c r="EI184" s="8"/>
      <c r="EJ184" s="8"/>
      <c r="EK184" s="8"/>
      <c r="EL184" s="8"/>
      <c r="EM184" s="8"/>
      <c r="EN184" s="8"/>
      <c r="EO184" s="8"/>
      <c r="EP184" s="8"/>
      <c r="EQ184" s="8"/>
      <c r="ER184" s="8"/>
      <c r="ES184" s="8"/>
      <c r="ET184" s="8"/>
      <c r="EU184" s="8"/>
      <c r="EV184" s="8"/>
      <c r="EW184" s="8"/>
      <c r="EX184" s="8"/>
      <c r="EY184" s="8"/>
      <c r="EZ184" s="8"/>
      <c r="FA184" s="8"/>
      <c r="FB184" s="8"/>
      <c r="FC184" s="8"/>
      <c r="FD184" s="8"/>
      <c r="FE184" s="8"/>
      <c r="FF184" s="8"/>
      <c r="FG184" s="8"/>
      <c r="FH184" s="8"/>
      <c r="FI184" s="8"/>
      <c r="FJ184" s="8"/>
      <c r="FK184" s="8"/>
      <c r="FL184" s="8"/>
      <c r="FM184" s="8"/>
      <c r="FN184" s="8"/>
      <c r="FO184" s="8"/>
      <c r="FP184" s="8"/>
      <c r="FQ184" s="8"/>
      <c r="FR184" s="8"/>
      <c r="FS184" s="8"/>
      <c r="FT184" s="8"/>
      <c r="FU184" s="8"/>
      <c r="FV184" s="8"/>
      <c r="FW184" s="8"/>
      <c r="FX184" s="8"/>
      <c r="FY184" s="8"/>
      <c r="FZ184" s="8"/>
      <c r="GA184" s="8"/>
      <c r="GB184" s="8"/>
      <c r="GC184" s="8"/>
      <c r="GD184" s="8"/>
      <c r="GE184" s="8"/>
      <c r="GF184" s="8"/>
      <c r="GG184" s="8"/>
      <c r="GH184" s="8"/>
      <c r="GI184" s="8"/>
      <c r="GJ184" s="8"/>
      <c r="GK184" s="8"/>
      <c r="GL184" s="8"/>
      <c r="GM184" s="8"/>
      <c r="GN184" s="8"/>
      <c r="GO184" s="8"/>
      <c r="GP184" s="8"/>
      <c r="GQ184" s="8"/>
      <c r="GR184" s="8"/>
      <c r="GS184" s="8"/>
      <c r="GT184" s="8"/>
      <c r="GU184" s="8"/>
      <c r="GV184" s="8"/>
      <c r="GW184" s="8"/>
      <c r="GX184" s="8"/>
      <c r="GY184" s="8"/>
      <c r="GZ184" s="8"/>
      <c r="HA184" s="8"/>
      <c r="HB184" s="8"/>
      <c r="HC184" s="8"/>
      <c r="HD184" s="8"/>
      <c r="HE184" s="8"/>
      <c r="HF184" s="8"/>
      <c r="HG184" s="8"/>
      <c r="HH184" s="8"/>
      <c r="HI184" s="8"/>
      <c r="HJ184" s="8"/>
      <c r="HK184" s="8"/>
      <c r="HL184" s="8"/>
      <c r="HM184" s="8"/>
      <c r="HN184" s="8"/>
      <c r="HO184" s="8"/>
      <c r="HP184" s="8"/>
      <c r="HQ184" s="8"/>
      <c r="HR184" s="8"/>
      <c r="HS184" s="8"/>
      <c r="HT184" s="8"/>
      <c r="HU184" s="8"/>
      <c r="HV184" s="8"/>
      <c r="HW184" s="8"/>
      <c r="HX184" s="8"/>
      <c r="HY184" s="8"/>
      <c r="HZ184" s="8"/>
      <c r="IA184" s="8"/>
      <c r="IB184" s="8"/>
      <c r="IC184" s="8"/>
      <c r="ID184" s="8"/>
      <c r="IE184" s="8"/>
      <c r="IF184" s="8"/>
      <c r="IG184" s="8"/>
      <c r="IH184" s="8"/>
      <c r="II184" s="8"/>
      <c r="IJ184" s="8"/>
      <c r="IK184" s="8"/>
      <c r="IL184" s="8"/>
      <c r="IM184" s="8"/>
      <c r="IN184" s="8"/>
      <c r="IO184" s="8"/>
      <c r="IP184" s="8"/>
    </row>
    <row r="185" spans="1:250" s="6" customFormat="1" ht="60" x14ac:dyDescent="0.25">
      <c r="A185" s="13">
        <v>1</v>
      </c>
      <c r="B185" s="126" t="s">
        <v>81</v>
      </c>
      <c r="C185" s="656">
        <f t="shared" ref="C185:M185" si="182">C173</f>
        <v>3500</v>
      </c>
      <c r="D185" s="656">
        <f t="shared" si="182"/>
        <v>1458</v>
      </c>
      <c r="E185" s="656">
        <f t="shared" si="182"/>
        <v>214</v>
      </c>
      <c r="F185" s="656">
        <f t="shared" si="182"/>
        <v>14.67764060356653</v>
      </c>
      <c r="G185" s="657">
        <f t="shared" si="182"/>
        <v>10013.709999999999</v>
      </c>
      <c r="H185" s="657">
        <f t="shared" si="182"/>
        <v>4172.38</v>
      </c>
      <c r="I185" s="657">
        <f t="shared" si="182"/>
        <v>392.87126999999998</v>
      </c>
      <c r="J185" s="657">
        <f t="shared" ref="J185" si="183">J173</f>
        <v>-3779.50873</v>
      </c>
      <c r="K185" s="657">
        <f t="shared" si="182"/>
        <v>-123.21804999999999</v>
      </c>
      <c r="L185" s="657">
        <f t="shared" si="182"/>
        <v>269.65321999999998</v>
      </c>
      <c r="M185" s="657">
        <f t="shared" si="182"/>
        <v>9.4159992618122033</v>
      </c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  <c r="BA185" s="8"/>
      <c r="BB185" s="8"/>
      <c r="BC185" s="8"/>
      <c r="BD185" s="8"/>
      <c r="BE185" s="8"/>
      <c r="BF185" s="8"/>
      <c r="BG185" s="8"/>
      <c r="BH185" s="8"/>
      <c r="BI185" s="8"/>
      <c r="BJ185" s="8"/>
      <c r="BK185" s="8"/>
      <c r="BL185" s="8"/>
      <c r="BM185" s="8"/>
      <c r="BN185" s="8"/>
      <c r="BO185" s="8"/>
      <c r="BP185" s="8"/>
      <c r="BQ185" s="8"/>
      <c r="BR185" s="8"/>
      <c r="BS185" s="8"/>
      <c r="BT185" s="8"/>
      <c r="BU185" s="8"/>
      <c r="BV185" s="8"/>
      <c r="BW185" s="8"/>
      <c r="BX185" s="8"/>
      <c r="BY185" s="8"/>
      <c r="BZ185" s="8"/>
      <c r="CA185" s="8"/>
      <c r="CB185" s="8"/>
      <c r="CC185" s="8"/>
      <c r="CD185" s="8"/>
      <c r="CE185" s="8"/>
      <c r="CF185" s="8"/>
      <c r="CG185" s="8"/>
      <c r="CH185" s="8"/>
      <c r="CI185" s="8"/>
      <c r="CJ185" s="8"/>
      <c r="CK185" s="8"/>
      <c r="CL185" s="8"/>
      <c r="CM185" s="8"/>
      <c r="CN185" s="8"/>
      <c r="CO185" s="8"/>
      <c r="CP185" s="8"/>
      <c r="CQ185" s="8"/>
      <c r="CR185" s="8"/>
      <c r="CS185" s="8"/>
      <c r="CT185" s="8"/>
      <c r="CU185" s="8"/>
      <c r="CV185" s="8"/>
      <c r="CW185" s="8"/>
      <c r="CX185" s="8"/>
      <c r="CY185" s="8"/>
      <c r="CZ185" s="8"/>
      <c r="DA185" s="8"/>
      <c r="DB185" s="8"/>
      <c r="DC185" s="8"/>
      <c r="DD185" s="8"/>
      <c r="DE185" s="8"/>
      <c r="DF185" s="8"/>
      <c r="DG185" s="8"/>
      <c r="DH185" s="8"/>
      <c r="DI185" s="8"/>
      <c r="DJ185" s="8"/>
      <c r="DK185" s="8"/>
      <c r="DL185" s="8"/>
      <c r="DM185" s="8"/>
      <c r="DN185" s="8"/>
      <c r="DO185" s="8"/>
      <c r="DP185" s="8"/>
      <c r="DQ185" s="8"/>
      <c r="DR185" s="8"/>
      <c r="DS185" s="8"/>
      <c r="DT185" s="8"/>
      <c r="DU185" s="8"/>
      <c r="DV185" s="8"/>
      <c r="DW185" s="8"/>
      <c r="DX185" s="8"/>
      <c r="DY185" s="8"/>
      <c r="DZ185" s="8"/>
      <c r="EA185" s="8"/>
      <c r="EB185" s="8"/>
      <c r="EC185" s="8"/>
      <c r="ED185" s="8"/>
      <c r="EE185" s="8"/>
      <c r="EF185" s="8"/>
      <c r="EG185" s="8"/>
      <c r="EH185" s="8"/>
      <c r="EI185" s="8"/>
      <c r="EJ185" s="8"/>
      <c r="EK185" s="8"/>
      <c r="EL185" s="8"/>
      <c r="EM185" s="8"/>
      <c r="EN185" s="8"/>
      <c r="EO185" s="8"/>
      <c r="EP185" s="8"/>
      <c r="EQ185" s="8"/>
      <c r="ER185" s="8"/>
      <c r="ES185" s="8"/>
      <c r="ET185" s="8"/>
      <c r="EU185" s="8"/>
      <c r="EV185" s="8"/>
      <c r="EW185" s="8"/>
      <c r="EX185" s="8"/>
      <c r="EY185" s="8"/>
      <c r="EZ185" s="8"/>
      <c r="FA185" s="8"/>
      <c r="FB185" s="8"/>
      <c r="FC185" s="8"/>
      <c r="FD185" s="8"/>
      <c r="FE185" s="8"/>
      <c r="FF185" s="8"/>
      <c r="FG185" s="8"/>
      <c r="FH185" s="8"/>
      <c r="FI185" s="8"/>
      <c r="FJ185" s="8"/>
      <c r="FK185" s="8"/>
      <c r="FL185" s="8"/>
      <c r="FM185" s="8"/>
      <c r="FN185" s="8"/>
      <c r="FO185" s="8"/>
      <c r="FP185" s="8"/>
      <c r="FQ185" s="8"/>
      <c r="FR185" s="8"/>
      <c r="FS185" s="8"/>
      <c r="FT185" s="8"/>
      <c r="FU185" s="8"/>
      <c r="FV185" s="8"/>
      <c r="FW185" s="8"/>
      <c r="FX185" s="8"/>
      <c r="FY185" s="8"/>
      <c r="FZ185" s="8"/>
      <c r="GA185" s="8"/>
      <c r="GB185" s="8"/>
      <c r="GC185" s="8"/>
      <c r="GD185" s="8"/>
      <c r="GE185" s="8"/>
      <c r="GF185" s="8"/>
      <c r="GG185" s="8"/>
      <c r="GH185" s="8"/>
      <c r="GI185" s="8"/>
      <c r="GJ185" s="8"/>
      <c r="GK185" s="8"/>
      <c r="GL185" s="8"/>
      <c r="GM185" s="8"/>
      <c r="GN185" s="8"/>
      <c r="GO185" s="8"/>
      <c r="GP185" s="8"/>
      <c r="GQ185" s="8"/>
      <c r="GR185" s="8"/>
      <c r="GS185" s="8"/>
      <c r="GT185" s="8"/>
      <c r="GU185" s="8"/>
      <c r="GV185" s="8"/>
      <c r="GW185" s="8"/>
      <c r="GX185" s="8"/>
      <c r="GY185" s="8"/>
      <c r="GZ185" s="8"/>
      <c r="HA185" s="8"/>
      <c r="HB185" s="8"/>
      <c r="HC185" s="8"/>
      <c r="HD185" s="8"/>
      <c r="HE185" s="8"/>
      <c r="HF185" s="8"/>
      <c r="HG185" s="8"/>
      <c r="HH185" s="8"/>
      <c r="HI185" s="8"/>
      <c r="HJ185" s="8"/>
      <c r="HK185" s="8"/>
      <c r="HL185" s="8"/>
      <c r="HM185" s="8"/>
      <c r="HN185" s="8"/>
      <c r="HO185" s="8"/>
      <c r="HP185" s="8"/>
      <c r="HQ185" s="8"/>
      <c r="HR185" s="8"/>
      <c r="HS185" s="8"/>
      <c r="HT185" s="8"/>
      <c r="HU185" s="8"/>
      <c r="HV185" s="8"/>
      <c r="HW185" s="8"/>
      <c r="HX185" s="8"/>
      <c r="HY185" s="8"/>
      <c r="HZ185" s="8"/>
      <c r="IA185" s="8"/>
      <c r="IB185" s="8"/>
      <c r="IC185" s="8"/>
      <c r="ID185" s="8"/>
      <c r="IE185" s="8"/>
      <c r="IF185" s="8"/>
      <c r="IG185" s="8"/>
      <c r="IH185" s="8"/>
      <c r="II185" s="8"/>
      <c r="IJ185" s="8"/>
      <c r="IK185" s="8"/>
      <c r="IL185" s="8"/>
      <c r="IM185" s="8"/>
      <c r="IN185" s="8"/>
      <c r="IO185" s="8"/>
      <c r="IP185" s="8"/>
    </row>
    <row r="186" spans="1:250" s="6" customFormat="1" ht="45" x14ac:dyDescent="0.25">
      <c r="A186" s="13">
        <v>1</v>
      </c>
      <c r="B186" s="126" t="s">
        <v>109</v>
      </c>
      <c r="C186" s="656">
        <f t="shared" ref="C186:M186" si="184">C174</f>
        <v>500</v>
      </c>
      <c r="D186" s="656">
        <f t="shared" si="184"/>
        <v>208</v>
      </c>
      <c r="E186" s="656">
        <f t="shared" si="184"/>
        <v>245</v>
      </c>
      <c r="F186" s="656">
        <f t="shared" si="184"/>
        <v>117.78846153846155</v>
      </c>
      <c r="G186" s="657">
        <f t="shared" si="184"/>
        <v>533.80999999999995</v>
      </c>
      <c r="H186" s="657">
        <f t="shared" si="184"/>
        <v>222.42</v>
      </c>
      <c r="I186" s="657">
        <f t="shared" si="184"/>
        <v>224.84593999999998</v>
      </c>
      <c r="J186" s="657">
        <f t="shared" ref="J186" si="185">J174</f>
        <v>2.4259399999999971</v>
      </c>
      <c r="K186" s="657">
        <f t="shared" si="184"/>
        <v>-1.7118199999999999</v>
      </c>
      <c r="L186" s="657">
        <f t="shared" si="184"/>
        <v>223.13412</v>
      </c>
      <c r="M186" s="657">
        <f t="shared" si="184"/>
        <v>101.09070227497527</v>
      </c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  <c r="BA186" s="8"/>
      <c r="BB186" s="8"/>
      <c r="BC186" s="8"/>
      <c r="BD186" s="8"/>
      <c r="BE186" s="8"/>
      <c r="BF186" s="8"/>
      <c r="BG186" s="8"/>
      <c r="BH186" s="8"/>
      <c r="BI186" s="8"/>
      <c r="BJ186" s="8"/>
      <c r="BK186" s="8"/>
      <c r="BL186" s="8"/>
      <c r="BM186" s="8"/>
      <c r="BN186" s="8"/>
      <c r="BO186" s="8"/>
      <c r="BP186" s="8"/>
      <c r="BQ186" s="8"/>
      <c r="BR186" s="8"/>
      <c r="BS186" s="8"/>
      <c r="BT186" s="8"/>
      <c r="BU186" s="8"/>
      <c r="BV186" s="8"/>
      <c r="BW186" s="8"/>
      <c r="BX186" s="8"/>
      <c r="BY186" s="8"/>
      <c r="BZ186" s="8"/>
      <c r="CA186" s="8"/>
      <c r="CB186" s="8"/>
      <c r="CC186" s="8"/>
      <c r="CD186" s="8"/>
      <c r="CE186" s="8"/>
      <c r="CF186" s="8"/>
      <c r="CG186" s="8"/>
      <c r="CH186" s="8"/>
      <c r="CI186" s="8"/>
      <c r="CJ186" s="8"/>
      <c r="CK186" s="8"/>
      <c r="CL186" s="8"/>
      <c r="CM186" s="8"/>
      <c r="CN186" s="8"/>
      <c r="CO186" s="8"/>
      <c r="CP186" s="8"/>
      <c r="CQ186" s="8"/>
      <c r="CR186" s="8"/>
      <c r="CS186" s="8"/>
      <c r="CT186" s="8"/>
      <c r="CU186" s="8"/>
      <c r="CV186" s="8"/>
      <c r="CW186" s="8"/>
      <c r="CX186" s="8"/>
      <c r="CY186" s="8"/>
      <c r="CZ186" s="8"/>
      <c r="DA186" s="8"/>
      <c r="DB186" s="8"/>
      <c r="DC186" s="8"/>
      <c r="DD186" s="8"/>
      <c r="DE186" s="8"/>
      <c r="DF186" s="8"/>
      <c r="DG186" s="8"/>
      <c r="DH186" s="8"/>
      <c r="DI186" s="8"/>
      <c r="DJ186" s="8"/>
      <c r="DK186" s="8"/>
      <c r="DL186" s="8"/>
      <c r="DM186" s="8"/>
      <c r="DN186" s="8"/>
      <c r="DO186" s="8"/>
      <c r="DP186" s="8"/>
      <c r="DQ186" s="8"/>
      <c r="DR186" s="8"/>
      <c r="DS186" s="8"/>
      <c r="DT186" s="8"/>
      <c r="DU186" s="8"/>
      <c r="DV186" s="8"/>
      <c r="DW186" s="8"/>
      <c r="DX186" s="8"/>
      <c r="DY186" s="8"/>
      <c r="DZ186" s="8"/>
      <c r="EA186" s="8"/>
      <c r="EB186" s="8"/>
      <c r="EC186" s="8"/>
      <c r="ED186" s="8"/>
      <c r="EE186" s="8"/>
      <c r="EF186" s="8"/>
      <c r="EG186" s="8"/>
      <c r="EH186" s="8"/>
      <c r="EI186" s="8"/>
      <c r="EJ186" s="8"/>
      <c r="EK186" s="8"/>
      <c r="EL186" s="8"/>
      <c r="EM186" s="8"/>
      <c r="EN186" s="8"/>
      <c r="EO186" s="8"/>
      <c r="EP186" s="8"/>
      <c r="EQ186" s="8"/>
      <c r="ER186" s="8"/>
      <c r="ES186" s="8"/>
      <c r="ET186" s="8"/>
      <c r="EU186" s="8"/>
      <c r="EV186" s="8"/>
      <c r="EW186" s="8"/>
      <c r="EX186" s="8"/>
      <c r="EY186" s="8"/>
      <c r="EZ186" s="8"/>
      <c r="FA186" s="8"/>
      <c r="FB186" s="8"/>
      <c r="FC186" s="8"/>
      <c r="FD186" s="8"/>
      <c r="FE186" s="8"/>
      <c r="FF186" s="8"/>
      <c r="FG186" s="8"/>
      <c r="FH186" s="8"/>
      <c r="FI186" s="8"/>
      <c r="FJ186" s="8"/>
      <c r="FK186" s="8"/>
      <c r="FL186" s="8"/>
      <c r="FM186" s="8"/>
      <c r="FN186" s="8"/>
      <c r="FO186" s="8"/>
      <c r="FP186" s="8"/>
      <c r="FQ186" s="8"/>
      <c r="FR186" s="8"/>
      <c r="FS186" s="8"/>
      <c r="FT186" s="8"/>
      <c r="FU186" s="8"/>
      <c r="FV186" s="8"/>
      <c r="FW186" s="8"/>
      <c r="FX186" s="8"/>
      <c r="FY186" s="8"/>
      <c r="FZ186" s="8"/>
      <c r="GA186" s="8"/>
      <c r="GB186" s="8"/>
      <c r="GC186" s="8"/>
      <c r="GD186" s="8"/>
      <c r="GE186" s="8"/>
      <c r="GF186" s="8"/>
      <c r="GG186" s="8"/>
      <c r="GH186" s="8"/>
      <c r="GI186" s="8"/>
      <c r="GJ186" s="8"/>
      <c r="GK186" s="8"/>
      <c r="GL186" s="8"/>
      <c r="GM186" s="8"/>
      <c r="GN186" s="8"/>
      <c r="GO186" s="8"/>
      <c r="GP186" s="8"/>
      <c r="GQ186" s="8"/>
      <c r="GR186" s="8"/>
      <c r="GS186" s="8"/>
      <c r="GT186" s="8"/>
      <c r="GU186" s="8"/>
      <c r="GV186" s="8"/>
      <c r="GW186" s="8"/>
      <c r="GX186" s="8"/>
      <c r="GY186" s="8"/>
      <c r="GZ186" s="8"/>
      <c r="HA186" s="8"/>
      <c r="HB186" s="8"/>
      <c r="HC186" s="8"/>
      <c r="HD186" s="8"/>
      <c r="HE186" s="8"/>
      <c r="HF186" s="8"/>
      <c r="HG186" s="8"/>
      <c r="HH186" s="8"/>
      <c r="HI186" s="8"/>
      <c r="HJ186" s="8"/>
      <c r="HK186" s="8"/>
      <c r="HL186" s="8"/>
      <c r="HM186" s="8"/>
      <c r="HN186" s="8"/>
      <c r="HO186" s="8"/>
      <c r="HP186" s="8"/>
      <c r="HQ186" s="8"/>
      <c r="HR186" s="8"/>
      <c r="HS186" s="8"/>
      <c r="HT186" s="8"/>
      <c r="HU186" s="8"/>
      <c r="HV186" s="8"/>
      <c r="HW186" s="8"/>
      <c r="HX186" s="8"/>
      <c r="HY186" s="8"/>
      <c r="HZ186" s="8"/>
      <c r="IA186" s="8"/>
      <c r="IB186" s="8"/>
      <c r="IC186" s="8"/>
      <c r="ID186" s="8"/>
      <c r="IE186" s="8"/>
      <c r="IF186" s="8"/>
      <c r="IG186" s="8"/>
      <c r="IH186" s="8"/>
      <c r="II186" s="8"/>
      <c r="IJ186" s="8"/>
      <c r="IK186" s="8"/>
      <c r="IL186" s="8"/>
      <c r="IM186" s="8"/>
      <c r="IN186" s="8"/>
      <c r="IO186" s="8"/>
      <c r="IP186" s="8"/>
    </row>
    <row r="187" spans="1:250" s="6" customFormat="1" ht="30" x14ac:dyDescent="0.25">
      <c r="A187" s="13"/>
      <c r="B187" s="213" t="s">
        <v>123</v>
      </c>
      <c r="C187" s="658">
        <f t="shared" ref="C187:M187" si="186">SUM(C175)</f>
        <v>7150</v>
      </c>
      <c r="D187" s="658">
        <f t="shared" si="186"/>
        <v>2979</v>
      </c>
      <c r="E187" s="658">
        <f t="shared" si="186"/>
        <v>2821</v>
      </c>
      <c r="F187" s="658">
        <f t="shared" si="186"/>
        <v>94.696206780798931</v>
      </c>
      <c r="G187" s="658">
        <f t="shared" si="186"/>
        <v>6958.5230000000001</v>
      </c>
      <c r="H187" s="658">
        <f t="shared" si="186"/>
        <v>2899.38</v>
      </c>
      <c r="I187" s="658">
        <f t="shared" si="186"/>
        <v>2757.1322599999999</v>
      </c>
      <c r="J187" s="658">
        <f t="shared" ref="J187" si="187">SUM(J175)</f>
        <v>-142.24774000000025</v>
      </c>
      <c r="K187" s="658">
        <f t="shared" si="186"/>
        <v>-2.9196599999999999</v>
      </c>
      <c r="L187" s="658">
        <f t="shared" si="186"/>
        <v>2754.2125999999998</v>
      </c>
      <c r="M187" s="658">
        <f t="shared" si="186"/>
        <v>95.093856617621682</v>
      </c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  <c r="BA187" s="8"/>
      <c r="BB187" s="8"/>
      <c r="BC187" s="8"/>
      <c r="BD187" s="8"/>
      <c r="BE187" s="8"/>
      <c r="BF187" s="8"/>
      <c r="BG187" s="8"/>
      <c r="BH187" s="8"/>
      <c r="BI187" s="8"/>
      <c r="BJ187" s="8"/>
      <c r="BK187" s="8"/>
      <c r="BL187" s="8"/>
      <c r="BM187" s="8"/>
      <c r="BN187" s="8"/>
      <c r="BO187" s="8"/>
      <c r="BP187" s="8"/>
      <c r="BQ187" s="8"/>
      <c r="BR187" s="8"/>
      <c r="BS187" s="8"/>
      <c r="BT187" s="8"/>
      <c r="BU187" s="8"/>
      <c r="BV187" s="8"/>
      <c r="BW187" s="8"/>
      <c r="BX187" s="8"/>
      <c r="BY187" s="8"/>
      <c r="BZ187" s="8"/>
      <c r="CA187" s="8"/>
      <c r="CB187" s="8"/>
      <c r="CC187" s="8"/>
      <c r="CD187" s="8"/>
      <c r="CE187" s="8"/>
      <c r="CF187" s="8"/>
      <c r="CG187" s="8"/>
      <c r="CH187" s="8"/>
      <c r="CI187" s="8"/>
      <c r="CJ187" s="8"/>
      <c r="CK187" s="8"/>
      <c r="CL187" s="8"/>
      <c r="CM187" s="8"/>
      <c r="CN187" s="8"/>
      <c r="CO187" s="8"/>
      <c r="CP187" s="8"/>
      <c r="CQ187" s="8"/>
      <c r="CR187" s="8"/>
      <c r="CS187" s="8"/>
      <c r="CT187" s="8"/>
      <c r="CU187" s="8"/>
      <c r="CV187" s="8"/>
      <c r="CW187" s="8"/>
      <c r="CX187" s="8"/>
      <c r="CY187" s="8"/>
      <c r="CZ187" s="8"/>
      <c r="DA187" s="8"/>
      <c r="DB187" s="8"/>
      <c r="DC187" s="8"/>
      <c r="DD187" s="8"/>
      <c r="DE187" s="8"/>
      <c r="DF187" s="8"/>
      <c r="DG187" s="8"/>
      <c r="DH187" s="8"/>
      <c r="DI187" s="8"/>
      <c r="DJ187" s="8"/>
      <c r="DK187" s="8"/>
      <c r="DL187" s="8"/>
      <c r="DM187" s="8"/>
      <c r="DN187" s="8"/>
      <c r="DO187" s="8"/>
      <c r="DP187" s="8"/>
      <c r="DQ187" s="8"/>
      <c r="DR187" s="8"/>
      <c r="DS187" s="8"/>
      <c r="DT187" s="8"/>
      <c r="DU187" s="8"/>
      <c r="DV187" s="8"/>
      <c r="DW187" s="8"/>
      <c r="DX187" s="8"/>
      <c r="DY187" s="8"/>
      <c r="DZ187" s="8"/>
      <c r="EA187" s="8"/>
      <c r="EB187" s="8"/>
      <c r="EC187" s="8"/>
      <c r="ED187" s="8"/>
      <c r="EE187" s="8"/>
      <c r="EF187" s="8"/>
      <c r="EG187" s="8"/>
      <c r="EH187" s="8"/>
      <c r="EI187" s="8"/>
      <c r="EJ187" s="8"/>
      <c r="EK187" s="8"/>
      <c r="EL187" s="8"/>
      <c r="EM187" s="8"/>
      <c r="EN187" s="8"/>
      <c r="EO187" s="8"/>
      <c r="EP187" s="8"/>
      <c r="EQ187" s="8"/>
      <c r="ER187" s="8"/>
      <c r="ES187" s="8"/>
      <c r="ET187" s="8"/>
      <c r="EU187" s="8"/>
      <c r="EV187" s="8"/>
      <c r="EW187" s="8"/>
      <c r="EX187" s="8"/>
      <c r="EY187" s="8"/>
      <c r="EZ187" s="8"/>
      <c r="FA187" s="8"/>
      <c r="FB187" s="8"/>
      <c r="FC187" s="8"/>
      <c r="FD187" s="8"/>
      <c r="FE187" s="8"/>
      <c r="FF187" s="8"/>
      <c r="FG187" s="8"/>
      <c r="FH187" s="8"/>
      <c r="FI187" s="8"/>
      <c r="FJ187" s="8"/>
      <c r="FK187" s="8"/>
      <c r="FL187" s="8"/>
      <c r="FM187" s="8"/>
      <c r="FN187" s="8"/>
      <c r="FO187" s="8"/>
      <c r="FP187" s="8"/>
      <c r="FQ187" s="8"/>
      <c r="FR187" s="8"/>
      <c r="FS187" s="8"/>
      <c r="FT187" s="8"/>
      <c r="FU187" s="8"/>
      <c r="FV187" s="8"/>
      <c r="FW187" s="8"/>
      <c r="FX187" s="8"/>
      <c r="FY187" s="8"/>
      <c r="FZ187" s="8"/>
      <c r="GA187" s="8"/>
      <c r="GB187" s="8"/>
      <c r="GC187" s="8"/>
      <c r="GD187" s="8"/>
      <c r="GE187" s="8"/>
      <c r="GF187" s="8"/>
      <c r="GG187" s="8"/>
      <c r="GH187" s="8"/>
      <c r="GI187" s="8"/>
      <c r="GJ187" s="8"/>
      <c r="GK187" s="8"/>
      <c r="GL187" s="8"/>
      <c r="GM187" s="8"/>
      <c r="GN187" s="8"/>
      <c r="GO187" s="8"/>
      <c r="GP187" s="8"/>
      <c r="GQ187" s="8"/>
      <c r="GR187" s="8"/>
      <c r="GS187" s="8"/>
      <c r="GT187" s="8"/>
      <c r="GU187" s="8"/>
      <c r="GV187" s="8"/>
      <c r="GW187" s="8"/>
      <c r="GX187" s="8"/>
      <c r="GY187" s="8"/>
      <c r="GZ187" s="8"/>
      <c r="HA187" s="8"/>
      <c r="HB187" s="8"/>
      <c r="HC187" s="8"/>
      <c r="HD187" s="8"/>
      <c r="HE187" s="8"/>
      <c r="HF187" s="8"/>
      <c r="HG187" s="8"/>
      <c r="HH187" s="8"/>
      <c r="HI187" s="8"/>
      <c r="HJ187" s="8"/>
      <c r="HK187" s="8"/>
      <c r="HL187" s="8"/>
      <c r="HM187" s="8"/>
      <c r="HN187" s="8"/>
      <c r="HO187" s="8"/>
      <c r="HP187" s="8"/>
      <c r="HQ187" s="8"/>
      <c r="HR187" s="8"/>
      <c r="HS187" s="8"/>
      <c r="HT187" s="8"/>
      <c r="HU187" s="8"/>
      <c r="HV187" s="8"/>
      <c r="HW187" s="8"/>
      <c r="HX187" s="8"/>
      <c r="HY187" s="8"/>
      <c r="HZ187" s="8"/>
      <c r="IA187" s="8"/>
      <c r="IB187" s="8"/>
      <c r="IC187" s="8"/>
      <c r="ID187" s="8"/>
      <c r="IE187" s="8"/>
      <c r="IF187" s="8"/>
      <c r="IG187" s="8"/>
      <c r="IH187" s="8"/>
      <c r="II187" s="8"/>
      <c r="IJ187" s="8"/>
      <c r="IK187" s="8"/>
      <c r="IL187" s="8"/>
      <c r="IM187" s="8"/>
      <c r="IN187" s="8"/>
      <c r="IO187" s="8"/>
      <c r="IP187" s="8"/>
    </row>
    <row r="188" spans="1:250" ht="15.75" thickBot="1" x14ac:dyDescent="0.3">
      <c r="A188" s="13">
        <v>1</v>
      </c>
      <c r="B188" s="227" t="s">
        <v>107</v>
      </c>
      <c r="C188" s="659">
        <f t="shared" ref="C188:M188" si="188">C176</f>
        <v>0</v>
      </c>
      <c r="D188" s="659">
        <f t="shared" si="188"/>
        <v>0</v>
      </c>
      <c r="E188" s="659">
        <f t="shared" si="188"/>
        <v>0</v>
      </c>
      <c r="F188" s="659">
        <f t="shared" si="188"/>
        <v>0</v>
      </c>
      <c r="G188" s="660">
        <f t="shared" si="188"/>
        <v>26374.445480000002</v>
      </c>
      <c r="H188" s="660">
        <f t="shared" si="188"/>
        <v>10989.349999999999</v>
      </c>
      <c r="I188" s="660">
        <f t="shared" si="188"/>
        <v>4847.2014600000002</v>
      </c>
      <c r="J188" s="660">
        <f t="shared" ref="J188" si="189">J176</f>
        <v>-6142.1485400000001</v>
      </c>
      <c r="K188" s="660">
        <f t="shared" si="188"/>
        <v>-248.73707999999996</v>
      </c>
      <c r="L188" s="660">
        <f t="shared" si="188"/>
        <v>4598.4643799999994</v>
      </c>
      <c r="M188" s="660">
        <f t="shared" si="188"/>
        <v>44.108172548876873</v>
      </c>
    </row>
    <row r="189" spans="1:250" ht="15.75" thickBot="1" x14ac:dyDescent="0.3">
      <c r="A189" s="13">
        <v>1</v>
      </c>
      <c r="B189" s="58" t="s">
        <v>7</v>
      </c>
      <c r="C189" s="661"/>
      <c r="D189" s="661"/>
      <c r="E189" s="662"/>
      <c r="F189" s="661"/>
      <c r="G189" s="663"/>
      <c r="H189" s="663"/>
      <c r="I189" s="664"/>
      <c r="J189" s="664">
        <f t="shared" si="126"/>
        <v>0</v>
      </c>
      <c r="K189" s="664"/>
      <c r="L189" s="664"/>
      <c r="M189" s="663"/>
    </row>
    <row r="190" spans="1:250" ht="34.5" customHeight="1" x14ac:dyDescent="0.25">
      <c r="A190" s="13">
        <v>1</v>
      </c>
      <c r="B190" s="84" t="s">
        <v>124</v>
      </c>
      <c r="C190" s="614"/>
      <c r="D190" s="614"/>
      <c r="E190" s="518"/>
      <c r="F190" s="614"/>
      <c r="G190" s="615"/>
      <c r="H190" s="615"/>
      <c r="I190" s="562"/>
      <c r="J190" s="562">
        <f t="shared" si="126"/>
        <v>0</v>
      </c>
      <c r="K190" s="562"/>
      <c r="L190" s="562"/>
      <c r="M190" s="615"/>
    </row>
    <row r="191" spans="1:250" s="25" customFormat="1" ht="30" x14ac:dyDescent="0.25">
      <c r="A191" s="13">
        <v>1</v>
      </c>
      <c r="B191" s="48" t="s">
        <v>120</v>
      </c>
      <c r="C191" s="396">
        <f>SUM(C192:C195)</f>
        <v>6752</v>
      </c>
      <c r="D191" s="396">
        <f>SUM(D192:D195)</f>
        <v>2813</v>
      </c>
      <c r="E191" s="396">
        <f>SUM(E192:E195)</f>
        <v>3425</v>
      </c>
      <c r="F191" s="396">
        <f>E191/D191*100</f>
        <v>121.75613224315678</v>
      </c>
      <c r="G191" s="562">
        <f t="shared" ref="G191:L191" si="190">SUM(G192:G195)</f>
        <v>12237.73416</v>
      </c>
      <c r="H191" s="562">
        <f t="shared" si="190"/>
        <v>5099.0600000000004</v>
      </c>
      <c r="I191" s="562">
        <f t="shared" si="190"/>
        <v>6845.8607000000011</v>
      </c>
      <c r="J191" s="562">
        <f t="shared" si="190"/>
        <v>1746.8007000000005</v>
      </c>
      <c r="K191" s="562">
        <f t="shared" si="190"/>
        <v>-226.31728000000004</v>
      </c>
      <c r="L191" s="562">
        <f t="shared" si="190"/>
        <v>6619.5434200000009</v>
      </c>
      <c r="M191" s="562">
        <f>I191/H191*100</f>
        <v>134.25730820974849</v>
      </c>
    </row>
    <row r="192" spans="1:250" s="25" customFormat="1" ht="30" x14ac:dyDescent="0.25">
      <c r="A192" s="13">
        <v>1</v>
      </c>
      <c r="B192" s="47" t="s">
        <v>79</v>
      </c>
      <c r="C192" s="396">
        <v>5000</v>
      </c>
      <c r="D192" s="397">
        <f t="shared" ref="D192:D199" si="191">ROUND(C192/12*$B$3,0)</f>
        <v>2083</v>
      </c>
      <c r="E192" s="396">
        <v>2210</v>
      </c>
      <c r="F192" s="396">
        <f>E192/D192*100</f>
        <v>106.09697551608257</v>
      </c>
      <c r="G192" s="615">
        <v>7857.3</v>
      </c>
      <c r="H192" s="565">
        <f t="shared" ref="H192:H195" si="192">ROUND(G192/12*$B$3,2)</f>
        <v>3273.88</v>
      </c>
      <c r="I192" s="562">
        <f t="shared" ref="I192:I195" si="193">L192-K192</f>
        <v>3600.0367200000005</v>
      </c>
      <c r="J192" s="562">
        <f t="shared" si="126"/>
        <v>326.1567200000004</v>
      </c>
      <c r="K192" s="562">
        <v>-126.80175</v>
      </c>
      <c r="L192" s="562">
        <v>3473.2349700000004</v>
      </c>
      <c r="M192" s="562">
        <f t="shared" ref="M192:M201" si="194">I192/H192*100</f>
        <v>109.96239080235073</v>
      </c>
    </row>
    <row r="193" spans="1:13" s="25" customFormat="1" ht="30" x14ac:dyDescent="0.25">
      <c r="A193" s="13">
        <v>1</v>
      </c>
      <c r="B193" s="47" t="s">
        <v>80</v>
      </c>
      <c r="C193" s="396">
        <v>1500</v>
      </c>
      <c r="D193" s="397">
        <f t="shared" si="191"/>
        <v>625</v>
      </c>
      <c r="E193" s="396">
        <v>983</v>
      </c>
      <c r="F193" s="396">
        <f>E193/D193*100</f>
        <v>157.28</v>
      </c>
      <c r="G193" s="562">
        <v>2726.79</v>
      </c>
      <c r="H193" s="565">
        <f t="shared" si="192"/>
        <v>1136.1600000000001</v>
      </c>
      <c r="I193" s="562">
        <f t="shared" si="193"/>
        <v>1723.4214200000001</v>
      </c>
      <c r="J193" s="562">
        <f t="shared" si="126"/>
        <v>587.26142000000004</v>
      </c>
      <c r="K193" s="562">
        <v>-50.29992</v>
      </c>
      <c r="L193" s="562">
        <v>1673.1215000000002</v>
      </c>
      <c r="M193" s="562">
        <f t="shared" si="194"/>
        <v>151.68826749753558</v>
      </c>
    </row>
    <row r="194" spans="1:13" s="25" customFormat="1" ht="45" x14ac:dyDescent="0.25">
      <c r="A194" s="13">
        <v>1</v>
      </c>
      <c r="B194" s="47" t="s">
        <v>114</v>
      </c>
      <c r="C194" s="396">
        <v>60</v>
      </c>
      <c r="D194" s="397">
        <f t="shared" si="191"/>
        <v>25</v>
      </c>
      <c r="E194" s="396">
        <v>42</v>
      </c>
      <c r="F194" s="396">
        <f>E194/D194*100</f>
        <v>168</v>
      </c>
      <c r="G194" s="562">
        <v>393.72480000000002</v>
      </c>
      <c r="H194" s="565">
        <f t="shared" si="192"/>
        <v>164.05</v>
      </c>
      <c r="I194" s="562">
        <f t="shared" si="193"/>
        <v>275.60736000000003</v>
      </c>
      <c r="J194" s="562">
        <f t="shared" si="126"/>
        <v>111.55736000000002</v>
      </c>
      <c r="K194" s="562">
        <v>-16.40521</v>
      </c>
      <c r="L194" s="562">
        <v>259.20215000000002</v>
      </c>
      <c r="M194" s="562">
        <f t="shared" si="194"/>
        <v>168.00204815604999</v>
      </c>
    </row>
    <row r="195" spans="1:13" s="25" customFormat="1" ht="30" x14ac:dyDescent="0.25">
      <c r="A195" s="13">
        <v>1</v>
      </c>
      <c r="B195" s="47" t="s">
        <v>115</v>
      </c>
      <c r="C195" s="396">
        <v>192</v>
      </c>
      <c r="D195" s="397">
        <f t="shared" si="191"/>
        <v>80</v>
      </c>
      <c r="E195" s="396">
        <v>190</v>
      </c>
      <c r="F195" s="396">
        <f t="shared" ref="F195:F199" si="195">E195/D195*100</f>
        <v>237.5</v>
      </c>
      <c r="G195" s="562">
        <v>1259.9193599999999</v>
      </c>
      <c r="H195" s="565">
        <f t="shared" si="192"/>
        <v>524.97</v>
      </c>
      <c r="I195" s="562">
        <f t="shared" si="193"/>
        <v>1246.7952</v>
      </c>
      <c r="J195" s="562">
        <f t="shared" si="126"/>
        <v>721.8252</v>
      </c>
      <c r="K195" s="562">
        <v>-32.810400000000001</v>
      </c>
      <c r="L195" s="562">
        <v>1213.9848</v>
      </c>
      <c r="M195" s="562">
        <f t="shared" si="194"/>
        <v>237.49837133550486</v>
      </c>
    </row>
    <row r="196" spans="1:13" s="25" customFormat="1" ht="30" x14ac:dyDescent="0.25">
      <c r="A196" s="13">
        <v>1</v>
      </c>
      <c r="B196" s="48" t="s">
        <v>112</v>
      </c>
      <c r="C196" s="396">
        <f>SUM(C197:C199)</f>
        <v>8769</v>
      </c>
      <c r="D196" s="396">
        <f>SUM(D197:D199)</f>
        <v>3654</v>
      </c>
      <c r="E196" s="396">
        <f>SUM(E197:E199)</f>
        <v>3256</v>
      </c>
      <c r="F196" s="396">
        <f t="shared" si="195"/>
        <v>89.107827038861515</v>
      </c>
      <c r="G196" s="564">
        <f t="shared" ref="G196:L196" si="196">SUM(G197:G199)</f>
        <v>21658.73054</v>
      </c>
      <c r="H196" s="564">
        <f t="shared" si="196"/>
        <v>9024.4699999999993</v>
      </c>
      <c r="I196" s="564">
        <f t="shared" si="196"/>
        <v>8333.8459099999982</v>
      </c>
      <c r="J196" s="564">
        <f t="shared" si="196"/>
        <v>-690.62409000000093</v>
      </c>
      <c r="K196" s="564">
        <f t="shared" si="196"/>
        <v>-7.3576800000000002</v>
      </c>
      <c r="L196" s="564">
        <f t="shared" si="196"/>
        <v>8326.488229999999</v>
      </c>
      <c r="M196" s="562">
        <f t="shared" si="194"/>
        <v>92.34720609631367</v>
      </c>
    </row>
    <row r="197" spans="1:13" s="25" customFormat="1" ht="30" x14ac:dyDescent="0.25">
      <c r="A197" s="13">
        <v>1</v>
      </c>
      <c r="B197" s="47" t="s">
        <v>108</v>
      </c>
      <c r="C197" s="396">
        <v>2900</v>
      </c>
      <c r="D197" s="397">
        <f t="shared" si="191"/>
        <v>1208</v>
      </c>
      <c r="E197" s="396">
        <v>1104</v>
      </c>
      <c r="F197" s="396">
        <f t="shared" si="195"/>
        <v>91.390728476821195</v>
      </c>
      <c r="G197" s="562">
        <v>6149.4790000000012</v>
      </c>
      <c r="H197" s="565">
        <f t="shared" ref="H197:H200" si="197">ROUND(G197/12*$B$3,2)</f>
        <v>2562.2800000000002</v>
      </c>
      <c r="I197" s="562">
        <f t="shared" ref="I197:I200" si="198">L197-K197</f>
        <v>2319.1090399999998</v>
      </c>
      <c r="J197" s="562">
        <f t="shared" si="126"/>
        <v>-243.17096000000038</v>
      </c>
      <c r="K197" s="562">
        <v>-7.3576800000000002</v>
      </c>
      <c r="L197" s="562">
        <v>2311.7513599999997</v>
      </c>
      <c r="M197" s="562">
        <f t="shared" si="194"/>
        <v>90.509586774279143</v>
      </c>
    </row>
    <row r="198" spans="1:13" s="25" customFormat="1" ht="60" x14ac:dyDescent="0.25">
      <c r="A198" s="13">
        <v>1</v>
      </c>
      <c r="B198" s="47" t="s">
        <v>119</v>
      </c>
      <c r="C198" s="396">
        <v>5154</v>
      </c>
      <c r="D198" s="397">
        <f t="shared" si="191"/>
        <v>2148</v>
      </c>
      <c r="E198" s="396">
        <v>2001</v>
      </c>
      <c r="F198" s="396">
        <f t="shared" si="195"/>
        <v>93.156424581005581</v>
      </c>
      <c r="G198" s="562">
        <v>14745.90324</v>
      </c>
      <c r="H198" s="565">
        <f t="shared" si="197"/>
        <v>6144.13</v>
      </c>
      <c r="I198" s="562">
        <f t="shared" si="198"/>
        <v>5849.9003599999996</v>
      </c>
      <c r="J198" s="562">
        <f t="shared" si="126"/>
        <v>-294.22964000000047</v>
      </c>
      <c r="K198" s="562">
        <v>0</v>
      </c>
      <c r="L198" s="562">
        <v>5849.9003599999996</v>
      </c>
      <c r="M198" s="562">
        <f t="shared" si="194"/>
        <v>95.211207445154969</v>
      </c>
    </row>
    <row r="199" spans="1:13" s="25" customFormat="1" ht="45" x14ac:dyDescent="0.25">
      <c r="A199" s="13">
        <v>1</v>
      </c>
      <c r="B199" s="47" t="s">
        <v>109</v>
      </c>
      <c r="C199" s="396">
        <v>715</v>
      </c>
      <c r="D199" s="397">
        <f t="shared" si="191"/>
        <v>298</v>
      </c>
      <c r="E199" s="396">
        <v>151</v>
      </c>
      <c r="F199" s="396">
        <f t="shared" si="195"/>
        <v>50.671140939597315</v>
      </c>
      <c r="G199" s="562">
        <v>763.34829999999988</v>
      </c>
      <c r="H199" s="565">
        <f t="shared" si="197"/>
        <v>318.06</v>
      </c>
      <c r="I199" s="562">
        <f t="shared" si="198"/>
        <v>164.83650999999998</v>
      </c>
      <c r="J199" s="562">
        <f t="shared" si="126"/>
        <v>-153.22349000000003</v>
      </c>
      <c r="K199" s="562">
        <v>0</v>
      </c>
      <c r="L199" s="562">
        <v>164.83650999999998</v>
      </c>
      <c r="M199" s="562">
        <f t="shared" si="194"/>
        <v>51.825602087656407</v>
      </c>
    </row>
    <row r="200" spans="1:13" s="25" customFormat="1" ht="30" x14ac:dyDescent="0.25">
      <c r="A200" s="13"/>
      <c r="B200" s="271" t="s">
        <v>123</v>
      </c>
      <c r="C200" s="396">
        <v>13000</v>
      </c>
      <c r="D200" s="397">
        <f>ROUND(C200/12*$B$3,0)</f>
        <v>5417</v>
      </c>
      <c r="E200" s="396">
        <v>5040</v>
      </c>
      <c r="F200" s="396">
        <f>E200/D200*100</f>
        <v>93.040428281336531</v>
      </c>
      <c r="G200" s="562">
        <v>12651.86</v>
      </c>
      <c r="H200" s="565">
        <f t="shared" si="197"/>
        <v>5271.61</v>
      </c>
      <c r="I200" s="562">
        <f t="shared" si="198"/>
        <v>4907.4128000000001</v>
      </c>
      <c r="J200" s="562">
        <f t="shared" si="126"/>
        <v>-364.19719999999961</v>
      </c>
      <c r="K200" s="562">
        <v>-6.374200000000001</v>
      </c>
      <c r="L200" s="562">
        <v>4901.0385999999999</v>
      </c>
      <c r="M200" s="562">
        <f>I200/H200*100</f>
        <v>93.091347804560669</v>
      </c>
    </row>
    <row r="201" spans="1:13" s="25" customFormat="1" ht="15.75" thickBot="1" x14ac:dyDescent="0.3">
      <c r="A201" s="13">
        <v>1</v>
      </c>
      <c r="B201" s="7" t="s">
        <v>3</v>
      </c>
      <c r="C201" s="552"/>
      <c r="D201" s="552"/>
      <c r="E201" s="552"/>
      <c r="F201" s="552"/>
      <c r="G201" s="633">
        <f t="shared" ref="G201:L201" si="199">G196+G191+G200</f>
        <v>46548.324699999997</v>
      </c>
      <c r="H201" s="633">
        <f t="shared" si="199"/>
        <v>19395.14</v>
      </c>
      <c r="I201" s="633">
        <f t="shared" si="199"/>
        <v>20087.119409999999</v>
      </c>
      <c r="J201" s="633">
        <f t="shared" si="199"/>
        <v>691.97940999999992</v>
      </c>
      <c r="K201" s="633">
        <f t="shared" si="199"/>
        <v>-240.04916000000003</v>
      </c>
      <c r="L201" s="633">
        <f t="shared" si="199"/>
        <v>19847.070250000001</v>
      </c>
      <c r="M201" s="633">
        <f t="shared" si="194"/>
        <v>103.56779796381981</v>
      </c>
    </row>
    <row r="202" spans="1:13" ht="29.25" x14ac:dyDescent="0.25">
      <c r="A202" s="13">
        <v>1</v>
      </c>
      <c r="B202" s="158" t="s">
        <v>97</v>
      </c>
      <c r="C202" s="665"/>
      <c r="D202" s="665"/>
      <c r="E202" s="665"/>
      <c r="F202" s="665"/>
      <c r="G202" s="666"/>
      <c r="H202" s="666"/>
      <c r="I202" s="666"/>
      <c r="J202" s="666">
        <f t="shared" si="126"/>
        <v>0</v>
      </c>
      <c r="K202" s="666"/>
      <c r="L202" s="666"/>
      <c r="M202" s="666"/>
    </row>
    <row r="203" spans="1:13" ht="30" x14ac:dyDescent="0.25">
      <c r="A203" s="13">
        <v>1</v>
      </c>
      <c r="B203" s="157" t="s">
        <v>120</v>
      </c>
      <c r="C203" s="667">
        <f t="shared" ref="C203:M211" si="200">C191</f>
        <v>6752</v>
      </c>
      <c r="D203" s="667">
        <f t="shared" si="200"/>
        <v>2813</v>
      </c>
      <c r="E203" s="667">
        <f t="shared" si="200"/>
        <v>3425</v>
      </c>
      <c r="F203" s="667">
        <f t="shared" si="200"/>
        <v>121.75613224315678</v>
      </c>
      <c r="G203" s="668">
        <f t="shared" si="200"/>
        <v>12237.73416</v>
      </c>
      <c r="H203" s="668">
        <f t="shared" si="200"/>
        <v>5099.0600000000004</v>
      </c>
      <c r="I203" s="668">
        <f t="shared" si="200"/>
        <v>6845.8607000000011</v>
      </c>
      <c r="J203" s="668">
        <f t="shared" ref="J203" si="201">J191</f>
        <v>1746.8007000000005</v>
      </c>
      <c r="K203" s="668">
        <f t="shared" ref="K203:L203" si="202">K191</f>
        <v>-226.31728000000004</v>
      </c>
      <c r="L203" s="668">
        <f t="shared" si="202"/>
        <v>6619.5434200000009</v>
      </c>
      <c r="M203" s="668">
        <f t="shared" si="200"/>
        <v>134.25730820974849</v>
      </c>
    </row>
    <row r="204" spans="1:13" ht="30" x14ac:dyDescent="0.25">
      <c r="A204" s="13">
        <v>1</v>
      </c>
      <c r="B204" s="87" t="s">
        <v>79</v>
      </c>
      <c r="C204" s="667">
        <f t="shared" si="200"/>
        <v>5000</v>
      </c>
      <c r="D204" s="667">
        <f t="shared" si="200"/>
        <v>2083</v>
      </c>
      <c r="E204" s="667">
        <f t="shared" si="200"/>
        <v>2210</v>
      </c>
      <c r="F204" s="667">
        <f t="shared" si="200"/>
        <v>106.09697551608257</v>
      </c>
      <c r="G204" s="668">
        <f t="shared" si="200"/>
        <v>7857.3</v>
      </c>
      <c r="H204" s="668">
        <f t="shared" si="200"/>
        <v>3273.88</v>
      </c>
      <c r="I204" s="668">
        <f t="shared" si="200"/>
        <v>3600.0367200000005</v>
      </c>
      <c r="J204" s="668">
        <f t="shared" ref="J204" si="203">J192</f>
        <v>326.1567200000004</v>
      </c>
      <c r="K204" s="668">
        <f t="shared" ref="K204:L204" si="204">K192</f>
        <v>-126.80175</v>
      </c>
      <c r="L204" s="668">
        <f t="shared" si="204"/>
        <v>3473.2349700000004</v>
      </c>
      <c r="M204" s="668">
        <f t="shared" si="200"/>
        <v>109.96239080235073</v>
      </c>
    </row>
    <row r="205" spans="1:13" ht="30" x14ac:dyDescent="0.25">
      <c r="A205" s="13">
        <v>1</v>
      </c>
      <c r="B205" s="87" t="s">
        <v>80</v>
      </c>
      <c r="C205" s="667">
        <f t="shared" si="200"/>
        <v>1500</v>
      </c>
      <c r="D205" s="667">
        <f t="shared" si="200"/>
        <v>625</v>
      </c>
      <c r="E205" s="667">
        <f t="shared" si="200"/>
        <v>983</v>
      </c>
      <c r="F205" s="667">
        <f t="shared" si="200"/>
        <v>157.28</v>
      </c>
      <c r="G205" s="668">
        <f t="shared" si="200"/>
        <v>2726.79</v>
      </c>
      <c r="H205" s="668">
        <f t="shared" si="200"/>
        <v>1136.1600000000001</v>
      </c>
      <c r="I205" s="668">
        <f t="shared" si="200"/>
        <v>1723.4214200000001</v>
      </c>
      <c r="J205" s="668">
        <f t="shared" ref="J205" si="205">J193</f>
        <v>587.26142000000004</v>
      </c>
      <c r="K205" s="668">
        <f t="shared" ref="K205:L205" si="206">K193</f>
        <v>-50.29992</v>
      </c>
      <c r="L205" s="668">
        <f t="shared" si="206"/>
        <v>1673.1215000000002</v>
      </c>
      <c r="M205" s="668">
        <f t="shared" si="200"/>
        <v>151.68826749753558</v>
      </c>
    </row>
    <row r="206" spans="1:13" ht="45" x14ac:dyDescent="0.25">
      <c r="A206" s="13">
        <v>1</v>
      </c>
      <c r="B206" s="87" t="s">
        <v>114</v>
      </c>
      <c r="C206" s="667">
        <f t="shared" si="200"/>
        <v>60</v>
      </c>
      <c r="D206" s="667">
        <f t="shared" si="200"/>
        <v>25</v>
      </c>
      <c r="E206" s="667">
        <f t="shared" si="200"/>
        <v>42</v>
      </c>
      <c r="F206" s="667">
        <f t="shared" si="200"/>
        <v>168</v>
      </c>
      <c r="G206" s="668">
        <f t="shared" si="200"/>
        <v>393.72480000000002</v>
      </c>
      <c r="H206" s="668">
        <f t="shared" si="200"/>
        <v>164.05</v>
      </c>
      <c r="I206" s="668">
        <f t="shared" si="200"/>
        <v>275.60736000000003</v>
      </c>
      <c r="J206" s="668">
        <f t="shared" ref="J206" si="207">J194</f>
        <v>111.55736000000002</v>
      </c>
      <c r="K206" s="668">
        <f t="shared" ref="K206:L206" si="208">K194</f>
        <v>-16.40521</v>
      </c>
      <c r="L206" s="668">
        <f t="shared" si="208"/>
        <v>259.20215000000002</v>
      </c>
      <c r="M206" s="668">
        <f t="shared" si="200"/>
        <v>168.00204815604999</v>
      </c>
    </row>
    <row r="207" spans="1:13" ht="30" x14ac:dyDescent="0.25">
      <c r="A207" s="13">
        <v>1</v>
      </c>
      <c r="B207" s="87" t="s">
        <v>115</v>
      </c>
      <c r="C207" s="667">
        <f t="shared" si="200"/>
        <v>192</v>
      </c>
      <c r="D207" s="667">
        <f t="shared" si="200"/>
        <v>80</v>
      </c>
      <c r="E207" s="667">
        <f t="shared" si="200"/>
        <v>190</v>
      </c>
      <c r="F207" s="667">
        <f t="shared" si="200"/>
        <v>237.5</v>
      </c>
      <c r="G207" s="668">
        <f t="shared" si="200"/>
        <v>1259.9193599999999</v>
      </c>
      <c r="H207" s="668">
        <f t="shared" si="200"/>
        <v>524.97</v>
      </c>
      <c r="I207" s="668">
        <f t="shared" si="200"/>
        <v>1246.7952</v>
      </c>
      <c r="J207" s="668">
        <f t="shared" ref="J207" si="209">J195</f>
        <v>721.8252</v>
      </c>
      <c r="K207" s="668">
        <f t="shared" ref="K207:L207" si="210">K195</f>
        <v>-32.810400000000001</v>
      </c>
      <c r="L207" s="668">
        <f t="shared" si="210"/>
        <v>1213.9848</v>
      </c>
      <c r="M207" s="668">
        <f t="shared" si="200"/>
        <v>237.49837133550486</v>
      </c>
    </row>
    <row r="208" spans="1:13" ht="30" x14ac:dyDescent="0.25">
      <c r="A208" s="13">
        <v>1</v>
      </c>
      <c r="B208" s="157" t="s">
        <v>112</v>
      </c>
      <c r="C208" s="667">
        <f t="shared" si="200"/>
        <v>8769</v>
      </c>
      <c r="D208" s="667">
        <f t="shared" si="200"/>
        <v>3654</v>
      </c>
      <c r="E208" s="667">
        <f t="shared" si="200"/>
        <v>3256</v>
      </c>
      <c r="F208" s="667">
        <f t="shared" si="200"/>
        <v>89.107827038861515</v>
      </c>
      <c r="G208" s="668">
        <f t="shared" si="200"/>
        <v>21658.73054</v>
      </c>
      <c r="H208" s="668">
        <f t="shared" si="200"/>
        <v>9024.4699999999993</v>
      </c>
      <c r="I208" s="668">
        <f t="shared" si="200"/>
        <v>8333.8459099999982</v>
      </c>
      <c r="J208" s="668">
        <f t="shared" ref="J208" si="211">J196</f>
        <v>-690.62409000000093</v>
      </c>
      <c r="K208" s="668">
        <f t="shared" ref="K208:L208" si="212">K196</f>
        <v>-7.3576800000000002</v>
      </c>
      <c r="L208" s="668">
        <f t="shared" si="212"/>
        <v>8326.488229999999</v>
      </c>
      <c r="M208" s="668">
        <f t="shared" si="200"/>
        <v>92.34720609631367</v>
      </c>
    </row>
    <row r="209" spans="1:13" ht="30" x14ac:dyDescent="0.25">
      <c r="A209" s="13">
        <v>1</v>
      </c>
      <c r="B209" s="87" t="s">
        <v>108</v>
      </c>
      <c r="C209" s="667">
        <f t="shared" si="200"/>
        <v>2900</v>
      </c>
      <c r="D209" s="667">
        <f t="shared" si="200"/>
        <v>1208</v>
      </c>
      <c r="E209" s="667">
        <f t="shared" si="200"/>
        <v>1104</v>
      </c>
      <c r="F209" s="667">
        <f t="shared" si="200"/>
        <v>91.390728476821195</v>
      </c>
      <c r="G209" s="668">
        <f t="shared" si="200"/>
        <v>6149.4790000000012</v>
      </c>
      <c r="H209" s="668">
        <f t="shared" si="200"/>
        <v>2562.2800000000002</v>
      </c>
      <c r="I209" s="668">
        <f t="shared" si="200"/>
        <v>2319.1090399999998</v>
      </c>
      <c r="J209" s="668">
        <f t="shared" ref="J209" si="213">J197</f>
        <v>-243.17096000000038</v>
      </c>
      <c r="K209" s="668">
        <f t="shared" ref="K209:L209" si="214">K197</f>
        <v>-7.3576800000000002</v>
      </c>
      <c r="L209" s="668">
        <f t="shared" si="214"/>
        <v>2311.7513599999997</v>
      </c>
      <c r="M209" s="668">
        <f t="shared" si="200"/>
        <v>90.509586774279143</v>
      </c>
    </row>
    <row r="210" spans="1:13" ht="60" x14ac:dyDescent="0.25">
      <c r="A210" s="13">
        <v>1</v>
      </c>
      <c r="B210" s="87" t="s">
        <v>81</v>
      </c>
      <c r="C210" s="667">
        <f t="shared" si="200"/>
        <v>5154</v>
      </c>
      <c r="D210" s="667">
        <f t="shared" si="200"/>
        <v>2148</v>
      </c>
      <c r="E210" s="667">
        <f t="shared" si="200"/>
        <v>2001</v>
      </c>
      <c r="F210" s="667">
        <f t="shared" si="200"/>
        <v>93.156424581005581</v>
      </c>
      <c r="G210" s="668">
        <f t="shared" si="200"/>
        <v>14745.90324</v>
      </c>
      <c r="H210" s="668">
        <f t="shared" si="200"/>
        <v>6144.13</v>
      </c>
      <c r="I210" s="668">
        <f t="shared" si="200"/>
        <v>5849.9003599999996</v>
      </c>
      <c r="J210" s="668">
        <f t="shared" ref="J210" si="215">J198</f>
        <v>-294.22964000000047</v>
      </c>
      <c r="K210" s="668">
        <f t="shared" ref="K210:L210" si="216">K198</f>
        <v>0</v>
      </c>
      <c r="L210" s="668">
        <f t="shared" si="216"/>
        <v>5849.9003599999996</v>
      </c>
      <c r="M210" s="668">
        <f t="shared" si="200"/>
        <v>95.211207445154969</v>
      </c>
    </row>
    <row r="211" spans="1:13" ht="45" x14ac:dyDescent="0.25">
      <c r="A211" s="13">
        <v>1</v>
      </c>
      <c r="B211" s="87" t="s">
        <v>109</v>
      </c>
      <c r="C211" s="667">
        <f t="shared" si="200"/>
        <v>715</v>
      </c>
      <c r="D211" s="667">
        <f t="shared" si="200"/>
        <v>298</v>
      </c>
      <c r="E211" s="667">
        <f t="shared" si="200"/>
        <v>151</v>
      </c>
      <c r="F211" s="667">
        <f t="shared" si="200"/>
        <v>50.671140939597315</v>
      </c>
      <c r="G211" s="668">
        <f t="shared" si="200"/>
        <v>763.34829999999988</v>
      </c>
      <c r="H211" s="668">
        <f t="shared" si="200"/>
        <v>318.06</v>
      </c>
      <c r="I211" s="668">
        <f t="shared" si="200"/>
        <v>164.83650999999998</v>
      </c>
      <c r="J211" s="668">
        <f t="shared" ref="J211" si="217">J199</f>
        <v>-153.22349000000003</v>
      </c>
      <c r="K211" s="668">
        <f t="shared" ref="K211:L211" si="218">K199</f>
        <v>0</v>
      </c>
      <c r="L211" s="668">
        <f t="shared" si="218"/>
        <v>164.83650999999998</v>
      </c>
      <c r="M211" s="668">
        <f t="shared" si="200"/>
        <v>51.825602087656407</v>
      </c>
    </row>
    <row r="212" spans="1:13" ht="30" x14ac:dyDescent="0.25">
      <c r="A212" s="13"/>
      <c r="B212" s="87" t="s">
        <v>123</v>
      </c>
      <c r="C212" s="667">
        <f t="shared" ref="C212:M212" si="219">SUM(C200)</f>
        <v>13000</v>
      </c>
      <c r="D212" s="667">
        <f t="shared" si="219"/>
        <v>5417</v>
      </c>
      <c r="E212" s="667">
        <f t="shared" si="219"/>
        <v>5040</v>
      </c>
      <c r="F212" s="667">
        <f t="shared" si="219"/>
        <v>93.040428281336531</v>
      </c>
      <c r="G212" s="667">
        <f t="shared" si="219"/>
        <v>12651.86</v>
      </c>
      <c r="H212" s="667">
        <f t="shared" si="219"/>
        <v>5271.61</v>
      </c>
      <c r="I212" s="667">
        <f t="shared" si="219"/>
        <v>4907.4128000000001</v>
      </c>
      <c r="J212" s="667">
        <f t="shared" ref="J212" si="220">SUM(J200)</f>
        <v>-364.19719999999961</v>
      </c>
      <c r="K212" s="667">
        <f t="shared" ref="K212:L212" si="221">SUM(K200)</f>
        <v>-6.374200000000001</v>
      </c>
      <c r="L212" s="667">
        <f t="shared" si="221"/>
        <v>4901.0385999999999</v>
      </c>
      <c r="M212" s="667">
        <f t="shared" si="219"/>
        <v>93.091347804560669</v>
      </c>
    </row>
    <row r="213" spans="1:13" x14ac:dyDescent="0.25">
      <c r="A213" s="13">
        <v>1</v>
      </c>
      <c r="B213" s="88" t="s">
        <v>4</v>
      </c>
      <c r="C213" s="669">
        <f t="shared" ref="C213:M213" si="222">C201</f>
        <v>0</v>
      </c>
      <c r="D213" s="669">
        <f t="shared" si="222"/>
        <v>0</v>
      </c>
      <c r="E213" s="669">
        <f t="shared" si="222"/>
        <v>0</v>
      </c>
      <c r="F213" s="669">
        <f t="shared" si="222"/>
        <v>0</v>
      </c>
      <c r="G213" s="670">
        <f t="shared" si="222"/>
        <v>46548.324699999997</v>
      </c>
      <c r="H213" s="670">
        <f t="shared" si="222"/>
        <v>19395.14</v>
      </c>
      <c r="I213" s="670">
        <f t="shared" si="222"/>
        <v>20087.119409999999</v>
      </c>
      <c r="J213" s="670">
        <f t="shared" ref="J213" si="223">J201</f>
        <v>691.97940999999992</v>
      </c>
      <c r="K213" s="670">
        <f t="shared" ref="K213:L213" si="224">K201</f>
        <v>-240.04916000000003</v>
      </c>
      <c r="L213" s="670">
        <f t="shared" si="224"/>
        <v>19847.070250000001</v>
      </c>
      <c r="M213" s="670">
        <f t="shared" si="222"/>
        <v>103.56779796381981</v>
      </c>
    </row>
    <row r="214" spans="1:13" ht="15.75" thickBot="1" x14ac:dyDescent="0.3">
      <c r="A214" s="13">
        <v>1</v>
      </c>
      <c r="B214" s="58" t="s">
        <v>8</v>
      </c>
      <c r="C214" s="661"/>
      <c r="D214" s="661"/>
      <c r="E214" s="662"/>
      <c r="F214" s="661"/>
      <c r="G214" s="663"/>
      <c r="H214" s="663"/>
      <c r="I214" s="664"/>
      <c r="J214" s="664">
        <f t="shared" ref="J214:J265" si="225">I214-H214</f>
        <v>0</v>
      </c>
      <c r="K214" s="664"/>
      <c r="L214" s="664"/>
      <c r="M214" s="663"/>
    </row>
    <row r="215" spans="1:13" ht="45.75" customHeight="1" x14ac:dyDescent="0.25">
      <c r="A215" s="13">
        <v>1</v>
      </c>
      <c r="B215" s="84" t="s">
        <v>52</v>
      </c>
      <c r="C215" s="518"/>
      <c r="D215" s="518"/>
      <c r="E215" s="518"/>
      <c r="F215" s="518"/>
      <c r="G215" s="562"/>
      <c r="H215" s="562"/>
      <c r="I215" s="562"/>
      <c r="J215" s="562">
        <f t="shared" si="225"/>
        <v>0</v>
      </c>
      <c r="K215" s="562"/>
      <c r="L215" s="562"/>
      <c r="M215" s="562"/>
    </row>
    <row r="216" spans="1:13" s="25" customFormat="1" ht="30" x14ac:dyDescent="0.25">
      <c r="A216" s="13">
        <v>1</v>
      </c>
      <c r="B216" s="48" t="s">
        <v>120</v>
      </c>
      <c r="C216" s="396">
        <f>SUM(C217:C220)</f>
        <v>7028</v>
      </c>
      <c r="D216" s="396">
        <f>SUM(D217:D220)</f>
        <v>2929</v>
      </c>
      <c r="E216" s="396">
        <f>SUM(E217:E220)</f>
        <v>2045</v>
      </c>
      <c r="F216" s="396">
        <f t="shared" ref="F216:F225" si="226">E216/D216*100</f>
        <v>69.8190508706043</v>
      </c>
      <c r="G216" s="562">
        <f t="shared" ref="G216:L216" si="227">SUM(G217:G220)</f>
        <v>12336.8351</v>
      </c>
      <c r="H216" s="562">
        <f t="shared" si="227"/>
        <v>5140.3499999999995</v>
      </c>
      <c r="I216" s="562">
        <f t="shared" si="227"/>
        <v>4162.0176699999993</v>
      </c>
      <c r="J216" s="562">
        <f t="shared" si="227"/>
        <v>-978.33232999999984</v>
      </c>
      <c r="K216" s="562">
        <f t="shared" si="227"/>
        <v>-41.810130000000008</v>
      </c>
      <c r="L216" s="562">
        <f t="shared" si="227"/>
        <v>4120.2075399999994</v>
      </c>
      <c r="M216" s="562">
        <f t="shared" ref="M216:M226" si="228">I216/H216*100</f>
        <v>80.967593062729179</v>
      </c>
    </row>
    <row r="217" spans="1:13" s="25" customFormat="1" ht="30" x14ac:dyDescent="0.25">
      <c r="A217" s="13">
        <v>1</v>
      </c>
      <c r="B217" s="47" t="s">
        <v>79</v>
      </c>
      <c r="C217" s="396">
        <v>5267</v>
      </c>
      <c r="D217" s="397">
        <f t="shared" ref="D217:D224" si="229">ROUND(C217/12*$B$3,0)</f>
        <v>2195</v>
      </c>
      <c r="E217" s="396">
        <v>1523</v>
      </c>
      <c r="F217" s="396">
        <f t="shared" si="226"/>
        <v>69.384965831435068</v>
      </c>
      <c r="G217" s="562">
        <v>8276.8798200000001</v>
      </c>
      <c r="H217" s="565">
        <f t="shared" ref="H217:H220" si="230">ROUND(G217/12*$B$3,2)</f>
        <v>3448.7</v>
      </c>
      <c r="I217" s="562">
        <f t="shared" ref="I217:I225" si="231">L217-K217</f>
        <v>2439.4101599999999</v>
      </c>
      <c r="J217" s="562">
        <f t="shared" si="225"/>
        <v>-1009.2898399999999</v>
      </c>
      <c r="K217" s="562">
        <v>-40.948380000000007</v>
      </c>
      <c r="L217" s="562">
        <v>2398.4617800000001</v>
      </c>
      <c r="M217" s="562">
        <f t="shared" si="228"/>
        <v>70.734194334096912</v>
      </c>
    </row>
    <row r="218" spans="1:13" s="25" customFormat="1" ht="30" x14ac:dyDescent="0.25">
      <c r="A218" s="13">
        <v>1</v>
      </c>
      <c r="B218" s="47" t="s">
        <v>80</v>
      </c>
      <c r="C218" s="396">
        <v>1580</v>
      </c>
      <c r="D218" s="397">
        <f t="shared" si="229"/>
        <v>658</v>
      </c>
      <c r="E218" s="396">
        <v>353</v>
      </c>
      <c r="F218" s="396">
        <f t="shared" si="226"/>
        <v>53.647416413373861</v>
      </c>
      <c r="G218" s="562">
        <v>2872.2187999999996</v>
      </c>
      <c r="H218" s="565">
        <f t="shared" si="230"/>
        <v>1196.76</v>
      </c>
      <c r="I218" s="562">
        <f t="shared" si="231"/>
        <v>613.61599000000001</v>
      </c>
      <c r="J218" s="562">
        <f t="shared" si="225"/>
        <v>-583.14400999999998</v>
      </c>
      <c r="K218" s="562">
        <v>-0.86175000000000002</v>
      </c>
      <c r="L218" s="562">
        <v>612.75423999999998</v>
      </c>
      <c r="M218" s="562">
        <f t="shared" si="228"/>
        <v>51.273103212005758</v>
      </c>
    </row>
    <row r="219" spans="1:13" s="25" customFormat="1" ht="45" x14ac:dyDescent="0.25">
      <c r="A219" s="13">
        <v>1</v>
      </c>
      <c r="B219" s="47" t="s">
        <v>114</v>
      </c>
      <c r="C219" s="396">
        <v>54</v>
      </c>
      <c r="D219" s="397">
        <f t="shared" si="229"/>
        <v>23</v>
      </c>
      <c r="E219" s="396">
        <v>48</v>
      </c>
      <c r="F219" s="396">
        <f t="shared" si="226"/>
        <v>208.69565217391303</v>
      </c>
      <c r="G219" s="562">
        <v>354.35232000000002</v>
      </c>
      <c r="H219" s="565">
        <f t="shared" si="230"/>
        <v>147.65</v>
      </c>
      <c r="I219" s="562">
        <f t="shared" si="231"/>
        <v>314.97984000000002</v>
      </c>
      <c r="J219" s="562">
        <f t="shared" si="225"/>
        <v>167.32984000000002</v>
      </c>
      <c r="K219" s="562">
        <v>0</v>
      </c>
      <c r="L219" s="562">
        <v>314.97984000000002</v>
      </c>
      <c r="M219" s="562">
        <f t="shared" si="228"/>
        <v>213.32870978665764</v>
      </c>
    </row>
    <row r="220" spans="1:13" s="25" customFormat="1" ht="30" x14ac:dyDescent="0.25">
      <c r="A220" s="13">
        <v>1</v>
      </c>
      <c r="B220" s="47" t="s">
        <v>115</v>
      </c>
      <c r="C220" s="396">
        <v>127</v>
      </c>
      <c r="D220" s="397">
        <f t="shared" si="229"/>
        <v>53</v>
      </c>
      <c r="E220" s="396">
        <v>121</v>
      </c>
      <c r="F220" s="396">
        <f t="shared" si="226"/>
        <v>228.30188679245285</v>
      </c>
      <c r="G220" s="562">
        <v>833.38416000000007</v>
      </c>
      <c r="H220" s="565">
        <f t="shared" si="230"/>
        <v>347.24</v>
      </c>
      <c r="I220" s="562">
        <f t="shared" si="231"/>
        <v>794.01167999999996</v>
      </c>
      <c r="J220" s="562">
        <f t="shared" si="225"/>
        <v>446.77167999999995</v>
      </c>
      <c r="K220" s="562">
        <v>0</v>
      </c>
      <c r="L220" s="562">
        <v>794.01167999999996</v>
      </c>
      <c r="M220" s="562">
        <f t="shared" si="228"/>
        <v>228.6636562607994</v>
      </c>
    </row>
    <row r="221" spans="1:13" s="25" customFormat="1" ht="30" x14ac:dyDescent="0.25">
      <c r="A221" s="13">
        <v>1</v>
      </c>
      <c r="B221" s="48" t="s">
        <v>112</v>
      </c>
      <c r="C221" s="396">
        <f>SUM(C222:C224)</f>
        <v>9212</v>
      </c>
      <c r="D221" s="396">
        <f>SUM(D222:D224)</f>
        <v>3838</v>
      </c>
      <c r="E221" s="396">
        <f>SUM(E222:E224)</f>
        <v>4526</v>
      </c>
      <c r="F221" s="396">
        <f t="shared" si="226"/>
        <v>117.92600312662844</v>
      </c>
      <c r="G221" s="564">
        <f t="shared" ref="G221:L221" si="232">SUM(G222:G224)</f>
        <v>21890.559840000002</v>
      </c>
      <c r="H221" s="564">
        <f t="shared" si="232"/>
        <v>9121.07</v>
      </c>
      <c r="I221" s="564">
        <f t="shared" si="232"/>
        <v>12458.359889999998</v>
      </c>
      <c r="J221" s="564">
        <f t="shared" si="232"/>
        <v>3337.2898899999986</v>
      </c>
      <c r="K221" s="564">
        <f t="shared" si="232"/>
        <v>-28.23462</v>
      </c>
      <c r="L221" s="564">
        <f t="shared" si="232"/>
        <v>12430.125269999999</v>
      </c>
      <c r="M221" s="562">
        <f t="shared" si="228"/>
        <v>136.5887981344294</v>
      </c>
    </row>
    <row r="222" spans="1:13" s="25" customFormat="1" ht="30" x14ac:dyDescent="0.25">
      <c r="A222" s="13">
        <v>1</v>
      </c>
      <c r="B222" s="47" t="s">
        <v>108</v>
      </c>
      <c r="C222" s="396">
        <v>1000</v>
      </c>
      <c r="D222" s="397">
        <f t="shared" si="229"/>
        <v>417</v>
      </c>
      <c r="E222" s="396">
        <v>591</v>
      </c>
      <c r="F222" s="396">
        <f t="shared" si="226"/>
        <v>141.72661870503597</v>
      </c>
      <c r="G222" s="562">
        <v>2120.5100000000002</v>
      </c>
      <c r="H222" s="565">
        <f t="shared" ref="H222:H225" si="233">ROUND(G222/12*$B$3,2)</f>
        <v>883.55</v>
      </c>
      <c r="I222" s="562">
        <f t="shared" si="231"/>
        <v>1247.98119</v>
      </c>
      <c r="J222" s="562">
        <f t="shared" si="225"/>
        <v>364.43119000000002</v>
      </c>
      <c r="K222" s="562">
        <v>0</v>
      </c>
      <c r="L222" s="562">
        <v>1247.98119</v>
      </c>
      <c r="M222" s="562">
        <f t="shared" si="228"/>
        <v>141.24624412879859</v>
      </c>
    </row>
    <row r="223" spans="1:13" s="25" customFormat="1" ht="60" x14ac:dyDescent="0.25">
      <c r="A223" s="13">
        <v>1</v>
      </c>
      <c r="B223" s="47" t="s">
        <v>119</v>
      </c>
      <c r="C223" s="396">
        <v>6135</v>
      </c>
      <c r="D223" s="397">
        <f t="shared" si="229"/>
        <v>2556</v>
      </c>
      <c r="E223" s="396">
        <v>3081</v>
      </c>
      <c r="F223" s="396">
        <f t="shared" si="226"/>
        <v>120.53990610328637</v>
      </c>
      <c r="G223" s="562">
        <v>17552.6031</v>
      </c>
      <c r="H223" s="565">
        <f t="shared" si="233"/>
        <v>7313.58</v>
      </c>
      <c r="I223" s="562">
        <f t="shared" si="231"/>
        <v>10255.500429999998</v>
      </c>
      <c r="J223" s="562">
        <f t="shared" si="225"/>
        <v>2941.9204299999983</v>
      </c>
      <c r="K223" s="562">
        <v>-28.23462</v>
      </c>
      <c r="L223" s="562">
        <v>10227.265809999999</v>
      </c>
      <c r="M223" s="562">
        <f t="shared" si="228"/>
        <v>140.22544950626093</v>
      </c>
    </row>
    <row r="224" spans="1:13" s="25" customFormat="1" ht="45" x14ac:dyDescent="0.25">
      <c r="A224" s="13">
        <v>1</v>
      </c>
      <c r="B224" s="47" t="s">
        <v>109</v>
      </c>
      <c r="C224" s="396">
        <v>2077</v>
      </c>
      <c r="D224" s="397">
        <f t="shared" si="229"/>
        <v>865</v>
      </c>
      <c r="E224" s="396">
        <v>854</v>
      </c>
      <c r="F224" s="396">
        <f t="shared" si="226"/>
        <v>98.728323699421964</v>
      </c>
      <c r="G224" s="562">
        <v>2217.4467399999999</v>
      </c>
      <c r="H224" s="565">
        <f t="shared" si="233"/>
        <v>923.94</v>
      </c>
      <c r="I224" s="562">
        <f t="shared" si="231"/>
        <v>954.87827000000004</v>
      </c>
      <c r="J224" s="562">
        <f t="shared" si="225"/>
        <v>30.938269999999989</v>
      </c>
      <c r="K224" s="562">
        <v>0</v>
      </c>
      <c r="L224" s="562">
        <v>954.87827000000004</v>
      </c>
      <c r="M224" s="562">
        <f t="shared" si="228"/>
        <v>103.34851505509015</v>
      </c>
    </row>
    <row r="225" spans="1:250" s="25" customFormat="1" ht="30.75" thickBot="1" x14ac:dyDescent="0.3">
      <c r="A225" s="13"/>
      <c r="B225" s="271" t="s">
        <v>123</v>
      </c>
      <c r="C225" s="396">
        <v>8300</v>
      </c>
      <c r="D225" s="397">
        <f>ROUND(C225/12*$B$3,0)</f>
        <v>3458</v>
      </c>
      <c r="E225" s="396">
        <v>2445</v>
      </c>
      <c r="F225" s="396">
        <f t="shared" si="226"/>
        <v>70.705610179294382</v>
      </c>
      <c r="G225" s="562">
        <v>8077.7259999999997</v>
      </c>
      <c r="H225" s="565">
        <f t="shared" si="233"/>
        <v>3365.72</v>
      </c>
      <c r="I225" s="562">
        <f t="shared" si="231"/>
        <v>2379.5228999999999</v>
      </c>
      <c r="J225" s="562">
        <f t="shared" si="225"/>
        <v>-986.19709999999986</v>
      </c>
      <c r="K225" s="562">
        <v>-3.8928799999999999</v>
      </c>
      <c r="L225" s="562">
        <v>2375.6300200000001</v>
      </c>
      <c r="M225" s="562">
        <f>I225/H225*100</f>
        <v>70.698777676099027</v>
      </c>
    </row>
    <row r="226" spans="1:250" s="25" customFormat="1" ht="16.5" customHeight="1" thickBot="1" x14ac:dyDescent="0.3">
      <c r="A226" s="13">
        <v>1</v>
      </c>
      <c r="B226" s="125" t="s">
        <v>3</v>
      </c>
      <c r="C226" s="454"/>
      <c r="D226" s="454"/>
      <c r="E226" s="454"/>
      <c r="F226" s="454"/>
      <c r="G226" s="619">
        <f t="shared" ref="G226:L226" si="234">G221+G216+G225</f>
        <v>42305.120940000001</v>
      </c>
      <c r="H226" s="619">
        <f t="shared" si="234"/>
        <v>17627.14</v>
      </c>
      <c r="I226" s="619">
        <f t="shared" si="234"/>
        <v>18999.900459999997</v>
      </c>
      <c r="J226" s="619">
        <f t="shared" si="234"/>
        <v>1372.7604599999991</v>
      </c>
      <c r="K226" s="619">
        <f t="shared" si="234"/>
        <v>-73.937630000000013</v>
      </c>
      <c r="L226" s="619">
        <f t="shared" si="234"/>
        <v>18925.96283</v>
      </c>
      <c r="M226" s="583">
        <f t="shared" si="228"/>
        <v>107.78776625136011</v>
      </c>
    </row>
    <row r="227" spans="1:250" x14ac:dyDescent="0.25">
      <c r="A227" s="13">
        <v>1</v>
      </c>
      <c r="B227" s="159" t="s">
        <v>98</v>
      </c>
      <c r="C227" s="671"/>
      <c r="D227" s="671"/>
      <c r="E227" s="671"/>
      <c r="F227" s="671"/>
      <c r="G227" s="672"/>
      <c r="H227" s="672"/>
      <c r="I227" s="672"/>
      <c r="J227" s="672">
        <f t="shared" si="225"/>
        <v>0</v>
      </c>
      <c r="K227" s="672"/>
      <c r="L227" s="672"/>
      <c r="M227" s="672"/>
    </row>
    <row r="228" spans="1:250" s="6" customFormat="1" ht="30" x14ac:dyDescent="0.25">
      <c r="A228" s="13">
        <v>1</v>
      </c>
      <c r="B228" s="142" t="s">
        <v>120</v>
      </c>
      <c r="C228" s="673">
        <f t="shared" ref="C228:M228" si="235">C216</f>
        <v>7028</v>
      </c>
      <c r="D228" s="673">
        <f t="shared" si="235"/>
        <v>2929</v>
      </c>
      <c r="E228" s="673">
        <f t="shared" si="235"/>
        <v>2045</v>
      </c>
      <c r="F228" s="673">
        <f t="shared" si="235"/>
        <v>69.8190508706043</v>
      </c>
      <c r="G228" s="674">
        <f t="shared" si="235"/>
        <v>12336.8351</v>
      </c>
      <c r="H228" s="674">
        <f t="shared" si="235"/>
        <v>5140.3499999999995</v>
      </c>
      <c r="I228" s="674">
        <f t="shared" si="235"/>
        <v>4162.0176699999993</v>
      </c>
      <c r="J228" s="674">
        <f t="shared" ref="J228" si="236">J216</f>
        <v>-978.33232999999984</v>
      </c>
      <c r="K228" s="674">
        <f t="shared" si="235"/>
        <v>-41.810130000000008</v>
      </c>
      <c r="L228" s="674">
        <f t="shared" si="235"/>
        <v>4120.2075399999994</v>
      </c>
      <c r="M228" s="674">
        <f t="shared" si="235"/>
        <v>80.967593062729179</v>
      </c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  <c r="BA228" s="8"/>
      <c r="BB228" s="8"/>
      <c r="BC228" s="8"/>
      <c r="BD228" s="8"/>
      <c r="BE228" s="8"/>
      <c r="BF228" s="8"/>
      <c r="BG228" s="8"/>
      <c r="BH228" s="8"/>
      <c r="BI228" s="8"/>
      <c r="BJ228" s="8"/>
      <c r="BK228" s="8"/>
      <c r="BL228" s="8"/>
      <c r="BM228" s="8"/>
      <c r="BN228" s="8"/>
      <c r="BO228" s="8"/>
      <c r="BP228" s="8"/>
      <c r="BQ228" s="8"/>
      <c r="BR228" s="8"/>
      <c r="BS228" s="8"/>
      <c r="BT228" s="8"/>
      <c r="BU228" s="8"/>
      <c r="BV228" s="8"/>
      <c r="BW228" s="8"/>
      <c r="BX228" s="8"/>
      <c r="BY228" s="8"/>
      <c r="BZ228" s="8"/>
      <c r="CA228" s="8"/>
      <c r="CB228" s="8"/>
      <c r="CC228" s="8"/>
      <c r="CD228" s="8"/>
      <c r="CE228" s="8"/>
      <c r="CF228" s="8"/>
      <c r="CG228" s="8"/>
      <c r="CH228" s="8"/>
      <c r="CI228" s="8"/>
      <c r="CJ228" s="8"/>
      <c r="CK228" s="8"/>
      <c r="CL228" s="8"/>
      <c r="CM228" s="8"/>
      <c r="CN228" s="8"/>
      <c r="CO228" s="8"/>
      <c r="CP228" s="8"/>
      <c r="CQ228" s="8"/>
      <c r="CR228" s="8"/>
      <c r="CS228" s="8"/>
      <c r="CT228" s="8"/>
      <c r="CU228" s="8"/>
      <c r="CV228" s="8"/>
      <c r="CW228" s="8"/>
      <c r="CX228" s="8"/>
      <c r="CY228" s="8"/>
      <c r="CZ228" s="8"/>
      <c r="DA228" s="8"/>
      <c r="DB228" s="8"/>
      <c r="DC228" s="8"/>
      <c r="DD228" s="8"/>
      <c r="DE228" s="8"/>
      <c r="DF228" s="8"/>
      <c r="DG228" s="8"/>
      <c r="DH228" s="8"/>
      <c r="DI228" s="8"/>
      <c r="DJ228" s="8"/>
      <c r="DK228" s="8"/>
      <c r="DL228" s="8"/>
      <c r="DM228" s="8"/>
      <c r="DN228" s="8"/>
      <c r="DO228" s="8"/>
      <c r="DP228" s="8"/>
      <c r="DQ228" s="8"/>
      <c r="DR228" s="8"/>
      <c r="DS228" s="8"/>
      <c r="DT228" s="8"/>
      <c r="DU228" s="8"/>
      <c r="DV228" s="8"/>
      <c r="DW228" s="8"/>
      <c r="DX228" s="8"/>
      <c r="DY228" s="8"/>
      <c r="DZ228" s="8"/>
      <c r="EA228" s="8"/>
      <c r="EB228" s="8"/>
      <c r="EC228" s="8"/>
      <c r="ED228" s="8"/>
      <c r="EE228" s="8"/>
      <c r="EF228" s="8"/>
      <c r="EG228" s="8"/>
      <c r="EH228" s="8"/>
      <c r="EI228" s="8"/>
      <c r="EJ228" s="8"/>
      <c r="EK228" s="8"/>
      <c r="EL228" s="8"/>
      <c r="EM228" s="8"/>
      <c r="EN228" s="8"/>
      <c r="EO228" s="8"/>
      <c r="EP228" s="8"/>
      <c r="EQ228" s="8"/>
      <c r="ER228" s="8"/>
      <c r="ES228" s="8"/>
      <c r="ET228" s="8"/>
      <c r="EU228" s="8"/>
      <c r="EV228" s="8"/>
      <c r="EW228" s="8"/>
      <c r="EX228" s="8"/>
      <c r="EY228" s="8"/>
      <c r="EZ228" s="8"/>
      <c r="FA228" s="8"/>
      <c r="FB228" s="8"/>
      <c r="FC228" s="8"/>
      <c r="FD228" s="8"/>
      <c r="FE228" s="8"/>
      <c r="FF228" s="8"/>
      <c r="FG228" s="8"/>
      <c r="FH228" s="8"/>
      <c r="FI228" s="8"/>
      <c r="FJ228" s="8"/>
      <c r="FK228" s="8"/>
      <c r="FL228" s="8"/>
      <c r="FM228" s="8"/>
      <c r="FN228" s="8"/>
      <c r="FO228" s="8"/>
      <c r="FP228" s="8"/>
      <c r="FQ228" s="8"/>
      <c r="FR228" s="8"/>
      <c r="FS228" s="8"/>
      <c r="FT228" s="8"/>
      <c r="FU228" s="8"/>
      <c r="FV228" s="8"/>
      <c r="FW228" s="8"/>
      <c r="FX228" s="8"/>
      <c r="FY228" s="8"/>
      <c r="FZ228" s="8"/>
      <c r="GA228" s="8"/>
      <c r="GB228" s="8"/>
      <c r="GC228" s="8"/>
      <c r="GD228" s="8"/>
      <c r="GE228" s="8"/>
      <c r="GF228" s="8"/>
      <c r="GG228" s="8"/>
      <c r="GH228" s="8"/>
      <c r="GI228" s="8"/>
      <c r="GJ228" s="8"/>
      <c r="GK228" s="8"/>
      <c r="GL228" s="8"/>
      <c r="GM228" s="8"/>
      <c r="GN228" s="8"/>
      <c r="GO228" s="8"/>
      <c r="GP228" s="8"/>
      <c r="GQ228" s="8"/>
      <c r="GR228" s="8"/>
      <c r="GS228" s="8"/>
      <c r="GT228" s="8"/>
      <c r="GU228" s="8"/>
      <c r="GV228" s="8"/>
      <c r="GW228" s="8"/>
      <c r="GX228" s="8"/>
      <c r="GY228" s="8"/>
      <c r="GZ228" s="8"/>
      <c r="HA228" s="8"/>
      <c r="HB228" s="8"/>
      <c r="HC228" s="8"/>
      <c r="HD228" s="8"/>
      <c r="HE228" s="8"/>
      <c r="HF228" s="8"/>
      <c r="HG228" s="8"/>
      <c r="HH228" s="8"/>
      <c r="HI228" s="8"/>
      <c r="HJ228" s="8"/>
      <c r="HK228" s="8"/>
      <c r="HL228" s="8"/>
      <c r="HM228" s="8"/>
      <c r="HN228" s="8"/>
      <c r="HO228" s="8"/>
      <c r="HP228" s="8"/>
      <c r="HQ228" s="8"/>
      <c r="HR228" s="8"/>
      <c r="HS228" s="8"/>
      <c r="HT228" s="8"/>
      <c r="HU228" s="8"/>
      <c r="HV228" s="8"/>
      <c r="HW228" s="8"/>
      <c r="HX228" s="8"/>
      <c r="HY228" s="8"/>
      <c r="HZ228" s="8"/>
      <c r="IA228" s="8"/>
      <c r="IB228" s="8"/>
      <c r="IC228" s="8"/>
      <c r="ID228" s="8"/>
      <c r="IE228" s="8"/>
      <c r="IF228" s="8"/>
      <c r="IG228" s="8"/>
      <c r="IH228" s="8"/>
      <c r="II228" s="8"/>
      <c r="IJ228" s="8"/>
      <c r="IK228" s="8"/>
      <c r="IL228" s="8"/>
      <c r="IM228" s="8"/>
      <c r="IN228" s="8"/>
      <c r="IO228" s="8"/>
      <c r="IP228" s="8"/>
    </row>
    <row r="229" spans="1:250" s="6" customFormat="1" ht="30" x14ac:dyDescent="0.25">
      <c r="A229" s="13">
        <v>1</v>
      </c>
      <c r="B229" s="140" t="s">
        <v>79</v>
      </c>
      <c r="C229" s="673">
        <f t="shared" ref="C229:M229" si="237">C217</f>
        <v>5267</v>
      </c>
      <c r="D229" s="673">
        <f t="shared" si="237"/>
        <v>2195</v>
      </c>
      <c r="E229" s="673">
        <f t="shared" si="237"/>
        <v>1523</v>
      </c>
      <c r="F229" s="673">
        <f t="shared" si="237"/>
        <v>69.384965831435068</v>
      </c>
      <c r="G229" s="674">
        <f t="shared" si="237"/>
        <v>8276.8798200000001</v>
      </c>
      <c r="H229" s="674">
        <f t="shared" si="237"/>
        <v>3448.7</v>
      </c>
      <c r="I229" s="674">
        <f t="shared" si="237"/>
        <v>2439.4101599999999</v>
      </c>
      <c r="J229" s="674">
        <f t="shared" ref="J229" si="238">J217</f>
        <v>-1009.2898399999999</v>
      </c>
      <c r="K229" s="674">
        <f t="shared" si="237"/>
        <v>-40.948380000000007</v>
      </c>
      <c r="L229" s="674">
        <f t="shared" si="237"/>
        <v>2398.4617800000001</v>
      </c>
      <c r="M229" s="674">
        <f t="shared" si="237"/>
        <v>70.734194334096912</v>
      </c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  <c r="BA229" s="8"/>
      <c r="BB229" s="8"/>
      <c r="BC229" s="8"/>
      <c r="BD229" s="8"/>
      <c r="BE229" s="8"/>
      <c r="BF229" s="8"/>
      <c r="BG229" s="8"/>
      <c r="BH229" s="8"/>
      <c r="BI229" s="8"/>
      <c r="BJ229" s="8"/>
      <c r="BK229" s="8"/>
      <c r="BL229" s="8"/>
      <c r="BM229" s="8"/>
      <c r="BN229" s="8"/>
      <c r="BO229" s="8"/>
      <c r="BP229" s="8"/>
      <c r="BQ229" s="8"/>
      <c r="BR229" s="8"/>
      <c r="BS229" s="8"/>
      <c r="BT229" s="8"/>
      <c r="BU229" s="8"/>
      <c r="BV229" s="8"/>
      <c r="BW229" s="8"/>
      <c r="BX229" s="8"/>
      <c r="BY229" s="8"/>
      <c r="BZ229" s="8"/>
      <c r="CA229" s="8"/>
      <c r="CB229" s="8"/>
      <c r="CC229" s="8"/>
      <c r="CD229" s="8"/>
      <c r="CE229" s="8"/>
      <c r="CF229" s="8"/>
      <c r="CG229" s="8"/>
      <c r="CH229" s="8"/>
      <c r="CI229" s="8"/>
      <c r="CJ229" s="8"/>
      <c r="CK229" s="8"/>
      <c r="CL229" s="8"/>
      <c r="CM229" s="8"/>
      <c r="CN229" s="8"/>
      <c r="CO229" s="8"/>
      <c r="CP229" s="8"/>
      <c r="CQ229" s="8"/>
      <c r="CR229" s="8"/>
      <c r="CS229" s="8"/>
      <c r="CT229" s="8"/>
      <c r="CU229" s="8"/>
      <c r="CV229" s="8"/>
      <c r="CW229" s="8"/>
      <c r="CX229" s="8"/>
      <c r="CY229" s="8"/>
      <c r="CZ229" s="8"/>
      <c r="DA229" s="8"/>
      <c r="DB229" s="8"/>
      <c r="DC229" s="8"/>
      <c r="DD229" s="8"/>
      <c r="DE229" s="8"/>
      <c r="DF229" s="8"/>
      <c r="DG229" s="8"/>
      <c r="DH229" s="8"/>
      <c r="DI229" s="8"/>
      <c r="DJ229" s="8"/>
      <c r="DK229" s="8"/>
      <c r="DL229" s="8"/>
      <c r="DM229" s="8"/>
      <c r="DN229" s="8"/>
      <c r="DO229" s="8"/>
      <c r="DP229" s="8"/>
      <c r="DQ229" s="8"/>
      <c r="DR229" s="8"/>
      <c r="DS229" s="8"/>
      <c r="DT229" s="8"/>
      <c r="DU229" s="8"/>
      <c r="DV229" s="8"/>
      <c r="DW229" s="8"/>
      <c r="DX229" s="8"/>
      <c r="DY229" s="8"/>
      <c r="DZ229" s="8"/>
      <c r="EA229" s="8"/>
      <c r="EB229" s="8"/>
      <c r="EC229" s="8"/>
      <c r="ED229" s="8"/>
      <c r="EE229" s="8"/>
      <c r="EF229" s="8"/>
      <c r="EG229" s="8"/>
      <c r="EH229" s="8"/>
      <c r="EI229" s="8"/>
      <c r="EJ229" s="8"/>
      <c r="EK229" s="8"/>
      <c r="EL229" s="8"/>
      <c r="EM229" s="8"/>
      <c r="EN229" s="8"/>
      <c r="EO229" s="8"/>
      <c r="EP229" s="8"/>
      <c r="EQ229" s="8"/>
      <c r="ER229" s="8"/>
      <c r="ES229" s="8"/>
      <c r="ET229" s="8"/>
      <c r="EU229" s="8"/>
      <c r="EV229" s="8"/>
      <c r="EW229" s="8"/>
      <c r="EX229" s="8"/>
      <c r="EY229" s="8"/>
      <c r="EZ229" s="8"/>
      <c r="FA229" s="8"/>
      <c r="FB229" s="8"/>
      <c r="FC229" s="8"/>
      <c r="FD229" s="8"/>
      <c r="FE229" s="8"/>
      <c r="FF229" s="8"/>
      <c r="FG229" s="8"/>
      <c r="FH229" s="8"/>
      <c r="FI229" s="8"/>
      <c r="FJ229" s="8"/>
      <c r="FK229" s="8"/>
      <c r="FL229" s="8"/>
      <c r="FM229" s="8"/>
      <c r="FN229" s="8"/>
      <c r="FO229" s="8"/>
      <c r="FP229" s="8"/>
      <c r="FQ229" s="8"/>
      <c r="FR229" s="8"/>
      <c r="FS229" s="8"/>
      <c r="FT229" s="8"/>
      <c r="FU229" s="8"/>
      <c r="FV229" s="8"/>
      <c r="FW229" s="8"/>
      <c r="FX229" s="8"/>
      <c r="FY229" s="8"/>
      <c r="FZ229" s="8"/>
      <c r="GA229" s="8"/>
      <c r="GB229" s="8"/>
      <c r="GC229" s="8"/>
      <c r="GD229" s="8"/>
      <c r="GE229" s="8"/>
      <c r="GF229" s="8"/>
      <c r="GG229" s="8"/>
      <c r="GH229" s="8"/>
      <c r="GI229" s="8"/>
      <c r="GJ229" s="8"/>
      <c r="GK229" s="8"/>
      <c r="GL229" s="8"/>
      <c r="GM229" s="8"/>
      <c r="GN229" s="8"/>
      <c r="GO229" s="8"/>
      <c r="GP229" s="8"/>
      <c r="GQ229" s="8"/>
      <c r="GR229" s="8"/>
      <c r="GS229" s="8"/>
      <c r="GT229" s="8"/>
      <c r="GU229" s="8"/>
      <c r="GV229" s="8"/>
      <c r="GW229" s="8"/>
      <c r="GX229" s="8"/>
      <c r="GY229" s="8"/>
      <c r="GZ229" s="8"/>
      <c r="HA229" s="8"/>
      <c r="HB229" s="8"/>
      <c r="HC229" s="8"/>
      <c r="HD229" s="8"/>
      <c r="HE229" s="8"/>
      <c r="HF229" s="8"/>
      <c r="HG229" s="8"/>
      <c r="HH229" s="8"/>
      <c r="HI229" s="8"/>
      <c r="HJ229" s="8"/>
      <c r="HK229" s="8"/>
      <c r="HL229" s="8"/>
      <c r="HM229" s="8"/>
      <c r="HN229" s="8"/>
      <c r="HO229" s="8"/>
      <c r="HP229" s="8"/>
      <c r="HQ229" s="8"/>
      <c r="HR229" s="8"/>
      <c r="HS229" s="8"/>
      <c r="HT229" s="8"/>
      <c r="HU229" s="8"/>
      <c r="HV229" s="8"/>
      <c r="HW229" s="8"/>
      <c r="HX229" s="8"/>
      <c r="HY229" s="8"/>
      <c r="HZ229" s="8"/>
      <c r="IA229" s="8"/>
      <c r="IB229" s="8"/>
      <c r="IC229" s="8"/>
      <c r="ID229" s="8"/>
      <c r="IE229" s="8"/>
      <c r="IF229" s="8"/>
      <c r="IG229" s="8"/>
      <c r="IH229" s="8"/>
      <c r="II229" s="8"/>
      <c r="IJ229" s="8"/>
      <c r="IK229" s="8"/>
      <c r="IL229" s="8"/>
      <c r="IM229" s="8"/>
      <c r="IN229" s="8"/>
      <c r="IO229" s="8"/>
      <c r="IP229" s="8"/>
    </row>
    <row r="230" spans="1:250" s="6" customFormat="1" ht="30" x14ac:dyDescent="0.25">
      <c r="A230" s="13">
        <v>1</v>
      </c>
      <c r="B230" s="140" t="s">
        <v>80</v>
      </c>
      <c r="C230" s="673">
        <f t="shared" ref="C230:M230" si="239">C218</f>
        <v>1580</v>
      </c>
      <c r="D230" s="673">
        <f t="shared" si="239"/>
        <v>658</v>
      </c>
      <c r="E230" s="673">
        <f t="shared" si="239"/>
        <v>353</v>
      </c>
      <c r="F230" s="673">
        <f t="shared" si="239"/>
        <v>53.647416413373861</v>
      </c>
      <c r="G230" s="674">
        <f t="shared" si="239"/>
        <v>2872.2187999999996</v>
      </c>
      <c r="H230" s="674">
        <f t="shared" si="239"/>
        <v>1196.76</v>
      </c>
      <c r="I230" s="674">
        <f t="shared" si="239"/>
        <v>613.61599000000001</v>
      </c>
      <c r="J230" s="674">
        <f t="shared" ref="J230" si="240">J218</f>
        <v>-583.14400999999998</v>
      </c>
      <c r="K230" s="674">
        <f t="shared" si="239"/>
        <v>-0.86175000000000002</v>
      </c>
      <c r="L230" s="674">
        <f t="shared" si="239"/>
        <v>612.75423999999998</v>
      </c>
      <c r="M230" s="674">
        <f t="shared" si="239"/>
        <v>51.273103212005758</v>
      </c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  <c r="BA230" s="8"/>
      <c r="BB230" s="8"/>
      <c r="BC230" s="8"/>
      <c r="BD230" s="8"/>
      <c r="BE230" s="8"/>
      <c r="BF230" s="8"/>
      <c r="BG230" s="8"/>
      <c r="BH230" s="8"/>
      <c r="BI230" s="8"/>
      <c r="BJ230" s="8"/>
      <c r="BK230" s="8"/>
      <c r="BL230" s="8"/>
      <c r="BM230" s="8"/>
      <c r="BN230" s="8"/>
      <c r="BO230" s="8"/>
      <c r="BP230" s="8"/>
      <c r="BQ230" s="8"/>
      <c r="BR230" s="8"/>
      <c r="BS230" s="8"/>
      <c r="BT230" s="8"/>
      <c r="BU230" s="8"/>
      <c r="BV230" s="8"/>
      <c r="BW230" s="8"/>
      <c r="BX230" s="8"/>
      <c r="BY230" s="8"/>
      <c r="BZ230" s="8"/>
      <c r="CA230" s="8"/>
      <c r="CB230" s="8"/>
      <c r="CC230" s="8"/>
      <c r="CD230" s="8"/>
      <c r="CE230" s="8"/>
      <c r="CF230" s="8"/>
      <c r="CG230" s="8"/>
      <c r="CH230" s="8"/>
      <c r="CI230" s="8"/>
      <c r="CJ230" s="8"/>
      <c r="CK230" s="8"/>
      <c r="CL230" s="8"/>
      <c r="CM230" s="8"/>
      <c r="CN230" s="8"/>
      <c r="CO230" s="8"/>
      <c r="CP230" s="8"/>
      <c r="CQ230" s="8"/>
      <c r="CR230" s="8"/>
      <c r="CS230" s="8"/>
      <c r="CT230" s="8"/>
      <c r="CU230" s="8"/>
      <c r="CV230" s="8"/>
      <c r="CW230" s="8"/>
      <c r="CX230" s="8"/>
      <c r="CY230" s="8"/>
      <c r="CZ230" s="8"/>
      <c r="DA230" s="8"/>
      <c r="DB230" s="8"/>
      <c r="DC230" s="8"/>
      <c r="DD230" s="8"/>
      <c r="DE230" s="8"/>
      <c r="DF230" s="8"/>
      <c r="DG230" s="8"/>
      <c r="DH230" s="8"/>
      <c r="DI230" s="8"/>
      <c r="DJ230" s="8"/>
      <c r="DK230" s="8"/>
      <c r="DL230" s="8"/>
      <c r="DM230" s="8"/>
      <c r="DN230" s="8"/>
      <c r="DO230" s="8"/>
      <c r="DP230" s="8"/>
      <c r="DQ230" s="8"/>
      <c r="DR230" s="8"/>
      <c r="DS230" s="8"/>
      <c r="DT230" s="8"/>
      <c r="DU230" s="8"/>
      <c r="DV230" s="8"/>
      <c r="DW230" s="8"/>
      <c r="DX230" s="8"/>
      <c r="DY230" s="8"/>
      <c r="DZ230" s="8"/>
      <c r="EA230" s="8"/>
      <c r="EB230" s="8"/>
      <c r="EC230" s="8"/>
      <c r="ED230" s="8"/>
      <c r="EE230" s="8"/>
      <c r="EF230" s="8"/>
      <c r="EG230" s="8"/>
      <c r="EH230" s="8"/>
      <c r="EI230" s="8"/>
      <c r="EJ230" s="8"/>
      <c r="EK230" s="8"/>
      <c r="EL230" s="8"/>
      <c r="EM230" s="8"/>
      <c r="EN230" s="8"/>
      <c r="EO230" s="8"/>
      <c r="EP230" s="8"/>
      <c r="EQ230" s="8"/>
      <c r="ER230" s="8"/>
      <c r="ES230" s="8"/>
      <c r="ET230" s="8"/>
      <c r="EU230" s="8"/>
      <c r="EV230" s="8"/>
      <c r="EW230" s="8"/>
      <c r="EX230" s="8"/>
      <c r="EY230" s="8"/>
      <c r="EZ230" s="8"/>
      <c r="FA230" s="8"/>
      <c r="FB230" s="8"/>
      <c r="FC230" s="8"/>
      <c r="FD230" s="8"/>
      <c r="FE230" s="8"/>
      <c r="FF230" s="8"/>
      <c r="FG230" s="8"/>
      <c r="FH230" s="8"/>
      <c r="FI230" s="8"/>
      <c r="FJ230" s="8"/>
      <c r="FK230" s="8"/>
      <c r="FL230" s="8"/>
      <c r="FM230" s="8"/>
      <c r="FN230" s="8"/>
      <c r="FO230" s="8"/>
      <c r="FP230" s="8"/>
      <c r="FQ230" s="8"/>
      <c r="FR230" s="8"/>
      <c r="FS230" s="8"/>
      <c r="FT230" s="8"/>
      <c r="FU230" s="8"/>
      <c r="FV230" s="8"/>
      <c r="FW230" s="8"/>
      <c r="FX230" s="8"/>
      <c r="FY230" s="8"/>
      <c r="FZ230" s="8"/>
      <c r="GA230" s="8"/>
      <c r="GB230" s="8"/>
      <c r="GC230" s="8"/>
      <c r="GD230" s="8"/>
      <c r="GE230" s="8"/>
      <c r="GF230" s="8"/>
      <c r="GG230" s="8"/>
      <c r="GH230" s="8"/>
      <c r="GI230" s="8"/>
      <c r="GJ230" s="8"/>
      <c r="GK230" s="8"/>
      <c r="GL230" s="8"/>
      <c r="GM230" s="8"/>
      <c r="GN230" s="8"/>
      <c r="GO230" s="8"/>
      <c r="GP230" s="8"/>
      <c r="GQ230" s="8"/>
      <c r="GR230" s="8"/>
      <c r="GS230" s="8"/>
      <c r="GT230" s="8"/>
      <c r="GU230" s="8"/>
      <c r="GV230" s="8"/>
      <c r="GW230" s="8"/>
      <c r="GX230" s="8"/>
      <c r="GY230" s="8"/>
      <c r="GZ230" s="8"/>
      <c r="HA230" s="8"/>
      <c r="HB230" s="8"/>
      <c r="HC230" s="8"/>
      <c r="HD230" s="8"/>
      <c r="HE230" s="8"/>
      <c r="HF230" s="8"/>
      <c r="HG230" s="8"/>
      <c r="HH230" s="8"/>
      <c r="HI230" s="8"/>
      <c r="HJ230" s="8"/>
      <c r="HK230" s="8"/>
      <c r="HL230" s="8"/>
      <c r="HM230" s="8"/>
      <c r="HN230" s="8"/>
      <c r="HO230" s="8"/>
      <c r="HP230" s="8"/>
      <c r="HQ230" s="8"/>
      <c r="HR230" s="8"/>
      <c r="HS230" s="8"/>
      <c r="HT230" s="8"/>
      <c r="HU230" s="8"/>
      <c r="HV230" s="8"/>
      <c r="HW230" s="8"/>
      <c r="HX230" s="8"/>
      <c r="HY230" s="8"/>
      <c r="HZ230" s="8"/>
      <c r="IA230" s="8"/>
      <c r="IB230" s="8"/>
      <c r="IC230" s="8"/>
      <c r="ID230" s="8"/>
      <c r="IE230" s="8"/>
      <c r="IF230" s="8"/>
      <c r="IG230" s="8"/>
      <c r="IH230" s="8"/>
      <c r="II230" s="8"/>
      <c r="IJ230" s="8"/>
      <c r="IK230" s="8"/>
      <c r="IL230" s="8"/>
      <c r="IM230" s="8"/>
      <c r="IN230" s="8"/>
      <c r="IO230" s="8"/>
      <c r="IP230" s="8"/>
    </row>
    <row r="231" spans="1:250" s="6" customFormat="1" ht="45" x14ac:dyDescent="0.25">
      <c r="A231" s="13">
        <v>1</v>
      </c>
      <c r="B231" s="140" t="s">
        <v>114</v>
      </c>
      <c r="C231" s="673">
        <f t="shared" ref="C231:M231" si="241">C219</f>
        <v>54</v>
      </c>
      <c r="D231" s="673">
        <f t="shared" si="241"/>
        <v>23</v>
      </c>
      <c r="E231" s="673">
        <f t="shared" si="241"/>
        <v>48</v>
      </c>
      <c r="F231" s="673">
        <f t="shared" si="241"/>
        <v>208.69565217391303</v>
      </c>
      <c r="G231" s="674">
        <f t="shared" si="241"/>
        <v>354.35232000000002</v>
      </c>
      <c r="H231" s="674">
        <f t="shared" si="241"/>
        <v>147.65</v>
      </c>
      <c r="I231" s="674">
        <f t="shared" si="241"/>
        <v>314.97984000000002</v>
      </c>
      <c r="J231" s="674">
        <f t="shared" ref="J231" si="242">J219</f>
        <v>167.32984000000002</v>
      </c>
      <c r="K231" s="674">
        <f t="shared" si="241"/>
        <v>0</v>
      </c>
      <c r="L231" s="674">
        <f t="shared" si="241"/>
        <v>314.97984000000002</v>
      </c>
      <c r="M231" s="674">
        <f t="shared" si="241"/>
        <v>213.32870978665764</v>
      </c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  <c r="BA231" s="8"/>
      <c r="BB231" s="8"/>
      <c r="BC231" s="8"/>
      <c r="BD231" s="8"/>
      <c r="BE231" s="8"/>
      <c r="BF231" s="8"/>
      <c r="BG231" s="8"/>
      <c r="BH231" s="8"/>
      <c r="BI231" s="8"/>
      <c r="BJ231" s="8"/>
      <c r="BK231" s="8"/>
      <c r="BL231" s="8"/>
      <c r="BM231" s="8"/>
      <c r="BN231" s="8"/>
      <c r="BO231" s="8"/>
      <c r="BP231" s="8"/>
      <c r="BQ231" s="8"/>
      <c r="BR231" s="8"/>
      <c r="BS231" s="8"/>
      <c r="BT231" s="8"/>
      <c r="BU231" s="8"/>
      <c r="BV231" s="8"/>
      <c r="BW231" s="8"/>
      <c r="BX231" s="8"/>
      <c r="BY231" s="8"/>
      <c r="BZ231" s="8"/>
      <c r="CA231" s="8"/>
      <c r="CB231" s="8"/>
      <c r="CC231" s="8"/>
      <c r="CD231" s="8"/>
      <c r="CE231" s="8"/>
      <c r="CF231" s="8"/>
      <c r="CG231" s="8"/>
      <c r="CH231" s="8"/>
      <c r="CI231" s="8"/>
      <c r="CJ231" s="8"/>
      <c r="CK231" s="8"/>
      <c r="CL231" s="8"/>
      <c r="CM231" s="8"/>
      <c r="CN231" s="8"/>
      <c r="CO231" s="8"/>
      <c r="CP231" s="8"/>
      <c r="CQ231" s="8"/>
      <c r="CR231" s="8"/>
      <c r="CS231" s="8"/>
      <c r="CT231" s="8"/>
      <c r="CU231" s="8"/>
      <c r="CV231" s="8"/>
      <c r="CW231" s="8"/>
      <c r="CX231" s="8"/>
      <c r="CY231" s="8"/>
      <c r="CZ231" s="8"/>
      <c r="DA231" s="8"/>
      <c r="DB231" s="8"/>
      <c r="DC231" s="8"/>
      <c r="DD231" s="8"/>
      <c r="DE231" s="8"/>
      <c r="DF231" s="8"/>
      <c r="DG231" s="8"/>
      <c r="DH231" s="8"/>
      <c r="DI231" s="8"/>
      <c r="DJ231" s="8"/>
      <c r="DK231" s="8"/>
      <c r="DL231" s="8"/>
      <c r="DM231" s="8"/>
      <c r="DN231" s="8"/>
      <c r="DO231" s="8"/>
      <c r="DP231" s="8"/>
      <c r="DQ231" s="8"/>
      <c r="DR231" s="8"/>
      <c r="DS231" s="8"/>
      <c r="DT231" s="8"/>
      <c r="DU231" s="8"/>
      <c r="DV231" s="8"/>
      <c r="DW231" s="8"/>
      <c r="DX231" s="8"/>
      <c r="DY231" s="8"/>
      <c r="DZ231" s="8"/>
      <c r="EA231" s="8"/>
      <c r="EB231" s="8"/>
      <c r="EC231" s="8"/>
      <c r="ED231" s="8"/>
      <c r="EE231" s="8"/>
      <c r="EF231" s="8"/>
      <c r="EG231" s="8"/>
      <c r="EH231" s="8"/>
      <c r="EI231" s="8"/>
      <c r="EJ231" s="8"/>
      <c r="EK231" s="8"/>
      <c r="EL231" s="8"/>
      <c r="EM231" s="8"/>
      <c r="EN231" s="8"/>
      <c r="EO231" s="8"/>
      <c r="EP231" s="8"/>
      <c r="EQ231" s="8"/>
      <c r="ER231" s="8"/>
      <c r="ES231" s="8"/>
      <c r="ET231" s="8"/>
      <c r="EU231" s="8"/>
      <c r="EV231" s="8"/>
      <c r="EW231" s="8"/>
      <c r="EX231" s="8"/>
      <c r="EY231" s="8"/>
      <c r="EZ231" s="8"/>
      <c r="FA231" s="8"/>
      <c r="FB231" s="8"/>
      <c r="FC231" s="8"/>
      <c r="FD231" s="8"/>
      <c r="FE231" s="8"/>
      <c r="FF231" s="8"/>
      <c r="FG231" s="8"/>
      <c r="FH231" s="8"/>
      <c r="FI231" s="8"/>
      <c r="FJ231" s="8"/>
      <c r="FK231" s="8"/>
      <c r="FL231" s="8"/>
      <c r="FM231" s="8"/>
      <c r="FN231" s="8"/>
      <c r="FO231" s="8"/>
      <c r="FP231" s="8"/>
      <c r="FQ231" s="8"/>
      <c r="FR231" s="8"/>
      <c r="FS231" s="8"/>
      <c r="FT231" s="8"/>
      <c r="FU231" s="8"/>
      <c r="FV231" s="8"/>
      <c r="FW231" s="8"/>
      <c r="FX231" s="8"/>
      <c r="FY231" s="8"/>
      <c r="FZ231" s="8"/>
      <c r="GA231" s="8"/>
      <c r="GB231" s="8"/>
      <c r="GC231" s="8"/>
      <c r="GD231" s="8"/>
      <c r="GE231" s="8"/>
      <c r="GF231" s="8"/>
      <c r="GG231" s="8"/>
      <c r="GH231" s="8"/>
      <c r="GI231" s="8"/>
      <c r="GJ231" s="8"/>
      <c r="GK231" s="8"/>
      <c r="GL231" s="8"/>
      <c r="GM231" s="8"/>
      <c r="GN231" s="8"/>
      <c r="GO231" s="8"/>
      <c r="GP231" s="8"/>
      <c r="GQ231" s="8"/>
      <c r="GR231" s="8"/>
      <c r="GS231" s="8"/>
      <c r="GT231" s="8"/>
      <c r="GU231" s="8"/>
      <c r="GV231" s="8"/>
      <c r="GW231" s="8"/>
      <c r="GX231" s="8"/>
      <c r="GY231" s="8"/>
      <c r="GZ231" s="8"/>
      <c r="HA231" s="8"/>
      <c r="HB231" s="8"/>
      <c r="HC231" s="8"/>
      <c r="HD231" s="8"/>
      <c r="HE231" s="8"/>
      <c r="HF231" s="8"/>
      <c r="HG231" s="8"/>
      <c r="HH231" s="8"/>
      <c r="HI231" s="8"/>
      <c r="HJ231" s="8"/>
      <c r="HK231" s="8"/>
      <c r="HL231" s="8"/>
      <c r="HM231" s="8"/>
      <c r="HN231" s="8"/>
      <c r="HO231" s="8"/>
      <c r="HP231" s="8"/>
      <c r="HQ231" s="8"/>
      <c r="HR231" s="8"/>
      <c r="HS231" s="8"/>
      <c r="HT231" s="8"/>
      <c r="HU231" s="8"/>
      <c r="HV231" s="8"/>
      <c r="HW231" s="8"/>
      <c r="HX231" s="8"/>
      <c r="HY231" s="8"/>
      <c r="HZ231" s="8"/>
      <c r="IA231" s="8"/>
      <c r="IB231" s="8"/>
      <c r="IC231" s="8"/>
      <c r="ID231" s="8"/>
      <c r="IE231" s="8"/>
      <c r="IF231" s="8"/>
      <c r="IG231" s="8"/>
      <c r="IH231" s="8"/>
      <c r="II231" s="8"/>
      <c r="IJ231" s="8"/>
      <c r="IK231" s="8"/>
      <c r="IL231" s="8"/>
      <c r="IM231" s="8"/>
      <c r="IN231" s="8"/>
      <c r="IO231" s="8"/>
      <c r="IP231" s="8"/>
    </row>
    <row r="232" spans="1:250" s="6" customFormat="1" ht="30" x14ac:dyDescent="0.25">
      <c r="A232" s="13">
        <v>1</v>
      </c>
      <c r="B232" s="140" t="s">
        <v>115</v>
      </c>
      <c r="C232" s="673">
        <f t="shared" ref="C232:M232" si="243">C220</f>
        <v>127</v>
      </c>
      <c r="D232" s="673">
        <f t="shared" si="243"/>
        <v>53</v>
      </c>
      <c r="E232" s="673">
        <f t="shared" si="243"/>
        <v>121</v>
      </c>
      <c r="F232" s="673">
        <f t="shared" si="243"/>
        <v>228.30188679245285</v>
      </c>
      <c r="G232" s="674">
        <f t="shared" si="243"/>
        <v>833.38416000000007</v>
      </c>
      <c r="H232" s="674">
        <f t="shared" si="243"/>
        <v>347.24</v>
      </c>
      <c r="I232" s="674">
        <f t="shared" si="243"/>
        <v>794.01167999999996</v>
      </c>
      <c r="J232" s="674">
        <f t="shared" ref="J232" si="244">J220</f>
        <v>446.77167999999995</v>
      </c>
      <c r="K232" s="674">
        <f t="shared" si="243"/>
        <v>0</v>
      </c>
      <c r="L232" s="674">
        <f t="shared" si="243"/>
        <v>794.01167999999996</v>
      </c>
      <c r="M232" s="674">
        <f t="shared" si="243"/>
        <v>228.6636562607994</v>
      </c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  <c r="BA232" s="8"/>
      <c r="BB232" s="8"/>
      <c r="BC232" s="8"/>
      <c r="BD232" s="8"/>
      <c r="BE232" s="8"/>
      <c r="BF232" s="8"/>
      <c r="BG232" s="8"/>
      <c r="BH232" s="8"/>
      <c r="BI232" s="8"/>
      <c r="BJ232" s="8"/>
      <c r="BK232" s="8"/>
      <c r="BL232" s="8"/>
      <c r="BM232" s="8"/>
      <c r="BN232" s="8"/>
      <c r="BO232" s="8"/>
      <c r="BP232" s="8"/>
      <c r="BQ232" s="8"/>
      <c r="BR232" s="8"/>
      <c r="BS232" s="8"/>
      <c r="BT232" s="8"/>
      <c r="BU232" s="8"/>
      <c r="BV232" s="8"/>
      <c r="BW232" s="8"/>
      <c r="BX232" s="8"/>
      <c r="BY232" s="8"/>
      <c r="BZ232" s="8"/>
      <c r="CA232" s="8"/>
      <c r="CB232" s="8"/>
      <c r="CC232" s="8"/>
      <c r="CD232" s="8"/>
      <c r="CE232" s="8"/>
      <c r="CF232" s="8"/>
      <c r="CG232" s="8"/>
      <c r="CH232" s="8"/>
      <c r="CI232" s="8"/>
      <c r="CJ232" s="8"/>
      <c r="CK232" s="8"/>
      <c r="CL232" s="8"/>
      <c r="CM232" s="8"/>
      <c r="CN232" s="8"/>
      <c r="CO232" s="8"/>
      <c r="CP232" s="8"/>
      <c r="CQ232" s="8"/>
      <c r="CR232" s="8"/>
      <c r="CS232" s="8"/>
      <c r="CT232" s="8"/>
      <c r="CU232" s="8"/>
      <c r="CV232" s="8"/>
      <c r="CW232" s="8"/>
      <c r="CX232" s="8"/>
      <c r="CY232" s="8"/>
      <c r="CZ232" s="8"/>
      <c r="DA232" s="8"/>
      <c r="DB232" s="8"/>
      <c r="DC232" s="8"/>
      <c r="DD232" s="8"/>
      <c r="DE232" s="8"/>
      <c r="DF232" s="8"/>
      <c r="DG232" s="8"/>
      <c r="DH232" s="8"/>
      <c r="DI232" s="8"/>
      <c r="DJ232" s="8"/>
      <c r="DK232" s="8"/>
      <c r="DL232" s="8"/>
      <c r="DM232" s="8"/>
      <c r="DN232" s="8"/>
      <c r="DO232" s="8"/>
      <c r="DP232" s="8"/>
      <c r="DQ232" s="8"/>
      <c r="DR232" s="8"/>
      <c r="DS232" s="8"/>
      <c r="DT232" s="8"/>
      <c r="DU232" s="8"/>
      <c r="DV232" s="8"/>
      <c r="DW232" s="8"/>
      <c r="DX232" s="8"/>
      <c r="DY232" s="8"/>
      <c r="DZ232" s="8"/>
      <c r="EA232" s="8"/>
      <c r="EB232" s="8"/>
      <c r="EC232" s="8"/>
      <c r="ED232" s="8"/>
      <c r="EE232" s="8"/>
      <c r="EF232" s="8"/>
      <c r="EG232" s="8"/>
      <c r="EH232" s="8"/>
      <c r="EI232" s="8"/>
      <c r="EJ232" s="8"/>
      <c r="EK232" s="8"/>
      <c r="EL232" s="8"/>
      <c r="EM232" s="8"/>
      <c r="EN232" s="8"/>
      <c r="EO232" s="8"/>
      <c r="EP232" s="8"/>
      <c r="EQ232" s="8"/>
      <c r="ER232" s="8"/>
      <c r="ES232" s="8"/>
      <c r="ET232" s="8"/>
      <c r="EU232" s="8"/>
      <c r="EV232" s="8"/>
      <c r="EW232" s="8"/>
      <c r="EX232" s="8"/>
      <c r="EY232" s="8"/>
      <c r="EZ232" s="8"/>
      <c r="FA232" s="8"/>
      <c r="FB232" s="8"/>
      <c r="FC232" s="8"/>
      <c r="FD232" s="8"/>
      <c r="FE232" s="8"/>
      <c r="FF232" s="8"/>
      <c r="FG232" s="8"/>
      <c r="FH232" s="8"/>
      <c r="FI232" s="8"/>
      <c r="FJ232" s="8"/>
      <c r="FK232" s="8"/>
      <c r="FL232" s="8"/>
      <c r="FM232" s="8"/>
      <c r="FN232" s="8"/>
      <c r="FO232" s="8"/>
      <c r="FP232" s="8"/>
      <c r="FQ232" s="8"/>
      <c r="FR232" s="8"/>
      <c r="FS232" s="8"/>
      <c r="FT232" s="8"/>
      <c r="FU232" s="8"/>
      <c r="FV232" s="8"/>
      <c r="FW232" s="8"/>
      <c r="FX232" s="8"/>
      <c r="FY232" s="8"/>
      <c r="FZ232" s="8"/>
      <c r="GA232" s="8"/>
      <c r="GB232" s="8"/>
      <c r="GC232" s="8"/>
      <c r="GD232" s="8"/>
      <c r="GE232" s="8"/>
      <c r="GF232" s="8"/>
      <c r="GG232" s="8"/>
      <c r="GH232" s="8"/>
      <c r="GI232" s="8"/>
      <c r="GJ232" s="8"/>
      <c r="GK232" s="8"/>
      <c r="GL232" s="8"/>
      <c r="GM232" s="8"/>
      <c r="GN232" s="8"/>
      <c r="GO232" s="8"/>
      <c r="GP232" s="8"/>
      <c r="GQ232" s="8"/>
      <c r="GR232" s="8"/>
      <c r="GS232" s="8"/>
      <c r="GT232" s="8"/>
      <c r="GU232" s="8"/>
      <c r="GV232" s="8"/>
      <c r="GW232" s="8"/>
      <c r="GX232" s="8"/>
      <c r="GY232" s="8"/>
      <c r="GZ232" s="8"/>
      <c r="HA232" s="8"/>
      <c r="HB232" s="8"/>
      <c r="HC232" s="8"/>
      <c r="HD232" s="8"/>
      <c r="HE232" s="8"/>
      <c r="HF232" s="8"/>
      <c r="HG232" s="8"/>
      <c r="HH232" s="8"/>
      <c r="HI232" s="8"/>
      <c r="HJ232" s="8"/>
      <c r="HK232" s="8"/>
      <c r="HL232" s="8"/>
      <c r="HM232" s="8"/>
      <c r="HN232" s="8"/>
      <c r="HO232" s="8"/>
      <c r="HP232" s="8"/>
      <c r="HQ232" s="8"/>
      <c r="HR232" s="8"/>
      <c r="HS232" s="8"/>
      <c r="HT232" s="8"/>
      <c r="HU232" s="8"/>
      <c r="HV232" s="8"/>
      <c r="HW232" s="8"/>
      <c r="HX232" s="8"/>
      <c r="HY232" s="8"/>
      <c r="HZ232" s="8"/>
      <c r="IA232" s="8"/>
      <c r="IB232" s="8"/>
      <c r="IC232" s="8"/>
      <c r="ID232" s="8"/>
      <c r="IE232" s="8"/>
      <c r="IF232" s="8"/>
      <c r="IG232" s="8"/>
      <c r="IH232" s="8"/>
      <c r="II232" s="8"/>
      <c r="IJ232" s="8"/>
      <c r="IK232" s="8"/>
      <c r="IL232" s="8"/>
      <c r="IM232" s="8"/>
      <c r="IN232" s="8"/>
      <c r="IO232" s="8"/>
      <c r="IP232" s="8"/>
    </row>
    <row r="233" spans="1:250" s="6" customFormat="1" ht="30" x14ac:dyDescent="0.25">
      <c r="A233" s="13">
        <v>1</v>
      </c>
      <c r="B233" s="142" t="s">
        <v>112</v>
      </c>
      <c r="C233" s="673">
        <f t="shared" ref="C233:M233" si="245">C221</f>
        <v>9212</v>
      </c>
      <c r="D233" s="673">
        <f t="shared" si="245"/>
        <v>3838</v>
      </c>
      <c r="E233" s="673">
        <f t="shared" si="245"/>
        <v>4526</v>
      </c>
      <c r="F233" s="673">
        <f t="shared" si="245"/>
        <v>117.92600312662844</v>
      </c>
      <c r="G233" s="674">
        <f t="shared" si="245"/>
        <v>21890.559840000002</v>
      </c>
      <c r="H233" s="674">
        <f t="shared" si="245"/>
        <v>9121.07</v>
      </c>
      <c r="I233" s="674">
        <f t="shared" si="245"/>
        <v>12458.359889999998</v>
      </c>
      <c r="J233" s="674">
        <f t="shared" ref="J233" si="246">J221</f>
        <v>3337.2898899999986</v>
      </c>
      <c r="K233" s="674">
        <f t="shared" si="245"/>
        <v>-28.23462</v>
      </c>
      <c r="L233" s="674">
        <f t="shared" si="245"/>
        <v>12430.125269999999</v>
      </c>
      <c r="M233" s="674">
        <f t="shared" si="245"/>
        <v>136.5887981344294</v>
      </c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  <c r="BA233" s="8"/>
      <c r="BB233" s="8"/>
      <c r="BC233" s="8"/>
      <c r="BD233" s="8"/>
      <c r="BE233" s="8"/>
      <c r="BF233" s="8"/>
      <c r="BG233" s="8"/>
      <c r="BH233" s="8"/>
      <c r="BI233" s="8"/>
      <c r="BJ233" s="8"/>
      <c r="BK233" s="8"/>
      <c r="BL233" s="8"/>
      <c r="BM233" s="8"/>
      <c r="BN233" s="8"/>
      <c r="BO233" s="8"/>
      <c r="BP233" s="8"/>
      <c r="BQ233" s="8"/>
      <c r="BR233" s="8"/>
      <c r="BS233" s="8"/>
      <c r="BT233" s="8"/>
      <c r="BU233" s="8"/>
      <c r="BV233" s="8"/>
      <c r="BW233" s="8"/>
      <c r="BX233" s="8"/>
      <c r="BY233" s="8"/>
      <c r="BZ233" s="8"/>
      <c r="CA233" s="8"/>
      <c r="CB233" s="8"/>
      <c r="CC233" s="8"/>
      <c r="CD233" s="8"/>
      <c r="CE233" s="8"/>
      <c r="CF233" s="8"/>
      <c r="CG233" s="8"/>
      <c r="CH233" s="8"/>
      <c r="CI233" s="8"/>
      <c r="CJ233" s="8"/>
      <c r="CK233" s="8"/>
      <c r="CL233" s="8"/>
      <c r="CM233" s="8"/>
      <c r="CN233" s="8"/>
      <c r="CO233" s="8"/>
      <c r="CP233" s="8"/>
      <c r="CQ233" s="8"/>
      <c r="CR233" s="8"/>
      <c r="CS233" s="8"/>
      <c r="CT233" s="8"/>
      <c r="CU233" s="8"/>
      <c r="CV233" s="8"/>
      <c r="CW233" s="8"/>
      <c r="CX233" s="8"/>
      <c r="CY233" s="8"/>
      <c r="CZ233" s="8"/>
      <c r="DA233" s="8"/>
      <c r="DB233" s="8"/>
      <c r="DC233" s="8"/>
      <c r="DD233" s="8"/>
      <c r="DE233" s="8"/>
      <c r="DF233" s="8"/>
      <c r="DG233" s="8"/>
      <c r="DH233" s="8"/>
      <c r="DI233" s="8"/>
      <c r="DJ233" s="8"/>
      <c r="DK233" s="8"/>
      <c r="DL233" s="8"/>
      <c r="DM233" s="8"/>
      <c r="DN233" s="8"/>
      <c r="DO233" s="8"/>
      <c r="DP233" s="8"/>
      <c r="DQ233" s="8"/>
      <c r="DR233" s="8"/>
      <c r="DS233" s="8"/>
      <c r="DT233" s="8"/>
      <c r="DU233" s="8"/>
      <c r="DV233" s="8"/>
      <c r="DW233" s="8"/>
      <c r="DX233" s="8"/>
      <c r="DY233" s="8"/>
      <c r="DZ233" s="8"/>
      <c r="EA233" s="8"/>
      <c r="EB233" s="8"/>
      <c r="EC233" s="8"/>
      <c r="ED233" s="8"/>
      <c r="EE233" s="8"/>
      <c r="EF233" s="8"/>
      <c r="EG233" s="8"/>
      <c r="EH233" s="8"/>
      <c r="EI233" s="8"/>
      <c r="EJ233" s="8"/>
      <c r="EK233" s="8"/>
      <c r="EL233" s="8"/>
      <c r="EM233" s="8"/>
      <c r="EN233" s="8"/>
      <c r="EO233" s="8"/>
      <c r="EP233" s="8"/>
      <c r="EQ233" s="8"/>
      <c r="ER233" s="8"/>
      <c r="ES233" s="8"/>
      <c r="ET233" s="8"/>
      <c r="EU233" s="8"/>
      <c r="EV233" s="8"/>
      <c r="EW233" s="8"/>
      <c r="EX233" s="8"/>
      <c r="EY233" s="8"/>
      <c r="EZ233" s="8"/>
      <c r="FA233" s="8"/>
      <c r="FB233" s="8"/>
      <c r="FC233" s="8"/>
      <c r="FD233" s="8"/>
      <c r="FE233" s="8"/>
      <c r="FF233" s="8"/>
      <c r="FG233" s="8"/>
      <c r="FH233" s="8"/>
      <c r="FI233" s="8"/>
      <c r="FJ233" s="8"/>
      <c r="FK233" s="8"/>
      <c r="FL233" s="8"/>
      <c r="FM233" s="8"/>
      <c r="FN233" s="8"/>
      <c r="FO233" s="8"/>
      <c r="FP233" s="8"/>
      <c r="FQ233" s="8"/>
      <c r="FR233" s="8"/>
      <c r="FS233" s="8"/>
      <c r="FT233" s="8"/>
      <c r="FU233" s="8"/>
      <c r="FV233" s="8"/>
      <c r="FW233" s="8"/>
      <c r="FX233" s="8"/>
      <c r="FY233" s="8"/>
      <c r="FZ233" s="8"/>
      <c r="GA233" s="8"/>
      <c r="GB233" s="8"/>
      <c r="GC233" s="8"/>
      <c r="GD233" s="8"/>
      <c r="GE233" s="8"/>
      <c r="GF233" s="8"/>
      <c r="GG233" s="8"/>
      <c r="GH233" s="8"/>
      <c r="GI233" s="8"/>
      <c r="GJ233" s="8"/>
      <c r="GK233" s="8"/>
      <c r="GL233" s="8"/>
      <c r="GM233" s="8"/>
      <c r="GN233" s="8"/>
      <c r="GO233" s="8"/>
      <c r="GP233" s="8"/>
      <c r="GQ233" s="8"/>
      <c r="GR233" s="8"/>
      <c r="GS233" s="8"/>
      <c r="GT233" s="8"/>
      <c r="GU233" s="8"/>
      <c r="GV233" s="8"/>
      <c r="GW233" s="8"/>
      <c r="GX233" s="8"/>
      <c r="GY233" s="8"/>
      <c r="GZ233" s="8"/>
      <c r="HA233" s="8"/>
      <c r="HB233" s="8"/>
      <c r="HC233" s="8"/>
      <c r="HD233" s="8"/>
      <c r="HE233" s="8"/>
      <c r="HF233" s="8"/>
      <c r="HG233" s="8"/>
      <c r="HH233" s="8"/>
      <c r="HI233" s="8"/>
      <c r="HJ233" s="8"/>
      <c r="HK233" s="8"/>
      <c r="HL233" s="8"/>
      <c r="HM233" s="8"/>
      <c r="HN233" s="8"/>
      <c r="HO233" s="8"/>
      <c r="HP233" s="8"/>
      <c r="HQ233" s="8"/>
      <c r="HR233" s="8"/>
      <c r="HS233" s="8"/>
      <c r="HT233" s="8"/>
      <c r="HU233" s="8"/>
      <c r="HV233" s="8"/>
      <c r="HW233" s="8"/>
      <c r="HX233" s="8"/>
      <c r="HY233" s="8"/>
      <c r="HZ233" s="8"/>
      <c r="IA233" s="8"/>
      <c r="IB233" s="8"/>
      <c r="IC233" s="8"/>
      <c r="ID233" s="8"/>
      <c r="IE233" s="8"/>
      <c r="IF233" s="8"/>
      <c r="IG233" s="8"/>
      <c r="IH233" s="8"/>
      <c r="II233" s="8"/>
      <c r="IJ233" s="8"/>
      <c r="IK233" s="8"/>
      <c r="IL233" s="8"/>
      <c r="IM233" s="8"/>
      <c r="IN233" s="8"/>
      <c r="IO233" s="8"/>
      <c r="IP233" s="8"/>
    </row>
    <row r="234" spans="1:250" s="6" customFormat="1" ht="30" x14ac:dyDescent="0.25">
      <c r="A234" s="13">
        <v>1</v>
      </c>
      <c r="B234" s="140" t="s">
        <v>108</v>
      </c>
      <c r="C234" s="673">
        <f t="shared" ref="C234:M234" si="247">C222</f>
        <v>1000</v>
      </c>
      <c r="D234" s="673">
        <f t="shared" si="247"/>
        <v>417</v>
      </c>
      <c r="E234" s="673">
        <f t="shared" si="247"/>
        <v>591</v>
      </c>
      <c r="F234" s="673">
        <f t="shared" si="247"/>
        <v>141.72661870503597</v>
      </c>
      <c r="G234" s="674">
        <f t="shared" si="247"/>
        <v>2120.5100000000002</v>
      </c>
      <c r="H234" s="674">
        <f t="shared" si="247"/>
        <v>883.55</v>
      </c>
      <c r="I234" s="674">
        <f t="shared" si="247"/>
        <v>1247.98119</v>
      </c>
      <c r="J234" s="674">
        <f t="shared" ref="J234" si="248">J222</f>
        <v>364.43119000000002</v>
      </c>
      <c r="K234" s="674">
        <f t="shared" si="247"/>
        <v>0</v>
      </c>
      <c r="L234" s="674">
        <f t="shared" si="247"/>
        <v>1247.98119</v>
      </c>
      <c r="M234" s="674">
        <f t="shared" si="247"/>
        <v>141.24624412879859</v>
      </c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  <c r="BA234" s="8"/>
      <c r="BB234" s="8"/>
      <c r="BC234" s="8"/>
      <c r="BD234" s="8"/>
      <c r="BE234" s="8"/>
      <c r="BF234" s="8"/>
      <c r="BG234" s="8"/>
      <c r="BH234" s="8"/>
      <c r="BI234" s="8"/>
      <c r="BJ234" s="8"/>
      <c r="BK234" s="8"/>
      <c r="BL234" s="8"/>
      <c r="BM234" s="8"/>
      <c r="BN234" s="8"/>
      <c r="BO234" s="8"/>
      <c r="BP234" s="8"/>
      <c r="BQ234" s="8"/>
      <c r="BR234" s="8"/>
      <c r="BS234" s="8"/>
      <c r="BT234" s="8"/>
      <c r="BU234" s="8"/>
      <c r="BV234" s="8"/>
      <c r="BW234" s="8"/>
      <c r="BX234" s="8"/>
      <c r="BY234" s="8"/>
      <c r="BZ234" s="8"/>
      <c r="CA234" s="8"/>
      <c r="CB234" s="8"/>
      <c r="CC234" s="8"/>
      <c r="CD234" s="8"/>
      <c r="CE234" s="8"/>
      <c r="CF234" s="8"/>
      <c r="CG234" s="8"/>
      <c r="CH234" s="8"/>
      <c r="CI234" s="8"/>
      <c r="CJ234" s="8"/>
      <c r="CK234" s="8"/>
      <c r="CL234" s="8"/>
      <c r="CM234" s="8"/>
      <c r="CN234" s="8"/>
      <c r="CO234" s="8"/>
      <c r="CP234" s="8"/>
      <c r="CQ234" s="8"/>
      <c r="CR234" s="8"/>
      <c r="CS234" s="8"/>
      <c r="CT234" s="8"/>
      <c r="CU234" s="8"/>
      <c r="CV234" s="8"/>
      <c r="CW234" s="8"/>
      <c r="CX234" s="8"/>
      <c r="CY234" s="8"/>
      <c r="CZ234" s="8"/>
      <c r="DA234" s="8"/>
      <c r="DB234" s="8"/>
      <c r="DC234" s="8"/>
      <c r="DD234" s="8"/>
      <c r="DE234" s="8"/>
      <c r="DF234" s="8"/>
      <c r="DG234" s="8"/>
      <c r="DH234" s="8"/>
      <c r="DI234" s="8"/>
      <c r="DJ234" s="8"/>
      <c r="DK234" s="8"/>
      <c r="DL234" s="8"/>
      <c r="DM234" s="8"/>
      <c r="DN234" s="8"/>
      <c r="DO234" s="8"/>
      <c r="DP234" s="8"/>
      <c r="DQ234" s="8"/>
      <c r="DR234" s="8"/>
      <c r="DS234" s="8"/>
      <c r="DT234" s="8"/>
      <c r="DU234" s="8"/>
      <c r="DV234" s="8"/>
      <c r="DW234" s="8"/>
      <c r="DX234" s="8"/>
      <c r="DY234" s="8"/>
      <c r="DZ234" s="8"/>
      <c r="EA234" s="8"/>
      <c r="EB234" s="8"/>
      <c r="EC234" s="8"/>
      <c r="ED234" s="8"/>
      <c r="EE234" s="8"/>
      <c r="EF234" s="8"/>
      <c r="EG234" s="8"/>
      <c r="EH234" s="8"/>
      <c r="EI234" s="8"/>
      <c r="EJ234" s="8"/>
      <c r="EK234" s="8"/>
      <c r="EL234" s="8"/>
      <c r="EM234" s="8"/>
      <c r="EN234" s="8"/>
      <c r="EO234" s="8"/>
      <c r="EP234" s="8"/>
      <c r="EQ234" s="8"/>
      <c r="ER234" s="8"/>
      <c r="ES234" s="8"/>
      <c r="ET234" s="8"/>
      <c r="EU234" s="8"/>
      <c r="EV234" s="8"/>
      <c r="EW234" s="8"/>
      <c r="EX234" s="8"/>
      <c r="EY234" s="8"/>
      <c r="EZ234" s="8"/>
      <c r="FA234" s="8"/>
      <c r="FB234" s="8"/>
      <c r="FC234" s="8"/>
      <c r="FD234" s="8"/>
      <c r="FE234" s="8"/>
      <c r="FF234" s="8"/>
      <c r="FG234" s="8"/>
      <c r="FH234" s="8"/>
      <c r="FI234" s="8"/>
      <c r="FJ234" s="8"/>
      <c r="FK234" s="8"/>
      <c r="FL234" s="8"/>
      <c r="FM234" s="8"/>
      <c r="FN234" s="8"/>
      <c r="FO234" s="8"/>
      <c r="FP234" s="8"/>
      <c r="FQ234" s="8"/>
      <c r="FR234" s="8"/>
      <c r="FS234" s="8"/>
      <c r="FT234" s="8"/>
      <c r="FU234" s="8"/>
      <c r="FV234" s="8"/>
      <c r="FW234" s="8"/>
      <c r="FX234" s="8"/>
      <c r="FY234" s="8"/>
      <c r="FZ234" s="8"/>
      <c r="GA234" s="8"/>
      <c r="GB234" s="8"/>
      <c r="GC234" s="8"/>
      <c r="GD234" s="8"/>
      <c r="GE234" s="8"/>
      <c r="GF234" s="8"/>
      <c r="GG234" s="8"/>
      <c r="GH234" s="8"/>
      <c r="GI234" s="8"/>
      <c r="GJ234" s="8"/>
      <c r="GK234" s="8"/>
      <c r="GL234" s="8"/>
      <c r="GM234" s="8"/>
      <c r="GN234" s="8"/>
      <c r="GO234" s="8"/>
      <c r="GP234" s="8"/>
      <c r="GQ234" s="8"/>
      <c r="GR234" s="8"/>
      <c r="GS234" s="8"/>
      <c r="GT234" s="8"/>
      <c r="GU234" s="8"/>
      <c r="GV234" s="8"/>
      <c r="GW234" s="8"/>
      <c r="GX234" s="8"/>
      <c r="GY234" s="8"/>
      <c r="GZ234" s="8"/>
      <c r="HA234" s="8"/>
      <c r="HB234" s="8"/>
      <c r="HC234" s="8"/>
      <c r="HD234" s="8"/>
      <c r="HE234" s="8"/>
      <c r="HF234" s="8"/>
      <c r="HG234" s="8"/>
      <c r="HH234" s="8"/>
      <c r="HI234" s="8"/>
      <c r="HJ234" s="8"/>
      <c r="HK234" s="8"/>
      <c r="HL234" s="8"/>
      <c r="HM234" s="8"/>
      <c r="HN234" s="8"/>
      <c r="HO234" s="8"/>
      <c r="HP234" s="8"/>
      <c r="HQ234" s="8"/>
      <c r="HR234" s="8"/>
      <c r="HS234" s="8"/>
      <c r="HT234" s="8"/>
      <c r="HU234" s="8"/>
      <c r="HV234" s="8"/>
      <c r="HW234" s="8"/>
      <c r="HX234" s="8"/>
      <c r="HY234" s="8"/>
      <c r="HZ234" s="8"/>
      <c r="IA234" s="8"/>
      <c r="IB234" s="8"/>
      <c r="IC234" s="8"/>
      <c r="ID234" s="8"/>
      <c r="IE234" s="8"/>
      <c r="IF234" s="8"/>
      <c r="IG234" s="8"/>
      <c r="IH234" s="8"/>
      <c r="II234" s="8"/>
      <c r="IJ234" s="8"/>
      <c r="IK234" s="8"/>
      <c r="IL234" s="8"/>
      <c r="IM234" s="8"/>
      <c r="IN234" s="8"/>
      <c r="IO234" s="8"/>
      <c r="IP234" s="8"/>
    </row>
    <row r="235" spans="1:250" s="6" customFormat="1" ht="45" customHeight="1" x14ac:dyDescent="0.25">
      <c r="A235" s="13">
        <v>1</v>
      </c>
      <c r="B235" s="140" t="s">
        <v>81</v>
      </c>
      <c r="C235" s="673">
        <f t="shared" ref="C235:M235" si="249">C223</f>
        <v>6135</v>
      </c>
      <c r="D235" s="673">
        <f t="shared" si="249"/>
        <v>2556</v>
      </c>
      <c r="E235" s="673">
        <f t="shared" si="249"/>
        <v>3081</v>
      </c>
      <c r="F235" s="673">
        <f t="shared" si="249"/>
        <v>120.53990610328637</v>
      </c>
      <c r="G235" s="674">
        <f t="shared" si="249"/>
        <v>17552.6031</v>
      </c>
      <c r="H235" s="674">
        <f t="shared" si="249"/>
        <v>7313.58</v>
      </c>
      <c r="I235" s="674">
        <f t="shared" si="249"/>
        <v>10255.500429999998</v>
      </c>
      <c r="J235" s="674">
        <f t="shared" ref="J235" si="250">J223</f>
        <v>2941.9204299999983</v>
      </c>
      <c r="K235" s="674">
        <f t="shared" si="249"/>
        <v>-28.23462</v>
      </c>
      <c r="L235" s="674">
        <f t="shared" si="249"/>
        <v>10227.265809999999</v>
      </c>
      <c r="M235" s="674">
        <f t="shared" si="249"/>
        <v>140.22544950626093</v>
      </c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  <c r="BA235" s="8"/>
      <c r="BB235" s="8"/>
      <c r="BC235" s="8"/>
      <c r="BD235" s="8"/>
      <c r="BE235" s="8"/>
      <c r="BF235" s="8"/>
      <c r="BG235" s="8"/>
      <c r="BH235" s="8"/>
      <c r="BI235" s="8"/>
      <c r="BJ235" s="8"/>
      <c r="BK235" s="8"/>
      <c r="BL235" s="8"/>
      <c r="BM235" s="8"/>
      <c r="BN235" s="8"/>
      <c r="BO235" s="8"/>
      <c r="BP235" s="8"/>
      <c r="BQ235" s="8"/>
      <c r="BR235" s="8"/>
      <c r="BS235" s="8"/>
      <c r="BT235" s="8"/>
      <c r="BU235" s="8"/>
      <c r="BV235" s="8"/>
      <c r="BW235" s="8"/>
      <c r="BX235" s="8"/>
      <c r="BY235" s="8"/>
      <c r="BZ235" s="8"/>
      <c r="CA235" s="8"/>
      <c r="CB235" s="8"/>
      <c r="CC235" s="8"/>
      <c r="CD235" s="8"/>
      <c r="CE235" s="8"/>
      <c r="CF235" s="8"/>
      <c r="CG235" s="8"/>
      <c r="CH235" s="8"/>
      <c r="CI235" s="8"/>
      <c r="CJ235" s="8"/>
      <c r="CK235" s="8"/>
      <c r="CL235" s="8"/>
      <c r="CM235" s="8"/>
      <c r="CN235" s="8"/>
      <c r="CO235" s="8"/>
      <c r="CP235" s="8"/>
      <c r="CQ235" s="8"/>
      <c r="CR235" s="8"/>
      <c r="CS235" s="8"/>
      <c r="CT235" s="8"/>
      <c r="CU235" s="8"/>
      <c r="CV235" s="8"/>
      <c r="CW235" s="8"/>
      <c r="CX235" s="8"/>
      <c r="CY235" s="8"/>
      <c r="CZ235" s="8"/>
      <c r="DA235" s="8"/>
      <c r="DB235" s="8"/>
      <c r="DC235" s="8"/>
      <c r="DD235" s="8"/>
      <c r="DE235" s="8"/>
      <c r="DF235" s="8"/>
      <c r="DG235" s="8"/>
      <c r="DH235" s="8"/>
      <c r="DI235" s="8"/>
      <c r="DJ235" s="8"/>
      <c r="DK235" s="8"/>
      <c r="DL235" s="8"/>
      <c r="DM235" s="8"/>
      <c r="DN235" s="8"/>
      <c r="DO235" s="8"/>
      <c r="DP235" s="8"/>
      <c r="DQ235" s="8"/>
      <c r="DR235" s="8"/>
      <c r="DS235" s="8"/>
      <c r="DT235" s="8"/>
      <c r="DU235" s="8"/>
      <c r="DV235" s="8"/>
      <c r="DW235" s="8"/>
      <c r="DX235" s="8"/>
      <c r="DY235" s="8"/>
      <c r="DZ235" s="8"/>
      <c r="EA235" s="8"/>
      <c r="EB235" s="8"/>
      <c r="EC235" s="8"/>
      <c r="ED235" s="8"/>
      <c r="EE235" s="8"/>
      <c r="EF235" s="8"/>
      <c r="EG235" s="8"/>
      <c r="EH235" s="8"/>
      <c r="EI235" s="8"/>
      <c r="EJ235" s="8"/>
      <c r="EK235" s="8"/>
      <c r="EL235" s="8"/>
      <c r="EM235" s="8"/>
      <c r="EN235" s="8"/>
      <c r="EO235" s="8"/>
      <c r="EP235" s="8"/>
      <c r="EQ235" s="8"/>
      <c r="ER235" s="8"/>
      <c r="ES235" s="8"/>
      <c r="ET235" s="8"/>
      <c r="EU235" s="8"/>
      <c r="EV235" s="8"/>
      <c r="EW235" s="8"/>
      <c r="EX235" s="8"/>
      <c r="EY235" s="8"/>
      <c r="EZ235" s="8"/>
      <c r="FA235" s="8"/>
      <c r="FB235" s="8"/>
      <c r="FC235" s="8"/>
      <c r="FD235" s="8"/>
      <c r="FE235" s="8"/>
      <c r="FF235" s="8"/>
      <c r="FG235" s="8"/>
      <c r="FH235" s="8"/>
      <c r="FI235" s="8"/>
      <c r="FJ235" s="8"/>
      <c r="FK235" s="8"/>
      <c r="FL235" s="8"/>
      <c r="FM235" s="8"/>
      <c r="FN235" s="8"/>
      <c r="FO235" s="8"/>
      <c r="FP235" s="8"/>
      <c r="FQ235" s="8"/>
      <c r="FR235" s="8"/>
      <c r="FS235" s="8"/>
      <c r="FT235" s="8"/>
      <c r="FU235" s="8"/>
      <c r="FV235" s="8"/>
      <c r="FW235" s="8"/>
      <c r="FX235" s="8"/>
      <c r="FY235" s="8"/>
      <c r="FZ235" s="8"/>
      <c r="GA235" s="8"/>
      <c r="GB235" s="8"/>
      <c r="GC235" s="8"/>
      <c r="GD235" s="8"/>
      <c r="GE235" s="8"/>
      <c r="GF235" s="8"/>
      <c r="GG235" s="8"/>
      <c r="GH235" s="8"/>
      <c r="GI235" s="8"/>
      <c r="GJ235" s="8"/>
      <c r="GK235" s="8"/>
      <c r="GL235" s="8"/>
      <c r="GM235" s="8"/>
      <c r="GN235" s="8"/>
      <c r="GO235" s="8"/>
      <c r="GP235" s="8"/>
      <c r="GQ235" s="8"/>
      <c r="GR235" s="8"/>
      <c r="GS235" s="8"/>
      <c r="GT235" s="8"/>
      <c r="GU235" s="8"/>
      <c r="GV235" s="8"/>
      <c r="GW235" s="8"/>
      <c r="GX235" s="8"/>
      <c r="GY235" s="8"/>
      <c r="GZ235" s="8"/>
      <c r="HA235" s="8"/>
      <c r="HB235" s="8"/>
      <c r="HC235" s="8"/>
      <c r="HD235" s="8"/>
      <c r="HE235" s="8"/>
      <c r="HF235" s="8"/>
      <c r="HG235" s="8"/>
      <c r="HH235" s="8"/>
      <c r="HI235" s="8"/>
      <c r="HJ235" s="8"/>
      <c r="HK235" s="8"/>
      <c r="HL235" s="8"/>
      <c r="HM235" s="8"/>
      <c r="HN235" s="8"/>
      <c r="HO235" s="8"/>
      <c r="HP235" s="8"/>
      <c r="HQ235" s="8"/>
      <c r="HR235" s="8"/>
      <c r="HS235" s="8"/>
      <c r="HT235" s="8"/>
      <c r="HU235" s="8"/>
      <c r="HV235" s="8"/>
      <c r="HW235" s="8"/>
      <c r="HX235" s="8"/>
      <c r="HY235" s="8"/>
      <c r="HZ235" s="8"/>
      <c r="IA235" s="8"/>
      <c r="IB235" s="8"/>
      <c r="IC235" s="8"/>
      <c r="ID235" s="8"/>
      <c r="IE235" s="8"/>
      <c r="IF235" s="8"/>
      <c r="IG235" s="8"/>
      <c r="IH235" s="8"/>
      <c r="II235" s="8"/>
      <c r="IJ235" s="8"/>
      <c r="IK235" s="8"/>
      <c r="IL235" s="8"/>
      <c r="IM235" s="8"/>
      <c r="IN235" s="8"/>
      <c r="IO235" s="8"/>
      <c r="IP235" s="8"/>
    </row>
    <row r="236" spans="1:250" s="6" customFormat="1" ht="45" customHeight="1" x14ac:dyDescent="0.25">
      <c r="A236" s="13">
        <v>1</v>
      </c>
      <c r="B236" s="140" t="s">
        <v>109</v>
      </c>
      <c r="C236" s="673">
        <f t="shared" ref="C236:M236" si="251">C224</f>
        <v>2077</v>
      </c>
      <c r="D236" s="673">
        <f t="shared" si="251"/>
        <v>865</v>
      </c>
      <c r="E236" s="673">
        <f t="shared" si="251"/>
        <v>854</v>
      </c>
      <c r="F236" s="673">
        <f t="shared" si="251"/>
        <v>98.728323699421964</v>
      </c>
      <c r="G236" s="674">
        <f t="shared" si="251"/>
        <v>2217.4467399999999</v>
      </c>
      <c r="H236" s="674">
        <f t="shared" si="251"/>
        <v>923.94</v>
      </c>
      <c r="I236" s="674">
        <f t="shared" si="251"/>
        <v>954.87827000000004</v>
      </c>
      <c r="J236" s="674">
        <f t="shared" ref="J236" si="252">J224</f>
        <v>30.938269999999989</v>
      </c>
      <c r="K236" s="674">
        <f t="shared" si="251"/>
        <v>0</v>
      </c>
      <c r="L236" s="674">
        <f t="shared" si="251"/>
        <v>954.87827000000004</v>
      </c>
      <c r="M236" s="674">
        <f t="shared" si="251"/>
        <v>103.34851505509015</v>
      </c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  <c r="BF236" s="8"/>
      <c r="BG236" s="8"/>
      <c r="BH236" s="8"/>
      <c r="BI236" s="8"/>
      <c r="BJ236" s="8"/>
      <c r="BK236" s="8"/>
      <c r="BL236" s="8"/>
      <c r="BM236" s="8"/>
      <c r="BN236" s="8"/>
      <c r="BO236" s="8"/>
      <c r="BP236" s="8"/>
      <c r="BQ236" s="8"/>
      <c r="BR236" s="8"/>
      <c r="BS236" s="8"/>
      <c r="BT236" s="8"/>
      <c r="BU236" s="8"/>
      <c r="BV236" s="8"/>
      <c r="BW236" s="8"/>
      <c r="BX236" s="8"/>
      <c r="BY236" s="8"/>
      <c r="BZ236" s="8"/>
      <c r="CA236" s="8"/>
      <c r="CB236" s="8"/>
      <c r="CC236" s="8"/>
      <c r="CD236" s="8"/>
      <c r="CE236" s="8"/>
      <c r="CF236" s="8"/>
      <c r="CG236" s="8"/>
      <c r="CH236" s="8"/>
      <c r="CI236" s="8"/>
      <c r="CJ236" s="8"/>
      <c r="CK236" s="8"/>
      <c r="CL236" s="8"/>
      <c r="CM236" s="8"/>
      <c r="CN236" s="8"/>
      <c r="CO236" s="8"/>
      <c r="CP236" s="8"/>
      <c r="CQ236" s="8"/>
      <c r="CR236" s="8"/>
      <c r="CS236" s="8"/>
      <c r="CT236" s="8"/>
      <c r="CU236" s="8"/>
      <c r="CV236" s="8"/>
      <c r="CW236" s="8"/>
      <c r="CX236" s="8"/>
      <c r="CY236" s="8"/>
      <c r="CZ236" s="8"/>
      <c r="DA236" s="8"/>
      <c r="DB236" s="8"/>
      <c r="DC236" s="8"/>
      <c r="DD236" s="8"/>
      <c r="DE236" s="8"/>
      <c r="DF236" s="8"/>
      <c r="DG236" s="8"/>
      <c r="DH236" s="8"/>
      <c r="DI236" s="8"/>
      <c r="DJ236" s="8"/>
      <c r="DK236" s="8"/>
      <c r="DL236" s="8"/>
      <c r="DM236" s="8"/>
      <c r="DN236" s="8"/>
      <c r="DO236" s="8"/>
      <c r="DP236" s="8"/>
      <c r="DQ236" s="8"/>
      <c r="DR236" s="8"/>
      <c r="DS236" s="8"/>
      <c r="DT236" s="8"/>
      <c r="DU236" s="8"/>
      <c r="DV236" s="8"/>
      <c r="DW236" s="8"/>
      <c r="DX236" s="8"/>
      <c r="DY236" s="8"/>
      <c r="DZ236" s="8"/>
      <c r="EA236" s="8"/>
      <c r="EB236" s="8"/>
      <c r="EC236" s="8"/>
      <c r="ED236" s="8"/>
      <c r="EE236" s="8"/>
      <c r="EF236" s="8"/>
      <c r="EG236" s="8"/>
      <c r="EH236" s="8"/>
      <c r="EI236" s="8"/>
      <c r="EJ236" s="8"/>
      <c r="EK236" s="8"/>
      <c r="EL236" s="8"/>
      <c r="EM236" s="8"/>
      <c r="EN236" s="8"/>
      <c r="EO236" s="8"/>
      <c r="EP236" s="8"/>
      <c r="EQ236" s="8"/>
      <c r="ER236" s="8"/>
      <c r="ES236" s="8"/>
      <c r="ET236" s="8"/>
      <c r="EU236" s="8"/>
      <c r="EV236" s="8"/>
      <c r="EW236" s="8"/>
      <c r="EX236" s="8"/>
      <c r="EY236" s="8"/>
      <c r="EZ236" s="8"/>
      <c r="FA236" s="8"/>
      <c r="FB236" s="8"/>
      <c r="FC236" s="8"/>
      <c r="FD236" s="8"/>
      <c r="FE236" s="8"/>
      <c r="FF236" s="8"/>
      <c r="FG236" s="8"/>
      <c r="FH236" s="8"/>
      <c r="FI236" s="8"/>
      <c r="FJ236" s="8"/>
      <c r="FK236" s="8"/>
      <c r="FL236" s="8"/>
      <c r="FM236" s="8"/>
      <c r="FN236" s="8"/>
      <c r="FO236" s="8"/>
      <c r="FP236" s="8"/>
      <c r="FQ236" s="8"/>
      <c r="FR236" s="8"/>
      <c r="FS236" s="8"/>
      <c r="FT236" s="8"/>
      <c r="FU236" s="8"/>
      <c r="FV236" s="8"/>
      <c r="FW236" s="8"/>
      <c r="FX236" s="8"/>
      <c r="FY236" s="8"/>
      <c r="FZ236" s="8"/>
      <c r="GA236" s="8"/>
      <c r="GB236" s="8"/>
      <c r="GC236" s="8"/>
      <c r="GD236" s="8"/>
      <c r="GE236" s="8"/>
      <c r="GF236" s="8"/>
      <c r="GG236" s="8"/>
      <c r="GH236" s="8"/>
      <c r="GI236" s="8"/>
      <c r="GJ236" s="8"/>
      <c r="GK236" s="8"/>
      <c r="GL236" s="8"/>
      <c r="GM236" s="8"/>
      <c r="GN236" s="8"/>
      <c r="GO236" s="8"/>
      <c r="GP236" s="8"/>
      <c r="GQ236" s="8"/>
      <c r="GR236" s="8"/>
      <c r="GS236" s="8"/>
      <c r="GT236" s="8"/>
      <c r="GU236" s="8"/>
      <c r="GV236" s="8"/>
      <c r="GW236" s="8"/>
      <c r="GX236" s="8"/>
      <c r="GY236" s="8"/>
      <c r="GZ236" s="8"/>
      <c r="HA236" s="8"/>
      <c r="HB236" s="8"/>
      <c r="HC236" s="8"/>
      <c r="HD236" s="8"/>
      <c r="HE236" s="8"/>
      <c r="HF236" s="8"/>
      <c r="HG236" s="8"/>
      <c r="HH236" s="8"/>
      <c r="HI236" s="8"/>
      <c r="HJ236" s="8"/>
      <c r="HK236" s="8"/>
      <c r="HL236" s="8"/>
      <c r="HM236" s="8"/>
      <c r="HN236" s="8"/>
      <c r="HO236" s="8"/>
      <c r="HP236" s="8"/>
      <c r="HQ236" s="8"/>
      <c r="HR236" s="8"/>
      <c r="HS236" s="8"/>
      <c r="HT236" s="8"/>
      <c r="HU236" s="8"/>
      <c r="HV236" s="8"/>
      <c r="HW236" s="8"/>
      <c r="HX236" s="8"/>
      <c r="HY236" s="8"/>
      <c r="HZ236" s="8"/>
      <c r="IA236" s="8"/>
      <c r="IB236" s="8"/>
      <c r="IC236" s="8"/>
      <c r="ID236" s="8"/>
      <c r="IE236" s="8"/>
      <c r="IF236" s="8"/>
      <c r="IG236" s="8"/>
      <c r="IH236" s="8"/>
      <c r="II236" s="8"/>
      <c r="IJ236" s="8"/>
      <c r="IK236" s="8"/>
      <c r="IL236" s="8"/>
      <c r="IM236" s="8"/>
      <c r="IN236" s="8"/>
      <c r="IO236" s="8"/>
      <c r="IP236" s="8"/>
    </row>
    <row r="237" spans="1:250" s="6" customFormat="1" ht="38.1" customHeight="1" thickBot="1" x14ac:dyDescent="0.3">
      <c r="A237" s="13"/>
      <c r="B237" s="309" t="s">
        <v>123</v>
      </c>
      <c r="C237" s="675">
        <f t="shared" ref="C237:M237" si="253">SUM(C225)</f>
        <v>8300</v>
      </c>
      <c r="D237" s="675">
        <f t="shared" si="253"/>
        <v>3458</v>
      </c>
      <c r="E237" s="675">
        <f t="shared" si="253"/>
        <v>2445</v>
      </c>
      <c r="F237" s="675">
        <f t="shared" si="253"/>
        <v>70.705610179294382</v>
      </c>
      <c r="G237" s="675">
        <f t="shared" si="253"/>
        <v>8077.7259999999997</v>
      </c>
      <c r="H237" s="675">
        <f t="shared" si="253"/>
        <v>3365.72</v>
      </c>
      <c r="I237" s="675">
        <f t="shared" si="253"/>
        <v>2379.5228999999999</v>
      </c>
      <c r="J237" s="675">
        <f t="shared" ref="J237" si="254">SUM(J225)</f>
        <v>-986.19709999999986</v>
      </c>
      <c r="K237" s="675">
        <f t="shared" si="253"/>
        <v>-3.8928799999999999</v>
      </c>
      <c r="L237" s="675">
        <f t="shared" si="253"/>
        <v>2375.6300200000001</v>
      </c>
      <c r="M237" s="675">
        <f t="shared" si="253"/>
        <v>70.698777676099027</v>
      </c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  <c r="BA237" s="8"/>
      <c r="BB237" s="8"/>
      <c r="BC237" s="8"/>
      <c r="BD237" s="8"/>
      <c r="BE237" s="8"/>
      <c r="BF237" s="8"/>
      <c r="BG237" s="8"/>
      <c r="BH237" s="8"/>
      <c r="BI237" s="8"/>
      <c r="BJ237" s="8"/>
      <c r="BK237" s="8"/>
      <c r="BL237" s="8"/>
      <c r="BM237" s="8"/>
      <c r="BN237" s="8"/>
      <c r="BO237" s="8"/>
      <c r="BP237" s="8"/>
      <c r="BQ237" s="8"/>
      <c r="BR237" s="8"/>
      <c r="BS237" s="8"/>
      <c r="BT237" s="8"/>
      <c r="BU237" s="8"/>
      <c r="BV237" s="8"/>
      <c r="BW237" s="8"/>
      <c r="BX237" s="8"/>
      <c r="BY237" s="8"/>
      <c r="BZ237" s="8"/>
      <c r="CA237" s="8"/>
      <c r="CB237" s="8"/>
      <c r="CC237" s="8"/>
      <c r="CD237" s="8"/>
      <c r="CE237" s="8"/>
      <c r="CF237" s="8"/>
      <c r="CG237" s="8"/>
      <c r="CH237" s="8"/>
      <c r="CI237" s="8"/>
      <c r="CJ237" s="8"/>
      <c r="CK237" s="8"/>
      <c r="CL237" s="8"/>
      <c r="CM237" s="8"/>
      <c r="CN237" s="8"/>
      <c r="CO237" s="8"/>
      <c r="CP237" s="8"/>
      <c r="CQ237" s="8"/>
      <c r="CR237" s="8"/>
      <c r="CS237" s="8"/>
      <c r="CT237" s="8"/>
      <c r="CU237" s="8"/>
      <c r="CV237" s="8"/>
      <c r="CW237" s="8"/>
      <c r="CX237" s="8"/>
      <c r="CY237" s="8"/>
      <c r="CZ237" s="8"/>
      <c r="DA237" s="8"/>
      <c r="DB237" s="8"/>
      <c r="DC237" s="8"/>
      <c r="DD237" s="8"/>
      <c r="DE237" s="8"/>
      <c r="DF237" s="8"/>
      <c r="DG237" s="8"/>
      <c r="DH237" s="8"/>
      <c r="DI237" s="8"/>
      <c r="DJ237" s="8"/>
      <c r="DK237" s="8"/>
      <c r="DL237" s="8"/>
      <c r="DM237" s="8"/>
      <c r="DN237" s="8"/>
      <c r="DO237" s="8"/>
      <c r="DP237" s="8"/>
      <c r="DQ237" s="8"/>
      <c r="DR237" s="8"/>
      <c r="DS237" s="8"/>
      <c r="DT237" s="8"/>
      <c r="DU237" s="8"/>
      <c r="DV237" s="8"/>
      <c r="DW237" s="8"/>
      <c r="DX237" s="8"/>
      <c r="DY237" s="8"/>
      <c r="DZ237" s="8"/>
      <c r="EA237" s="8"/>
      <c r="EB237" s="8"/>
      <c r="EC237" s="8"/>
      <c r="ED237" s="8"/>
      <c r="EE237" s="8"/>
      <c r="EF237" s="8"/>
      <c r="EG237" s="8"/>
      <c r="EH237" s="8"/>
      <c r="EI237" s="8"/>
      <c r="EJ237" s="8"/>
      <c r="EK237" s="8"/>
      <c r="EL237" s="8"/>
      <c r="EM237" s="8"/>
      <c r="EN237" s="8"/>
      <c r="EO237" s="8"/>
      <c r="EP237" s="8"/>
      <c r="EQ237" s="8"/>
      <c r="ER237" s="8"/>
      <c r="ES237" s="8"/>
      <c r="ET237" s="8"/>
      <c r="EU237" s="8"/>
      <c r="EV237" s="8"/>
      <c r="EW237" s="8"/>
      <c r="EX237" s="8"/>
      <c r="EY237" s="8"/>
      <c r="EZ237" s="8"/>
      <c r="FA237" s="8"/>
      <c r="FB237" s="8"/>
      <c r="FC237" s="8"/>
      <c r="FD237" s="8"/>
      <c r="FE237" s="8"/>
      <c r="FF237" s="8"/>
      <c r="FG237" s="8"/>
      <c r="FH237" s="8"/>
      <c r="FI237" s="8"/>
      <c r="FJ237" s="8"/>
      <c r="FK237" s="8"/>
      <c r="FL237" s="8"/>
      <c r="FM237" s="8"/>
      <c r="FN237" s="8"/>
      <c r="FO237" s="8"/>
      <c r="FP237" s="8"/>
      <c r="FQ237" s="8"/>
      <c r="FR237" s="8"/>
      <c r="FS237" s="8"/>
      <c r="FT237" s="8"/>
      <c r="FU237" s="8"/>
      <c r="FV237" s="8"/>
      <c r="FW237" s="8"/>
      <c r="FX237" s="8"/>
      <c r="FY237" s="8"/>
      <c r="FZ237" s="8"/>
      <c r="GA237" s="8"/>
      <c r="GB237" s="8"/>
      <c r="GC237" s="8"/>
      <c r="GD237" s="8"/>
      <c r="GE237" s="8"/>
      <c r="GF237" s="8"/>
      <c r="GG237" s="8"/>
      <c r="GH237" s="8"/>
      <c r="GI237" s="8"/>
      <c r="GJ237" s="8"/>
      <c r="GK237" s="8"/>
      <c r="GL237" s="8"/>
      <c r="GM237" s="8"/>
      <c r="GN237" s="8"/>
      <c r="GO237" s="8"/>
      <c r="GP237" s="8"/>
      <c r="GQ237" s="8"/>
      <c r="GR237" s="8"/>
      <c r="GS237" s="8"/>
      <c r="GT237" s="8"/>
      <c r="GU237" s="8"/>
      <c r="GV237" s="8"/>
      <c r="GW237" s="8"/>
      <c r="GX237" s="8"/>
      <c r="GY237" s="8"/>
      <c r="GZ237" s="8"/>
      <c r="HA237" s="8"/>
      <c r="HB237" s="8"/>
      <c r="HC237" s="8"/>
      <c r="HD237" s="8"/>
      <c r="HE237" s="8"/>
      <c r="HF237" s="8"/>
      <c r="HG237" s="8"/>
      <c r="HH237" s="8"/>
      <c r="HI237" s="8"/>
      <c r="HJ237" s="8"/>
      <c r="HK237" s="8"/>
      <c r="HL237" s="8"/>
      <c r="HM237" s="8"/>
      <c r="HN237" s="8"/>
      <c r="HO237" s="8"/>
      <c r="HP237" s="8"/>
      <c r="HQ237" s="8"/>
      <c r="HR237" s="8"/>
      <c r="HS237" s="8"/>
      <c r="HT237" s="8"/>
      <c r="HU237" s="8"/>
      <c r="HV237" s="8"/>
      <c r="HW237" s="8"/>
      <c r="HX237" s="8"/>
      <c r="HY237" s="8"/>
      <c r="HZ237" s="8"/>
      <c r="IA237" s="8"/>
      <c r="IB237" s="8"/>
      <c r="IC237" s="8"/>
      <c r="ID237" s="8"/>
      <c r="IE237" s="8"/>
      <c r="IF237" s="8"/>
      <c r="IG237" s="8"/>
      <c r="IH237" s="8"/>
      <c r="II237" s="8"/>
      <c r="IJ237" s="8"/>
      <c r="IK237" s="8"/>
      <c r="IL237" s="8"/>
      <c r="IM237" s="8"/>
      <c r="IN237" s="8"/>
      <c r="IO237" s="8"/>
      <c r="IP237" s="8"/>
    </row>
    <row r="238" spans="1:250" s="6" customFormat="1" ht="15" customHeight="1" thickBot="1" x14ac:dyDescent="0.3">
      <c r="A238" s="13">
        <v>1</v>
      </c>
      <c r="B238" s="310" t="s">
        <v>107</v>
      </c>
      <c r="C238" s="676">
        <f t="shared" ref="C238:M238" si="255">C226</f>
        <v>0</v>
      </c>
      <c r="D238" s="676">
        <f t="shared" si="255"/>
        <v>0</v>
      </c>
      <c r="E238" s="676">
        <f t="shared" si="255"/>
        <v>0</v>
      </c>
      <c r="F238" s="676">
        <f t="shared" si="255"/>
        <v>0</v>
      </c>
      <c r="G238" s="677">
        <f t="shared" si="255"/>
        <v>42305.120940000001</v>
      </c>
      <c r="H238" s="677">
        <f t="shared" si="255"/>
        <v>17627.14</v>
      </c>
      <c r="I238" s="677">
        <f t="shared" si="255"/>
        <v>18999.900459999997</v>
      </c>
      <c r="J238" s="677">
        <f t="shared" ref="J238" si="256">J226</f>
        <v>1372.7604599999991</v>
      </c>
      <c r="K238" s="677">
        <f t="shared" si="255"/>
        <v>-73.937630000000013</v>
      </c>
      <c r="L238" s="677">
        <f t="shared" si="255"/>
        <v>18925.96283</v>
      </c>
      <c r="M238" s="677">
        <f t="shared" si="255"/>
        <v>107.78776625136011</v>
      </c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  <c r="BA238" s="8"/>
      <c r="BB238" s="8"/>
      <c r="BC238" s="8"/>
      <c r="BD238" s="8"/>
      <c r="BE238" s="8"/>
      <c r="BF238" s="8"/>
      <c r="BG238" s="8"/>
      <c r="BH238" s="8"/>
      <c r="BI238" s="8"/>
      <c r="BJ238" s="8"/>
      <c r="BK238" s="8"/>
      <c r="BL238" s="8"/>
      <c r="BM238" s="8"/>
      <c r="BN238" s="8"/>
      <c r="BO238" s="8"/>
      <c r="BP238" s="8"/>
      <c r="BQ238" s="8"/>
      <c r="BR238" s="8"/>
      <c r="BS238" s="8"/>
      <c r="BT238" s="8"/>
      <c r="BU238" s="8"/>
      <c r="BV238" s="8"/>
      <c r="BW238" s="8"/>
      <c r="BX238" s="8"/>
      <c r="BY238" s="8"/>
      <c r="BZ238" s="8"/>
      <c r="CA238" s="8"/>
      <c r="CB238" s="8"/>
      <c r="CC238" s="8"/>
      <c r="CD238" s="8"/>
      <c r="CE238" s="8"/>
      <c r="CF238" s="8"/>
      <c r="CG238" s="8"/>
      <c r="CH238" s="8"/>
      <c r="CI238" s="8"/>
      <c r="CJ238" s="8"/>
      <c r="CK238" s="8"/>
      <c r="CL238" s="8"/>
      <c r="CM238" s="8"/>
      <c r="CN238" s="8"/>
      <c r="CO238" s="8"/>
      <c r="CP238" s="8"/>
      <c r="CQ238" s="8"/>
      <c r="CR238" s="8"/>
      <c r="CS238" s="8"/>
      <c r="CT238" s="8"/>
      <c r="CU238" s="8"/>
      <c r="CV238" s="8"/>
      <c r="CW238" s="8"/>
      <c r="CX238" s="8"/>
      <c r="CY238" s="8"/>
      <c r="CZ238" s="8"/>
      <c r="DA238" s="8"/>
      <c r="DB238" s="8"/>
      <c r="DC238" s="8"/>
      <c r="DD238" s="8"/>
      <c r="DE238" s="8"/>
      <c r="DF238" s="8"/>
      <c r="DG238" s="8"/>
      <c r="DH238" s="8"/>
      <c r="DI238" s="8"/>
      <c r="DJ238" s="8"/>
      <c r="DK238" s="8"/>
      <c r="DL238" s="8"/>
      <c r="DM238" s="8"/>
      <c r="DN238" s="8"/>
      <c r="DO238" s="8"/>
      <c r="DP238" s="8"/>
      <c r="DQ238" s="8"/>
      <c r="DR238" s="8"/>
      <c r="DS238" s="8"/>
      <c r="DT238" s="8"/>
      <c r="DU238" s="8"/>
      <c r="DV238" s="8"/>
      <c r="DW238" s="8"/>
      <c r="DX238" s="8"/>
      <c r="DY238" s="8"/>
      <c r="DZ238" s="8"/>
      <c r="EA238" s="8"/>
      <c r="EB238" s="8"/>
      <c r="EC238" s="8"/>
      <c r="ED238" s="8"/>
      <c r="EE238" s="8"/>
      <c r="EF238" s="8"/>
      <c r="EG238" s="8"/>
      <c r="EH238" s="8"/>
      <c r="EI238" s="8"/>
      <c r="EJ238" s="8"/>
      <c r="EK238" s="8"/>
      <c r="EL238" s="8"/>
      <c r="EM238" s="8"/>
      <c r="EN238" s="8"/>
      <c r="EO238" s="8"/>
      <c r="EP238" s="8"/>
      <c r="EQ238" s="8"/>
      <c r="ER238" s="8"/>
      <c r="ES238" s="8"/>
      <c r="ET238" s="8"/>
      <c r="EU238" s="8"/>
      <c r="EV238" s="8"/>
      <c r="EW238" s="8"/>
      <c r="EX238" s="8"/>
      <c r="EY238" s="8"/>
      <c r="EZ238" s="8"/>
      <c r="FA238" s="8"/>
      <c r="FB238" s="8"/>
      <c r="FC238" s="8"/>
      <c r="FD238" s="8"/>
      <c r="FE238" s="8"/>
      <c r="FF238" s="8"/>
      <c r="FG238" s="8"/>
      <c r="FH238" s="8"/>
      <c r="FI238" s="8"/>
      <c r="FJ238" s="8"/>
      <c r="FK238" s="8"/>
      <c r="FL238" s="8"/>
      <c r="FM238" s="8"/>
      <c r="FN238" s="8"/>
      <c r="FO238" s="8"/>
      <c r="FP238" s="8"/>
      <c r="FQ238" s="8"/>
      <c r="FR238" s="8"/>
      <c r="FS238" s="8"/>
      <c r="FT238" s="8"/>
      <c r="FU238" s="8"/>
      <c r="FV238" s="8"/>
      <c r="FW238" s="8"/>
      <c r="FX238" s="8"/>
      <c r="FY238" s="8"/>
      <c r="FZ238" s="8"/>
      <c r="GA238" s="8"/>
      <c r="GB238" s="8"/>
      <c r="GC238" s="8"/>
      <c r="GD238" s="8"/>
      <c r="GE238" s="8"/>
      <c r="GF238" s="8"/>
      <c r="GG238" s="8"/>
      <c r="GH238" s="8"/>
      <c r="GI238" s="8"/>
      <c r="GJ238" s="8"/>
      <c r="GK238" s="8"/>
      <c r="GL238" s="8"/>
      <c r="GM238" s="8"/>
      <c r="GN238" s="8"/>
      <c r="GO238" s="8"/>
      <c r="GP238" s="8"/>
      <c r="GQ238" s="8"/>
      <c r="GR238" s="8"/>
      <c r="GS238" s="8"/>
      <c r="GT238" s="8"/>
      <c r="GU238" s="8"/>
      <c r="GV238" s="8"/>
      <c r="GW238" s="8"/>
      <c r="GX238" s="8"/>
      <c r="GY238" s="8"/>
      <c r="GZ238" s="8"/>
      <c r="HA238" s="8"/>
      <c r="HB238" s="8"/>
      <c r="HC238" s="8"/>
      <c r="HD238" s="8"/>
      <c r="HE238" s="8"/>
      <c r="HF238" s="8"/>
      <c r="HG238" s="8"/>
      <c r="HH238" s="8"/>
      <c r="HI238" s="8"/>
      <c r="HJ238" s="8"/>
      <c r="HK238" s="8"/>
      <c r="HL238" s="8"/>
      <c r="HM238" s="8"/>
      <c r="HN238" s="8"/>
      <c r="HO238" s="8"/>
      <c r="HP238" s="8"/>
      <c r="HQ238" s="8"/>
      <c r="HR238" s="8"/>
      <c r="HS238" s="8"/>
      <c r="HT238" s="8"/>
      <c r="HU238" s="8"/>
      <c r="HV238" s="8"/>
      <c r="HW238" s="8"/>
      <c r="HX238" s="8"/>
      <c r="HY238" s="8"/>
      <c r="HZ238" s="8"/>
      <c r="IA238" s="8"/>
      <c r="IB238" s="8"/>
      <c r="IC238" s="8"/>
      <c r="ID238" s="8"/>
      <c r="IE238" s="8"/>
      <c r="IF238" s="8"/>
      <c r="IG238" s="8"/>
      <c r="IH238" s="8"/>
      <c r="II238" s="8"/>
      <c r="IJ238" s="8"/>
      <c r="IK238" s="8"/>
      <c r="IL238" s="8"/>
      <c r="IM238" s="8"/>
      <c r="IN238" s="8"/>
      <c r="IO238" s="8"/>
      <c r="IP238" s="8"/>
    </row>
    <row r="239" spans="1:250" ht="15" customHeight="1" thickBot="1" x14ac:dyDescent="0.3">
      <c r="A239" s="13">
        <v>1</v>
      </c>
      <c r="B239" s="57" t="s">
        <v>14</v>
      </c>
      <c r="C239" s="678"/>
      <c r="D239" s="678"/>
      <c r="E239" s="679"/>
      <c r="F239" s="678"/>
      <c r="G239" s="663"/>
      <c r="H239" s="663"/>
      <c r="I239" s="664"/>
      <c r="J239" s="664">
        <f t="shared" si="225"/>
        <v>0</v>
      </c>
      <c r="K239" s="664"/>
      <c r="L239" s="664"/>
      <c r="M239" s="663"/>
    </row>
    <row r="240" spans="1:250" ht="29.25" x14ac:dyDescent="0.25">
      <c r="A240" s="13">
        <v>1</v>
      </c>
      <c r="B240" s="84" t="s">
        <v>51</v>
      </c>
      <c r="C240" s="518"/>
      <c r="D240" s="518"/>
      <c r="E240" s="518"/>
      <c r="F240" s="518"/>
      <c r="G240" s="562"/>
      <c r="H240" s="562"/>
      <c r="I240" s="562"/>
      <c r="J240" s="562">
        <f t="shared" si="225"/>
        <v>0</v>
      </c>
      <c r="K240" s="562"/>
      <c r="L240" s="562"/>
      <c r="M240" s="562"/>
    </row>
    <row r="241" spans="1:250" s="25" customFormat="1" ht="30" x14ac:dyDescent="0.25">
      <c r="A241" s="13">
        <v>1</v>
      </c>
      <c r="B241" s="48" t="s">
        <v>120</v>
      </c>
      <c r="C241" s="396">
        <f>SUM(C242:C245)</f>
        <v>9497</v>
      </c>
      <c r="D241" s="396">
        <f>SUM(D242:D245)</f>
        <v>3958</v>
      </c>
      <c r="E241" s="396">
        <f>SUM(E242:E245)</f>
        <v>4160</v>
      </c>
      <c r="F241" s="396">
        <f>E241/D241*100</f>
        <v>105.10358767054069</v>
      </c>
      <c r="G241" s="562">
        <f t="shared" ref="G241:L241" si="257">SUM(G242:G245)</f>
        <v>16697.628219999999</v>
      </c>
      <c r="H241" s="562">
        <f t="shared" si="257"/>
        <v>6957.34</v>
      </c>
      <c r="I241" s="562">
        <f t="shared" si="257"/>
        <v>7606.5892199999998</v>
      </c>
      <c r="J241" s="562">
        <f t="shared" si="257"/>
        <v>649.24922000000004</v>
      </c>
      <c r="K241" s="562">
        <f t="shared" si="257"/>
        <v>-360.29041000000001</v>
      </c>
      <c r="L241" s="562">
        <f t="shared" si="257"/>
        <v>7246.2988099999993</v>
      </c>
      <c r="M241" s="562">
        <f t="shared" ref="M241:M251" si="258">I241/H241*100</f>
        <v>109.3318598774819</v>
      </c>
    </row>
    <row r="242" spans="1:250" s="25" customFormat="1" ht="30" x14ac:dyDescent="0.25">
      <c r="A242" s="13">
        <v>1</v>
      </c>
      <c r="B242" s="47" t="s">
        <v>79</v>
      </c>
      <c r="C242" s="396">
        <v>7113</v>
      </c>
      <c r="D242" s="397">
        <f t="shared" ref="D242:D249" si="259">ROUND(C242/12*$B$3,0)</f>
        <v>2964</v>
      </c>
      <c r="E242" s="396">
        <v>2990</v>
      </c>
      <c r="F242" s="396">
        <f>E242/D242*100</f>
        <v>100.87719298245614</v>
      </c>
      <c r="G242" s="562">
        <v>11177.794980000001</v>
      </c>
      <c r="H242" s="565">
        <f t="shared" ref="H242:H245" si="260">ROUND(G242/12*$B$3,2)</f>
        <v>4657.41</v>
      </c>
      <c r="I242" s="562">
        <f t="shared" ref="I242:I244" si="261">L242-K242</f>
        <v>4345.2589900000003</v>
      </c>
      <c r="J242" s="562">
        <f t="shared" si="225"/>
        <v>-312.15100999999959</v>
      </c>
      <c r="K242" s="562">
        <v>-236.92167999999998</v>
      </c>
      <c r="L242" s="562">
        <v>4108.3373099999999</v>
      </c>
      <c r="M242" s="562">
        <f t="shared" si="258"/>
        <v>93.29775540482801</v>
      </c>
    </row>
    <row r="243" spans="1:250" s="25" customFormat="1" ht="30" x14ac:dyDescent="0.25">
      <c r="A243" s="13">
        <v>1</v>
      </c>
      <c r="B243" s="47" t="s">
        <v>80</v>
      </c>
      <c r="C243" s="396">
        <v>2134</v>
      </c>
      <c r="D243" s="397">
        <f t="shared" si="259"/>
        <v>889</v>
      </c>
      <c r="E243" s="396">
        <v>941</v>
      </c>
      <c r="F243" s="396">
        <f>E243/D243*100</f>
        <v>105.84926884139483</v>
      </c>
      <c r="G243" s="562">
        <v>3879.31324</v>
      </c>
      <c r="H243" s="565">
        <f t="shared" si="260"/>
        <v>1616.38</v>
      </c>
      <c r="I243" s="562">
        <f t="shared" si="261"/>
        <v>1758.6139099999998</v>
      </c>
      <c r="J243" s="562">
        <f t="shared" si="225"/>
        <v>142.2339099999997</v>
      </c>
      <c r="K243" s="562">
        <v>-38.061690000000006</v>
      </c>
      <c r="L243" s="562">
        <v>1720.5522199999998</v>
      </c>
      <c r="M243" s="562">
        <f t="shared" si="258"/>
        <v>108.79953414419874</v>
      </c>
    </row>
    <row r="244" spans="1:250" s="25" customFormat="1" ht="45" x14ac:dyDescent="0.25">
      <c r="A244" s="13">
        <v>1</v>
      </c>
      <c r="B244" s="47" t="s">
        <v>114</v>
      </c>
      <c r="C244" s="396">
        <v>90</v>
      </c>
      <c r="D244" s="397">
        <f t="shared" si="259"/>
        <v>38</v>
      </c>
      <c r="E244" s="396">
        <v>100</v>
      </c>
      <c r="F244" s="396">
        <f>E244/D244*100</f>
        <v>263.15789473684214</v>
      </c>
      <c r="G244" s="562">
        <v>590.58719999999994</v>
      </c>
      <c r="H244" s="565">
        <f t="shared" si="260"/>
        <v>246.08</v>
      </c>
      <c r="I244" s="562">
        <f t="shared" si="261"/>
        <v>656.20799999999997</v>
      </c>
      <c r="J244" s="562">
        <f t="shared" si="225"/>
        <v>410.12799999999993</v>
      </c>
      <c r="K244" s="562">
        <v>-85.307040000000015</v>
      </c>
      <c r="L244" s="562">
        <v>570.90095999999994</v>
      </c>
      <c r="M244" s="562">
        <f t="shared" si="258"/>
        <v>266.66449934980488</v>
      </c>
    </row>
    <row r="245" spans="1:250" s="25" customFormat="1" ht="30" x14ac:dyDescent="0.25">
      <c r="A245" s="13">
        <v>1</v>
      </c>
      <c r="B245" s="47" t="s">
        <v>115</v>
      </c>
      <c r="C245" s="396">
        <v>160</v>
      </c>
      <c r="D245" s="397">
        <f t="shared" si="259"/>
        <v>67</v>
      </c>
      <c r="E245" s="396">
        <v>129</v>
      </c>
      <c r="F245" s="396">
        <f t="shared" ref="F245:F249" si="262">E245/D245*100</f>
        <v>192.53731343283582</v>
      </c>
      <c r="G245" s="562">
        <v>1049.9328</v>
      </c>
      <c r="H245" s="565">
        <f t="shared" si="260"/>
        <v>437.47</v>
      </c>
      <c r="I245" s="562">
        <f t="shared" ref="I245:I250" si="263">L245-K245</f>
        <v>846.50832000000003</v>
      </c>
      <c r="J245" s="562">
        <f t="shared" si="225"/>
        <v>409.03832</v>
      </c>
      <c r="K245" s="562">
        <v>0</v>
      </c>
      <c r="L245" s="562">
        <v>846.50832000000003</v>
      </c>
      <c r="M245" s="562">
        <f t="shared" si="258"/>
        <v>193.50088463208905</v>
      </c>
    </row>
    <row r="246" spans="1:250" s="25" customFormat="1" ht="30" x14ac:dyDescent="0.25">
      <c r="A246" s="13">
        <v>1</v>
      </c>
      <c r="B246" s="48" t="s">
        <v>112</v>
      </c>
      <c r="C246" s="396">
        <f>SUM(C247:C249)</f>
        <v>11200</v>
      </c>
      <c r="D246" s="396">
        <f>SUM(D247:D249)</f>
        <v>4666</v>
      </c>
      <c r="E246" s="396">
        <f>SUM(E247:E249)</f>
        <v>5799</v>
      </c>
      <c r="F246" s="396">
        <f t="shared" si="262"/>
        <v>124.28204029147021</v>
      </c>
      <c r="G246" s="564">
        <f t="shared" ref="G246:L246" si="264">SUM(G247:G249)</f>
        <v>25720.484</v>
      </c>
      <c r="H246" s="564">
        <f t="shared" si="264"/>
        <v>10716.859999999999</v>
      </c>
      <c r="I246" s="564">
        <f t="shared" si="264"/>
        <v>12776.23559</v>
      </c>
      <c r="J246" s="564">
        <f t="shared" si="264"/>
        <v>2059.3755900000001</v>
      </c>
      <c r="K246" s="564">
        <f t="shared" si="264"/>
        <v>0</v>
      </c>
      <c r="L246" s="564">
        <f t="shared" si="264"/>
        <v>12776.23559</v>
      </c>
      <c r="M246" s="562">
        <f t="shared" si="258"/>
        <v>119.21622182243681</v>
      </c>
    </row>
    <row r="247" spans="1:250" s="25" customFormat="1" ht="30" x14ac:dyDescent="0.25">
      <c r="A247" s="13">
        <v>1</v>
      </c>
      <c r="B247" s="47" t="s">
        <v>108</v>
      </c>
      <c r="C247" s="396">
        <v>2000</v>
      </c>
      <c r="D247" s="397">
        <f t="shared" si="259"/>
        <v>833</v>
      </c>
      <c r="E247" s="396">
        <v>818</v>
      </c>
      <c r="F247" s="396">
        <f t="shared" si="262"/>
        <v>98.199279711884756</v>
      </c>
      <c r="G247" s="562">
        <v>4241.0200000000004</v>
      </c>
      <c r="H247" s="565">
        <f t="shared" ref="H247:H250" si="265">ROUND(G247/12*$B$3,2)</f>
        <v>1767.09</v>
      </c>
      <c r="I247" s="562">
        <f t="shared" si="263"/>
        <v>1721.4487799999999</v>
      </c>
      <c r="J247" s="562">
        <f t="shared" si="225"/>
        <v>-45.641219999999976</v>
      </c>
      <c r="K247" s="562">
        <v>0</v>
      </c>
      <c r="L247" s="562">
        <v>1721.4487799999999</v>
      </c>
      <c r="M247" s="562">
        <f t="shared" si="258"/>
        <v>97.417153625452016</v>
      </c>
    </row>
    <row r="248" spans="1:250" s="25" customFormat="1" ht="61.5" customHeight="1" x14ac:dyDescent="0.25">
      <c r="A248" s="13">
        <v>1</v>
      </c>
      <c r="B248" s="47" t="s">
        <v>119</v>
      </c>
      <c r="C248" s="396">
        <v>6500</v>
      </c>
      <c r="D248" s="397">
        <f t="shared" si="259"/>
        <v>2708</v>
      </c>
      <c r="E248" s="396">
        <v>3928</v>
      </c>
      <c r="F248" s="396">
        <f t="shared" si="262"/>
        <v>145.05169867060562</v>
      </c>
      <c r="G248" s="562">
        <v>18596.89</v>
      </c>
      <c r="H248" s="565">
        <f t="shared" si="265"/>
        <v>7748.7</v>
      </c>
      <c r="I248" s="562">
        <f t="shared" si="263"/>
        <v>9921.1374199999991</v>
      </c>
      <c r="J248" s="562">
        <f t="shared" si="225"/>
        <v>2172.4374199999993</v>
      </c>
      <c r="K248" s="562">
        <v>0</v>
      </c>
      <c r="L248" s="562">
        <v>9921.1374199999991</v>
      </c>
      <c r="M248" s="562">
        <f t="shared" si="258"/>
        <v>128.03615341928324</v>
      </c>
    </row>
    <row r="249" spans="1:250" s="25" customFormat="1" ht="44.25" customHeight="1" x14ac:dyDescent="0.25">
      <c r="A249" s="13">
        <v>1</v>
      </c>
      <c r="B249" s="47" t="s">
        <v>109</v>
      </c>
      <c r="C249" s="396">
        <v>2700</v>
      </c>
      <c r="D249" s="397">
        <f t="shared" si="259"/>
        <v>1125</v>
      </c>
      <c r="E249" s="396">
        <v>1053</v>
      </c>
      <c r="F249" s="396">
        <f t="shared" si="262"/>
        <v>93.600000000000009</v>
      </c>
      <c r="G249" s="562">
        <v>2882.5739999999996</v>
      </c>
      <c r="H249" s="565">
        <f t="shared" si="265"/>
        <v>1201.07</v>
      </c>
      <c r="I249" s="562">
        <f t="shared" si="263"/>
        <v>1133.6493900000007</v>
      </c>
      <c r="J249" s="562">
        <f t="shared" si="225"/>
        <v>-67.420609999999215</v>
      </c>
      <c r="K249" s="562">
        <v>0</v>
      </c>
      <c r="L249" s="562">
        <v>1133.6493900000007</v>
      </c>
      <c r="M249" s="562">
        <f t="shared" si="258"/>
        <v>94.386621096189288</v>
      </c>
    </row>
    <row r="250" spans="1:250" s="25" customFormat="1" ht="29.25" customHeight="1" thickBot="1" x14ac:dyDescent="0.3">
      <c r="A250" s="13"/>
      <c r="B250" s="287" t="s">
        <v>123</v>
      </c>
      <c r="C250" s="398">
        <v>24500</v>
      </c>
      <c r="D250" s="425">
        <f>ROUND(C250/12*$B$3,0)</f>
        <v>10208</v>
      </c>
      <c r="E250" s="398">
        <v>9568</v>
      </c>
      <c r="F250" s="398">
        <f>E250/D250*100</f>
        <v>93.730407523510976</v>
      </c>
      <c r="G250" s="574">
        <v>23843.89</v>
      </c>
      <c r="H250" s="577">
        <f t="shared" si="265"/>
        <v>9934.9500000000007</v>
      </c>
      <c r="I250" s="562">
        <f t="shared" si="263"/>
        <v>9311.7689599999994</v>
      </c>
      <c r="J250" s="574">
        <f t="shared" si="225"/>
        <v>-623.1810400000013</v>
      </c>
      <c r="K250" s="574">
        <v>-11.67864</v>
      </c>
      <c r="L250" s="574">
        <v>9300.0903199999993</v>
      </c>
      <c r="M250" s="574">
        <f>I250/H250*100</f>
        <v>93.727386247540238</v>
      </c>
    </row>
    <row r="251" spans="1:250" s="8" customFormat="1" ht="15" customHeight="1" thickBot="1" x14ac:dyDescent="0.3">
      <c r="A251" s="13">
        <v>1</v>
      </c>
      <c r="B251" s="125" t="s">
        <v>3</v>
      </c>
      <c r="C251" s="454"/>
      <c r="D251" s="454"/>
      <c r="E251" s="454"/>
      <c r="F251" s="454"/>
      <c r="G251" s="583">
        <f t="shared" ref="G251:L251" si="266">G246+G241+G250</f>
        <v>66262.002219999995</v>
      </c>
      <c r="H251" s="583">
        <f t="shared" si="266"/>
        <v>27609.149999999998</v>
      </c>
      <c r="I251" s="583">
        <f t="shared" si="266"/>
        <v>29694.593769999999</v>
      </c>
      <c r="J251" s="583">
        <f t="shared" si="266"/>
        <v>2085.4437699999989</v>
      </c>
      <c r="K251" s="583">
        <f t="shared" si="266"/>
        <v>-371.96904999999998</v>
      </c>
      <c r="L251" s="583">
        <f t="shared" si="266"/>
        <v>29322.62472</v>
      </c>
      <c r="M251" s="583">
        <f t="shared" si="258"/>
        <v>107.55345155500986</v>
      </c>
    </row>
    <row r="252" spans="1:250" x14ac:dyDescent="0.25">
      <c r="A252" s="13">
        <v>1</v>
      </c>
      <c r="B252" s="160" t="s">
        <v>12</v>
      </c>
      <c r="C252" s="680"/>
      <c r="D252" s="680"/>
      <c r="E252" s="680"/>
      <c r="F252" s="680"/>
      <c r="G252" s="681"/>
      <c r="H252" s="681"/>
      <c r="I252" s="681"/>
      <c r="J252" s="681">
        <f t="shared" si="225"/>
        <v>0</v>
      </c>
      <c r="K252" s="681"/>
      <c r="L252" s="681"/>
      <c r="M252" s="681"/>
    </row>
    <row r="253" spans="1:250" s="6" customFormat="1" ht="30" x14ac:dyDescent="0.25">
      <c r="A253" s="13">
        <v>1</v>
      </c>
      <c r="B253" s="161" t="s">
        <v>120</v>
      </c>
      <c r="C253" s="682">
        <f t="shared" ref="C253:M253" si="267">C241</f>
        <v>9497</v>
      </c>
      <c r="D253" s="682">
        <f t="shared" si="267"/>
        <v>3958</v>
      </c>
      <c r="E253" s="682">
        <f t="shared" si="267"/>
        <v>4160</v>
      </c>
      <c r="F253" s="682">
        <f t="shared" si="267"/>
        <v>105.10358767054069</v>
      </c>
      <c r="G253" s="683">
        <f t="shared" si="267"/>
        <v>16697.628219999999</v>
      </c>
      <c r="H253" s="683">
        <f t="shared" si="267"/>
        <v>6957.34</v>
      </c>
      <c r="I253" s="683">
        <f t="shared" si="267"/>
        <v>7606.5892199999998</v>
      </c>
      <c r="J253" s="683">
        <f t="shared" ref="J253" si="268">J241</f>
        <v>649.24922000000004</v>
      </c>
      <c r="K253" s="683">
        <f t="shared" si="267"/>
        <v>-360.29041000000001</v>
      </c>
      <c r="L253" s="683">
        <f t="shared" si="267"/>
        <v>7246.2988099999993</v>
      </c>
      <c r="M253" s="683">
        <f t="shared" si="267"/>
        <v>109.3318598774819</v>
      </c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  <c r="BA253" s="8"/>
      <c r="BB253" s="8"/>
      <c r="BC253" s="8"/>
      <c r="BD253" s="8"/>
      <c r="BE253" s="8"/>
      <c r="BF253" s="8"/>
      <c r="BG253" s="8"/>
      <c r="BH253" s="8"/>
      <c r="BI253" s="8"/>
      <c r="BJ253" s="8"/>
      <c r="BK253" s="8"/>
      <c r="BL253" s="8"/>
      <c r="BM253" s="8"/>
      <c r="BN253" s="8"/>
      <c r="BO253" s="8"/>
      <c r="BP253" s="8"/>
      <c r="BQ253" s="8"/>
      <c r="BR253" s="8"/>
      <c r="BS253" s="8"/>
      <c r="BT253" s="8"/>
      <c r="BU253" s="8"/>
      <c r="BV253" s="8"/>
      <c r="BW253" s="8"/>
      <c r="BX253" s="8"/>
      <c r="BY253" s="8"/>
      <c r="BZ253" s="8"/>
      <c r="CA253" s="8"/>
      <c r="CB253" s="8"/>
      <c r="CC253" s="8"/>
      <c r="CD253" s="8"/>
      <c r="CE253" s="8"/>
      <c r="CF253" s="8"/>
      <c r="CG253" s="8"/>
      <c r="CH253" s="8"/>
      <c r="CI253" s="8"/>
      <c r="CJ253" s="8"/>
      <c r="CK253" s="8"/>
      <c r="CL253" s="8"/>
      <c r="CM253" s="8"/>
      <c r="CN253" s="8"/>
      <c r="CO253" s="8"/>
      <c r="CP253" s="8"/>
      <c r="CQ253" s="8"/>
      <c r="CR253" s="8"/>
      <c r="CS253" s="8"/>
      <c r="CT253" s="8"/>
      <c r="CU253" s="8"/>
      <c r="CV253" s="8"/>
      <c r="CW253" s="8"/>
      <c r="CX253" s="8"/>
      <c r="CY253" s="8"/>
      <c r="CZ253" s="8"/>
      <c r="DA253" s="8"/>
      <c r="DB253" s="8"/>
      <c r="DC253" s="8"/>
      <c r="DD253" s="8"/>
      <c r="DE253" s="8"/>
      <c r="DF253" s="8"/>
      <c r="DG253" s="8"/>
      <c r="DH253" s="8"/>
      <c r="DI253" s="8"/>
      <c r="DJ253" s="8"/>
      <c r="DK253" s="8"/>
      <c r="DL253" s="8"/>
      <c r="DM253" s="8"/>
      <c r="DN253" s="8"/>
      <c r="DO253" s="8"/>
      <c r="DP253" s="8"/>
      <c r="DQ253" s="8"/>
      <c r="DR253" s="8"/>
      <c r="DS253" s="8"/>
      <c r="DT253" s="8"/>
      <c r="DU253" s="8"/>
      <c r="DV253" s="8"/>
      <c r="DW253" s="8"/>
      <c r="DX253" s="8"/>
      <c r="DY253" s="8"/>
      <c r="DZ253" s="8"/>
      <c r="EA253" s="8"/>
      <c r="EB253" s="8"/>
      <c r="EC253" s="8"/>
      <c r="ED253" s="8"/>
      <c r="EE253" s="8"/>
      <c r="EF253" s="8"/>
      <c r="EG253" s="8"/>
      <c r="EH253" s="8"/>
      <c r="EI253" s="8"/>
      <c r="EJ253" s="8"/>
      <c r="EK253" s="8"/>
      <c r="EL253" s="8"/>
      <c r="EM253" s="8"/>
      <c r="EN253" s="8"/>
      <c r="EO253" s="8"/>
      <c r="EP253" s="8"/>
      <c r="EQ253" s="8"/>
      <c r="ER253" s="8"/>
      <c r="ES253" s="8"/>
      <c r="ET253" s="8"/>
      <c r="EU253" s="8"/>
      <c r="EV253" s="8"/>
      <c r="EW253" s="8"/>
      <c r="EX253" s="8"/>
      <c r="EY253" s="8"/>
      <c r="EZ253" s="8"/>
      <c r="FA253" s="8"/>
      <c r="FB253" s="8"/>
      <c r="FC253" s="8"/>
      <c r="FD253" s="8"/>
      <c r="FE253" s="8"/>
      <c r="FF253" s="8"/>
      <c r="FG253" s="8"/>
      <c r="FH253" s="8"/>
      <c r="FI253" s="8"/>
      <c r="FJ253" s="8"/>
      <c r="FK253" s="8"/>
      <c r="FL253" s="8"/>
      <c r="FM253" s="8"/>
      <c r="FN253" s="8"/>
      <c r="FO253" s="8"/>
      <c r="FP253" s="8"/>
      <c r="FQ253" s="8"/>
      <c r="FR253" s="8"/>
      <c r="FS253" s="8"/>
      <c r="FT253" s="8"/>
      <c r="FU253" s="8"/>
      <c r="FV253" s="8"/>
      <c r="FW253" s="8"/>
      <c r="FX253" s="8"/>
      <c r="FY253" s="8"/>
      <c r="FZ253" s="8"/>
      <c r="GA253" s="8"/>
      <c r="GB253" s="8"/>
      <c r="GC253" s="8"/>
      <c r="GD253" s="8"/>
      <c r="GE253" s="8"/>
      <c r="GF253" s="8"/>
      <c r="GG253" s="8"/>
      <c r="GH253" s="8"/>
      <c r="GI253" s="8"/>
      <c r="GJ253" s="8"/>
      <c r="GK253" s="8"/>
      <c r="GL253" s="8"/>
      <c r="GM253" s="8"/>
      <c r="GN253" s="8"/>
      <c r="GO253" s="8"/>
      <c r="GP253" s="8"/>
      <c r="GQ253" s="8"/>
      <c r="GR253" s="8"/>
      <c r="GS253" s="8"/>
      <c r="GT253" s="8"/>
      <c r="GU253" s="8"/>
      <c r="GV253" s="8"/>
      <c r="GW253" s="8"/>
      <c r="GX253" s="8"/>
      <c r="GY253" s="8"/>
      <c r="GZ253" s="8"/>
      <c r="HA253" s="8"/>
      <c r="HB253" s="8"/>
      <c r="HC253" s="8"/>
      <c r="HD253" s="8"/>
      <c r="HE253" s="8"/>
      <c r="HF253" s="8"/>
      <c r="HG253" s="8"/>
      <c r="HH253" s="8"/>
      <c r="HI253" s="8"/>
      <c r="HJ253" s="8"/>
      <c r="HK253" s="8"/>
      <c r="HL253" s="8"/>
      <c r="HM253" s="8"/>
      <c r="HN253" s="8"/>
      <c r="HO253" s="8"/>
      <c r="HP253" s="8"/>
      <c r="HQ253" s="8"/>
      <c r="HR253" s="8"/>
      <c r="HS253" s="8"/>
      <c r="HT253" s="8"/>
      <c r="HU253" s="8"/>
      <c r="HV253" s="8"/>
      <c r="HW253" s="8"/>
      <c r="HX253" s="8"/>
      <c r="HY253" s="8"/>
      <c r="HZ253" s="8"/>
      <c r="IA253" s="8"/>
      <c r="IB253" s="8"/>
      <c r="IC253" s="8"/>
      <c r="ID253" s="8"/>
      <c r="IE253" s="8"/>
      <c r="IF253" s="8"/>
      <c r="IG253" s="8"/>
      <c r="IH253" s="8"/>
      <c r="II253" s="8"/>
      <c r="IJ253" s="8"/>
      <c r="IK253" s="8"/>
      <c r="IL253" s="8"/>
      <c r="IM253" s="8"/>
      <c r="IN253" s="8"/>
      <c r="IO253" s="8"/>
      <c r="IP253" s="8"/>
    </row>
    <row r="254" spans="1:250" s="6" customFormat="1" ht="30" x14ac:dyDescent="0.25">
      <c r="A254" s="13">
        <v>1</v>
      </c>
      <c r="B254" s="162" t="s">
        <v>79</v>
      </c>
      <c r="C254" s="682">
        <f t="shared" ref="C254:M254" si="269">C242</f>
        <v>7113</v>
      </c>
      <c r="D254" s="682">
        <f t="shared" si="269"/>
        <v>2964</v>
      </c>
      <c r="E254" s="682">
        <f t="shared" si="269"/>
        <v>2990</v>
      </c>
      <c r="F254" s="682">
        <f t="shared" si="269"/>
        <v>100.87719298245614</v>
      </c>
      <c r="G254" s="683">
        <f t="shared" si="269"/>
        <v>11177.794980000001</v>
      </c>
      <c r="H254" s="683">
        <f t="shared" si="269"/>
        <v>4657.41</v>
      </c>
      <c r="I254" s="683">
        <f t="shared" si="269"/>
        <v>4345.2589900000003</v>
      </c>
      <c r="J254" s="683">
        <f t="shared" ref="J254" si="270">J242</f>
        <v>-312.15100999999959</v>
      </c>
      <c r="K254" s="683">
        <f t="shared" si="269"/>
        <v>-236.92167999999998</v>
      </c>
      <c r="L254" s="683">
        <f t="shared" si="269"/>
        <v>4108.3373099999999</v>
      </c>
      <c r="M254" s="683">
        <f t="shared" si="269"/>
        <v>93.29775540482801</v>
      </c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  <c r="BA254" s="8"/>
      <c r="BB254" s="8"/>
      <c r="BC254" s="8"/>
      <c r="BD254" s="8"/>
      <c r="BE254" s="8"/>
      <c r="BF254" s="8"/>
      <c r="BG254" s="8"/>
      <c r="BH254" s="8"/>
      <c r="BI254" s="8"/>
      <c r="BJ254" s="8"/>
      <c r="BK254" s="8"/>
      <c r="BL254" s="8"/>
      <c r="BM254" s="8"/>
      <c r="BN254" s="8"/>
      <c r="BO254" s="8"/>
      <c r="BP254" s="8"/>
      <c r="BQ254" s="8"/>
      <c r="BR254" s="8"/>
      <c r="BS254" s="8"/>
      <c r="BT254" s="8"/>
      <c r="BU254" s="8"/>
      <c r="BV254" s="8"/>
      <c r="BW254" s="8"/>
      <c r="BX254" s="8"/>
      <c r="BY254" s="8"/>
      <c r="BZ254" s="8"/>
      <c r="CA254" s="8"/>
      <c r="CB254" s="8"/>
      <c r="CC254" s="8"/>
      <c r="CD254" s="8"/>
      <c r="CE254" s="8"/>
      <c r="CF254" s="8"/>
      <c r="CG254" s="8"/>
      <c r="CH254" s="8"/>
      <c r="CI254" s="8"/>
      <c r="CJ254" s="8"/>
      <c r="CK254" s="8"/>
      <c r="CL254" s="8"/>
      <c r="CM254" s="8"/>
      <c r="CN254" s="8"/>
      <c r="CO254" s="8"/>
      <c r="CP254" s="8"/>
      <c r="CQ254" s="8"/>
      <c r="CR254" s="8"/>
      <c r="CS254" s="8"/>
      <c r="CT254" s="8"/>
      <c r="CU254" s="8"/>
      <c r="CV254" s="8"/>
      <c r="CW254" s="8"/>
      <c r="CX254" s="8"/>
      <c r="CY254" s="8"/>
      <c r="CZ254" s="8"/>
      <c r="DA254" s="8"/>
      <c r="DB254" s="8"/>
      <c r="DC254" s="8"/>
      <c r="DD254" s="8"/>
      <c r="DE254" s="8"/>
      <c r="DF254" s="8"/>
      <c r="DG254" s="8"/>
      <c r="DH254" s="8"/>
      <c r="DI254" s="8"/>
      <c r="DJ254" s="8"/>
      <c r="DK254" s="8"/>
      <c r="DL254" s="8"/>
      <c r="DM254" s="8"/>
      <c r="DN254" s="8"/>
      <c r="DO254" s="8"/>
      <c r="DP254" s="8"/>
      <c r="DQ254" s="8"/>
      <c r="DR254" s="8"/>
      <c r="DS254" s="8"/>
      <c r="DT254" s="8"/>
      <c r="DU254" s="8"/>
      <c r="DV254" s="8"/>
      <c r="DW254" s="8"/>
      <c r="DX254" s="8"/>
      <c r="DY254" s="8"/>
      <c r="DZ254" s="8"/>
      <c r="EA254" s="8"/>
      <c r="EB254" s="8"/>
      <c r="EC254" s="8"/>
      <c r="ED254" s="8"/>
      <c r="EE254" s="8"/>
      <c r="EF254" s="8"/>
      <c r="EG254" s="8"/>
      <c r="EH254" s="8"/>
      <c r="EI254" s="8"/>
      <c r="EJ254" s="8"/>
      <c r="EK254" s="8"/>
      <c r="EL254" s="8"/>
      <c r="EM254" s="8"/>
      <c r="EN254" s="8"/>
      <c r="EO254" s="8"/>
      <c r="EP254" s="8"/>
      <c r="EQ254" s="8"/>
      <c r="ER254" s="8"/>
      <c r="ES254" s="8"/>
      <c r="ET254" s="8"/>
      <c r="EU254" s="8"/>
      <c r="EV254" s="8"/>
      <c r="EW254" s="8"/>
      <c r="EX254" s="8"/>
      <c r="EY254" s="8"/>
      <c r="EZ254" s="8"/>
      <c r="FA254" s="8"/>
      <c r="FB254" s="8"/>
      <c r="FC254" s="8"/>
      <c r="FD254" s="8"/>
      <c r="FE254" s="8"/>
      <c r="FF254" s="8"/>
      <c r="FG254" s="8"/>
      <c r="FH254" s="8"/>
      <c r="FI254" s="8"/>
      <c r="FJ254" s="8"/>
      <c r="FK254" s="8"/>
      <c r="FL254" s="8"/>
      <c r="FM254" s="8"/>
      <c r="FN254" s="8"/>
      <c r="FO254" s="8"/>
      <c r="FP254" s="8"/>
      <c r="FQ254" s="8"/>
      <c r="FR254" s="8"/>
      <c r="FS254" s="8"/>
      <c r="FT254" s="8"/>
      <c r="FU254" s="8"/>
      <c r="FV254" s="8"/>
      <c r="FW254" s="8"/>
      <c r="FX254" s="8"/>
      <c r="FY254" s="8"/>
      <c r="FZ254" s="8"/>
      <c r="GA254" s="8"/>
      <c r="GB254" s="8"/>
      <c r="GC254" s="8"/>
      <c r="GD254" s="8"/>
      <c r="GE254" s="8"/>
      <c r="GF254" s="8"/>
      <c r="GG254" s="8"/>
      <c r="GH254" s="8"/>
      <c r="GI254" s="8"/>
      <c r="GJ254" s="8"/>
      <c r="GK254" s="8"/>
      <c r="GL254" s="8"/>
      <c r="GM254" s="8"/>
      <c r="GN254" s="8"/>
      <c r="GO254" s="8"/>
      <c r="GP254" s="8"/>
      <c r="GQ254" s="8"/>
      <c r="GR254" s="8"/>
      <c r="GS254" s="8"/>
      <c r="GT254" s="8"/>
      <c r="GU254" s="8"/>
      <c r="GV254" s="8"/>
      <c r="GW254" s="8"/>
      <c r="GX254" s="8"/>
      <c r="GY254" s="8"/>
      <c r="GZ254" s="8"/>
      <c r="HA254" s="8"/>
      <c r="HB254" s="8"/>
      <c r="HC254" s="8"/>
      <c r="HD254" s="8"/>
      <c r="HE254" s="8"/>
      <c r="HF254" s="8"/>
      <c r="HG254" s="8"/>
      <c r="HH254" s="8"/>
      <c r="HI254" s="8"/>
      <c r="HJ254" s="8"/>
      <c r="HK254" s="8"/>
      <c r="HL254" s="8"/>
      <c r="HM254" s="8"/>
      <c r="HN254" s="8"/>
      <c r="HO254" s="8"/>
      <c r="HP254" s="8"/>
      <c r="HQ254" s="8"/>
      <c r="HR254" s="8"/>
      <c r="HS254" s="8"/>
      <c r="HT254" s="8"/>
      <c r="HU254" s="8"/>
      <c r="HV254" s="8"/>
      <c r="HW254" s="8"/>
      <c r="HX254" s="8"/>
      <c r="HY254" s="8"/>
      <c r="HZ254" s="8"/>
      <c r="IA254" s="8"/>
      <c r="IB254" s="8"/>
      <c r="IC254" s="8"/>
      <c r="ID254" s="8"/>
      <c r="IE254" s="8"/>
      <c r="IF254" s="8"/>
      <c r="IG254" s="8"/>
      <c r="IH254" s="8"/>
      <c r="II254" s="8"/>
      <c r="IJ254" s="8"/>
      <c r="IK254" s="8"/>
      <c r="IL254" s="8"/>
      <c r="IM254" s="8"/>
      <c r="IN254" s="8"/>
      <c r="IO254" s="8"/>
      <c r="IP254" s="8"/>
    </row>
    <row r="255" spans="1:250" s="6" customFormat="1" ht="30" x14ac:dyDescent="0.25">
      <c r="A255" s="13">
        <v>1</v>
      </c>
      <c r="B255" s="162" t="s">
        <v>80</v>
      </c>
      <c r="C255" s="682">
        <f t="shared" ref="C255:M255" si="271">C243</f>
        <v>2134</v>
      </c>
      <c r="D255" s="682">
        <f t="shared" si="271"/>
        <v>889</v>
      </c>
      <c r="E255" s="682">
        <f t="shared" si="271"/>
        <v>941</v>
      </c>
      <c r="F255" s="682">
        <f t="shared" si="271"/>
        <v>105.84926884139483</v>
      </c>
      <c r="G255" s="683">
        <f t="shared" si="271"/>
        <v>3879.31324</v>
      </c>
      <c r="H255" s="683">
        <f t="shared" si="271"/>
        <v>1616.38</v>
      </c>
      <c r="I255" s="683">
        <f t="shared" si="271"/>
        <v>1758.6139099999998</v>
      </c>
      <c r="J255" s="683">
        <f t="shared" ref="J255" si="272">J243</f>
        <v>142.2339099999997</v>
      </c>
      <c r="K255" s="683">
        <f t="shared" si="271"/>
        <v>-38.061690000000006</v>
      </c>
      <c r="L255" s="683">
        <f t="shared" si="271"/>
        <v>1720.5522199999998</v>
      </c>
      <c r="M255" s="683">
        <f t="shared" si="271"/>
        <v>108.79953414419874</v>
      </c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  <c r="BA255" s="8"/>
      <c r="BB255" s="8"/>
      <c r="BC255" s="8"/>
      <c r="BD255" s="8"/>
      <c r="BE255" s="8"/>
      <c r="BF255" s="8"/>
      <c r="BG255" s="8"/>
      <c r="BH255" s="8"/>
      <c r="BI255" s="8"/>
      <c r="BJ255" s="8"/>
      <c r="BK255" s="8"/>
      <c r="BL255" s="8"/>
      <c r="BM255" s="8"/>
      <c r="BN255" s="8"/>
      <c r="BO255" s="8"/>
      <c r="BP255" s="8"/>
      <c r="BQ255" s="8"/>
      <c r="BR255" s="8"/>
      <c r="BS255" s="8"/>
      <c r="BT255" s="8"/>
      <c r="BU255" s="8"/>
      <c r="BV255" s="8"/>
      <c r="BW255" s="8"/>
      <c r="BX255" s="8"/>
      <c r="BY255" s="8"/>
      <c r="BZ255" s="8"/>
      <c r="CA255" s="8"/>
      <c r="CB255" s="8"/>
      <c r="CC255" s="8"/>
      <c r="CD255" s="8"/>
      <c r="CE255" s="8"/>
      <c r="CF255" s="8"/>
      <c r="CG255" s="8"/>
      <c r="CH255" s="8"/>
      <c r="CI255" s="8"/>
      <c r="CJ255" s="8"/>
      <c r="CK255" s="8"/>
      <c r="CL255" s="8"/>
      <c r="CM255" s="8"/>
      <c r="CN255" s="8"/>
      <c r="CO255" s="8"/>
      <c r="CP255" s="8"/>
      <c r="CQ255" s="8"/>
      <c r="CR255" s="8"/>
      <c r="CS255" s="8"/>
      <c r="CT255" s="8"/>
      <c r="CU255" s="8"/>
      <c r="CV255" s="8"/>
      <c r="CW255" s="8"/>
      <c r="CX255" s="8"/>
      <c r="CY255" s="8"/>
      <c r="CZ255" s="8"/>
      <c r="DA255" s="8"/>
      <c r="DB255" s="8"/>
      <c r="DC255" s="8"/>
      <c r="DD255" s="8"/>
      <c r="DE255" s="8"/>
      <c r="DF255" s="8"/>
      <c r="DG255" s="8"/>
      <c r="DH255" s="8"/>
      <c r="DI255" s="8"/>
      <c r="DJ255" s="8"/>
      <c r="DK255" s="8"/>
      <c r="DL255" s="8"/>
      <c r="DM255" s="8"/>
      <c r="DN255" s="8"/>
      <c r="DO255" s="8"/>
      <c r="DP255" s="8"/>
      <c r="DQ255" s="8"/>
      <c r="DR255" s="8"/>
      <c r="DS255" s="8"/>
      <c r="DT255" s="8"/>
      <c r="DU255" s="8"/>
      <c r="DV255" s="8"/>
      <c r="DW255" s="8"/>
      <c r="DX255" s="8"/>
      <c r="DY255" s="8"/>
      <c r="DZ255" s="8"/>
      <c r="EA255" s="8"/>
      <c r="EB255" s="8"/>
      <c r="EC255" s="8"/>
      <c r="ED255" s="8"/>
      <c r="EE255" s="8"/>
      <c r="EF255" s="8"/>
      <c r="EG255" s="8"/>
      <c r="EH255" s="8"/>
      <c r="EI255" s="8"/>
      <c r="EJ255" s="8"/>
      <c r="EK255" s="8"/>
      <c r="EL255" s="8"/>
      <c r="EM255" s="8"/>
      <c r="EN255" s="8"/>
      <c r="EO255" s="8"/>
      <c r="EP255" s="8"/>
      <c r="EQ255" s="8"/>
      <c r="ER255" s="8"/>
      <c r="ES255" s="8"/>
      <c r="ET255" s="8"/>
      <c r="EU255" s="8"/>
      <c r="EV255" s="8"/>
      <c r="EW255" s="8"/>
      <c r="EX255" s="8"/>
      <c r="EY255" s="8"/>
      <c r="EZ255" s="8"/>
      <c r="FA255" s="8"/>
      <c r="FB255" s="8"/>
      <c r="FC255" s="8"/>
      <c r="FD255" s="8"/>
      <c r="FE255" s="8"/>
      <c r="FF255" s="8"/>
      <c r="FG255" s="8"/>
      <c r="FH255" s="8"/>
      <c r="FI255" s="8"/>
      <c r="FJ255" s="8"/>
      <c r="FK255" s="8"/>
      <c r="FL255" s="8"/>
      <c r="FM255" s="8"/>
      <c r="FN255" s="8"/>
      <c r="FO255" s="8"/>
      <c r="FP255" s="8"/>
      <c r="FQ255" s="8"/>
      <c r="FR255" s="8"/>
      <c r="FS255" s="8"/>
      <c r="FT255" s="8"/>
      <c r="FU255" s="8"/>
      <c r="FV255" s="8"/>
      <c r="FW255" s="8"/>
      <c r="FX255" s="8"/>
      <c r="FY255" s="8"/>
      <c r="FZ255" s="8"/>
      <c r="GA255" s="8"/>
      <c r="GB255" s="8"/>
      <c r="GC255" s="8"/>
      <c r="GD255" s="8"/>
      <c r="GE255" s="8"/>
      <c r="GF255" s="8"/>
      <c r="GG255" s="8"/>
      <c r="GH255" s="8"/>
      <c r="GI255" s="8"/>
      <c r="GJ255" s="8"/>
      <c r="GK255" s="8"/>
      <c r="GL255" s="8"/>
      <c r="GM255" s="8"/>
      <c r="GN255" s="8"/>
      <c r="GO255" s="8"/>
      <c r="GP255" s="8"/>
      <c r="GQ255" s="8"/>
      <c r="GR255" s="8"/>
      <c r="GS255" s="8"/>
      <c r="GT255" s="8"/>
      <c r="GU255" s="8"/>
      <c r="GV255" s="8"/>
      <c r="GW255" s="8"/>
      <c r="GX255" s="8"/>
      <c r="GY255" s="8"/>
      <c r="GZ255" s="8"/>
      <c r="HA255" s="8"/>
      <c r="HB255" s="8"/>
      <c r="HC255" s="8"/>
      <c r="HD255" s="8"/>
      <c r="HE255" s="8"/>
      <c r="HF255" s="8"/>
      <c r="HG255" s="8"/>
      <c r="HH255" s="8"/>
      <c r="HI255" s="8"/>
      <c r="HJ255" s="8"/>
      <c r="HK255" s="8"/>
      <c r="HL255" s="8"/>
      <c r="HM255" s="8"/>
      <c r="HN255" s="8"/>
      <c r="HO255" s="8"/>
      <c r="HP255" s="8"/>
      <c r="HQ255" s="8"/>
      <c r="HR255" s="8"/>
      <c r="HS255" s="8"/>
      <c r="HT255" s="8"/>
      <c r="HU255" s="8"/>
      <c r="HV255" s="8"/>
      <c r="HW255" s="8"/>
      <c r="HX255" s="8"/>
      <c r="HY255" s="8"/>
      <c r="HZ255" s="8"/>
      <c r="IA255" s="8"/>
      <c r="IB255" s="8"/>
      <c r="IC255" s="8"/>
      <c r="ID255" s="8"/>
      <c r="IE255" s="8"/>
      <c r="IF255" s="8"/>
      <c r="IG255" s="8"/>
      <c r="IH255" s="8"/>
      <c r="II255" s="8"/>
      <c r="IJ255" s="8"/>
      <c r="IK255" s="8"/>
      <c r="IL255" s="8"/>
      <c r="IM255" s="8"/>
      <c r="IN255" s="8"/>
      <c r="IO255" s="8"/>
      <c r="IP255" s="8"/>
    </row>
    <row r="256" spans="1:250" s="6" customFormat="1" ht="45" x14ac:dyDescent="0.25">
      <c r="A256" s="13">
        <v>1</v>
      </c>
      <c r="B256" s="162" t="s">
        <v>114</v>
      </c>
      <c r="C256" s="682">
        <f t="shared" ref="C256:M256" si="273">C244</f>
        <v>90</v>
      </c>
      <c r="D256" s="682">
        <f t="shared" si="273"/>
        <v>38</v>
      </c>
      <c r="E256" s="682">
        <f t="shared" si="273"/>
        <v>100</v>
      </c>
      <c r="F256" s="682">
        <f t="shared" si="273"/>
        <v>263.15789473684214</v>
      </c>
      <c r="G256" s="683">
        <f t="shared" si="273"/>
        <v>590.58719999999994</v>
      </c>
      <c r="H256" s="683">
        <f t="shared" si="273"/>
        <v>246.08</v>
      </c>
      <c r="I256" s="683">
        <f t="shared" si="273"/>
        <v>656.20799999999997</v>
      </c>
      <c r="J256" s="683">
        <f t="shared" ref="J256" si="274">J244</f>
        <v>410.12799999999993</v>
      </c>
      <c r="K256" s="683">
        <f t="shared" si="273"/>
        <v>-85.307040000000015</v>
      </c>
      <c r="L256" s="683">
        <f t="shared" si="273"/>
        <v>570.90095999999994</v>
      </c>
      <c r="M256" s="683">
        <f t="shared" si="273"/>
        <v>266.66449934980488</v>
      </c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  <c r="BA256" s="8"/>
      <c r="BB256" s="8"/>
      <c r="BC256" s="8"/>
      <c r="BD256" s="8"/>
      <c r="BE256" s="8"/>
      <c r="BF256" s="8"/>
      <c r="BG256" s="8"/>
      <c r="BH256" s="8"/>
      <c r="BI256" s="8"/>
      <c r="BJ256" s="8"/>
      <c r="BK256" s="8"/>
      <c r="BL256" s="8"/>
      <c r="BM256" s="8"/>
      <c r="BN256" s="8"/>
      <c r="BO256" s="8"/>
      <c r="BP256" s="8"/>
      <c r="BQ256" s="8"/>
      <c r="BR256" s="8"/>
      <c r="BS256" s="8"/>
      <c r="BT256" s="8"/>
      <c r="BU256" s="8"/>
      <c r="BV256" s="8"/>
      <c r="BW256" s="8"/>
      <c r="BX256" s="8"/>
      <c r="BY256" s="8"/>
      <c r="BZ256" s="8"/>
      <c r="CA256" s="8"/>
      <c r="CB256" s="8"/>
      <c r="CC256" s="8"/>
      <c r="CD256" s="8"/>
      <c r="CE256" s="8"/>
      <c r="CF256" s="8"/>
      <c r="CG256" s="8"/>
      <c r="CH256" s="8"/>
      <c r="CI256" s="8"/>
      <c r="CJ256" s="8"/>
      <c r="CK256" s="8"/>
      <c r="CL256" s="8"/>
      <c r="CM256" s="8"/>
      <c r="CN256" s="8"/>
      <c r="CO256" s="8"/>
      <c r="CP256" s="8"/>
      <c r="CQ256" s="8"/>
      <c r="CR256" s="8"/>
      <c r="CS256" s="8"/>
      <c r="CT256" s="8"/>
      <c r="CU256" s="8"/>
      <c r="CV256" s="8"/>
      <c r="CW256" s="8"/>
      <c r="CX256" s="8"/>
      <c r="CY256" s="8"/>
      <c r="CZ256" s="8"/>
      <c r="DA256" s="8"/>
      <c r="DB256" s="8"/>
      <c r="DC256" s="8"/>
      <c r="DD256" s="8"/>
      <c r="DE256" s="8"/>
      <c r="DF256" s="8"/>
      <c r="DG256" s="8"/>
      <c r="DH256" s="8"/>
      <c r="DI256" s="8"/>
      <c r="DJ256" s="8"/>
      <c r="DK256" s="8"/>
      <c r="DL256" s="8"/>
      <c r="DM256" s="8"/>
      <c r="DN256" s="8"/>
      <c r="DO256" s="8"/>
      <c r="DP256" s="8"/>
      <c r="DQ256" s="8"/>
      <c r="DR256" s="8"/>
      <c r="DS256" s="8"/>
      <c r="DT256" s="8"/>
      <c r="DU256" s="8"/>
      <c r="DV256" s="8"/>
      <c r="DW256" s="8"/>
      <c r="DX256" s="8"/>
      <c r="DY256" s="8"/>
      <c r="DZ256" s="8"/>
      <c r="EA256" s="8"/>
      <c r="EB256" s="8"/>
      <c r="EC256" s="8"/>
      <c r="ED256" s="8"/>
      <c r="EE256" s="8"/>
      <c r="EF256" s="8"/>
      <c r="EG256" s="8"/>
      <c r="EH256" s="8"/>
      <c r="EI256" s="8"/>
      <c r="EJ256" s="8"/>
      <c r="EK256" s="8"/>
      <c r="EL256" s="8"/>
      <c r="EM256" s="8"/>
      <c r="EN256" s="8"/>
      <c r="EO256" s="8"/>
      <c r="EP256" s="8"/>
      <c r="EQ256" s="8"/>
      <c r="ER256" s="8"/>
      <c r="ES256" s="8"/>
      <c r="ET256" s="8"/>
      <c r="EU256" s="8"/>
      <c r="EV256" s="8"/>
      <c r="EW256" s="8"/>
      <c r="EX256" s="8"/>
      <c r="EY256" s="8"/>
      <c r="EZ256" s="8"/>
      <c r="FA256" s="8"/>
      <c r="FB256" s="8"/>
      <c r="FC256" s="8"/>
      <c r="FD256" s="8"/>
      <c r="FE256" s="8"/>
      <c r="FF256" s="8"/>
      <c r="FG256" s="8"/>
      <c r="FH256" s="8"/>
      <c r="FI256" s="8"/>
      <c r="FJ256" s="8"/>
      <c r="FK256" s="8"/>
      <c r="FL256" s="8"/>
      <c r="FM256" s="8"/>
      <c r="FN256" s="8"/>
      <c r="FO256" s="8"/>
      <c r="FP256" s="8"/>
      <c r="FQ256" s="8"/>
      <c r="FR256" s="8"/>
      <c r="FS256" s="8"/>
      <c r="FT256" s="8"/>
      <c r="FU256" s="8"/>
      <c r="FV256" s="8"/>
      <c r="FW256" s="8"/>
      <c r="FX256" s="8"/>
      <c r="FY256" s="8"/>
      <c r="FZ256" s="8"/>
      <c r="GA256" s="8"/>
      <c r="GB256" s="8"/>
      <c r="GC256" s="8"/>
      <c r="GD256" s="8"/>
      <c r="GE256" s="8"/>
      <c r="GF256" s="8"/>
      <c r="GG256" s="8"/>
      <c r="GH256" s="8"/>
      <c r="GI256" s="8"/>
      <c r="GJ256" s="8"/>
      <c r="GK256" s="8"/>
      <c r="GL256" s="8"/>
      <c r="GM256" s="8"/>
      <c r="GN256" s="8"/>
      <c r="GO256" s="8"/>
      <c r="GP256" s="8"/>
      <c r="GQ256" s="8"/>
      <c r="GR256" s="8"/>
      <c r="GS256" s="8"/>
      <c r="GT256" s="8"/>
      <c r="GU256" s="8"/>
      <c r="GV256" s="8"/>
      <c r="GW256" s="8"/>
      <c r="GX256" s="8"/>
      <c r="GY256" s="8"/>
      <c r="GZ256" s="8"/>
      <c r="HA256" s="8"/>
      <c r="HB256" s="8"/>
      <c r="HC256" s="8"/>
      <c r="HD256" s="8"/>
      <c r="HE256" s="8"/>
      <c r="HF256" s="8"/>
      <c r="HG256" s="8"/>
      <c r="HH256" s="8"/>
      <c r="HI256" s="8"/>
      <c r="HJ256" s="8"/>
      <c r="HK256" s="8"/>
      <c r="HL256" s="8"/>
      <c r="HM256" s="8"/>
      <c r="HN256" s="8"/>
      <c r="HO256" s="8"/>
      <c r="HP256" s="8"/>
      <c r="HQ256" s="8"/>
      <c r="HR256" s="8"/>
      <c r="HS256" s="8"/>
      <c r="HT256" s="8"/>
      <c r="HU256" s="8"/>
      <c r="HV256" s="8"/>
      <c r="HW256" s="8"/>
      <c r="HX256" s="8"/>
      <c r="HY256" s="8"/>
      <c r="HZ256" s="8"/>
      <c r="IA256" s="8"/>
      <c r="IB256" s="8"/>
      <c r="IC256" s="8"/>
      <c r="ID256" s="8"/>
      <c r="IE256" s="8"/>
      <c r="IF256" s="8"/>
      <c r="IG256" s="8"/>
      <c r="IH256" s="8"/>
      <c r="II256" s="8"/>
      <c r="IJ256" s="8"/>
      <c r="IK256" s="8"/>
      <c r="IL256" s="8"/>
      <c r="IM256" s="8"/>
      <c r="IN256" s="8"/>
      <c r="IO256" s="8"/>
      <c r="IP256" s="8"/>
    </row>
    <row r="257" spans="1:250" s="6" customFormat="1" ht="30" x14ac:dyDescent="0.25">
      <c r="A257" s="13">
        <v>1</v>
      </c>
      <c r="B257" s="162" t="s">
        <v>115</v>
      </c>
      <c r="C257" s="682">
        <f t="shared" ref="C257:M257" si="275">C245</f>
        <v>160</v>
      </c>
      <c r="D257" s="682">
        <f t="shared" si="275"/>
        <v>67</v>
      </c>
      <c r="E257" s="682">
        <f t="shared" si="275"/>
        <v>129</v>
      </c>
      <c r="F257" s="682">
        <f t="shared" si="275"/>
        <v>192.53731343283582</v>
      </c>
      <c r="G257" s="683">
        <f t="shared" si="275"/>
        <v>1049.9328</v>
      </c>
      <c r="H257" s="683">
        <f t="shared" si="275"/>
        <v>437.47</v>
      </c>
      <c r="I257" s="683">
        <f t="shared" si="275"/>
        <v>846.50832000000003</v>
      </c>
      <c r="J257" s="683">
        <f t="shared" ref="J257" si="276">J245</f>
        <v>409.03832</v>
      </c>
      <c r="K257" s="683">
        <f t="shared" si="275"/>
        <v>0</v>
      </c>
      <c r="L257" s="683">
        <f t="shared" si="275"/>
        <v>846.50832000000003</v>
      </c>
      <c r="M257" s="683">
        <f t="shared" si="275"/>
        <v>193.50088463208905</v>
      </c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  <c r="BA257" s="8"/>
      <c r="BB257" s="8"/>
      <c r="BC257" s="8"/>
      <c r="BD257" s="8"/>
      <c r="BE257" s="8"/>
      <c r="BF257" s="8"/>
      <c r="BG257" s="8"/>
      <c r="BH257" s="8"/>
      <c r="BI257" s="8"/>
      <c r="BJ257" s="8"/>
      <c r="BK257" s="8"/>
      <c r="BL257" s="8"/>
      <c r="BM257" s="8"/>
      <c r="BN257" s="8"/>
      <c r="BO257" s="8"/>
      <c r="BP257" s="8"/>
      <c r="BQ257" s="8"/>
      <c r="BR257" s="8"/>
      <c r="BS257" s="8"/>
      <c r="BT257" s="8"/>
      <c r="BU257" s="8"/>
      <c r="BV257" s="8"/>
      <c r="BW257" s="8"/>
      <c r="BX257" s="8"/>
      <c r="BY257" s="8"/>
      <c r="BZ257" s="8"/>
      <c r="CA257" s="8"/>
      <c r="CB257" s="8"/>
      <c r="CC257" s="8"/>
      <c r="CD257" s="8"/>
      <c r="CE257" s="8"/>
      <c r="CF257" s="8"/>
      <c r="CG257" s="8"/>
      <c r="CH257" s="8"/>
      <c r="CI257" s="8"/>
      <c r="CJ257" s="8"/>
      <c r="CK257" s="8"/>
      <c r="CL257" s="8"/>
      <c r="CM257" s="8"/>
      <c r="CN257" s="8"/>
      <c r="CO257" s="8"/>
      <c r="CP257" s="8"/>
      <c r="CQ257" s="8"/>
      <c r="CR257" s="8"/>
      <c r="CS257" s="8"/>
      <c r="CT257" s="8"/>
      <c r="CU257" s="8"/>
      <c r="CV257" s="8"/>
      <c r="CW257" s="8"/>
      <c r="CX257" s="8"/>
      <c r="CY257" s="8"/>
      <c r="CZ257" s="8"/>
      <c r="DA257" s="8"/>
      <c r="DB257" s="8"/>
      <c r="DC257" s="8"/>
      <c r="DD257" s="8"/>
      <c r="DE257" s="8"/>
      <c r="DF257" s="8"/>
      <c r="DG257" s="8"/>
      <c r="DH257" s="8"/>
      <c r="DI257" s="8"/>
      <c r="DJ257" s="8"/>
      <c r="DK257" s="8"/>
      <c r="DL257" s="8"/>
      <c r="DM257" s="8"/>
      <c r="DN257" s="8"/>
      <c r="DO257" s="8"/>
      <c r="DP257" s="8"/>
      <c r="DQ257" s="8"/>
      <c r="DR257" s="8"/>
      <c r="DS257" s="8"/>
      <c r="DT257" s="8"/>
      <c r="DU257" s="8"/>
      <c r="DV257" s="8"/>
      <c r="DW257" s="8"/>
      <c r="DX257" s="8"/>
      <c r="DY257" s="8"/>
      <c r="DZ257" s="8"/>
      <c r="EA257" s="8"/>
      <c r="EB257" s="8"/>
      <c r="EC257" s="8"/>
      <c r="ED257" s="8"/>
      <c r="EE257" s="8"/>
      <c r="EF257" s="8"/>
      <c r="EG257" s="8"/>
      <c r="EH257" s="8"/>
      <c r="EI257" s="8"/>
      <c r="EJ257" s="8"/>
      <c r="EK257" s="8"/>
      <c r="EL257" s="8"/>
      <c r="EM257" s="8"/>
      <c r="EN257" s="8"/>
      <c r="EO257" s="8"/>
      <c r="EP257" s="8"/>
      <c r="EQ257" s="8"/>
      <c r="ER257" s="8"/>
      <c r="ES257" s="8"/>
      <c r="ET257" s="8"/>
      <c r="EU257" s="8"/>
      <c r="EV257" s="8"/>
      <c r="EW257" s="8"/>
      <c r="EX257" s="8"/>
      <c r="EY257" s="8"/>
      <c r="EZ257" s="8"/>
      <c r="FA257" s="8"/>
      <c r="FB257" s="8"/>
      <c r="FC257" s="8"/>
      <c r="FD257" s="8"/>
      <c r="FE257" s="8"/>
      <c r="FF257" s="8"/>
      <c r="FG257" s="8"/>
      <c r="FH257" s="8"/>
      <c r="FI257" s="8"/>
      <c r="FJ257" s="8"/>
      <c r="FK257" s="8"/>
      <c r="FL257" s="8"/>
      <c r="FM257" s="8"/>
      <c r="FN257" s="8"/>
      <c r="FO257" s="8"/>
      <c r="FP257" s="8"/>
      <c r="FQ257" s="8"/>
      <c r="FR257" s="8"/>
      <c r="FS257" s="8"/>
      <c r="FT257" s="8"/>
      <c r="FU257" s="8"/>
      <c r="FV257" s="8"/>
      <c r="FW257" s="8"/>
      <c r="FX257" s="8"/>
      <c r="FY257" s="8"/>
      <c r="FZ257" s="8"/>
      <c r="GA257" s="8"/>
      <c r="GB257" s="8"/>
      <c r="GC257" s="8"/>
      <c r="GD257" s="8"/>
      <c r="GE257" s="8"/>
      <c r="GF257" s="8"/>
      <c r="GG257" s="8"/>
      <c r="GH257" s="8"/>
      <c r="GI257" s="8"/>
      <c r="GJ257" s="8"/>
      <c r="GK257" s="8"/>
      <c r="GL257" s="8"/>
      <c r="GM257" s="8"/>
      <c r="GN257" s="8"/>
      <c r="GO257" s="8"/>
      <c r="GP257" s="8"/>
      <c r="GQ257" s="8"/>
      <c r="GR257" s="8"/>
      <c r="GS257" s="8"/>
      <c r="GT257" s="8"/>
      <c r="GU257" s="8"/>
      <c r="GV257" s="8"/>
      <c r="GW257" s="8"/>
      <c r="GX257" s="8"/>
      <c r="GY257" s="8"/>
      <c r="GZ257" s="8"/>
      <c r="HA257" s="8"/>
      <c r="HB257" s="8"/>
      <c r="HC257" s="8"/>
      <c r="HD257" s="8"/>
      <c r="HE257" s="8"/>
      <c r="HF257" s="8"/>
      <c r="HG257" s="8"/>
      <c r="HH257" s="8"/>
      <c r="HI257" s="8"/>
      <c r="HJ257" s="8"/>
      <c r="HK257" s="8"/>
      <c r="HL257" s="8"/>
      <c r="HM257" s="8"/>
      <c r="HN257" s="8"/>
      <c r="HO257" s="8"/>
      <c r="HP257" s="8"/>
      <c r="HQ257" s="8"/>
      <c r="HR257" s="8"/>
      <c r="HS257" s="8"/>
      <c r="HT257" s="8"/>
      <c r="HU257" s="8"/>
      <c r="HV257" s="8"/>
      <c r="HW257" s="8"/>
      <c r="HX257" s="8"/>
      <c r="HY257" s="8"/>
      <c r="HZ257" s="8"/>
      <c r="IA257" s="8"/>
      <c r="IB257" s="8"/>
      <c r="IC257" s="8"/>
      <c r="ID257" s="8"/>
      <c r="IE257" s="8"/>
      <c r="IF257" s="8"/>
      <c r="IG257" s="8"/>
      <c r="IH257" s="8"/>
      <c r="II257" s="8"/>
      <c r="IJ257" s="8"/>
      <c r="IK257" s="8"/>
      <c r="IL257" s="8"/>
      <c r="IM257" s="8"/>
      <c r="IN257" s="8"/>
      <c r="IO257" s="8"/>
      <c r="IP257" s="8"/>
    </row>
    <row r="258" spans="1:250" s="6" customFormat="1" ht="30" x14ac:dyDescent="0.25">
      <c r="A258" s="13">
        <v>1</v>
      </c>
      <c r="B258" s="161" t="s">
        <v>112</v>
      </c>
      <c r="C258" s="682">
        <f t="shared" ref="C258:M258" si="277">C246</f>
        <v>11200</v>
      </c>
      <c r="D258" s="682">
        <f t="shared" si="277"/>
        <v>4666</v>
      </c>
      <c r="E258" s="682">
        <f t="shared" si="277"/>
        <v>5799</v>
      </c>
      <c r="F258" s="682">
        <f t="shared" si="277"/>
        <v>124.28204029147021</v>
      </c>
      <c r="G258" s="683">
        <f t="shared" si="277"/>
        <v>25720.484</v>
      </c>
      <c r="H258" s="683">
        <f t="shared" si="277"/>
        <v>10716.859999999999</v>
      </c>
      <c r="I258" s="683">
        <f t="shared" si="277"/>
        <v>12776.23559</v>
      </c>
      <c r="J258" s="683">
        <f t="shared" ref="J258" si="278">J246</f>
        <v>2059.3755900000001</v>
      </c>
      <c r="K258" s="683">
        <f t="shared" si="277"/>
        <v>0</v>
      </c>
      <c r="L258" s="683">
        <f t="shared" si="277"/>
        <v>12776.23559</v>
      </c>
      <c r="M258" s="683">
        <f t="shared" si="277"/>
        <v>119.21622182243681</v>
      </c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  <c r="BA258" s="8"/>
      <c r="BB258" s="8"/>
      <c r="BC258" s="8"/>
      <c r="BD258" s="8"/>
      <c r="BE258" s="8"/>
      <c r="BF258" s="8"/>
      <c r="BG258" s="8"/>
      <c r="BH258" s="8"/>
      <c r="BI258" s="8"/>
      <c r="BJ258" s="8"/>
      <c r="BK258" s="8"/>
      <c r="BL258" s="8"/>
      <c r="BM258" s="8"/>
      <c r="BN258" s="8"/>
      <c r="BO258" s="8"/>
      <c r="BP258" s="8"/>
      <c r="BQ258" s="8"/>
      <c r="BR258" s="8"/>
      <c r="BS258" s="8"/>
      <c r="BT258" s="8"/>
      <c r="BU258" s="8"/>
      <c r="BV258" s="8"/>
      <c r="BW258" s="8"/>
      <c r="BX258" s="8"/>
      <c r="BY258" s="8"/>
      <c r="BZ258" s="8"/>
      <c r="CA258" s="8"/>
      <c r="CB258" s="8"/>
      <c r="CC258" s="8"/>
      <c r="CD258" s="8"/>
      <c r="CE258" s="8"/>
      <c r="CF258" s="8"/>
      <c r="CG258" s="8"/>
      <c r="CH258" s="8"/>
      <c r="CI258" s="8"/>
      <c r="CJ258" s="8"/>
      <c r="CK258" s="8"/>
      <c r="CL258" s="8"/>
      <c r="CM258" s="8"/>
      <c r="CN258" s="8"/>
      <c r="CO258" s="8"/>
      <c r="CP258" s="8"/>
      <c r="CQ258" s="8"/>
      <c r="CR258" s="8"/>
      <c r="CS258" s="8"/>
      <c r="CT258" s="8"/>
      <c r="CU258" s="8"/>
      <c r="CV258" s="8"/>
      <c r="CW258" s="8"/>
      <c r="CX258" s="8"/>
      <c r="CY258" s="8"/>
      <c r="CZ258" s="8"/>
      <c r="DA258" s="8"/>
      <c r="DB258" s="8"/>
      <c r="DC258" s="8"/>
      <c r="DD258" s="8"/>
      <c r="DE258" s="8"/>
      <c r="DF258" s="8"/>
      <c r="DG258" s="8"/>
      <c r="DH258" s="8"/>
      <c r="DI258" s="8"/>
      <c r="DJ258" s="8"/>
      <c r="DK258" s="8"/>
      <c r="DL258" s="8"/>
      <c r="DM258" s="8"/>
      <c r="DN258" s="8"/>
      <c r="DO258" s="8"/>
      <c r="DP258" s="8"/>
      <c r="DQ258" s="8"/>
      <c r="DR258" s="8"/>
      <c r="DS258" s="8"/>
      <c r="DT258" s="8"/>
      <c r="DU258" s="8"/>
      <c r="DV258" s="8"/>
      <c r="DW258" s="8"/>
      <c r="DX258" s="8"/>
      <c r="DY258" s="8"/>
      <c r="DZ258" s="8"/>
      <c r="EA258" s="8"/>
      <c r="EB258" s="8"/>
      <c r="EC258" s="8"/>
      <c r="ED258" s="8"/>
      <c r="EE258" s="8"/>
      <c r="EF258" s="8"/>
      <c r="EG258" s="8"/>
      <c r="EH258" s="8"/>
      <c r="EI258" s="8"/>
      <c r="EJ258" s="8"/>
      <c r="EK258" s="8"/>
      <c r="EL258" s="8"/>
      <c r="EM258" s="8"/>
      <c r="EN258" s="8"/>
      <c r="EO258" s="8"/>
      <c r="EP258" s="8"/>
      <c r="EQ258" s="8"/>
      <c r="ER258" s="8"/>
      <c r="ES258" s="8"/>
      <c r="ET258" s="8"/>
      <c r="EU258" s="8"/>
      <c r="EV258" s="8"/>
      <c r="EW258" s="8"/>
      <c r="EX258" s="8"/>
      <c r="EY258" s="8"/>
      <c r="EZ258" s="8"/>
      <c r="FA258" s="8"/>
      <c r="FB258" s="8"/>
      <c r="FC258" s="8"/>
      <c r="FD258" s="8"/>
      <c r="FE258" s="8"/>
      <c r="FF258" s="8"/>
      <c r="FG258" s="8"/>
      <c r="FH258" s="8"/>
      <c r="FI258" s="8"/>
      <c r="FJ258" s="8"/>
      <c r="FK258" s="8"/>
      <c r="FL258" s="8"/>
      <c r="FM258" s="8"/>
      <c r="FN258" s="8"/>
      <c r="FO258" s="8"/>
      <c r="FP258" s="8"/>
      <c r="FQ258" s="8"/>
      <c r="FR258" s="8"/>
      <c r="FS258" s="8"/>
      <c r="FT258" s="8"/>
      <c r="FU258" s="8"/>
      <c r="FV258" s="8"/>
      <c r="FW258" s="8"/>
      <c r="FX258" s="8"/>
      <c r="FY258" s="8"/>
      <c r="FZ258" s="8"/>
      <c r="GA258" s="8"/>
      <c r="GB258" s="8"/>
      <c r="GC258" s="8"/>
      <c r="GD258" s="8"/>
      <c r="GE258" s="8"/>
      <c r="GF258" s="8"/>
      <c r="GG258" s="8"/>
      <c r="GH258" s="8"/>
      <c r="GI258" s="8"/>
      <c r="GJ258" s="8"/>
      <c r="GK258" s="8"/>
      <c r="GL258" s="8"/>
      <c r="GM258" s="8"/>
      <c r="GN258" s="8"/>
      <c r="GO258" s="8"/>
      <c r="GP258" s="8"/>
      <c r="GQ258" s="8"/>
      <c r="GR258" s="8"/>
      <c r="GS258" s="8"/>
      <c r="GT258" s="8"/>
      <c r="GU258" s="8"/>
      <c r="GV258" s="8"/>
      <c r="GW258" s="8"/>
      <c r="GX258" s="8"/>
      <c r="GY258" s="8"/>
      <c r="GZ258" s="8"/>
      <c r="HA258" s="8"/>
      <c r="HB258" s="8"/>
      <c r="HC258" s="8"/>
      <c r="HD258" s="8"/>
      <c r="HE258" s="8"/>
      <c r="HF258" s="8"/>
      <c r="HG258" s="8"/>
      <c r="HH258" s="8"/>
      <c r="HI258" s="8"/>
      <c r="HJ258" s="8"/>
      <c r="HK258" s="8"/>
      <c r="HL258" s="8"/>
      <c r="HM258" s="8"/>
      <c r="HN258" s="8"/>
      <c r="HO258" s="8"/>
      <c r="HP258" s="8"/>
      <c r="HQ258" s="8"/>
      <c r="HR258" s="8"/>
      <c r="HS258" s="8"/>
      <c r="HT258" s="8"/>
      <c r="HU258" s="8"/>
      <c r="HV258" s="8"/>
      <c r="HW258" s="8"/>
      <c r="HX258" s="8"/>
      <c r="HY258" s="8"/>
      <c r="HZ258" s="8"/>
      <c r="IA258" s="8"/>
      <c r="IB258" s="8"/>
      <c r="IC258" s="8"/>
      <c r="ID258" s="8"/>
      <c r="IE258" s="8"/>
      <c r="IF258" s="8"/>
      <c r="IG258" s="8"/>
      <c r="IH258" s="8"/>
      <c r="II258" s="8"/>
      <c r="IJ258" s="8"/>
      <c r="IK258" s="8"/>
      <c r="IL258" s="8"/>
      <c r="IM258" s="8"/>
      <c r="IN258" s="8"/>
      <c r="IO258" s="8"/>
      <c r="IP258" s="8"/>
    </row>
    <row r="259" spans="1:250" s="6" customFormat="1" ht="30" x14ac:dyDescent="0.25">
      <c r="A259" s="13">
        <v>1</v>
      </c>
      <c r="B259" s="162" t="s">
        <v>108</v>
      </c>
      <c r="C259" s="682">
        <f t="shared" ref="C259:M259" si="279">C247</f>
        <v>2000</v>
      </c>
      <c r="D259" s="682">
        <f t="shared" si="279"/>
        <v>833</v>
      </c>
      <c r="E259" s="682">
        <f t="shared" si="279"/>
        <v>818</v>
      </c>
      <c r="F259" s="682">
        <f t="shared" si="279"/>
        <v>98.199279711884756</v>
      </c>
      <c r="G259" s="683">
        <f t="shared" si="279"/>
        <v>4241.0200000000004</v>
      </c>
      <c r="H259" s="683">
        <f t="shared" si="279"/>
        <v>1767.09</v>
      </c>
      <c r="I259" s="683">
        <f t="shared" si="279"/>
        <v>1721.4487799999999</v>
      </c>
      <c r="J259" s="683">
        <f t="shared" ref="J259" si="280">J247</f>
        <v>-45.641219999999976</v>
      </c>
      <c r="K259" s="683">
        <f t="shared" si="279"/>
        <v>0</v>
      </c>
      <c r="L259" s="683">
        <f t="shared" si="279"/>
        <v>1721.4487799999999</v>
      </c>
      <c r="M259" s="683">
        <f t="shared" si="279"/>
        <v>97.417153625452016</v>
      </c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  <c r="BA259" s="8"/>
      <c r="BB259" s="8"/>
      <c r="BC259" s="8"/>
      <c r="BD259" s="8"/>
      <c r="BE259" s="8"/>
      <c r="BF259" s="8"/>
      <c r="BG259" s="8"/>
      <c r="BH259" s="8"/>
      <c r="BI259" s="8"/>
      <c r="BJ259" s="8"/>
      <c r="BK259" s="8"/>
      <c r="BL259" s="8"/>
      <c r="BM259" s="8"/>
      <c r="BN259" s="8"/>
      <c r="BO259" s="8"/>
      <c r="BP259" s="8"/>
      <c r="BQ259" s="8"/>
      <c r="BR259" s="8"/>
      <c r="BS259" s="8"/>
      <c r="BT259" s="8"/>
      <c r="BU259" s="8"/>
      <c r="BV259" s="8"/>
      <c r="BW259" s="8"/>
      <c r="BX259" s="8"/>
      <c r="BY259" s="8"/>
      <c r="BZ259" s="8"/>
      <c r="CA259" s="8"/>
      <c r="CB259" s="8"/>
      <c r="CC259" s="8"/>
      <c r="CD259" s="8"/>
      <c r="CE259" s="8"/>
      <c r="CF259" s="8"/>
      <c r="CG259" s="8"/>
      <c r="CH259" s="8"/>
      <c r="CI259" s="8"/>
      <c r="CJ259" s="8"/>
      <c r="CK259" s="8"/>
      <c r="CL259" s="8"/>
      <c r="CM259" s="8"/>
      <c r="CN259" s="8"/>
      <c r="CO259" s="8"/>
      <c r="CP259" s="8"/>
      <c r="CQ259" s="8"/>
      <c r="CR259" s="8"/>
      <c r="CS259" s="8"/>
      <c r="CT259" s="8"/>
      <c r="CU259" s="8"/>
      <c r="CV259" s="8"/>
      <c r="CW259" s="8"/>
      <c r="CX259" s="8"/>
      <c r="CY259" s="8"/>
      <c r="CZ259" s="8"/>
      <c r="DA259" s="8"/>
      <c r="DB259" s="8"/>
      <c r="DC259" s="8"/>
      <c r="DD259" s="8"/>
      <c r="DE259" s="8"/>
      <c r="DF259" s="8"/>
      <c r="DG259" s="8"/>
      <c r="DH259" s="8"/>
      <c r="DI259" s="8"/>
      <c r="DJ259" s="8"/>
      <c r="DK259" s="8"/>
      <c r="DL259" s="8"/>
      <c r="DM259" s="8"/>
      <c r="DN259" s="8"/>
      <c r="DO259" s="8"/>
      <c r="DP259" s="8"/>
      <c r="DQ259" s="8"/>
      <c r="DR259" s="8"/>
      <c r="DS259" s="8"/>
      <c r="DT259" s="8"/>
      <c r="DU259" s="8"/>
      <c r="DV259" s="8"/>
      <c r="DW259" s="8"/>
      <c r="DX259" s="8"/>
      <c r="DY259" s="8"/>
      <c r="DZ259" s="8"/>
      <c r="EA259" s="8"/>
      <c r="EB259" s="8"/>
      <c r="EC259" s="8"/>
      <c r="ED259" s="8"/>
      <c r="EE259" s="8"/>
      <c r="EF259" s="8"/>
      <c r="EG259" s="8"/>
      <c r="EH259" s="8"/>
      <c r="EI259" s="8"/>
      <c r="EJ259" s="8"/>
      <c r="EK259" s="8"/>
      <c r="EL259" s="8"/>
      <c r="EM259" s="8"/>
      <c r="EN259" s="8"/>
      <c r="EO259" s="8"/>
      <c r="EP259" s="8"/>
      <c r="EQ259" s="8"/>
      <c r="ER259" s="8"/>
      <c r="ES259" s="8"/>
      <c r="ET259" s="8"/>
      <c r="EU259" s="8"/>
      <c r="EV259" s="8"/>
      <c r="EW259" s="8"/>
      <c r="EX259" s="8"/>
      <c r="EY259" s="8"/>
      <c r="EZ259" s="8"/>
      <c r="FA259" s="8"/>
      <c r="FB259" s="8"/>
      <c r="FC259" s="8"/>
      <c r="FD259" s="8"/>
      <c r="FE259" s="8"/>
      <c r="FF259" s="8"/>
      <c r="FG259" s="8"/>
      <c r="FH259" s="8"/>
      <c r="FI259" s="8"/>
      <c r="FJ259" s="8"/>
      <c r="FK259" s="8"/>
      <c r="FL259" s="8"/>
      <c r="FM259" s="8"/>
      <c r="FN259" s="8"/>
      <c r="FO259" s="8"/>
      <c r="FP259" s="8"/>
      <c r="FQ259" s="8"/>
      <c r="FR259" s="8"/>
      <c r="FS259" s="8"/>
      <c r="FT259" s="8"/>
      <c r="FU259" s="8"/>
      <c r="FV259" s="8"/>
      <c r="FW259" s="8"/>
      <c r="FX259" s="8"/>
      <c r="FY259" s="8"/>
      <c r="FZ259" s="8"/>
      <c r="GA259" s="8"/>
      <c r="GB259" s="8"/>
      <c r="GC259" s="8"/>
      <c r="GD259" s="8"/>
      <c r="GE259" s="8"/>
      <c r="GF259" s="8"/>
      <c r="GG259" s="8"/>
      <c r="GH259" s="8"/>
      <c r="GI259" s="8"/>
      <c r="GJ259" s="8"/>
      <c r="GK259" s="8"/>
      <c r="GL259" s="8"/>
      <c r="GM259" s="8"/>
      <c r="GN259" s="8"/>
      <c r="GO259" s="8"/>
      <c r="GP259" s="8"/>
      <c r="GQ259" s="8"/>
      <c r="GR259" s="8"/>
      <c r="GS259" s="8"/>
      <c r="GT259" s="8"/>
      <c r="GU259" s="8"/>
      <c r="GV259" s="8"/>
      <c r="GW259" s="8"/>
      <c r="GX259" s="8"/>
      <c r="GY259" s="8"/>
      <c r="GZ259" s="8"/>
      <c r="HA259" s="8"/>
      <c r="HB259" s="8"/>
      <c r="HC259" s="8"/>
      <c r="HD259" s="8"/>
      <c r="HE259" s="8"/>
      <c r="HF259" s="8"/>
      <c r="HG259" s="8"/>
      <c r="HH259" s="8"/>
      <c r="HI259" s="8"/>
      <c r="HJ259" s="8"/>
      <c r="HK259" s="8"/>
      <c r="HL259" s="8"/>
      <c r="HM259" s="8"/>
      <c r="HN259" s="8"/>
      <c r="HO259" s="8"/>
      <c r="HP259" s="8"/>
      <c r="HQ259" s="8"/>
      <c r="HR259" s="8"/>
      <c r="HS259" s="8"/>
      <c r="HT259" s="8"/>
      <c r="HU259" s="8"/>
      <c r="HV259" s="8"/>
      <c r="HW259" s="8"/>
      <c r="HX259" s="8"/>
      <c r="HY259" s="8"/>
      <c r="HZ259" s="8"/>
      <c r="IA259" s="8"/>
      <c r="IB259" s="8"/>
      <c r="IC259" s="8"/>
      <c r="ID259" s="8"/>
      <c r="IE259" s="8"/>
      <c r="IF259" s="8"/>
      <c r="IG259" s="8"/>
      <c r="IH259" s="8"/>
      <c r="II259" s="8"/>
      <c r="IJ259" s="8"/>
      <c r="IK259" s="8"/>
      <c r="IL259" s="8"/>
      <c r="IM259" s="8"/>
      <c r="IN259" s="8"/>
      <c r="IO259" s="8"/>
      <c r="IP259" s="8"/>
    </row>
    <row r="260" spans="1:250" s="6" customFormat="1" ht="42" customHeight="1" x14ac:dyDescent="0.25">
      <c r="A260" s="13">
        <v>1</v>
      </c>
      <c r="B260" s="162" t="s">
        <v>81</v>
      </c>
      <c r="C260" s="682">
        <f t="shared" ref="C260:M260" si="281">C248</f>
        <v>6500</v>
      </c>
      <c r="D260" s="682">
        <f t="shared" si="281"/>
        <v>2708</v>
      </c>
      <c r="E260" s="682">
        <f t="shared" si="281"/>
        <v>3928</v>
      </c>
      <c r="F260" s="682">
        <f t="shared" si="281"/>
        <v>145.05169867060562</v>
      </c>
      <c r="G260" s="683">
        <f t="shared" si="281"/>
        <v>18596.89</v>
      </c>
      <c r="H260" s="683">
        <f t="shared" si="281"/>
        <v>7748.7</v>
      </c>
      <c r="I260" s="683">
        <f t="shared" si="281"/>
        <v>9921.1374199999991</v>
      </c>
      <c r="J260" s="683">
        <f t="shared" ref="J260" si="282">J248</f>
        <v>2172.4374199999993</v>
      </c>
      <c r="K260" s="683">
        <f t="shared" si="281"/>
        <v>0</v>
      </c>
      <c r="L260" s="683">
        <f t="shared" si="281"/>
        <v>9921.1374199999991</v>
      </c>
      <c r="M260" s="683">
        <f t="shared" si="281"/>
        <v>128.03615341928324</v>
      </c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  <c r="BA260" s="8"/>
      <c r="BB260" s="8"/>
      <c r="BC260" s="8"/>
      <c r="BD260" s="8"/>
      <c r="BE260" s="8"/>
      <c r="BF260" s="8"/>
      <c r="BG260" s="8"/>
      <c r="BH260" s="8"/>
      <c r="BI260" s="8"/>
      <c r="BJ260" s="8"/>
      <c r="BK260" s="8"/>
      <c r="BL260" s="8"/>
      <c r="BM260" s="8"/>
      <c r="BN260" s="8"/>
      <c r="BO260" s="8"/>
      <c r="BP260" s="8"/>
      <c r="BQ260" s="8"/>
      <c r="BR260" s="8"/>
      <c r="BS260" s="8"/>
      <c r="BT260" s="8"/>
      <c r="BU260" s="8"/>
      <c r="BV260" s="8"/>
      <c r="BW260" s="8"/>
      <c r="BX260" s="8"/>
      <c r="BY260" s="8"/>
      <c r="BZ260" s="8"/>
      <c r="CA260" s="8"/>
      <c r="CB260" s="8"/>
      <c r="CC260" s="8"/>
      <c r="CD260" s="8"/>
      <c r="CE260" s="8"/>
      <c r="CF260" s="8"/>
      <c r="CG260" s="8"/>
      <c r="CH260" s="8"/>
      <c r="CI260" s="8"/>
      <c r="CJ260" s="8"/>
      <c r="CK260" s="8"/>
      <c r="CL260" s="8"/>
      <c r="CM260" s="8"/>
      <c r="CN260" s="8"/>
      <c r="CO260" s="8"/>
      <c r="CP260" s="8"/>
      <c r="CQ260" s="8"/>
      <c r="CR260" s="8"/>
      <c r="CS260" s="8"/>
      <c r="CT260" s="8"/>
      <c r="CU260" s="8"/>
      <c r="CV260" s="8"/>
      <c r="CW260" s="8"/>
      <c r="CX260" s="8"/>
      <c r="CY260" s="8"/>
      <c r="CZ260" s="8"/>
      <c r="DA260" s="8"/>
      <c r="DB260" s="8"/>
      <c r="DC260" s="8"/>
      <c r="DD260" s="8"/>
      <c r="DE260" s="8"/>
      <c r="DF260" s="8"/>
      <c r="DG260" s="8"/>
      <c r="DH260" s="8"/>
      <c r="DI260" s="8"/>
      <c r="DJ260" s="8"/>
      <c r="DK260" s="8"/>
      <c r="DL260" s="8"/>
      <c r="DM260" s="8"/>
      <c r="DN260" s="8"/>
      <c r="DO260" s="8"/>
      <c r="DP260" s="8"/>
      <c r="DQ260" s="8"/>
      <c r="DR260" s="8"/>
      <c r="DS260" s="8"/>
      <c r="DT260" s="8"/>
      <c r="DU260" s="8"/>
      <c r="DV260" s="8"/>
      <c r="DW260" s="8"/>
      <c r="DX260" s="8"/>
      <c r="DY260" s="8"/>
      <c r="DZ260" s="8"/>
      <c r="EA260" s="8"/>
      <c r="EB260" s="8"/>
      <c r="EC260" s="8"/>
      <c r="ED260" s="8"/>
      <c r="EE260" s="8"/>
      <c r="EF260" s="8"/>
      <c r="EG260" s="8"/>
      <c r="EH260" s="8"/>
      <c r="EI260" s="8"/>
      <c r="EJ260" s="8"/>
      <c r="EK260" s="8"/>
      <c r="EL260" s="8"/>
      <c r="EM260" s="8"/>
      <c r="EN260" s="8"/>
      <c r="EO260" s="8"/>
      <c r="EP260" s="8"/>
      <c r="EQ260" s="8"/>
      <c r="ER260" s="8"/>
      <c r="ES260" s="8"/>
      <c r="ET260" s="8"/>
      <c r="EU260" s="8"/>
      <c r="EV260" s="8"/>
      <c r="EW260" s="8"/>
      <c r="EX260" s="8"/>
      <c r="EY260" s="8"/>
      <c r="EZ260" s="8"/>
      <c r="FA260" s="8"/>
      <c r="FB260" s="8"/>
      <c r="FC260" s="8"/>
      <c r="FD260" s="8"/>
      <c r="FE260" s="8"/>
      <c r="FF260" s="8"/>
      <c r="FG260" s="8"/>
      <c r="FH260" s="8"/>
      <c r="FI260" s="8"/>
      <c r="FJ260" s="8"/>
      <c r="FK260" s="8"/>
      <c r="FL260" s="8"/>
      <c r="FM260" s="8"/>
      <c r="FN260" s="8"/>
      <c r="FO260" s="8"/>
      <c r="FP260" s="8"/>
      <c r="FQ260" s="8"/>
      <c r="FR260" s="8"/>
      <c r="FS260" s="8"/>
      <c r="FT260" s="8"/>
      <c r="FU260" s="8"/>
      <c r="FV260" s="8"/>
      <c r="FW260" s="8"/>
      <c r="FX260" s="8"/>
      <c r="FY260" s="8"/>
      <c r="FZ260" s="8"/>
      <c r="GA260" s="8"/>
      <c r="GB260" s="8"/>
      <c r="GC260" s="8"/>
      <c r="GD260" s="8"/>
      <c r="GE260" s="8"/>
      <c r="GF260" s="8"/>
      <c r="GG260" s="8"/>
      <c r="GH260" s="8"/>
      <c r="GI260" s="8"/>
      <c r="GJ260" s="8"/>
      <c r="GK260" s="8"/>
      <c r="GL260" s="8"/>
      <c r="GM260" s="8"/>
      <c r="GN260" s="8"/>
      <c r="GO260" s="8"/>
      <c r="GP260" s="8"/>
      <c r="GQ260" s="8"/>
      <c r="GR260" s="8"/>
      <c r="GS260" s="8"/>
      <c r="GT260" s="8"/>
      <c r="GU260" s="8"/>
      <c r="GV260" s="8"/>
      <c r="GW260" s="8"/>
      <c r="GX260" s="8"/>
      <c r="GY260" s="8"/>
      <c r="GZ260" s="8"/>
      <c r="HA260" s="8"/>
      <c r="HB260" s="8"/>
      <c r="HC260" s="8"/>
      <c r="HD260" s="8"/>
      <c r="HE260" s="8"/>
      <c r="HF260" s="8"/>
      <c r="HG260" s="8"/>
      <c r="HH260" s="8"/>
      <c r="HI260" s="8"/>
      <c r="HJ260" s="8"/>
      <c r="HK260" s="8"/>
      <c r="HL260" s="8"/>
      <c r="HM260" s="8"/>
      <c r="HN260" s="8"/>
      <c r="HO260" s="8"/>
      <c r="HP260" s="8"/>
      <c r="HQ260" s="8"/>
      <c r="HR260" s="8"/>
      <c r="HS260" s="8"/>
      <c r="HT260" s="8"/>
      <c r="HU260" s="8"/>
      <c r="HV260" s="8"/>
      <c r="HW260" s="8"/>
      <c r="HX260" s="8"/>
      <c r="HY260" s="8"/>
      <c r="HZ260" s="8"/>
      <c r="IA260" s="8"/>
      <c r="IB260" s="8"/>
      <c r="IC260" s="8"/>
      <c r="ID260" s="8"/>
      <c r="IE260" s="8"/>
      <c r="IF260" s="8"/>
      <c r="IG260" s="8"/>
      <c r="IH260" s="8"/>
      <c r="II260" s="8"/>
      <c r="IJ260" s="8"/>
      <c r="IK260" s="8"/>
      <c r="IL260" s="8"/>
      <c r="IM260" s="8"/>
      <c r="IN260" s="8"/>
      <c r="IO260" s="8"/>
      <c r="IP260" s="8"/>
    </row>
    <row r="261" spans="1:250" s="6" customFormat="1" ht="42" customHeight="1" x14ac:dyDescent="0.25">
      <c r="A261" s="13">
        <v>1</v>
      </c>
      <c r="B261" s="162" t="s">
        <v>109</v>
      </c>
      <c r="C261" s="682">
        <f t="shared" ref="C261:M261" si="283">C249</f>
        <v>2700</v>
      </c>
      <c r="D261" s="682">
        <f t="shared" si="283"/>
        <v>1125</v>
      </c>
      <c r="E261" s="682">
        <f t="shared" si="283"/>
        <v>1053</v>
      </c>
      <c r="F261" s="682">
        <f t="shared" si="283"/>
        <v>93.600000000000009</v>
      </c>
      <c r="G261" s="683">
        <f t="shared" si="283"/>
        <v>2882.5739999999996</v>
      </c>
      <c r="H261" s="683">
        <f t="shared" si="283"/>
        <v>1201.07</v>
      </c>
      <c r="I261" s="683">
        <f t="shared" si="283"/>
        <v>1133.6493900000007</v>
      </c>
      <c r="J261" s="683">
        <f t="shared" ref="J261" si="284">J249</f>
        <v>-67.420609999999215</v>
      </c>
      <c r="K261" s="683">
        <f t="shared" si="283"/>
        <v>0</v>
      </c>
      <c r="L261" s="683">
        <f t="shared" si="283"/>
        <v>1133.6493900000007</v>
      </c>
      <c r="M261" s="683">
        <f t="shared" si="283"/>
        <v>94.386621096189288</v>
      </c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  <c r="BA261" s="8"/>
      <c r="BB261" s="8"/>
      <c r="BC261" s="8"/>
      <c r="BD261" s="8"/>
      <c r="BE261" s="8"/>
      <c r="BF261" s="8"/>
      <c r="BG261" s="8"/>
      <c r="BH261" s="8"/>
      <c r="BI261" s="8"/>
      <c r="BJ261" s="8"/>
      <c r="BK261" s="8"/>
      <c r="BL261" s="8"/>
      <c r="BM261" s="8"/>
      <c r="BN261" s="8"/>
      <c r="BO261" s="8"/>
      <c r="BP261" s="8"/>
      <c r="BQ261" s="8"/>
      <c r="BR261" s="8"/>
      <c r="BS261" s="8"/>
      <c r="BT261" s="8"/>
      <c r="BU261" s="8"/>
      <c r="BV261" s="8"/>
      <c r="BW261" s="8"/>
      <c r="BX261" s="8"/>
      <c r="BY261" s="8"/>
      <c r="BZ261" s="8"/>
      <c r="CA261" s="8"/>
      <c r="CB261" s="8"/>
      <c r="CC261" s="8"/>
      <c r="CD261" s="8"/>
      <c r="CE261" s="8"/>
      <c r="CF261" s="8"/>
      <c r="CG261" s="8"/>
      <c r="CH261" s="8"/>
      <c r="CI261" s="8"/>
      <c r="CJ261" s="8"/>
      <c r="CK261" s="8"/>
      <c r="CL261" s="8"/>
      <c r="CM261" s="8"/>
      <c r="CN261" s="8"/>
      <c r="CO261" s="8"/>
      <c r="CP261" s="8"/>
      <c r="CQ261" s="8"/>
      <c r="CR261" s="8"/>
      <c r="CS261" s="8"/>
      <c r="CT261" s="8"/>
      <c r="CU261" s="8"/>
      <c r="CV261" s="8"/>
      <c r="CW261" s="8"/>
      <c r="CX261" s="8"/>
      <c r="CY261" s="8"/>
      <c r="CZ261" s="8"/>
      <c r="DA261" s="8"/>
      <c r="DB261" s="8"/>
      <c r="DC261" s="8"/>
      <c r="DD261" s="8"/>
      <c r="DE261" s="8"/>
      <c r="DF261" s="8"/>
      <c r="DG261" s="8"/>
      <c r="DH261" s="8"/>
      <c r="DI261" s="8"/>
      <c r="DJ261" s="8"/>
      <c r="DK261" s="8"/>
      <c r="DL261" s="8"/>
      <c r="DM261" s="8"/>
      <c r="DN261" s="8"/>
      <c r="DO261" s="8"/>
      <c r="DP261" s="8"/>
      <c r="DQ261" s="8"/>
      <c r="DR261" s="8"/>
      <c r="DS261" s="8"/>
      <c r="DT261" s="8"/>
      <c r="DU261" s="8"/>
      <c r="DV261" s="8"/>
      <c r="DW261" s="8"/>
      <c r="DX261" s="8"/>
      <c r="DY261" s="8"/>
      <c r="DZ261" s="8"/>
      <c r="EA261" s="8"/>
      <c r="EB261" s="8"/>
      <c r="EC261" s="8"/>
      <c r="ED261" s="8"/>
      <c r="EE261" s="8"/>
      <c r="EF261" s="8"/>
      <c r="EG261" s="8"/>
      <c r="EH261" s="8"/>
      <c r="EI261" s="8"/>
      <c r="EJ261" s="8"/>
      <c r="EK261" s="8"/>
      <c r="EL261" s="8"/>
      <c r="EM261" s="8"/>
      <c r="EN261" s="8"/>
      <c r="EO261" s="8"/>
      <c r="EP261" s="8"/>
      <c r="EQ261" s="8"/>
      <c r="ER261" s="8"/>
      <c r="ES261" s="8"/>
      <c r="ET261" s="8"/>
      <c r="EU261" s="8"/>
      <c r="EV261" s="8"/>
      <c r="EW261" s="8"/>
      <c r="EX261" s="8"/>
      <c r="EY261" s="8"/>
      <c r="EZ261" s="8"/>
      <c r="FA261" s="8"/>
      <c r="FB261" s="8"/>
      <c r="FC261" s="8"/>
      <c r="FD261" s="8"/>
      <c r="FE261" s="8"/>
      <c r="FF261" s="8"/>
      <c r="FG261" s="8"/>
      <c r="FH261" s="8"/>
      <c r="FI261" s="8"/>
      <c r="FJ261" s="8"/>
      <c r="FK261" s="8"/>
      <c r="FL261" s="8"/>
      <c r="FM261" s="8"/>
      <c r="FN261" s="8"/>
      <c r="FO261" s="8"/>
      <c r="FP261" s="8"/>
      <c r="FQ261" s="8"/>
      <c r="FR261" s="8"/>
      <c r="FS261" s="8"/>
      <c r="FT261" s="8"/>
      <c r="FU261" s="8"/>
      <c r="FV261" s="8"/>
      <c r="FW261" s="8"/>
      <c r="FX261" s="8"/>
      <c r="FY261" s="8"/>
      <c r="FZ261" s="8"/>
      <c r="GA261" s="8"/>
      <c r="GB261" s="8"/>
      <c r="GC261" s="8"/>
      <c r="GD261" s="8"/>
      <c r="GE261" s="8"/>
      <c r="GF261" s="8"/>
      <c r="GG261" s="8"/>
      <c r="GH261" s="8"/>
      <c r="GI261" s="8"/>
      <c r="GJ261" s="8"/>
      <c r="GK261" s="8"/>
      <c r="GL261" s="8"/>
      <c r="GM261" s="8"/>
      <c r="GN261" s="8"/>
      <c r="GO261" s="8"/>
      <c r="GP261" s="8"/>
      <c r="GQ261" s="8"/>
      <c r="GR261" s="8"/>
      <c r="GS261" s="8"/>
      <c r="GT261" s="8"/>
      <c r="GU261" s="8"/>
      <c r="GV261" s="8"/>
      <c r="GW261" s="8"/>
      <c r="GX261" s="8"/>
      <c r="GY261" s="8"/>
      <c r="GZ261" s="8"/>
      <c r="HA261" s="8"/>
      <c r="HB261" s="8"/>
      <c r="HC261" s="8"/>
      <c r="HD261" s="8"/>
      <c r="HE261" s="8"/>
      <c r="HF261" s="8"/>
      <c r="HG261" s="8"/>
      <c r="HH261" s="8"/>
      <c r="HI261" s="8"/>
      <c r="HJ261" s="8"/>
      <c r="HK261" s="8"/>
      <c r="HL261" s="8"/>
      <c r="HM261" s="8"/>
      <c r="HN261" s="8"/>
      <c r="HO261" s="8"/>
      <c r="HP261" s="8"/>
      <c r="HQ261" s="8"/>
      <c r="HR261" s="8"/>
      <c r="HS261" s="8"/>
      <c r="HT261" s="8"/>
      <c r="HU261" s="8"/>
      <c r="HV261" s="8"/>
      <c r="HW261" s="8"/>
      <c r="HX261" s="8"/>
      <c r="HY261" s="8"/>
      <c r="HZ261" s="8"/>
      <c r="IA261" s="8"/>
      <c r="IB261" s="8"/>
      <c r="IC261" s="8"/>
      <c r="ID261" s="8"/>
      <c r="IE261" s="8"/>
      <c r="IF261" s="8"/>
      <c r="IG261" s="8"/>
      <c r="IH261" s="8"/>
      <c r="II261" s="8"/>
      <c r="IJ261" s="8"/>
      <c r="IK261" s="8"/>
      <c r="IL261" s="8"/>
      <c r="IM261" s="8"/>
      <c r="IN261" s="8"/>
      <c r="IO261" s="8"/>
      <c r="IP261" s="8"/>
    </row>
    <row r="262" spans="1:250" s="6" customFormat="1" ht="30.75" thickBot="1" x14ac:dyDescent="0.3">
      <c r="A262" s="13"/>
      <c r="B262" s="311" t="s">
        <v>123</v>
      </c>
      <c r="C262" s="684">
        <f t="shared" ref="C262:M262" si="285">C250</f>
        <v>24500</v>
      </c>
      <c r="D262" s="684">
        <f t="shared" si="285"/>
        <v>10208</v>
      </c>
      <c r="E262" s="684">
        <f t="shared" si="285"/>
        <v>9568</v>
      </c>
      <c r="F262" s="684">
        <f t="shared" si="285"/>
        <v>93.730407523510976</v>
      </c>
      <c r="G262" s="685">
        <f t="shared" si="285"/>
        <v>23843.89</v>
      </c>
      <c r="H262" s="685">
        <f t="shared" si="285"/>
        <v>9934.9500000000007</v>
      </c>
      <c r="I262" s="685">
        <f t="shared" si="285"/>
        <v>9311.7689599999994</v>
      </c>
      <c r="J262" s="685">
        <f t="shared" ref="J262" si="286">J250</f>
        <v>-623.1810400000013</v>
      </c>
      <c r="K262" s="685">
        <f t="shared" si="285"/>
        <v>-11.67864</v>
      </c>
      <c r="L262" s="685">
        <f t="shared" si="285"/>
        <v>9300.0903199999993</v>
      </c>
      <c r="M262" s="685">
        <f t="shared" si="285"/>
        <v>93.727386247540238</v>
      </c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  <c r="BA262" s="8"/>
      <c r="BB262" s="8"/>
      <c r="BC262" s="8"/>
      <c r="BD262" s="8"/>
      <c r="BE262" s="8"/>
      <c r="BF262" s="8"/>
      <c r="BG262" s="8"/>
      <c r="BH262" s="8"/>
      <c r="BI262" s="8"/>
      <c r="BJ262" s="8"/>
      <c r="BK262" s="8"/>
      <c r="BL262" s="8"/>
      <c r="BM262" s="8"/>
      <c r="BN262" s="8"/>
      <c r="BO262" s="8"/>
      <c r="BP262" s="8"/>
      <c r="BQ262" s="8"/>
      <c r="BR262" s="8"/>
      <c r="BS262" s="8"/>
      <c r="BT262" s="8"/>
      <c r="BU262" s="8"/>
      <c r="BV262" s="8"/>
      <c r="BW262" s="8"/>
      <c r="BX262" s="8"/>
      <c r="BY262" s="8"/>
      <c r="BZ262" s="8"/>
      <c r="CA262" s="8"/>
      <c r="CB262" s="8"/>
      <c r="CC262" s="8"/>
      <c r="CD262" s="8"/>
      <c r="CE262" s="8"/>
      <c r="CF262" s="8"/>
      <c r="CG262" s="8"/>
      <c r="CH262" s="8"/>
      <c r="CI262" s="8"/>
      <c r="CJ262" s="8"/>
      <c r="CK262" s="8"/>
      <c r="CL262" s="8"/>
      <c r="CM262" s="8"/>
      <c r="CN262" s="8"/>
      <c r="CO262" s="8"/>
      <c r="CP262" s="8"/>
      <c r="CQ262" s="8"/>
      <c r="CR262" s="8"/>
      <c r="CS262" s="8"/>
      <c r="CT262" s="8"/>
      <c r="CU262" s="8"/>
      <c r="CV262" s="8"/>
      <c r="CW262" s="8"/>
      <c r="CX262" s="8"/>
      <c r="CY262" s="8"/>
      <c r="CZ262" s="8"/>
      <c r="DA262" s="8"/>
      <c r="DB262" s="8"/>
      <c r="DC262" s="8"/>
      <c r="DD262" s="8"/>
      <c r="DE262" s="8"/>
      <c r="DF262" s="8"/>
      <c r="DG262" s="8"/>
      <c r="DH262" s="8"/>
      <c r="DI262" s="8"/>
      <c r="DJ262" s="8"/>
      <c r="DK262" s="8"/>
      <c r="DL262" s="8"/>
      <c r="DM262" s="8"/>
      <c r="DN262" s="8"/>
      <c r="DO262" s="8"/>
      <c r="DP262" s="8"/>
      <c r="DQ262" s="8"/>
      <c r="DR262" s="8"/>
      <c r="DS262" s="8"/>
      <c r="DT262" s="8"/>
      <c r="DU262" s="8"/>
      <c r="DV262" s="8"/>
      <c r="DW262" s="8"/>
      <c r="DX262" s="8"/>
      <c r="DY262" s="8"/>
      <c r="DZ262" s="8"/>
      <c r="EA262" s="8"/>
      <c r="EB262" s="8"/>
      <c r="EC262" s="8"/>
      <c r="ED262" s="8"/>
      <c r="EE262" s="8"/>
      <c r="EF262" s="8"/>
      <c r="EG262" s="8"/>
      <c r="EH262" s="8"/>
      <c r="EI262" s="8"/>
      <c r="EJ262" s="8"/>
      <c r="EK262" s="8"/>
      <c r="EL262" s="8"/>
      <c r="EM262" s="8"/>
      <c r="EN262" s="8"/>
      <c r="EO262" s="8"/>
      <c r="EP262" s="8"/>
      <c r="EQ262" s="8"/>
      <c r="ER262" s="8"/>
      <c r="ES262" s="8"/>
      <c r="ET262" s="8"/>
      <c r="EU262" s="8"/>
      <c r="EV262" s="8"/>
      <c r="EW262" s="8"/>
      <c r="EX262" s="8"/>
      <c r="EY262" s="8"/>
      <c r="EZ262" s="8"/>
      <c r="FA262" s="8"/>
      <c r="FB262" s="8"/>
      <c r="FC262" s="8"/>
      <c r="FD262" s="8"/>
      <c r="FE262" s="8"/>
      <c r="FF262" s="8"/>
      <c r="FG262" s="8"/>
      <c r="FH262" s="8"/>
      <c r="FI262" s="8"/>
      <c r="FJ262" s="8"/>
      <c r="FK262" s="8"/>
      <c r="FL262" s="8"/>
      <c r="FM262" s="8"/>
      <c r="FN262" s="8"/>
      <c r="FO262" s="8"/>
      <c r="FP262" s="8"/>
      <c r="FQ262" s="8"/>
      <c r="FR262" s="8"/>
      <c r="FS262" s="8"/>
      <c r="FT262" s="8"/>
      <c r="FU262" s="8"/>
      <c r="FV262" s="8"/>
      <c r="FW262" s="8"/>
      <c r="FX262" s="8"/>
      <c r="FY262" s="8"/>
      <c r="FZ262" s="8"/>
      <c r="GA262" s="8"/>
      <c r="GB262" s="8"/>
      <c r="GC262" s="8"/>
      <c r="GD262" s="8"/>
      <c r="GE262" s="8"/>
      <c r="GF262" s="8"/>
      <c r="GG262" s="8"/>
      <c r="GH262" s="8"/>
      <c r="GI262" s="8"/>
      <c r="GJ262" s="8"/>
      <c r="GK262" s="8"/>
      <c r="GL262" s="8"/>
      <c r="GM262" s="8"/>
      <c r="GN262" s="8"/>
      <c r="GO262" s="8"/>
      <c r="GP262" s="8"/>
      <c r="GQ262" s="8"/>
      <c r="GR262" s="8"/>
      <c r="GS262" s="8"/>
      <c r="GT262" s="8"/>
      <c r="GU262" s="8"/>
      <c r="GV262" s="8"/>
      <c r="GW262" s="8"/>
      <c r="GX262" s="8"/>
      <c r="GY262" s="8"/>
      <c r="GZ262" s="8"/>
      <c r="HA262" s="8"/>
      <c r="HB262" s="8"/>
      <c r="HC262" s="8"/>
      <c r="HD262" s="8"/>
      <c r="HE262" s="8"/>
      <c r="HF262" s="8"/>
      <c r="HG262" s="8"/>
      <c r="HH262" s="8"/>
      <c r="HI262" s="8"/>
      <c r="HJ262" s="8"/>
      <c r="HK262" s="8"/>
      <c r="HL262" s="8"/>
      <c r="HM262" s="8"/>
      <c r="HN262" s="8"/>
      <c r="HO262" s="8"/>
      <c r="HP262" s="8"/>
      <c r="HQ262" s="8"/>
      <c r="HR262" s="8"/>
      <c r="HS262" s="8"/>
      <c r="HT262" s="8"/>
      <c r="HU262" s="8"/>
      <c r="HV262" s="8"/>
      <c r="HW262" s="8"/>
      <c r="HX262" s="8"/>
      <c r="HY262" s="8"/>
      <c r="HZ262" s="8"/>
      <c r="IA262" s="8"/>
      <c r="IB262" s="8"/>
      <c r="IC262" s="8"/>
      <c r="ID262" s="8"/>
      <c r="IE262" s="8"/>
      <c r="IF262" s="8"/>
      <c r="IG262" s="8"/>
      <c r="IH262" s="8"/>
      <c r="II262" s="8"/>
      <c r="IJ262" s="8"/>
      <c r="IK262" s="8"/>
      <c r="IL262" s="8"/>
      <c r="IM262" s="8"/>
      <c r="IN262" s="8"/>
      <c r="IO262" s="8"/>
      <c r="IP262" s="8"/>
    </row>
    <row r="263" spans="1:250" ht="15.75" thickBot="1" x14ac:dyDescent="0.3">
      <c r="A263" s="13">
        <v>1</v>
      </c>
      <c r="B263" s="312" t="s">
        <v>4</v>
      </c>
      <c r="C263" s="686">
        <f t="shared" ref="C263:M263" si="287">C251</f>
        <v>0</v>
      </c>
      <c r="D263" s="686">
        <f t="shared" si="287"/>
        <v>0</v>
      </c>
      <c r="E263" s="686">
        <f t="shared" si="287"/>
        <v>0</v>
      </c>
      <c r="F263" s="686">
        <f t="shared" si="287"/>
        <v>0</v>
      </c>
      <c r="G263" s="687">
        <f t="shared" si="287"/>
        <v>66262.002219999995</v>
      </c>
      <c r="H263" s="687">
        <f t="shared" si="287"/>
        <v>27609.149999999998</v>
      </c>
      <c r="I263" s="687">
        <f t="shared" si="287"/>
        <v>29694.593769999999</v>
      </c>
      <c r="J263" s="687">
        <f t="shared" ref="J263" si="288">J251</f>
        <v>2085.4437699999989</v>
      </c>
      <c r="K263" s="687">
        <f t="shared" si="287"/>
        <v>-371.96904999999998</v>
      </c>
      <c r="L263" s="687">
        <f t="shared" si="287"/>
        <v>29322.62472</v>
      </c>
      <c r="M263" s="687">
        <f t="shared" si="287"/>
        <v>107.55345155500986</v>
      </c>
    </row>
    <row r="264" spans="1:250" ht="15.75" thickBot="1" x14ac:dyDescent="0.3">
      <c r="A264" s="13">
        <v>1</v>
      </c>
      <c r="B264" s="58" t="s">
        <v>9</v>
      </c>
      <c r="C264" s="678"/>
      <c r="D264" s="678"/>
      <c r="E264" s="679"/>
      <c r="F264" s="678"/>
      <c r="G264" s="663"/>
      <c r="H264" s="663"/>
      <c r="I264" s="664"/>
      <c r="J264" s="664">
        <f t="shared" si="225"/>
        <v>0</v>
      </c>
      <c r="K264" s="664"/>
      <c r="L264" s="664"/>
      <c r="M264" s="663"/>
    </row>
    <row r="265" spans="1:250" ht="29.25" x14ac:dyDescent="0.25">
      <c r="A265" s="13">
        <v>1</v>
      </c>
      <c r="B265" s="128" t="s">
        <v>77</v>
      </c>
      <c r="C265" s="391"/>
      <c r="D265" s="391"/>
      <c r="E265" s="391"/>
      <c r="F265" s="391"/>
      <c r="G265" s="664"/>
      <c r="H265" s="664"/>
      <c r="I265" s="664"/>
      <c r="J265" s="664">
        <f t="shared" si="225"/>
        <v>0</v>
      </c>
      <c r="K265" s="664"/>
      <c r="L265" s="664"/>
      <c r="M265" s="664"/>
    </row>
    <row r="266" spans="1:250" s="25" customFormat="1" ht="30" x14ac:dyDescent="0.25">
      <c r="A266" s="13">
        <v>1</v>
      </c>
      <c r="B266" s="48" t="s">
        <v>120</v>
      </c>
      <c r="C266" s="396">
        <f>SUM(C267:C270)</f>
        <v>6423</v>
      </c>
      <c r="D266" s="396">
        <f>SUM(D267:D270)</f>
        <v>2676</v>
      </c>
      <c r="E266" s="396">
        <f>SUM(E267:E270)</f>
        <v>2303</v>
      </c>
      <c r="F266" s="396">
        <f t="shared" ref="F266:F275" si="289">E266/D266*100</f>
        <v>86.061285500747388</v>
      </c>
      <c r="G266" s="562">
        <f t="shared" ref="G266:L266" si="290">SUM(G267:G270)</f>
        <v>11593.43578</v>
      </c>
      <c r="H266" s="562">
        <f t="shared" si="290"/>
        <v>4830.5999999999995</v>
      </c>
      <c r="I266" s="562">
        <f t="shared" si="290"/>
        <v>4406.3810099999982</v>
      </c>
      <c r="J266" s="562">
        <f t="shared" si="290"/>
        <v>-424.2189900000015</v>
      </c>
      <c r="K266" s="562">
        <f t="shared" si="290"/>
        <v>-52.419569999999993</v>
      </c>
      <c r="L266" s="562">
        <f t="shared" si="290"/>
        <v>4353.9614399999991</v>
      </c>
      <c r="M266" s="562">
        <f>I266/H266*100</f>
        <v>91.218089057259945</v>
      </c>
    </row>
    <row r="267" spans="1:250" s="25" customFormat="1" ht="30" x14ac:dyDescent="0.25">
      <c r="A267" s="13">
        <v>1</v>
      </c>
      <c r="B267" s="47" t="s">
        <v>79</v>
      </c>
      <c r="C267" s="396">
        <v>4764</v>
      </c>
      <c r="D267" s="397">
        <f t="shared" ref="D267:D274" si="291">ROUND(C267/12*$B$3,0)</f>
        <v>1985</v>
      </c>
      <c r="E267" s="396">
        <v>1630</v>
      </c>
      <c r="F267" s="396">
        <f t="shared" si="289"/>
        <v>82.115869017632235</v>
      </c>
      <c r="G267" s="562">
        <v>7486.4354400000002</v>
      </c>
      <c r="H267" s="565">
        <f t="shared" ref="H267:H270" si="292">ROUND(G267/12*$B$3,2)</f>
        <v>3119.35</v>
      </c>
      <c r="I267" s="562">
        <f t="shared" ref="I267:I270" si="293">L267-K267</f>
        <v>2735.918639999999</v>
      </c>
      <c r="J267" s="562">
        <f t="shared" ref="J267:J327" si="294">I267-H267</f>
        <v>-383.43136000000095</v>
      </c>
      <c r="K267" s="562">
        <v>-30.635339999999996</v>
      </c>
      <c r="L267" s="562">
        <v>2705.2832999999991</v>
      </c>
      <c r="M267" s="562">
        <f t="shared" ref="M267:M276" si="295">I267/H267*100</f>
        <v>87.707972494269598</v>
      </c>
    </row>
    <row r="268" spans="1:250" s="25" customFormat="1" ht="38.1" customHeight="1" x14ac:dyDescent="0.25">
      <c r="A268" s="13">
        <v>1</v>
      </c>
      <c r="B268" s="47" t="s">
        <v>80</v>
      </c>
      <c r="C268" s="396">
        <v>1429</v>
      </c>
      <c r="D268" s="397">
        <f t="shared" si="291"/>
        <v>595</v>
      </c>
      <c r="E268" s="396">
        <v>592</v>
      </c>
      <c r="F268" s="396">
        <f t="shared" si="289"/>
        <v>99.495798319327733</v>
      </c>
      <c r="G268" s="562">
        <v>2597.7219399999999</v>
      </c>
      <c r="H268" s="565">
        <f t="shared" si="292"/>
        <v>1082.3800000000001</v>
      </c>
      <c r="I268" s="562">
        <f t="shared" si="293"/>
        <v>1138.9338899999996</v>
      </c>
      <c r="J268" s="562">
        <f t="shared" si="294"/>
        <v>56.553889999999456</v>
      </c>
      <c r="K268" s="562">
        <v>-21.784230000000001</v>
      </c>
      <c r="L268" s="562">
        <v>1117.1496599999996</v>
      </c>
      <c r="M268" s="562">
        <f t="shared" si="295"/>
        <v>105.22495703911746</v>
      </c>
    </row>
    <row r="269" spans="1:250" s="25" customFormat="1" ht="45" x14ac:dyDescent="0.25">
      <c r="A269" s="13">
        <v>1</v>
      </c>
      <c r="B269" s="47" t="s">
        <v>114</v>
      </c>
      <c r="C269" s="396">
        <v>80</v>
      </c>
      <c r="D269" s="397">
        <f t="shared" si="291"/>
        <v>33</v>
      </c>
      <c r="E269" s="396">
        <v>15</v>
      </c>
      <c r="F269" s="396">
        <f t="shared" si="289"/>
        <v>45.454545454545453</v>
      </c>
      <c r="G269" s="562">
        <v>524.96640000000002</v>
      </c>
      <c r="H269" s="565">
        <f t="shared" si="292"/>
        <v>218.74</v>
      </c>
      <c r="I269" s="562">
        <f t="shared" si="293"/>
        <v>98.431200000000018</v>
      </c>
      <c r="J269" s="562">
        <f t="shared" si="294"/>
        <v>-120.30879999999999</v>
      </c>
      <c r="K269" s="562">
        <v>0</v>
      </c>
      <c r="L269" s="562">
        <v>98.431200000000018</v>
      </c>
      <c r="M269" s="562">
        <f t="shared" si="295"/>
        <v>44.999177105239099</v>
      </c>
    </row>
    <row r="270" spans="1:250" s="25" customFormat="1" ht="30" x14ac:dyDescent="0.25">
      <c r="A270" s="13">
        <v>1</v>
      </c>
      <c r="B270" s="47" t="s">
        <v>115</v>
      </c>
      <c r="C270" s="396">
        <v>150</v>
      </c>
      <c r="D270" s="397">
        <f t="shared" si="291"/>
        <v>63</v>
      </c>
      <c r="E270" s="396">
        <v>66</v>
      </c>
      <c r="F270" s="396">
        <f t="shared" si="289"/>
        <v>104.76190476190477</v>
      </c>
      <c r="G270" s="562">
        <v>984.31200000000001</v>
      </c>
      <c r="H270" s="565">
        <f t="shared" si="292"/>
        <v>410.13</v>
      </c>
      <c r="I270" s="562">
        <f t="shared" si="293"/>
        <v>433.09728000000001</v>
      </c>
      <c r="J270" s="562">
        <f t="shared" si="294"/>
        <v>22.967280000000017</v>
      </c>
      <c r="K270" s="562">
        <v>0</v>
      </c>
      <c r="L270" s="562">
        <v>433.09728000000001</v>
      </c>
      <c r="M270" s="562">
        <f t="shared" si="295"/>
        <v>105.60000000000001</v>
      </c>
    </row>
    <row r="271" spans="1:250" s="25" customFormat="1" ht="30" x14ac:dyDescent="0.25">
      <c r="A271" s="13">
        <v>1</v>
      </c>
      <c r="B271" s="48" t="s">
        <v>112</v>
      </c>
      <c r="C271" s="396">
        <f>SUM(C272:C274)</f>
        <v>12060</v>
      </c>
      <c r="D271" s="396">
        <f>SUM(D272:D274)</f>
        <v>5025</v>
      </c>
      <c r="E271" s="396">
        <f>SUM(E272:E274)</f>
        <v>3131</v>
      </c>
      <c r="F271" s="396">
        <f t="shared" si="289"/>
        <v>62.308457711442792</v>
      </c>
      <c r="G271" s="564">
        <f t="shared" ref="G271:L271" si="296">SUM(G272:G274)</f>
        <v>24845.197199999999</v>
      </c>
      <c r="H271" s="564">
        <f t="shared" si="296"/>
        <v>10352.17</v>
      </c>
      <c r="I271" s="564">
        <f t="shared" si="296"/>
        <v>8610.7644300000011</v>
      </c>
      <c r="J271" s="564">
        <f t="shared" si="296"/>
        <v>-1741.4055699999999</v>
      </c>
      <c r="K271" s="564">
        <f t="shared" si="296"/>
        <v>-4.8338900000000002</v>
      </c>
      <c r="L271" s="564">
        <f t="shared" si="296"/>
        <v>8605.9305400000012</v>
      </c>
      <c r="M271" s="562">
        <f t="shared" si="295"/>
        <v>83.178352268171807</v>
      </c>
    </row>
    <row r="272" spans="1:250" s="25" customFormat="1" ht="30" x14ac:dyDescent="0.25">
      <c r="A272" s="13">
        <v>1</v>
      </c>
      <c r="B272" s="47" t="s">
        <v>108</v>
      </c>
      <c r="C272" s="396">
        <v>2000</v>
      </c>
      <c r="D272" s="397">
        <f t="shared" si="291"/>
        <v>833</v>
      </c>
      <c r="E272" s="396">
        <v>557</v>
      </c>
      <c r="F272" s="396">
        <f t="shared" si="289"/>
        <v>66.866746698679464</v>
      </c>
      <c r="G272" s="562">
        <v>4241.0200000000004</v>
      </c>
      <c r="H272" s="565">
        <f t="shared" ref="H272:H275" si="297">ROUND(G272/12*$B$3,2)</f>
        <v>1767.09</v>
      </c>
      <c r="I272" s="562">
        <f t="shared" ref="I272:I275" si="298">L272-K272</f>
        <v>1161.87607</v>
      </c>
      <c r="J272" s="562">
        <f t="shared" si="294"/>
        <v>-605.21392999999989</v>
      </c>
      <c r="K272" s="562">
        <v>-4.8338900000000002</v>
      </c>
      <c r="L272" s="562">
        <v>1157.0421799999999</v>
      </c>
      <c r="M272" s="562">
        <f t="shared" si="295"/>
        <v>65.750814616120294</v>
      </c>
    </row>
    <row r="273" spans="1:250" s="25" customFormat="1" ht="64.5" customHeight="1" x14ac:dyDescent="0.25">
      <c r="A273" s="13">
        <v>1</v>
      </c>
      <c r="B273" s="47" t="s">
        <v>119</v>
      </c>
      <c r="C273" s="396">
        <v>5500</v>
      </c>
      <c r="D273" s="397">
        <f t="shared" si="291"/>
        <v>2292</v>
      </c>
      <c r="E273" s="396">
        <v>1931</v>
      </c>
      <c r="F273" s="396">
        <f t="shared" si="289"/>
        <v>84.249563699825487</v>
      </c>
      <c r="G273" s="562">
        <v>15735.83</v>
      </c>
      <c r="H273" s="565">
        <f t="shared" si="297"/>
        <v>6556.6</v>
      </c>
      <c r="I273" s="562">
        <f t="shared" si="298"/>
        <v>6727.0153900000005</v>
      </c>
      <c r="J273" s="562">
        <f t="shared" si="294"/>
        <v>170.41539000000012</v>
      </c>
      <c r="K273" s="562">
        <v>0</v>
      </c>
      <c r="L273" s="562">
        <v>6727.0153900000005</v>
      </c>
      <c r="M273" s="562">
        <f t="shared" si="295"/>
        <v>102.59914269590946</v>
      </c>
    </row>
    <row r="274" spans="1:250" s="25" customFormat="1" ht="45" x14ac:dyDescent="0.25">
      <c r="A274" s="13">
        <v>1</v>
      </c>
      <c r="B274" s="47" t="s">
        <v>109</v>
      </c>
      <c r="C274" s="396">
        <v>4560</v>
      </c>
      <c r="D274" s="397">
        <f t="shared" si="291"/>
        <v>1900</v>
      </c>
      <c r="E274" s="396">
        <v>643</v>
      </c>
      <c r="F274" s="396">
        <f t="shared" si="289"/>
        <v>33.842105263157897</v>
      </c>
      <c r="G274" s="562">
        <v>4868.3471999999992</v>
      </c>
      <c r="H274" s="565">
        <f t="shared" si="297"/>
        <v>2028.48</v>
      </c>
      <c r="I274" s="562">
        <f t="shared" si="298"/>
        <v>721.87297000000001</v>
      </c>
      <c r="J274" s="562">
        <f t="shared" si="294"/>
        <v>-1306.6070300000001</v>
      </c>
      <c r="K274" s="562">
        <v>0</v>
      </c>
      <c r="L274" s="562">
        <v>721.87297000000001</v>
      </c>
      <c r="M274" s="562">
        <f t="shared" si="295"/>
        <v>35.586891169742863</v>
      </c>
    </row>
    <row r="275" spans="1:250" s="25" customFormat="1" ht="30.75" thickBot="1" x14ac:dyDescent="0.3">
      <c r="A275" s="13"/>
      <c r="B275" s="287" t="s">
        <v>123</v>
      </c>
      <c r="C275" s="398">
        <v>9000</v>
      </c>
      <c r="D275" s="425">
        <f>ROUND(C275/12*$B$3,0)</f>
        <v>3750</v>
      </c>
      <c r="E275" s="398">
        <v>3375</v>
      </c>
      <c r="F275" s="398">
        <f t="shared" si="289"/>
        <v>90</v>
      </c>
      <c r="G275" s="574">
        <v>8758.98</v>
      </c>
      <c r="H275" s="577">
        <f t="shared" si="297"/>
        <v>3649.58</v>
      </c>
      <c r="I275" s="562">
        <f t="shared" si="298"/>
        <v>3279.7513999999996</v>
      </c>
      <c r="J275" s="574">
        <f t="shared" si="294"/>
        <v>-369.82860000000028</v>
      </c>
      <c r="K275" s="574">
        <v>-4.4767999999999999</v>
      </c>
      <c r="L275" s="574">
        <v>3275.2745999999997</v>
      </c>
      <c r="M275" s="574">
        <f>I275/H275*100</f>
        <v>89.866543547476681</v>
      </c>
    </row>
    <row r="276" spans="1:250" s="25" customFormat="1" ht="25.5" customHeight="1" thickBot="1" x14ac:dyDescent="0.3">
      <c r="A276" s="13">
        <v>1</v>
      </c>
      <c r="B276" s="125" t="s">
        <v>3</v>
      </c>
      <c r="C276" s="454"/>
      <c r="D276" s="454"/>
      <c r="E276" s="454"/>
      <c r="F276" s="454"/>
      <c r="G276" s="583">
        <f t="shared" ref="G276:L276" si="299">G271+G266+G275</f>
        <v>45197.612979999991</v>
      </c>
      <c r="H276" s="583">
        <f t="shared" si="299"/>
        <v>18832.349999999999</v>
      </c>
      <c r="I276" s="583">
        <f t="shared" si="299"/>
        <v>16296.896839999999</v>
      </c>
      <c r="J276" s="583">
        <f t="shared" si="299"/>
        <v>-2535.4531600000018</v>
      </c>
      <c r="K276" s="583">
        <f t="shared" si="299"/>
        <v>-61.730259999999987</v>
      </c>
      <c r="L276" s="583">
        <f t="shared" si="299"/>
        <v>16235.166580000001</v>
      </c>
      <c r="M276" s="583">
        <f t="shared" si="295"/>
        <v>86.536713899221297</v>
      </c>
    </row>
    <row r="277" spans="1:250" ht="15" customHeight="1" x14ac:dyDescent="0.25">
      <c r="A277" s="13">
        <v>1</v>
      </c>
      <c r="B277" s="163" t="s">
        <v>48</v>
      </c>
      <c r="C277" s="688"/>
      <c r="D277" s="688"/>
      <c r="E277" s="688"/>
      <c r="F277" s="688"/>
      <c r="G277" s="689"/>
      <c r="H277" s="689"/>
      <c r="I277" s="689"/>
      <c r="J277" s="689">
        <f t="shared" si="294"/>
        <v>0</v>
      </c>
      <c r="K277" s="689"/>
      <c r="L277" s="689"/>
      <c r="M277" s="689"/>
    </row>
    <row r="278" spans="1:250" s="6" customFormat="1" ht="30" x14ac:dyDescent="0.25">
      <c r="A278" s="13">
        <v>1</v>
      </c>
      <c r="B278" s="157" t="s">
        <v>120</v>
      </c>
      <c r="C278" s="690">
        <f t="shared" ref="C278:M278" si="300">C266</f>
        <v>6423</v>
      </c>
      <c r="D278" s="690">
        <f t="shared" si="300"/>
        <v>2676</v>
      </c>
      <c r="E278" s="690">
        <f t="shared" si="300"/>
        <v>2303</v>
      </c>
      <c r="F278" s="690">
        <f t="shared" si="300"/>
        <v>86.061285500747388</v>
      </c>
      <c r="G278" s="691">
        <f t="shared" si="300"/>
        <v>11593.43578</v>
      </c>
      <c r="H278" s="691">
        <f t="shared" si="300"/>
        <v>4830.5999999999995</v>
      </c>
      <c r="I278" s="691">
        <f t="shared" si="300"/>
        <v>4406.3810099999982</v>
      </c>
      <c r="J278" s="691">
        <f t="shared" ref="J278" si="301">J266</f>
        <v>-424.2189900000015</v>
      </c>
      <c r="K278" s="691">
        <f t="shared" si="300"/>
        <v>-52.419569999999993</v>
      </c>
      <c r="L278" s="691">
        <f t="shared" si="300"/>
        <v>4353.9614399999991</v>
      </c>
      <c r="M278" s="691">
        <f t="shared" si="300"/>
        <v>91.218089057259945</v>
      </c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  <c r="BA278" s="8"/>
      <c r="BB278" s="8"/>
      <c r="BC278" s="8"/>
      <c r="BD278" s="8"/>
      <c r="BE278" s="8"/>
      <c r="BF278" s="8"/>
      <c r="BG278" s="8"/>
      <c r="BH278" s="8"/>
      <c r="BI278" s="8"/>
      <c r="BJ278" s="8"/>
      <c r="BK278" s="8"/>
      <c r="BL278" s="8"/>
      <c r="BM278" s="8"/>
      <c r="BN278" s="8"/>
      <c r="BO278" s="8"/>
      <c r="BP278" s="8"/>
      <c r="BQ278" s="8"/>
      <c r="BR278" s="8"/>
      <c r="BS278" s="8"/>
      <c r="BT278" s="8"/>
      <c r="BU278" s="8"/>
      <c r="BV278" s="8"/>
      <c r="BW278" s="8"/>
      <c r="BX278" s="8"/>
      <c r="BY278" s="8"/>
      <c r="BZ278" s="8"/>
      <c r="CA278" s="8"/>
      <c r="CB278" s="8"/>
      <c r="CC278" s="8"/>
      <c r="CD278" s="8"/>
      <c r="CE278" s="8"/>
      <c r="CF278" s="8"/>
      <c r="CG278" s="8"/>
      <c r="CH278" s="8"/>
      <c r="CI278" s="8"/>
      <c r="CJ278" s="8"/>
      <c r="CK278" s="8"/>
      <c r="CL278" s="8"/>
      <c r="CM278" s="8"/>
      <c r="CN278" s="8"/>
      <c r="CO278" s="8"/>
      <c r="CP278" s="8"/>
      <c r="CQ278" s="8"/>
      <c r="CR278" s="8"/>
      <c r="CS278" s="8"/>
      <c r="CT278" s="8"/>
      <c r="CU278" s="8"/>
      <c r="CV278" s="8"/>
      <c r="CW278" s="8"/>
      <c r="CX278" s="8"/>
      <c r="CY278" s="8"/>
      <c r="CZ278" s="8"/>
      <c r="DA278" s="8"/>
      <c r="DB278" s="8"/>
      <c r="DC278" s="8"/>
      <c r="DD278" s="8"/>
      <c r="DE278" s="8"/>
      <c r="DF278" s="8"/>
      <c r="DG278" s="8"/>
      <c r="DH278" s="8"/>
      <c r="DI278" s="8"/>
      <c r="DJ278" s="8"/>
      <c r="DK278" s="8"/>
      <c r="DL278" s="8"/>
      <c r="DM278" s="8"/>
      <c r="DN278" s="8"/>
      <c r="DO278" s="8"/>
      <c r="DP278" s="8"/>
      <c r="DQ278" s="8"/>
      <c r="DR278" s="8"/>
      <c r="DS278" s="8"/>
      <c r="DT278" s="8"/>
      <c r="DU278" s="8"/>
      <c r="DV278" s="8"/>
      <c r="DW278" s="8"/>
      <c r="DX278" s="8"/>
      <c r="DY278" s="8"/>
      <c r="DZ278" s="8"/>
      <c r="EA278" s="8"/>
      <c r="EB278" s="8"/>
      <c r="EC278" s="8"/>
      <c r="ED278" s="8"/>
      <c r="EE278" s="8"/>
      <c r="EF278" s="8"/>
      <c r="EG278" s="8"/>
      <c r="EH278" s="8"/>
      <c r="EI278" s="8"/>
      <c r="EJ278" s="8"/>
      <c r="EK278" s="8"/>
      <c r="EL278" s="8"/>
      <c r="EM278" s="8"/>
      <c r="EN278" s="8"/>
      <c r="EO278" s="8"/>
      <c r="EP278" s="8"/>
      <c r="EQ278" s="8"/>
      <c r="ER278" s="8"/>
      <c r="ES278" s="8"/>
      <c r="ET278" s="8"/>
      <c r="EU278" s="8"/>
      <c r="EV278" s="8"/>
      <c r="EW278" s="8"/>
      <c r="EX278" s="8"/>
      <c r="EY278" s="8"/>
      <c r="EZ278" s="8"/>
      <c r="FA278" s="8"/>
      <c r="FB278" s="8"/>
      <c r="FC278" s="8"/>
      <c r="FD278" s="8"/>
      <c r="FE278" s="8"/>
      <c r="FF278" s="8"/>
      <c r="FG278" s="8"/>
      <c r="FH278" s="8"/>
      <c r="FI278" s="8"/>
      <c r="FJ278" s="8"/>
      <c r="FK278" s="8"/>
      <c r="FL278" s="8"/>
      <c r="FM278" s="8"/>
      <c r="FN278" s="8"/>
      <c r="FO278" s="8"/>
      <c r="FP278" s="8"/>
      <c r="FQ278" s="8"/>
      <c r="FR278" s="8"/>
      <c r="FS278" s="8"/>
      <c r="FT278" s="8"/>
      <c r="FU278" s="8"/>
      <c r="FV278" s="8"/>
      <c r="FW278" s="8"/>
      <c r="FX278" s="8"/>
      <c r="FY278" s="8"/>
      <c r="FZ278" s="8"/>
      <c r="GA278" s="8"/>
      <c r="GB278" s="8"/>
      <c r="GC278" s="8"/>
      <c r="GD278" s="8"/>
      <c r="GE278" s="8"/>
      <c r="GF278" s="8"/>
      <c r="GG278" s="8"/>
      <c r="GH278" s="8"/>
      <c r="GI278" s="8"/>
      <c r="GJ278" s="8"/>
      <c r="GK278" s="8"/>
      <c r="GL278" s="8"/>
      <c r="GM278" s="8"/>
      <c r="GN278" s="8"/>
      <c r="GO278" s="8"/>
      <c r="GP278" s="8"/>
      <c r="GQ278" s="8"/>
      <c r="GR278" s="8"/>
      <c r="GS278" s="8"/>
      <c r="GT278" s="8"/>
      <c r="GU278" s="8"/>
      <c r="GV278" s="8"/>
      <c r="GW278" s="8"/>
      <c r="GX278" s="8"/>
      <c r="GY278" s="8"/>
      <c r="GZ278" s="8"/>
      <c r="HA278" s="8"/>
      <c r="HB278" s="8"/>
      <c r="HC278" s="8"/>
      <c r="HD278" s="8"/>
      <c r="HE278" s="8"/>
      <c r="HF278" s="8"/>
      <c r="HG278" s="8"/>
      <c r="HH278" s="8"/>
      <c r="HI278" s="8"/>
      <c r="HJ278" s="8"/>
      <c r="HK278" s="8"/>
      <c r="HL278" s="8"/>
      <c r="HM278" s="8"/>
      <c r="HN278" s="8"/>
      <c r="HO278" s="8"/>
      <c r="HP278" s="8"/>
      <c r="HQ278" s="8"/>
      <c r="HR278" s="8"/>
      <c r="HS278" s="8"/>
      <c r="HT278" s="8"/>
      <c r="HU278" s="8"/>
      <c r="HV278" s="8"/>
      <c r="HW278" s="8"/>
      <c r="HX278" s="8"/>
      <c r="HY278" s="8"/>
      <c r="HZ278" s="8"/>
      <c r="IA278" s="8"/>
      <c r="IB278" s="8"/>
      <c r="IC278" s="8"/>
      <c r="ID278" s="8"/>
      <c r="IE278" s="8"/>
      <c r="IF278" s="8"/>
      <c r="IG278" s="8"/>
      <c r="IH278" s="8"/>
      <c r="II278" s="8"/>
      <c r="IJ278" s="8"/>
      <c r="IK278" s="8"/>
      <c r="IL278" s="8"/>
      <c r="IM278" s="8"/>
      <c r="IN278" s="8"/>
      <c r="IO278" s="8"/>
      <c r="IP278" s="8"/>
    </row>
    <row r="279" spans="1:250" s="6" customFormat="1" ht="30" x14ac:dyDescent="0.25">
      <c r="A279" s="13">
        <v>1</v>
      </c>
      <c r="B279" s="87" t="s">
        <v>79</v>
      </c>
      <c r="C279" s="690">
        <f t="shared" ref="C279:M279" si="302">C267</f>
        <v>4764</v>
      </c>
      <c r="D279" s="690">
        <f t="shared" si="302"/>
        <v>1985</v>
      </c>
      <c r="E279" s="690">
        <f t="shared" si="302"/>
        <v>1630</v>
      </c>
      <c r="F279" s="690">
        <f t="shared" si="302"/>
        <v>82.115869017632235</v>
      </c>
      <c r="G279" s="691">
        <f t="shared" si="302"/>
        <v>7486.4354400000002</v>
      </c>
      <c r="H279" s="691">
        <f t="shared" si="302"/>
        <v>3119.35</v>
      </c>
      <c r="I279" s="691">
        <f t="shared" si="302"/>
        <v>2735.918639999999</v>
      </c>
      <c r="J279" s="691">
        <f t="shared" ref="J279" si="303">J267</f>
        <v>-383.43136000000095</v>
      </c>
      <c r="K279" s="691">
        <f t="shared" si="302"/>
        <v>-30.635339999999996</v>
      </c>
      <c r="L279" s="691">
        <f t="shared" si="302"/>
        <v>2705.2832999999991</v>
      </c>
      <c r="M279" s="691">
        <f t="shared" si="302"/>
        <v>87.707972494269598</v>
      </c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  <c r="BA279" s="8"/>
      <c r="BB279" s="8"/>
      <c r="BC279" s="8"/>
      <c r="BD279" s="8"/>
      <c r="BE279" s="8"/>
      <c r="BF279" s="8"/>
      <c r="BG279" s="8"/>
      <c r="BH279" s="8"/>
      <c r="BI279" s="8"/>
      <c r="BJ279" s="8"/>
      <c r="BK279" s="8"/>
      <c r="BL279" s="8"/>
      <c r="BM279" s="8"/>
      <c r="BN279" s="8"/>
      <c r="BO279" s="8"/>
      <c r="BP279" s="8"/>
      <c r="BQ279" s="8"/>
      <c r="BR279" s="8"/>
      <c r="BS279" s="8"/>
      <c r="BT279" s="8"/>
      <c r="BU279" s="8"/>
      <c r="BV279" s="8"/>
      <c r="BW279" s="8"/>
      <c r="BX279" s="8"/>
      <c r="BY279" s="8"/>
      <c r="BZ279" s="8"/>
      <c r="CA279" s="8"/>
      <c r="CB279" s="8"/>
      <c r="CC279" s="8"/>
      <c r="CD279" s="8"/>
      <c r="CE279" s="8"/>
      <c r="CF279" s="8"/>
      <c r="CG279" s="8"/>
      <c r="CH279" s="8"/>
      <c r="CI279" s="8"/>
      <c r="CJ279" s="8"/>
      <c r="CK279" s="8"/>
      <c r="CL279" s="8"/>
      <c r="CM279" s="8"/>
      <c r="CN279" s="8"/>
      <c r="CO279" s="8"/>
      <c r="CP279" s="8"/>
      <c r="CQ279" s="8"/>
      <c r="CR279" s="8"/>
      <c r="CS279" s="8"/>
      <c r="CT279" s="8"/>
      <c r="CU279" s="8"/>
      <c r="CV279" s="8"/>
      <c r="CW279" s="8"/>
      <c r="CX279" s="8"/>
      <c r="CY279" s="8"/>
      <c r="CZ279" s="8"/>
      <c r="DA279" s="8"/>
      <c r="DB279" s="8"/>
      <c r="DC279" s="8"/>
      <c r="DD279" s="8"/>
      <c r="DE279" s="8"/>
      <c r="DF279" s="8"/>
      <c r="DG279" s="8"/>
      <c r="DH279" s="8"/>
      <c r="DI279" s="8"/>
      <c r="DJ279" s="8"/>
      <c r="DK279" s="8"/>
      <c r="DL279" s="8"/>
      <c r="DM279" s="8"/>
      <c r="DN279" s="8"/>
      <c r="DO279" s="8"/>
      <c r="DP279" s="8"/>
      <c r="DQ279" s="8"/>
      <c r="DR279" s="8"/>
      <c r="DS279" s="8"/>
      <c r="DT279" s="8"/>
      <c r="DU279" s="8"/>
      <c r="DV279" s="8"/>
      <c r="DW279" s="8"/>
      <c r="DX279" s="8"/>
      <c r="DY279" s="8"/>
      <c r="DZ279" s="8"/>
      <c r="EA279" s="8"/>
      <c r="EB279" s="8"/>
      <c r="EC279" s="8"/>
      <c r="ED279" s="8"/>
      <c r="EE279" s="8"/>
      <c r="EF279" s="8"/>
      <c r="EG279" s="8"/>
      <c r="EH279" s="8"/>
      <c r="EI279" s="8"/>
      <c r="EJ279" s="8"/>
      <c r="EK279" s="8"/>
      <c r="EL279" s="8"/>
      <c r="EM279" s="8"/>
      <c r="EN279" s="8"/>
      <c r="EO279" s="8"/>
      <c r="EP279" s="8"/>
      <c r="EQ279" s="8"/>
      <c r="ER279" s="8"/>
      <c r="ES279" s="8"/>
      <c r="ET279" s="8"/>
      <c r="EU279" s="8"/>
      <c r="EV279" s="8"/>
      <c r="EW279" s="8"/>
      <c r="EX279" s="8"/>
      <c r="EY279" s="8"/>
      <c r="EZ279" s="8"/>
      <c r="FA279" s="8"/>
      <c r="FB279" s="8"/>
      <c r="FC279" s="8"/>
      <c r="FD279" s="8"/>
      <c r="FE279" s="8"/>
      <c r="FF279" s="8"/>
      <c r="FG279" s="8"/>
      <c r="FH279" s="8"/>
      <c r="FI279" s="8"/>
      <c r="FJ279" s="8"/>
      <c r="FK279" s="8"/>
      <c r="FL279" s="8"/>
      <c r="FM279" s="8"/>
      <c r="FN279" s="8"/>
      <c r="FO279" s="8"/>
      <c r="FP279" s="8"/>
      <c r="FQ279" s="8"/>
      <c r="FR279" s="8"/>
      <c r="FS279" s="8"/>
      <c r="FT279" s="8"/>
      <c r="FU279" s="8"/>
      <c r="FV279" s="8"/>
      <c r="FW279" s="8"/>
      <c r="FX279" s="8"/>
      <c r="FY279" s="8"/>
      <c r="FZ279" s="8"/>
      <c r="GA279" s="8"/>
      <c r="GB279" s="8"/>
      <c r="GC279" s="8"/>
      <c r="GD279" s="8"/>
      <c r="GE279" s="8"/>
      <c r="GF279" s="8"/>
      <c r="GG279" s="8"/>
      <c r="GH279" s="8"/>
      <c r="GI279" s="8"/>
      <c r="GJ279" s="8"/>
      <c r="GK279" s="8"/>
      <c r="GL279" s="8"/>
      <c r="GM279" s="8"/>
      <c r="GN279" s="8"/>
      <c r="GO279" s="8"/>
      <c r="GP279" s="8"/>
      <c r="GQ279" s="8"/>
      <c r="GR279" s="8"/>
      <c r="GS279" s="8"/>
      <c r="GT279" s="8"/>
      <c r="GU279" s="8"/>
      <c r="GV279" s="8"/>
      <c r="GW279" s="8"/>
      <c r="GX279" s="8"/>
      <c r="GY279" s="8"/>
      <c r="GZ279" s="8"/>
      <c r="HA279" s="8"/>
      <c r="HB279" s="8"/>
      <c r="HC279" s="8"/>
      <c r="HD279" s="8"/>
      <c r="HE279" s="8"/>
      <c r="HF279" s="8"/>
      <c r="HG279" s="8"/>
      <c r="HH279" s="8"/>
      <c r="HI279" s="8"/>
      <c r="HJ279" s="8"/>
      <c r="HK279" s="8"/>
      <c r="HL279" s="8"/>
      <c r="HM279" s="8"/>
      <c r="HN279" s="8"/>
      <c r="HO279" s="8"/>
      <c r="HP279" s="8"/>
      <c r="HQ279" s="8"/>
      <c r="HR279" s="8"/>
      <c r="HS279" s="8"/>
      <c r="HT279" s="8"/>
      <c r="HU279" s="8"/>
      <c r="HV279" s="8"/>
      <c r="HW279" s="8"/>
      <c r="HX279" s="8"/>
      <c r="HY279" s="8"/>
      <c r="HZ279" s="8"/>
      <c r="IA279" s="8"/>
      <c r="IB279" s="8"/>
      <c r="IC279" s="8"/>
      <c r="ID279" s="8"/>
      <c r="IE279" s="8"/>
      <c r="IF279" s="8"/>
      <c r="IG279" s="8"/>
      <c r="IH279" s="8"/>
      <c r="II279" s="8"/>
      <c r="IJ279" s="8"/>
      <c r="IK279" s="8"/>
      <c r="IL279" s="8"/>
      <c r="IM279" s="8"/>
      <c r="IN279" s="8"/>
      <c r="IO279" s="8"/>
      <c r="IP279" s="8"/>
    </row>
    <row r="280" spans="1:250" s="6" customFormat="1" ht="30" x14ac:dyDescent="0.25">
      <c r="A280" s="13">
        <v>1</v>
      </c>
      <c r="B280" s="87" t="s">
        <v>80</v>
      </c>
      <c r="C280" s="690">
        <f t="shared" ref="C280:M280" si="304">C268</f>
        <v>1429</v>
      </c>
      <c r="D280" s="690">
        <f t="shared" si="304"/>
        <v>595</v>
      </c>
      <c r="E280" s="690">
        <f t="shared" si="304"/>
        <v>592</v>
      </c>
      <c r="F280" s="690">
        <f t="shared" si="304"/>
        <v>99.495798319327733</v>
      </c>
      <c r="G280" s="691">
        <f t="shared" si="304"/>
        <v>2597.7219399999999</v>
      </c>
      <c r="H280" s="691">
        <f t="shared" si="304"/>
        <v>1082.3800000000001</v>
      </c>
      <c r="I280" s="691">
        <f t="shared" si="304"/>
        <v>1138.9338899999996</v>
      </c>
      <c r="J280" s="691">
        <f t="shared" ref="J280" si="305">J268</f>
        <v>56.553889999999456</v>
      </c>
      <c r="K280" s="691">
        <f t="shared" si="304"/>
        <v>-21.784230000000001</v>
      </c>
      <c r="L280" s="691">
        <f t="shared" si="304"/>
        <v>1117.1496599999996</v>
      </c>
      <c r="M280" s="691">
        <f t="shared" si="304"/>
        <v>105.22495703911746</v>
      </c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  <c r="BA280" s="8"/>
      <c r="BB280" s="8"/>
      <c r="BC280" s="8"/>
      <c r="BD280" s="8"/>
      <c r="BE280" s="8"/>
      <c r="BF280" s="8"/>
      <c r="BG280" s="8"/>
      <c r="BH280" s="8"/>
      <c r="BI280" s="8"/>
      <c r="BJ280" s="8"/>
      <c r="BK280" s="8"/>
      <c r="BL280" s="8"/>
      <c r="BM280" s="8"/>
      <c r="BN280" s="8"/>
      <c r="BO280" s="8"/>
      <c r="BP280" s="8"/>
      <c r="BQ280" s="8"/>
      <c r="BR280" s="8"/>
      <c r="BS280" s="8"/>
      <c r="BT280" s="8"/>
      <c r="BU280" s="8"/>
      <c r="BV280" s="8"/>
      <c r="BW280" s="8"/>
      <c r="BX280" s="8"/>
      <c r="BY280" s="8"/>
      <c r="BZ280" s="8"/>
      <c r="CA280" s="8"/>
      <c r="CB280" s="8"/>
      <c r="CC280" s="8"/>
      <c r="CD280" s="8"/>
      <c r="CE280" s="8"/>
      <c r="CF280" s="8"/>
      <c r="CG280" s="8"/>
      <c r="CH280" s="8"/>
      <c r="CI280" s="8"/>
      <c r="CJ280" s="8"/>
      <c r="CK280" s="8"/>
      <c r="CL280" s="8"/>
      <c r="CM280" s="8"/>
      <c r="CN280" s="8"/>
      <c r="CO280" s="8"/>
      <c r="CP280" s="8"/>
      <c r="CQ280" s="8"/>
      <c r="CR280" s="8"/>
      <c r="CS280" s="8"/>
      <c r="CT280" s="8"/>
      <c r="CU280" s="8"/>
      <c r="CV280" s="8"/>
      <c r="CW280" s="8"/>
      <c r="CX280" s="8"/>
      <c r="CY280" s="8"/>
      <c r="CZ280" s="8"/>
      <c r="DA280" s="8"/>
      <c r="DB280" s="8"/>
      <c r="DC280" s="8"/>
      <c r="DD280" s="8"/>
      <c r="DE280" s="8"/>
      <c r="DF280" s="8"/>
      <c r="DG280" s="8"/>
      <c r="DH280" s="8"/>
      <c r="DI280" s="8"/>
      <c r="DJ280" s="8"/>
      <c r="DK280" s="8"/>
      <c r="DL280" s="8"/>
      <c r="DM280" s="8"/>
      <c r="DN280" s="8"/>
      <c r="DO280" s="8"/>
      <c r="DP280" s="8"/>
      <c r="DQ280" s="8"/>
      <c r="DR280" s="8"/>
      <c r="DS280" s="8"/>
      <c r="DT280" s="8"/>
      <c r="DU280" s="8"/>
      <c r="DV280" s="8"/>
      <c r="DW280" s="8"/>
      <c r="DX280" s="8"/>
      <c r="DY280" s="8"/>
      <c r="DZ280" s="8"/>
      <c r="EA280" s="8"/>
      <c r="EB280" s="8"/>
      <c r="EC280" s="8"/>
      <c r="ED280" s="8"/>
      <c r="EE280" s="8"/>
      <c r="EF280" s="8"/>
      <c r="EG280" s="8"/>
      <c r="EH280" s="8"/>
      <c r="EI280" s="8"/>
      <c r="EJ280" s="8"/>
      <c r="EK280" s="8"/>
      <c r="EL280" s="8"/>
      <c r="EM280" s="8"/>
      <c r="EN280" s="8"/>
      <c r="EO280" s="8"/>
      <c r="EP280" s="8"/>
      <c r="EQ280" s="8"/>
      <c r="ER280" s="8"/>
      <c r="ES280" s="8"/>
      <c r="ET280" s="8"/>
      <c r="EU280" s="8"/>
      <c r="EV280" s="8"/>
      <c r="EW280" s="8"/>
      <c r="EX280" s="8"/>
      <c r="EY280" s="8"/>
      <c r="EZ280" s="8"/>
      <c r="FA280" s="8"/>
      <c r="FB280" s="8"/>
      <c r="FC280" s="8"/>
      <c r="FD280" s="8"/>
      <c r="FE280" s="8"/>
      <c r="FF280" s="8"/>
      <c r="FG280" s="8"/>
      <c r="FH280" s="8"/>
      <c r="FI280" s="8"/>
      <c r="FJ280" s="8"/>
      <c r="FK280" s="8"/>
      <c r="FL280" s="8"/>
      <c r="FM280" s="8"/>
      <c r="FN280" s="8"/>
      <c r="FO280" s="8"/>
      <c r="FP280" s="8"/>
      <c r="FQ280" s="8"/>
      <c r="FR280" s="8"/>
      <c r="FS280" s="8"/>
      <c r="FT280" s="8"/>
      <c r="FU280" s="8"/>
      <c r="FV280" s="8"/>
      <c r="FW280" s="8"/>
      <c r="FX280" s="8"/>
      <c r="FY280" s="8"/>
      <c r="FZ280" s="8"/>
      <c r="GA280" s="8"/>
      <c r="GB280" s="8"/>
      <c r="GC280" s="8"/>
      <c r="GD280" s="8"/>
      <c r="GE280" s="8"/>
      <c r="GF280" s="8"/>
      <c r="GG280" s="8"/>
      <c r="GH280" s="8"/>
      <c r="GI280" s="8"/>
      <c r="GJ280" s="8"/>
      <c r="GK280" s="8"/>
      <c r="GL280" s="8"/>
      <c r="GM280" s="8"/>
      <c r="GN280" s="8"/>
      <c r="GO280" s="8"/>
      <c r="GP280" s="8"/>
      <c r="GQ280" s="8"/>
      <c r="GR280" s="8"/>
      <c r="GS280" s="8"/>
      <c r="GT280" s="8"/>
      <c r="GU280" s="8"/>
      <c r="GV280" s="8"/>
      <c r="GW280" s="8"/>
      <c r="GX280" s="8"/>
      <c r="GY280" s="8"/>
      <c r="GZ280" s="8"/>
      <c r="HA280" s="8"/>
      <c r="HB280" s="8"/>
      <c r="HC280" s="8"/>
      <c r="HD280" s="8"/>
      <c r="HE280" s="8"/>
      <c r="HF280" s="8"/>
      <c r="HG280" s="8"/>
      <c r="HH280" s="8"/>
      <c r="HI280" s="8"/>
      <c r="HJ280" s="8"/>
      <c r="HK280" s="8"/>
      <c r="HL280" s="8"/>
      <c r="HM280" s="8"/>
      <c r="HN280" s="8"/>
      <c r="HO280" s="8"/>
      <c r="HP280" s="8"/>
      <c r="HQ280" s="8"/>
      <c r="HR280" s="8"/>
      <c r="HS280" s="8"/>
      <c r="HT280" s="8"/>
      <c r="HU280" s="8"/>
      <c r="HV280" s="8"/>
      <c r="HW280" s="8"/>
      <c r="HX280" s="8"/>
      <c r="HY280" s="8"/>
      <c r="HZ280" s="8"/>
      <c r="IA280" s="8"/>
      <c r="IB280" s="8"/>
      <c r="IC280" s="8"/>
      <c r="ID280" s="8"/>
      <c r="IE280" s="8"/>
      <c r="IF280" s="8"/>
      <c r="IG280" s="8"/>
      <c r="IH280" s="8"/>
      <c r="II280" s="8"/>
      <c r="IJ280" s="8"/>
      <c r="IK280" s="8"/>
      <c r="IL280" s="8"/>
      <c r="IM280" s="8"/>
      <c r="IN280" s="8"/>
      <c r="IO280" s="8"/>
      <c r="IP280" s="8"/>
    </row>
    <row r="281" spans="1:250" s="6" customFormat="1" ht="45" x14ac:dyDescent="0.25">
      <c r="A281" s="13">
        <v>1</v>
      </c>
      <c r="B281" s="87" t="s">
        <v>114</v>
      </c>
      <c r="C281" s="690">
        <f t="shared" ref="C281:M281" si="306">C269</f>
        <v>80</v>
      </c>
      <c r="D281" s="690">
        <f t="shared" si="306"/>
        <v>33</v>
      </c>
      <c r="E281" s="690">
        <f t="shared" si="306"/>
        <v>15</v>
      </c>
      <c r="F281" s="690">
        <f t="shared" si="306"/>
        <v>45.454545454545453</v>
      </c>
      <c r="G281" s="691">
        <f t="shared" si="306"/>
        <v>524.96640000000002</v>
      </c>
      <c r="H281" s="691">
        <f t="shared" si="306"/>
        <v>218.74</v>
      </c>
      <c r="I281" s="691">
        <f t="shared" si="306"/>
        <v>98.431200000000018</v>
      </c>
      <c r="J281" s="691">
        <f t="shared" ref="J281" si="307">J269</f>
        <v>-120.30879999999999</v>
      </c>
      <c r="K281" s="691">
        <f t="shared" si="306"/>
        <v>0</v>
      </c>
      <c r="L281" s="691">
        <f t="shared" si="306"/>
        <v>98.431200000000018</v>
      </c>
      <c r="M281" s="691">
        <f t="shared" si="306"/>
        <v>44.999177105239099</v>
      </c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  <c r="BA281" s="8"/>
      <c r="BB281" s="8"/>
      <c r="BC281" s="8"/>
      <c r="BD281" s="8"/>
      <c r="BE281" s="8"/>
      <c r="BF281" s="8"/>
      <c r="BG281" s="8"/>
      <c r="BH281" s="8"/>
      <c r="BI281" s="8"/>
      <c r="BJ281" s="8"/>
      <c r="BK281" s="8"/>
      <c r="BL281" s="8"/>
      <c r="BM281" s="8"/>
      <c r="BN281" s="8"/>
      <c r="BO281" s="8"/>
      <c r="BP281" s="8"/>
      <c r="BQ281" s="8"/>
      <c r="BR281" s="8"/>
      <c r="BS281" s="8"/>
      <c r="BT281" s="8"/>
      <c r="BU281" s="8"/>
      <c r="BV281" s="8"/>
      <c r="BW281" s="8"/>
      <c r="BX281" s="8"/>
      <c r="BY281" s="8"/>
      <c r="BZ281" s="8"/>
      <c r="CA281" s="8"/>
      <c r="CB281" s="8"/>
      <c r="CC281" s="8"/>
      <c r="CD281" s="8"/>
      <c r="CE281" s="8"/>
      <c r="CF281" s="8"/>
      <c r="CG281" s="8"/>
      <c r="CH281" s="8"/>
      <c r="CI281" s="8"/>
      <c r="CJ281" s="8"/>
      <c r="CK281" s="8"/>
      <c r="CL281" s="8"/>
      <c r="CM281" s="8"/>
      <c r="CN281" s="8"/>
      <c r="CO281" s="8"/>
      <c r="CP281" s="8"/>
      <c r="CQ281" s="8"/>
      <c r="CR281" s="8"/>
      <c r="CS281" s="8"/>
      <c r="CT281" s="8"/>
      <c r="CU281" s="8"/>
      <c r="CV281" s="8"/>
      <c r="CW281" s="8"/>
      <c r="CX281" s="8"/>
      <c r="CY281" s="8"/>
      <c r="CZ281" s="8"/>
      <c r="DA281" s="8"/>
      <c r="DB281" s="8"/>
      <c r="DC281" s="8"/>
      <c r="DD281" s="8"/>
      <c r="DE281" s="8"/>
      <c r="DF281" s="8"/>
      <c r="DG281" s="8"/>
      <c r="DH281" s="8"/>
      <c r="DI281" s="8"/>
      <c r="DJ281" s="8"/>
      <c r="DK281" s="8"/>
      <c r="DL281" s="8"/>
      <c r="DM281" s="8"/>
      <c r="DN281" s="8"/>
      <c r="DO281" s="8"/>
      <c r="DP281" s="8"/>
      <c r="DQ281" s="8"/>
      <c r="DR281" s="8"/>
      <c r="DS281" s="8"/>
      <c r="DT281" s="8"/>
      <c r="DU281" s="8"/>
      <c r="DV281" s="8"/>
      <c r="DW281" s="8"/>
      <c r="DX281" s="8"/>
      <c r="DY281" s="8"/>
      <c r="DZ281" s="8"/>
      <c r="EA281" s="8"/>
      <c r="EB281" s="8"/>
      <c r="EC281" s="8"/>
      <c r="ED281" s="8"/>
      <c r="EE281" s="8"/>
      <c r="EF281" s="8"/>
      <c r="EG281" s="8"/>
      <c r="EH281" s="8"/>
      <c r="EI281" s="8"/>
      <c r="EJ281" s="8"/>
      <c r="EK281" s="8"/>
      <c r="EL281" s="8"/>
      <c r="EM281" s="8"/>
      <c r="EN281" s="8"/>
      <c r="EO281" s="8"/>
      <c r="EP281" s="8"/>
      <c r="EQ281" s="8"/>
      <c r="ER281" s="8"/>
      <c r="ES281" s="8"/>
      <c r="ET281" s="8"/>
      <c r="EU281" s="8"/>
      <c r="EV281" s="8"/>
      <c r="EW281" s="8"/>
      <c r="EX281" s="8"/>
      <c r="EY281" s="8"/>
      <c r="EZ281" s="8"/>
      <c r="FA281" s="8"/>
      <c r="FB281" s="8"/>
      <c r="FC281" s="8"/>
      <c r="FD281" s="8"/>
      <c r="FE281" s="8"/>
      <c r="FF281" s="8"/>
      <c r="FG281" s="8"/>
      <c r="FH281" s="8"/>
      <c r="FI281" s="8"/>
      <c r="FJ281" s="8"/>
      <c r="FK281" s="8"/>
      <c r="FL281" s="8"/>
      <c r="FM281" s="8"/>
      <c r="FN281" s="8"/>
      <c r="FO281" s="8"/>
      <c r="FP281" s="8"/>
      <c r="FQ281" s="8"/>
      <c r="FR281" s="8"/>
      <c r="FS281" s="8"/>
      <c r="FT281" s="8"/>
      <c r="FU281" s="8"/>
      <c r="FV281" s="8"/>
      <c r="FW281" s="8"/>
      <c r="FX281" s="8"/>
      <c r="FY281" s="8"/>
      <c r="FZ281" s="8"/>
      <c r="GA281" s="8"/>
      <c r="GB281" s="8"/>
      <c r="GC281" s="8"/>
      <c r="GD281" s="8"/>
      <c r="GE281" s="8"/>
      <c r="GF281" s="8"/>
      <c r="GG281" s="8"/>
      <c r="GH281" s="8"/>
      <c r="GI281" s="8"/>
      <c r="GJ281" s="8"/>
      <c r="GK281" s="8"/>
      <c r="GL281" s="8"/>
      <c r="GM281" s="8"/>
      <c r="GN281" s="8"/>
      <c r="GO281" s="8"/>
      <c r="GP281" s="8"/>
      <c r="GQ281" s="8"/>
      <c r="GR281" s="8"/>
      <c r="GS281" s="8"/>
      <c r="GT281" s="8"/>
      <c r="GU281" s="8"/>
      <c r="GV281" s="8"/>
      <c r="GW281" s="8"/>
      <c r="GX281" s="8"/>
      <c r="GY281" s="8"/>
      <c r="GZ281" s="8"/>
      <c r="HA281" s="8"/>
      <c r="HB281" s="8"/>
      <c r="HC281" s="8"/>
      <c r="HD281" s="8"/>
      <c r="HE281" s="8"/>
      <c r="HF281" s="8"/>
      <c r="HG281" s="8"/>
      <c r="HH281" s="8"/>
      <c r="HI281" s="8"/>
      <c r="HJ281" s="8"/>
      <c r="HK281" s="8"/>
      <c r="HL281" s="8"/>
      <c r="HM281" s="8"/>
      <c r="HN281" s="8"/>
      <c r="HO281" s="8"/>
      <c r="HP281" s="8"/>
      <c r="HQ281" s="8"/>
      <c r="HR281" s="8"/>
      <c r="HS281" s="8"/>
      <c r="HT281" s="8"/>
      <c r="HU281" s="8"/>
      <c r="HV281" s="8"/>
      <c r="HW281" s="8"/>
      <c r="HX281" s="8"/>
      <c r="HY281" s="8"/>
      <c r="HZ281" s="8"/>
      <c r="IA281" s="8"/>
      <c r="IB281" s="8"/>
      <c r="IC281" s="8"/>
      <c r="ID281" s="8"/>
      <c r="IE281" s="8"/>
      <c r="IF281" s="8"/>
      <c r="IG281" s="8"/>
      <c r="IH281" s="8"/>
      <c r="II281" s="8"/>
      <c r="IJ281" s="8"/>
      <c r="IK281" s="8"/>
      <c r="IL281" s="8"/>
      <c r="IM281" s="8"/>
      <c r="IN281" s="8"/>
      <c r="IO281" s="8"/>
      <c r="IP281" s="8"/>
    </row>
    <row r="282" spans="1:250" s="6" customFormat="1" ht="30" x14ac:dyDescent="0.25">
      <c r="A282" s="13">
        <v>1</v>
      </c>
      <c r="B282" s="87" t="s">
        <v>115</v>
      </c>
      <c r="C282" s="690">
        <f t="shared" ref="C282:M282" si="308">C270</f>
        <v>150</v>
      </c>
      <c r="D282" s="690">
        <f t="shared" si="308"/>
        <v>63</v>
      </c>
      <c r="E282" s="690">
        <f t="shared" si="308"/>
        <v>66</v>
      </c>
      <c r="F282" s="690">
        <f t="shared" si="308"/>
        <v>104.76190476190477</v>
      </c>
      <c r="G282" s="691">
        <f t="shared" si="308"/>
        <v>984.31200000000001</v>
      </c>
      <c r="H282" s="691">
        <f t="shared" si="308"/>
        <v>410.13</v>
      </c>
      <c r="I282" s="691">
        <f t="shared" si="308"/>
        <v>433.09728000000001</v>
      </c>
      <c r="J282" s="691">
        <f t="shared" ref="J282" si="309">J270</f>
        <v>22.967280000000017</v>
      </c>
      <c r="K282" s="691">
        <f t="shared" si="308"/>
        <v>0</v>
      </c>
      <c r="L282" s="691">
        <f t="shared" si="308"/>
        <v>433.09728000000001</v>
      </c>
      <c r="M282" s="691">
        <f t="shared" si="308"/>
        <v>105.60000000000001</v>
      </c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  <c r="BA282" s="8"/>
      <c r="BB282" s="8"/>
      <c r="BC282" s="8"/>
      <c r="BD282" s="8"/>
      <c r="BE282" s="8"/>
      <c r="BF282" s="8"/>
      <c r="BG282" s="8"/>
      <c r="BH282" s="8"/>
      <c r="BI282" s="8"/>
      <c r="BJ282" s="8"/>
      <c r="BK282" s="8"/>
      <c r="BL282" s="8"/>
      <c r="BM282" s="8"/>
      <c r="BN282" s="8"/>
      <c r="BO282" s="8"/>
      <c r="BP282" s="8"/>
      <c r="BQ282" s="8"/>
      <c r="BR282" s="8"/>
      <c r="BS282" s="8"/>
      <c r="BT282" s="8"/>
      <c r="BU282" s="8"/>
      <c r="BV282" s="8"/>
      <c r="BW282" s="8"/>
      <c r="BX282" s="8"/>
      <c r="BY282" s="8"/>
      <c r="BZ282" s="8"/>
      <c r="CA282" s="8"/>
      <c r="CB282" s="8"/>
      <c r="CC282" s="8"/>
      <c r="CD282" s="8"/>
      <c r="CE282" s="8"/>
      <c r="CF282" s="8"/>
      <c r="CG282" s="8"/>
      <c r="CH282" s="8"/>
      <c r="CI282" s="8"/>
      <c r="CJ282" s="8"/>
      <c r="CK282" s="8"/>
      <c r="CL282" s="8"/>
      <c r="CM282" s="8"/>
      <c r="CN282" s="8"/>
      <c r="CO282" s="8"/>
      <c r="CP282" s="8"/>
      <c r="CQ282" s="8"/>
      <c r="CR282" s="8"/>
      <c r="CS282" s="8"/>
      <c r="CT282" s="8"/>
      <c r="CU282" s="8"/>
      <c r="CV282" s="8"/>
      <c r="CW282" s="8"/>
      <c r="CX282" s="8"/>
      <c r="CY282" s="8"/>
      <c r="CZ282" s="8"/>
      <c r="DA282" s="8"/>
      <c r="DB282" s="8"/>
      <c r="DC282" s="8"/>
      <c r="DD282" s="8"/>
      <c r="DE282" s="8"/>
      <c r="DF282" s="8"/>
      <c r="DG282" s="8"/>
      <c r="DH282" s="8"/>
      <c r="DI282" s="8"/>
      <c r="DJ282" s="8"/>
      <c r="DK282" s="8"/>
      <c r="DL282" s="8"/>
      <c r="DM282" s="8"/>
      <c r="DN282" s="8"/>
      <c r="DO282" s="8"/>
      <c r="DP282" s="8"/>
      <c r="DQ282" s="8"/>
      <c r="DR282" s="8"/>
      <c r="DS282" s="8"/>
      <c r="DT282" s="8"/>
      <c r="DU282" s="8"/>
      <c r="DV282" s="8"/>
      <c r="DW282" s="8"/>
      <c r="DX282" s="8"/>
      <c r="DY282" s="8"/>
      <c r="DZ282" s="8"/>
      <c r="EA282" s="8"/>
      <c r="EB282" s="8"/>
      <c r="EC282" s="8"/>
      <c r="ED282" s="8"/>
      <c r="EE282" s="8"/>
      <c r="EF282" s="8"/>
      <c r="EG282" s="8"/>
      <c r="EH282" s="8"/>
      <c r="EI282" s="8"/>
      <c r="EJ282" s="8"/>
      <c r="EK282" s="8"/>
      <c r="EL282" s="8"/>
      <c r="EM282" s="8"/>
      <c r="EN282" s="8"/>
      <c r="EO282" s="8"/>
      <c r="EP282" s="8"/>
      <c r="EQ282" s="8"/>
      <c r="ER282" s="8"/>
      <c r="ES282" s="8"/>
      <c r="ET282" s="8"/>
      <c r="EU282" s="8"/>
      <c r="EV282" s="8"/>
      <c r="EW282" s="8"/>
      <c r="EX282" s="8"/>
      <c r="EY282" s="8"/>
      <c r="EZ282" s="8"/>
      <c r="FA282" s="8"/>
      <c r="FB282" s="8"/>
      <c r="FC282" s="8"/>
      <c r="FD282" s="8"/>
      <c r="FE282" s="8"/>
      <c r="FF282" s="8"/>
      <c r="FG282" s="8"/>
      <c r="FH282" s="8"/>
      <c r="FI282" s="8"/>
      <c r="FJ282" s="8"/>
      <c r="FK282" s="8"/>
      <c r="FL282" s="8"/>
      <c r="FM282" s="8"/>
      <c r="FN282" s="8"/>
      <c r="FO282" s="8"/>
      <c r="FP282" s="8"/>
      <c r="FQ282" s="8"/>
      <c r="FR282" s="8"/>
      <c r="FS282" s="8"/>
      <c r="FT282" s="8"/>
      <c r="FU282" s="8"/>
      <c r="FV282" s="8"/>
      <c r="FW282" s="8"/>
      <c r="FX282" s="8"/>
      <c r="FY282" s="8"/>
      <c r="FZ282" s="8"/>
      <c r="GA282" s="8"/>
      <c r="GB282" s="8"/>
      <c r="GC282" s="8"/>
      <c r="GD282" s="8"/>
      <c r="GE282" s="8"/>
      <c r="GF282" s="8"/>
      <c r="GG282" s="8"/>
      <c r="GH282" s="8"/>
      <c r="GI282" s="8"/>
      <c r="GJ282" s="8"/>
      <c r="GK282" s="8"/>
      <c r="GL282" s="8"/>
      <c r="GM282" s="8"/>
      <c r="GN282" s="8"/>
      <c r="GO282" s="8"/>
      <c r="GP282" s="8"/>
      <c r="GQ282" s="8"/>
      <c r="GR282" s="8"/>
      <c r="GS282" s="8"/>
      <c r="GT282" s="8"/>
      <c r="GU282" s="8"/>
      <c r="GV282" s="8"/>
      <c r="GW282" s="8"/>
      <c r="GX282" s="8"/>
      <c r="GY282" s="8"/>
      <c r="GZ282" s="8"/>
      <c r="HA282" s="8"/>
      <c r="HB282" s="8"/>
      <c r="HC282" s="8"/>
      <c r="HD282" s="8"/>
      <c r="HE282" s="8"/>
      <c r="HF282" s="8"/>
      <c r="HG282" s="8"/>
      <c r="HH282" s="8"/>
      <c r="HI282" s="8"/>
      <c r="HJ282" s="8"/>
      <c r="HK282" s="8"/>
      <c r="HL282" s="8"/>
      <c r="HM282" s="8"/>
      <c r="HN282" s="8"/>
      <c r="HO282" s="8"/>
      <c r="HP282" s="8"/>
      <c r="HQ282" s="8"/>
      <c r="HR282" s="8"/>
      <c r="HS282" s="8"/>
      <c r="HT282" s="8"/>
      <c r="HU282" s="8"/>
      <c r="HV282" s="8"/>
      <c r="HW282" s="8"/>
      <c r="HX282" s="8"/>
      <c r="HY282" s="8"/>
      <c r="HZ282" s="8"/>
      <c r="IA282" s="8"/>
      <c r="IB282" s="8"/>
      <c r="IC282" s="8"/>
      <c r="ID282" s="8"/>
      <c r="IE282" s="8"/>
      <c r="IF282" s="8"/>
      <c r="IG282" s="8"/>
      <c r="IH282" s="8"/>
      <c r="II282" s="8"/>
      <c r="IJ282" s="8"/>
      <c r="IK282" s="8"/>
      <c r="IL282" s="8"/>
      <c r="IM282" s="8"/>
      <c r="IN282" s="8"/>
      <c r="IO282" s="8"/>
      <c r="IP282" s="8"/>
    </row>
    <row r="283" spans="1:250" s="6" customFormat="1" ht="30" x14ac:dyDescent="0.25">
      <c r="A283" s="13">
        <v>1</v>
      </c>
      <c r="B283" s="157" t="s">
        <v>112</v>
      </c>
      <c r="C283" s="690">
        <f t="shared" ref="C283:M283" si="310">C271</f>
        <v>12060</v>
      </c>
      <c r="D283" s="690">
        <f t="shared" si="310"/>
        <v>5025</v>
      </c>
      <c r="E283" s="690">
        <f t="shared" si="310"/>
        <v>3131</v>
      </c>
      <c r="F283" s="690">
        <f t="shared" si="310"/>
        <v>62.308457711442792</v>
      </c>
      <c r="G283" s="691">
        <f t="shared" si="310"/>
        <v>24845.197199999999</v>
      </c>
      <c r="H283" s="691">
        <f t="shared" si="310"/>
        <v>10352.17</v>
      </c>
      <c r="I283" s="691">
        <f t="shared" si="310"/>
        <v>8610.7644300000011</v>
      </c>
      <c r="J283" s="691">
        <f t="shared" ref="J283" si="311">J271</f>
        <v>-1741.4055699999999</v>
      </c>
      <c r="K283" s="691">
        <f t="shared" si="310"/>
        <v>-4.8338900000000002</v>
      </c>
      <c r="L283" s="691">
        <f t="shared" si="310"/>
        <v>8605.9305400000012</v>
      </c>
      <c r="M283" s="691">
        <f t="shared" si="310"/>
        <v>83.178352268171807</v>
      </c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  <c r="BA283" s="8"/>
      <c r="BB283" s="8"/>
      <c r="BC283" s="8"/>
      <c r="BD283" s="8"/>
      <c r="BE283" s="8"/>
      <c r="BF283" s="8"/>
      <c r="BG283" s="8"/>
      <c r="BH283" s="8"/>
      <c r="BI283" s="8"/>
      <c r="BJ283" s="8"/>
      <c r="BK283" s="8"/>
      <c r="BL283" s="8"/>
      <c r="BM283" s="8"/>
      <c r="BN283" s="8"/>
      <c r="BO283" s="8"/>
      <c r="BP283" s="8"/>
      <c r="BQ283" s="8"/>
      <c r="BR283" s="8"/>
      <c r="BS283" s="8"/>
      <c r="BT283" s="8"/>
      <c r="BU283" s="8"/>
      <c r="BV283" s="8"/>
      <c r="BW283" s="8"/>
      <c r="BX283" s="8"/>
      <c r="BY283" s="8"/>
      <c r="BZ283" s="8"/>
      <c r="CA283" s="8"/>
      <c r="CB283" s="8"/>
      <c r="CC283" s="8"/>
      <c r="CD283" s="8"/>
      <c r="CE283" s="8"/>
      <c r="CF283" s="8"/>
      <c r="CG283" s="8"/>
      <c r="CH283" s="8"/>
      <c r="CI283" s="8"/>
      <c r="CJ283" s="8"/>
      <c r="CK283" s="8"/>
      <c r="CL283" s="8"/>
      <c r="CM283" s="8"/>
      <c r="CN283" s="8"/>
      <c r="CO283" s="8"/>
      <c r="CP283" s="8"/>
      <c r="CQ283" s="8"/>
      <c r="CR283" s="8"/>
      <c r="CS283" s="8"/>
      <c r="CT283" s="8"/>
      <c r="CU283" s="8"/>
      <c r="CV283" s="8"/>
      <c r="CW283" s="8"/>
      <c r="CX283" s="8"/>
      <c r="CY283" s="8"/>
      <c r="CZ283" s="8"/>
      <c r="DA283" s="8"/>
      <c r="DB283" s="8"/>
      <c r="DC283" s="8"/>
      <c r="DD283" s="8"/>
      <c r="DE283" s="8"/>
      <c r="DF283" s="8"/>
      <c r="DG283" s="8"/>
      <c r="DH283" s="8"/>
      <c r="DI283" s="8"/>
      <c r="DJ283" s="8"/>
      <c r="DK283" s="8"/>
      <c r="DL283" s="8"/>
      <c r="DM283" s="8"/>
      <c r="DN283" s="8"/>
      <c r="DO283" s="8"/>
      <c r="DP283" s="8"/>
      <c r="DQ283" s="8"/>
      <c r="DR283" s="8"/>
      <c r="DS283" s="8"/>
      <c r="DT283" s="8"/>
      <c r="DU283" s="8"/>
      <c r="DV283" s="8"/>
      <c r="DW283" s="8"/>
      <c r="DX283" s="8"/>
      <c r="DY283" s="8"/>
      <c r="DZ283" s="8"/>
      <c r="EA283" s="8"/>
      <c r="EB283" s="8"/>
      <c r="EC283" s="8"/>
      <c r="ED283" s="8"/>
      <c r="EE283" s="8"/>
      <c r="EF283" s="8"/>
      <c r="EG283" s="8"/>
      <c r="EH283" s="8"/>
      <c r="EI283" s="8"/>
      <c r="EJ283" s="8"/>
      <c r="EK283" s="8"/>
      <c r="EL283" s="8"/>
      <c r="EM283" s="8"/>
      <c r="EN283" s="8"/>
      <c r="EO283" s="8"/>
      <c r="EP283" s="8"/>
      <c r="EQ283" s="8"/>
      <c r="ER283" s="8"/>
      <c r="ES283" s="8"/>
      <c r="ET283" s="8"/>
      <c r="EU283" s="8"/>
      <c r="EV283" s="8"/>
      <c r="EW283" s="8"/>
      <c r="EX283" s="8"/>
      <c r="EY283" s="8"/>
      <c r="EZ283" s="8"/>
      <c r="FA283" s="8"/>
      <c r="FB283" s="8"/>
      <c r="FC283" s="8"/>
      <c r="FD283" s="8"/>
      <c r="FE283" s="8"/>
      <c r="FF283" s="8"/>
      <c r="FG283" s="8"/>
      <c r="FH283" s="8"/>
      <c r="FI283" s="8"/>
      <c r="FJ283" s="8"/>
      <c r="FK283" s="8"/>
      <c r="FL283" s="8"/>
      <c r="FM283" s="8"/>
      <c r="FN283" s="8"/>
      <c r="FO283" s="8"/>
      <c r="FP283" s="8"/>
      <c r="FQ283" s="8"/>
      <c r="FR283" s="8"/>
      <c r="FS283" s="8"/>
      <c r="FT283" s="8"/>
      <c r="FU283" s="8"/>
      <c r="FV283" s="8"/>
      <c r="FW283" s="8"/>
      <c r="FX283" s="8"/>
      <c r="FY283" s="8"/>
      <c r="FZ283" s="8"/>
      <c r="GA283" s="8"/>
      <c r="GB283" s="8"/>
      <c r="GC283" s="8"/>
      <c r="GD283" s="8"/>
      <c r="GE283" s="8"/>
      <c r="GF283" s="8"/>
      <c r="GG283" s="8"/>
      <c r="GH283" s="8"/>
      <c r="GI283" s="8"/>
      <c r="GJ283" s="8"/>
      <c r="GK283" s="8"/>
      <c r="GL283" s="8"/>
      <c r="GM283" s="8"/>
      <c r="GN283" s="8"/>
      <c r="GO283" s="8"/>
      <c r="GP283" s="8"/>
      <c r="GQ283" s="8"/>
      <c r="GR283" s="8"/>
      <c r="GS283" s="8"/>
      <c r="GT283" s="8"/>
      <c r="GU283" s="8"/>
      <c r="GV283" s="8"/>
      <c r="GW283" s="8"/>
      <c r="GX283" s="8"/>
      <c r="GY283" s="8"/>
      <c r="GZ283" s="8"/>
      <c r="HA283" s="8"/>
      <c r="HB283" s="8"/>
      <c r="HC283" s="8"/>
      <c r="HD283" s="8"/>
      <c r="HE283" s="8"/>
      <c r="HF283" s="8"/>
      <c r="HG283" s="8"/>
      <c r="HH283" s="8"/>
      <c r="HI283" s="8"/>
      <c r="HJ283" s="8"/>
      <c r="HK283" s="8"/>
      <c r="HL283" s="8"/>
      <c r="HM283" s="8"/>
      <c r="HN283" s="8"/>
      <c r="HO283" s="8"/>
      <c r="HP283" s="8"/>
      <c r="HQ283" s="8"/>
      <c r="HR283" s="8"/>
      <c r="HS283" s="8"/>
      <c r="HT283" s="8"/>
      <c r="HU283" s="8"/>
      <c r="HV283" s="8"/>
      <c r="HW283" s="8"/>
      <c r="HX283" s="8"/>
      <c r="HY283" s="8"/>
      <c r="HZ283" s="8"/>
      <c r="IA283" s="8"/>
      <c r="IB283" s="8"/>
      <c r="IC283" s="8"/>
      <c r="ID283" s="8"/>
      <c r="IE283" s="8"/>
      <c r="IF283" s="8"/>
      <c r="IG283" s="8"/>
      <c r="IH283" s="8"/>
      <c r="II283" s="8"/>
      <c r="IJ283" s="8"/>
      <c r="IK283" s="8"/>
      <c r="IL283" s="8"/>
      <c r="IM283" s="8"/>
      <c r="IN283" s="8"/>
      <c r="IO283" s="8"/>
      <c r="IP283" s="8"/>
    </row>
    <row r="284" spans="1:250" s="6" customFormat="1" ht="30" x14ac:dyDescent="0.25">
      <c r="A284" s="13">
        <v>1</v>
      </c>
      <c r="B284" s="87" t="s">
        <v>108</v>
      </c>
      <c r="C284" s="690">
        <f t="shared" ref="C284:M284" si="312">C272</f>
        <v>2000</v>
      </c>
      <c r="D284" s="690">
        <f t="shared" si="312"/>
        <v>833</v>
      </c>
      <c r="E284" s="690">
        <f t="shared" si="312"/>
        <v>557</v>
      </c>
      <c r="F284" s="690">
        <f t="shared" si="312"/>
        <v>66.866746698679464</v>
      </c>
      <c r="G284" s="691">
        <f t="shared" si="312"/>
        <v>4241.0200000000004</v>
      </c>
      <c r="H284" s="691">
        <f t="shared" si="312"/>
        <v>1767.09</v>
      </c>
      <c r="I284" s="691">
        <f t="shared" si="312"/>
        <v>1161.87607</v>
      </c>
      <c r="J284" s="691">
        <f t="shared" ref="J284" si="313">J272</f>
        <v>-605.21392999999989</v>
      </c>
      <c r="K284" s="691">
        <f t="shared" si="312"/>
        <v>-4.8338900000000002</v>
      </c>
      <c r="L284" s="691">
        <f t="shared" si="312"/>
        <v>1157.0421799999999</v>
      </c>
      <c r="M284" s="691">
        <f t="shared" si="312"/>
        <v>65.750814616120294</v>
      </c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  <c r="BA284" s="8"/>
      <c r="BB284" s="8"/>
      <c r="BC284" s="8"/>
      <c r="BD284" s="8"/>
      <c r="BE284" s="8"/>
      <c r="BF284" s="8"/>
      <c r="BG284" s="8"/>
      <c r="BH284" s="8"/>
      <c r="BI284" s="8"/>
      <c r="BJ284" s="8"/>
      <c r="BK284" s="8"/>
      <c r="BL284" s="8"/>
      <c r="BM284" s="8"/>
      <c r="BN284" s="8"/>
      <c r="BO284" s="8"/>
      <c r="BP284" s="8"/>
      <c r="BQ284" s="8"/>
      <c r="BR284" s="8"/>
      <c r="BS284" s="8"/>
      <c r="BT284" s="8"/>
      <c r="BU284" s="8"/>
      <c r="BV284" s="8"/>
      <c r="BW284" s="8"/>
      <c r="BX284" s="8"/>
      <c r="BY284" s="8"/>
      <c r="BZ284" s="8"/>
      <c r="CA284" s="8"/>
      <c r="CB284" s="8"/>
      <c r="CC284" s="8"/>
      <c r="CD284" s="8"/>
      <c r="CE284" s="8"/>
      <c r="CF284" s="8"/>
      <c r="CG284" s="8"/>
      <c r="CH284" s="8"/>
      <c r="CI284" s="8"/>
      <c r="CJ284" s="8"/>
      <c r="CK284" s="8"/>
      <c r="CL284" s="8"/>
      <c r="CM284" s="8"/>
      <c r="CN284" s="8"/>
      <c r="CO284" s="8"/>
      <c r="CP284" s="8"/>
      <c r="CQ284" s="8"/>
      <c r="CR284" s="8"/>
      <c r="CS284" s="8"/>
      <c r="CT284" s="8"/>
      <c r="CU284" s="8"/>
      <c r="CV284" s="8"/>
      <c r="CW284" s="8"/>
      <c r="CX284" s="8"/>
      <c r="CY284" s="8"/>
      <c r="CZ284" s="8"/>
      <c r="DA284" s="8"/>
      <c r="DB284" s="8"/>
      <c r="DC284" s="8"/>
      <c r="DD284" s="8"/>
      <c r="DE284" s="8"/>
      <c r="DF284" s="8"/>
      <c r="DG284" s="8"/>
      <c r="DH284" s="8"/>
      <c r="DI284" s="8"/>
      <c r="DJ284" s="8"/>
      <c r="DK284" s="8"/>
      <c r="DL284" s="8"/>
      <c r="DM284" s="8"/>
      <c r="DN284" s="8"/>
      <c r="DO284" s="8"/>
      <c r="DP284" s="8"/>
      <c r="DQ284" s="8"/>
      <c r="DR284" s="8"/>
      <c r="DS284" s="8"/>
      <c r="DT284" s="8"/>
      <c r="DU284" s="8"/>
      <c r="DV284" s="8"/>
      <c r="DW284" s="8"/>
      <c r="DX284" s="8"/>
      <c r="DY284" s="8"/>
      <c r="DZ284" s="8"/>
      <c r="EA284" s="8"/>
      <c r="EB284" s="8"/>
      <c r="EC284" s="8"/>
      <c r="ED284" s="8"/>
      <c r="EE284" s="8"/>
      <c r="EF284" s="8"/>
      <c r="EG284" s="8"/>
      <c r="EH284" s="8"/>
      <c r="EI284" s="8"/>
      <c r="EJ284" s="8"/>
      <c r="EK284" s="8"/>
      <c r="EL284" s="8"/>
      <c r="EM284" s="8"/>
      <c r="EN284" s="8"/>
      <c r="EO284" s="8"/>
      <c r="EP284" s="8"/>
      <c r="EQ284" s="8"/>
      <c r="ER284" s="8"/>
      <c r="ES284" s="8"/>
      <c r="ET284" s="8"/>
      <c r="EU284" s="8"/>
      <c r="EV284" s="8"/>
      <c r="EW284" s="8"/>
      <c r="EX284" s="8"/>
      <c r="EY284" s="8"/>
      <c r="EZ284" s="8"/>
      <c r="FA284" s="8"/>
      <c r="FB284" s="8"/>
      <c r="FC284" s="8"/>
      <c r="FD284" s="8"/>
      <c r="FE284" s="8"/>
      <c r="FF284" s="8"/>
      <c r="FG284" s="8"/>
      <c r="FH284" s="8"/>
      <c r="FI284" s="8"/>
      <c r="FJ284" s="8"/>
      <c r="FK284" s="8"/>
      <c r="FL284" s="8"/>
      <c r="FM284" s="8"/>
      <c r="FN284" s="8"/>
      <c r="FO284" s="8"/>
      <c r="FP284" s="8"/>
      <c r="FQ284" s="8"/>
      <c r="FR284" s="8"/>
      <c r="FS284" s="8"/>
      <c r="FT284" s="8"/>
      <c r="FU284" s="8"/>
      <c r="FV284" s="8"/>
      <c r="FW284" s="8"/>
      <c r="FX284" s="8"/>
      <c r="FY284" s="8"/>
      <c r="FZ284" s="8"/>
      <c r="GA284" s="8"/>
      <c r="GB284" s="8"/>
      <c r="GC284" s="8"/>
      <c r="GD284" s="8"/>
      <c r="GE284" s="8"/>
      <c r="GF284" s="8"/>
      <c r="GG284" s="8"/>
      <c r="GH284" s="8"/>
      <c r="GI284" s="8"/>
      <c r="GJ284" s="8"/>
      <c r="GK284" s="8"/>
      <c r="GL284" s="8"/>
      <c r="GM284" s="8"/>
      <c r="GN284" s="8"/>
      <c r="GO284" s="8"/>
      <c r="GP284" s="8"/>
      <c r="GQ284" s="8"/>
      <c r="GR284" s="8"/>
      <c r="GS284" s="8"/>
      <c r="GT284" s="8"/>
      <c r="GU284" s="8"/>
      <c r="GV284" s="8"/>
      <c r="GW284" s="8"/>
      <c r="GX284" s="8"/>
      <c r="GY284" s="8"/>
      <c r="GZ284" s="8"/>
      <c r="HA284" s="8"/>
      <c r="HB284" s="8"/>
      <c r="HC284" s="8"/>
      <c r="HD284" s="8"/>
      <c r="HE284" s="8"/>
      <c r="HF284" s="8"/>
      <c r="HG284" s="8"/>
      <c r="HH284" s="8"/>
      <c r="HI284" s="8"/>
      <c r="HJ284" s="8"/>
      <c r="HK284" s="8"/>
      <c r="HL284" s="8"/>
      <c r="HM284" s="8"/>
      <c r="HN284" s="8"/>
      <c r="HO284" s="8"/>
      <c r="HP284" s="8"/>
      <c r="HQ284" s="8"/>
      <c r="HR284" s="8"/>
      <c r="HS284" s="8"/>
      <c r="HT284" s="8"/>
      <c r="HU284" s="8"/>
      <c r="HV284" s="8"/>
      <c r="HW284" s="8"/>
      <c r="HX284" s="8"/>
      <c r="HY284" s="8"/>
      <c r="HZ284" s="8"/>
      <c r="IA284" s="8"/>
      <c r="IB284" s="8"/>
      <c r="IC284" s="8"/>
      <c r="ID284" s="8"/>
      <c r="IE284" s="8"/>
      <c r="IF284" s="8"/>
      <c r="IG284" s="8"/>
      <c r="IH284" s="8"/>
      <c r="II284" s="8"/>
      <c r="IJ284" s="8"/>
      <c r="IK284" s="8"/>
      <c r="IL284" s="8"/>
      <c r="IM284" s="8"/>
      <c r="IN284" s="8"/>
      <c r="IO284" s="8"/>
      <c r="IP284" s="8"/>
    </row>
    <row r="285" spans="1:250" s="6" customFormat="1" ht="62.25" customHeight="1" x14ac:dyDescent="0.25">
      <c r="A285" s="13">
        <v>1</v>
      </c>
      <c r="B285" s="87" t="s">
        <v>81</v>
      </c>
      <c r="C285" s="690">
        <f t="shared" ref="C285:M285" si="314">C273</f>
        <v>5500</v>
      </c>
      <c r="D285" s="690">
        <f t="shared" si="314"/>
        <v>2292</v>
      </c>
      <c r="E285" s="690">
        <f t="shared" si="314"/>
        <v>1931</v>
      </c>
      <c r="F285" s="690">
        <f t="shared" si="314"/>
        <v>84.249563699825487</v>
      </c>
      <c r="G285" s="691">
        <f t="shared" si="314"/>
        <v>15735.83</v>
      </c>
      <c r="H285" s="691">
        <f t="shared" si="314"/>
        <v>6556.6</v>
      </c>
      <c r="I285" s="691">
        <f t="shared" si="314"/>
        <v>6727.0153900000005</v>
      </c>
      <c r="J285" s="691">
        <f t="shared" ref="J285" si="315">J273</f>
        <v>170.41539000000012</v>
      </c>
      <c r="K285" s="691">
        <f t="shared" si="314"/>
        <v>0</v>
      </c>
      <c r="L285" s="691">
        <f t="shared" si="314"/>
        <v>6727.0153900000005</v>
      </c>
      <c r="M285" s="691">
        <f t="shared" si="314"/>
        <v>102.59914269590946</v>
      </c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  <c r="BA285" s="8"/>
      <c r="BB285" s="8"/>
      <c r="BC285" s="8"/>
      <c r="BD285" s="8"/>
      <c r="BE285" s="8"/>
      <c r="BF285" s="8"/>
      <c r="BG285" s="8"/>
      <c r="BH285" s="8"/>
      <c r="BI285" s="8"/>
      <c r="BJ285" s="8"/>
      <c r="BK285" s="8"/>
      <c r="BL285" s="8"/>
      <c r="BM285" s="8"/>
      <c r="BN285" s="8"/>
      <c r="BO285" s="8"/>
      <c r="BP285" s="8"/>
      <c r="BQ285" s="8"/>
      <c r="BR285" s="8"/>
      <c r="BS285" s="8"/>
      <c r="BT285" s="8"/>
      <c r="BU285" s="8"/>
      <c r="BV285" s="8"/>
      <c r="BW285" s="8"/>
      <c r="BX285" s="8"/>
      <c r="BY285" s="8"/>
      <c r="BZ285" s="8"/>
      <c r="CA285" s="8"/>
      <c r="CB285" s="8"/>
      <c r="CC285" s="8"/>
      <c r="CD285" s="8"/>
      <c r="CE285" s="8"/>
      <c r="CF285" s="8"/>
      <c r="CG285" s="8"/>
      <c r="CH285" s="8"/>
      <c r="CI285" s="8"/>
      <c r="CJ285" s="8"/>
      <c r="CK285" s="8"/>
      <c r="CL285" s="8"/>
      <c r="CM285" s="8"/>
      <c r="CN285" s="8"/>
      <c r="CO285" s="8"/>
      <c r="CP285" s="8"/>
      <c r="CQ285" s="8"/>
      <c r="CR285" s="8"/>
      <c r="CS285" s="8"/>
      <c r="CT285" s="8"/>
      <c r="CU285" s="8"/>
      <c r="CV285" s="8"/>
      <c r="CW285" s="8"/>
      <c r="CX285" s="8"/>
      <c r="CY285" s="8"/>
      <c r="CZ285" s="8"/>
      <c r="DA285" s="8"/>
      <c r="DB285" s="8"/>
      <c r="DC285" s="8"/>
      <c r="DD285" s="8"/>
      <c r="DE285" s="8"/>
      <c r="DF285" s="8"/>
      <c r="DG285" s="8"/>
      <c r="DH285" s="8"/>
      <c r="DI285" s="8"/>
      <c r="DJ285" s="8"/>
      <c r="DK285" s="8"/>
      <c r="DL285" s="8"/>
      <c r="DM285" s="8"/>
      <c r="DN285" s="8"/>
      <c r="DO285" s="8"/>
      <c r="DP285" s="8"/>
      <c r="DQ285" s="8"/>
      <c r="DR285" s="8"/>
      <c r="DS285" s="8"/>
      <c r="DT285" s="8"/>
      <c r="DU285" s="8"/>
      <c r="DV285" s="8"/>
      <c r="DW285" s="8"/>
      <c r="DX285" s="8"/>
      <c r="DY285" s="8"/>
      <c r="DZ285" s="8"/>
      <c r="EA285" s="8"/>
      <c r="EB285" s="8"/>
      <c r="EC285" s="8"/>
      <c r="ED285" s="8"/>
      <c r="EE285" s="8"/>
      <c r="EF285" s="8"/>
      <c r="EG285" s="8"/>
      <c r="EH285" s="8"/>
      <c r="EI285" s="8"/>
      <c r="EJ285" s="8"/>
      <c r="EK285" s="8"/>
      <c r="EL285" s="8"/>
      <c r="EM285" s="8"/>
      <c r="EN285" s="8"/>
      <c r="EO285" s="8"/>
      <c r="EP285" s="8"/>
      <c r="EQ285" s="8"/>
      <c r="ER285" s="8"/>
      <c r="ES285" s="8"/>
      <c r="ET285" s="8"/>
      <c r="EU285" s="8"/>
      <c r="EV285" s="8"/>
      <c r="EW285" s="8"/>
      <c r="EX285" s="8"/>
      <c r="EY285" s="8"/>
      <c r="EZ285" s="8"/>
      <c r="FA285" s="8"/>
      <c r="FB285" s="8"/>
      <c r="FC285" s="8"/>
      <c r="FD285" s="8"/>
      <c r="FE285" s="8"/>
      <c r="FF285" s="8"/>
      <c r="FG285" s="8"/>
      <c r="FH285" s="8"/>
      <c r="FI285" s="8"/>
      <c r="FJ285" s="8"/>
      <c r="FK285" s="8"/>
      <c r="FL285" s="8"/>
      <c r="FM285" s="8"/>
      <c r="FN285" s="8"/>
      <c r="FO285" s="8"/>
      <c r="FP285" s="8"/>
      <c r="FQ285" s="8"/>
      <c r="FR285" s="8"/>
      <c r="FS285" s="8"/>
      <c r="FT285" s="8"/>
      <c r="FU285" s="8"/>
      <c r="FV285" s="8"/>
      <c r="FW285" s="8"/>
      <c r="FX285" s="8"/>
      <c r="FY285" s="8"/>
      <c r="FZ285" s="8"/>
      <c r="GA285" s="8"/>
      <c r="GB285" s="8"/>
      <c r="GC285" s="8"/>
      <c r="GD285" s="8"/>
      <c r="GE285" s="8"/>
      <c r="GF285" s="8"/>
      <c r="GG285" s="8"/>
      <c r="GH285" s="8"/>
      <c r="GI285" s="8"/>
      <c r="GJ285" s="8"/>
      <c r="GK285" s="8"/>
      <c r="GL285" s="8"/>
      <c r="GM285" s="8"/>
      <c r="GN285" s="8"/>
      <c r="GO285" s="8"/>
      <c r="GP285" s="8"/>
      <c r="GQ285" s="8"/>
      <c r="GR285" s="8"/>
      <c r="GS285" s="8"/>
      <c r="GT285" s="8"/>
      <c r="GU285" s="8"/>
      <c r="GV285" s="8"/>
      <c r="GW285" s="8"/>
      <c r="GX285" s="8"/>
      <c r="GY285" s="8"/>
      <c r="GZ285" s="8"/>
      <c r="HA285" s="8"/>
      <c r="HB285" s="8"/>
      <c r="HC285" s="8"/>
      <c r="HD285" s="8"/>
      <c r="HE285" s="8"/>
      <c r="HF285" s="8"/>
      <c r="HG285" s="8"/>
      <c r="HH285" s="8"/>
      <c r="HI285" s="8"/>
      <c r="HJ285" s="8"/>
      <c r="HK285" s="8"/>
      <c r="HL285" s="8"/>
      <c r="HM285" s="8"/>
      <c r="HN285" s="8"/>
      <c r="HO285" s="8"/>
      <c r="HP285" s="8"/>
      <c r="HQ285" s="8"/>
      <c r="HR285" s="8"/>
      <c r="HS285" s="8"/>
      <c r="HT285" s="8"/>
      <c r="HU285" s="8"/>
      <c r="HV285" s="8"/>
      <c r="HW285" s="8"/>
      <c r="HX285" s="8"/>
      <c r="HY285" s="8"/>
      <c r="HZ285" s="8"/>
      <c r="IA285" s="8"/>
      <c r="IB285" s="8"/>
      <c r="IC285" s="8"/>
      <c r="ID285" s="8"/>
      <c r="IE285" s="8"/>
      <c r="IF285" s="8"/>
      <c r="IG285" s="8"/>
      <c r="IH285" s="8"/>
      <c r="II285" s="8"/>
      <c r="IJ285" s="8"/>
      <c r="IK285" s="8"/>
      <c r="IL285" s="8"/>
      <c r="IM285" s="8"/>
      <c r="IN285" s="8"/>
      <c r="IO285" s="8"/>
      <c r="IP285" s="8"/>
    </row>
    <row r="286" spans="1:250" s="6" customFormat="1" ht="45" x14ac:dyDescent="0.25">
      <c r="A286" s="13">
        <v>1</v>
      </c>
      <c r="B286" s="87" t="s">
        <v>109</v>
      </c>
      <c r="C286" s="690">
        <f t="shared" ref="C286:M286" si="316">C274</f>
        <v>4560</v>
      </c>
      <c r="D286" s="690">
        <f t="shared" si="316"/>
        <v>1900</v>
      </c>
      <c r="E286" s="690">
        <f t="shared" si="316"/>
        <v>643</v>
      </c>
      <c r="F286" s="690">
        <f t="shared" si="316"/>
        <v>33.842105263157897</v>
      </c>
      <c r="G286" s="691">
        <f t="shared" si="316"/>
        <v>4868.3471999999992</v>
      </c>
      <c r="H286" s="691">
        <f t="shared" si="316"/>
        <v>2028.48</v>
      </c>
      <c r="I286" s="691">
        <f t="shared" si="316"/>
        <v>721.87297000000001</v>
      </c>
      <c r="J286" s="691">
        <f t="shared" ref="J286" si="317">J274</f>
        <v>-1306.6070300000001</v>
      </c>
      <c r="K286" s="691">
        <f t="shared" si="316"/>
        <v>0</v>
      </c>
      <c r="L286" s="691">
        <f t="shared" si="316"/>
        <v>721.87297000000001</v>
      </c>
      <c r="M286" s="691">
        <f t="shared" si="316"/>
        <v>35.586891169742863</v>
      </c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  <c r="BA286" s="8"/>
      <c r="BB286" s="8"/>
      <c r="BC286" s="8"/>
      <c r="BD286" s="8"/>
      <c r="BE286" s="8"/>
      <c r="BF286" s="8"/>
      <c r="BG286" s="8"/>
      <c r="BH286" s="8"/>
      <c r="BI286" s="8"/>
      <c r="BJ286" s="8"/>
      <c r="BK286" s="8"/>
      <c r="BL286" s="8"/>
      <c r="BM286" s="8"/>
      <c r="BN286" s="8"/>
      <c r="BO286" s="8"/>
      <c r="BP286" s="8"/>
      <c r="BQ286" s="8"/>
      <c r="BR286" s="8"/>
      <c r="BS286" s="8"/>
      <c r="BT286" s="8"/>
      <c r="BU286" s="8"/>
      <c r="BV286" s="8"/>
      <c r="BW286" s="8"/>
      <c r="BX286" s="8"/>
      <c r="BY286" s="8"/>
      <c r="BZ286" s="8"/>
      <c r="CA286" s="8"/>
      <c r="CB286" s="8"/>
      <c r="CC286" s="8"/>
      <c r="CD286" s="8"/>
      <c r="CE286" s="8"/>
      <c r="CF286" s="8"/>
      <c r="CG286" s="8"/>
      <c r="CH286" s="8"/>
      <c r="CI286" s="8"/>
      <c r="CJ286" s="8"/>
      <c r="CK286" s="8"/>
      <c r="CL286" s="8"/>
      <c r="CM286" s="8"/>
      <c r="CN286" s="8"/>
      <c r="CO286" s="8"/>
      <c r="CP286" s="8"/>
      <c r="CQ286" s="8"/>
      <c r="CR286" s="8"/>
      <c r="CS286" s="8"/>
      <c r="CT286" s="8"/>
      <c r="CU286" s="8"/>
      <c r="CV286" s="8"/>
      <c r="CW286" s="8"/>
      <c r="CX286" s="8"/>
      <c r="CY286" s="8"/>
      <c r="CZ286" s="8"/>
      <c r="DA286" s="8"/>
      <c r="DB286" s="8"/>
      <c r="DC286" s="8"/>
      <c r="DD286" s="8"/>
      <c r="DE286" s="8"/>
      <c r="DF286" s="8"/>
      <c r="DG286" s="8"/>
      <c r="DH286" s="8"/>
      <c r="DI286" s="8"/>
      <c r="DJ286" s="8"/>
      <c r="DK286" s="8"/>
      <c r="DL286" s="8"/>
      <c r="DM286" s="8"/>
      <c r="DN286" s="8"/>
      <c r="DO286" s="8"/>
      <c r="DP286" s="8"/>
      <c r="DQ286" s="8"/>
      <c r="DR286" s="8"/>
      <c r="DS286" s="8"/>
      <c r="DT286" s="8"/>
      <c r="DU286" s="8"/>
      <c r="DV286" s="8"/>
      <c r="DW286" s="8"/>
      <c r="DX286" s="8"/>
      <c r="DY286" s="8"/>
      <c r="DZ286" s="8"/>
      <c r="EA286" s="8"/>
      <c r="EB286" s="8"/>
      <c r="EC286" s="8"/>
      <c r="ED286" s="8"/>
      <c r="EE286" s="8"/>
      <c r="EF286" s="8"/>
      <c r="EG286" s="8"/>
      <c r="EH286" s="8"/>
      <c r="EI286" s="8"/>
      <c r="EJ286" s="8"/>
      <c r="EK286" s="8"/>
      <c r="EL286" s="8"/>
      <c r="EM286" s="8"/>
      <c r="EN286" s="8"/>
      <c r="EO286" s="8"/>
      <c r="EP286" s="8"/>
      <c r="EQ286" s="8"/>
      <c r="ER286" s="8"/>
      <c r="ES286" s="8"/>
      <c r="ET286" s="8"/>
      <c r="EU286" s="8"/>
      <c r="EV286" s="8"/>
      <c r="EW286" s="8"/>
      <c r="EX286" s="8"/>
      <c r="EY286" s="8"/>
      <c r="EZ286" s="8"/>
      <c r="FA286" s="8"/>
      <c r="FB286" s="8"/>
      <c r="FC286" s="8"/>
      <c r="FD286" s="8"/>
      <c r="FE286" s="8"/>
      <c r="FF286" s="8"/>
      <c r="FG286" s="8"/>
      <c r="FH286" s="8"/>
      <c r="FI286" s="8"/>
      <c r="FJ286" s="8"/>
      <c r="FK286" s="8"/>
      <c r="FL286" s="8"/>
      <c r="FM286" s="8"/>
      <c r="FN286" s="8"/>
      <c r="FO286" s="8"/>
      <c r="FP286" s="8"/>
      <c r="FQ286" s="8"/>
      <c r="FR286" s="8"/>
      <c r="FS286" s="8"/>
      <c r="FT286" s="8"/>
      <c r="FU286" s="8"/>
      <c r="FV286" s="8"/>
      <c r="FW286" s="8"/>
      <c r="FX286" s="8"/>
      <c r="FY286" s="8"/>
      <c r="FZ286" s="8"/>
      <c r="GA286" s="8"/>
      <c r="GB286" s="8"/>
      <c r="GC286" s="8"/>
      <c r="GD286" s="8"/>
      <c r="GE286" s="8"/>
      <c r="GF286" s="8"/>
      <c r="GG286" s="8"/>
      <c r="GH286" s="8"/>
      <c r="GI286" s="8"/>
      <c r="GJ286" s="8"/>
      <c r="GK286" s="8"/>
      <c r="GL286" s="8"/>
      <c r="GM286" s="8"/>
      <c r="GN286" s="8"/>
      <c r="GO286" s="8"/>
      <c r="GP286" s="8"/>
      <c r="GQ286" s="8"/>
      <c r="GR286" s="8"/>
      <c r="GS286" s="8"/>
      <c r="GT286" s="8"/>
      <c r="GU286" s="8"/>
      <c r="GV286" s="8"/>
      <c r="GW286" s="8"/>
      <c r="GX286" s="8"/>
      <c r="GY286" s="8"/>
      <c r="GZ286" s="8"/>
      <c r="HA286" s="8"/>
      <c r="HB286" s="8"/>
      <c r="HC286" s="8"/>
      <c r="HD286" s="8"/>
      <c r="HE286" s="8"/>
      <c r="HF286" s="8"/>
      <c r="HG286" s="8"/>
      <c r="HH286" s="8"/>
      <c r="HI286" s="8"/>
      <c r="HJ286" s="8"/>
      <c r="HK286" s="8"/>
      <c r="HL286" s="8"/>
      <c r="HM286" s="8"/>
      <c r="HN286" s="8"/>
      <c r="HO286" s="8"/>
      <c r="HP286" s="8"/>
      <c r="HQ286" s="8"/>
      <c r="HR286" s="8"/>
      <c r="HS286" s="8"/>
      <c r="HT286" s="8"/>
      <c r="HU286" s="8"/>
      <c r="HV286" s="8"/>
      <c r="HW286" s="8"/>
      <c r="HX286" s="8"/>
      <c r="HY286" s="8"/>
      <c r="HZ286" s="8"/>
      <c r="IA286" s="8"/>
      <c r="IB286" s="8"/>
      <c r="IC286" s="8"/>
      <c r="ID286" s="8"/>
      <c r="IE286" s="8"/>
      <c r="IF286" s="8"/>
      <c r="IG286" s="8"/>
      <c r="IH286" s="8"/>
      <c r="II286" s="8"/>
      <c r="IJ286" s="8"/>
      <c r="IK286" s="8"/>
      <c r="IL286" s="8"/>
      <c r="IM286" s="8"/>
      <c r="IN286" s="8"/>
      <c r="IO286" s="8"/>
      <c r="IP286" s="8"/>
    </row>
    <row r="287" spans="1:250" s="6" customFormat="1" ht="38.1" customHeight="1" thickBot="1" x14ac:dyDescent="0.3">
      <c r="A287" s="13"/>
      <c r="B287" s="313" t="s">
        <v>123</v>
      </c>
      <c r="C287" s="692">
        <f t="shared" ref="C287:M287" si="318">C275</f>
        <v>9000</v>
      </c>
      <c r="D287" s="692">
        <f t="shared" si="318"/>
        <v>3750</v>
      </c>
      <c r="E287" s="692">
        <f t="shared" si="318"/>
        <v>3375</v>
      </c>
      <c r="F287" s="692">
        <f t="shared" si="318"/>
        <v>90</v>
      </c>
      <c r="G287" s="693">
        <f t="shared" si="318"/>
        <v>8758.98</v>
      </c>
      <c r="H287" s="693">
        <f t="shared" si="318"/>
        <v>3649.58</v>
      </c>
      <c r="I287" s="693">
        <f t="shared" si="318"/>
        <v>3279.7513999999996</v>
      </c>
      <c r="J287" s="693">
        <f t="shared" ref="J287" si="319">J275</f>
        <v>-369.82860000000028</v>
      </c>
      <c r="K287" s="693">
        <f t="shared" si="318"/>
        <v>-4.4767999999999999</v>
      </c>
      <c r="L287" s="693">
        <f t="shared" si="318"/>
        <v>3275.2745999999997</v>
      </c>
      <c r="M287" s="693">
        <f t="shared" si="318"/>
        <v>89.866543547476681</v>
      </c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  <c r="BA287" s="8"/>
      <c r="BB287" s="8"/>
      <c r="BC287" s="8"/>
      <c r="BD287" s="8"/>
      <c r="BE287" s="8"/>
      <c r="BF287" s="8"/>
      <c r="BG287" s="8"/>
      <c r="BH287" s="8"/>
      <c r="BI287" s="8"/>
      <c r="BJ287" s="8"/>
      <c r="BK287" s="8"/>
      <c r="BL287" s="8"/>
      <c r="BM287" s="8"/>
      <c r="BN287" s="8"/>
      <c r="BO287" s="8"/>
      <c r="BP287" s="8"/>
      <c r="BQ287" s="8"/>
      <c r="BR287" s="8"/>
      <c r="BS287" s="8"/>
      <c r="BT287" s="8"/>
      <c r="BU287" s="8"/>
      <c r="BV287" s="8"/>
      <c r="BW287" s="8"/>
      <c r="BX287" s="8"/>
      <c r="BY287" s="8"/>
      <c r="BZ287" s="8"/>
      <c r="CA287" s="8"/>
      <c r="CB287" s="8"/>
      <c r="CC287" s="8"/>
      <c r="CD287" s="8"/>
      <c r="CE287" s="8"/>
      <c r="CF287" s="8"/>
      <c r="CG287" s="8"/>
      <c r="CH287" s="8"/>
      <c r="CI287" s="8"/>
      <c r="CJ287" s="8"/>
      <c r="CK287" s="8"/>
      <c r="CL287" s="8"/>
      <c r="CM287" s="8"/>
      <c r="CN287" s="8"/>
      <c r="CO287" s="8"/>
      <c r="CP287" s="8"/>
      <c r="CQ287" s="8"/>
      <c r="CR287" s="8"/>
      <c r="CS287" s="8"/>
      <c r="CT287" s="8"/>
      <c r="CU287" s="8"/>
      <c r="CV287" s="8"/>
      <c r="CW287" s="8"/>
      <c r="CX287" s="8"/>
      <c r="CY287" s="8"/>
      <c r="CZ287" s="8"/>
      <c r="DA287" s="8"/>
      <c r="DB287" s="8"/>
      <c r="DC287" s="8"/>
      <c r="DD287" s="8"/>
      <c r="DE287" s="8"/>
      <c r="DF287" s="8"/>
      <c r="DG287" s="8"/>
      <c r="DH287" s="8"/>
      <c r="DI287" s="8"/>
      <c r="DJ287" s="8"/>
      <c r="DK287" s="8"/>
      <c r="DL287" s="8"/>
      <c r="DM287" s="8"/>
      <c r="DN287" s="8"/>
      <c r="DO287" s="8"/>
      <c r="DP287" s="8"/>
      <c r="DQ287" s="8"/>
      <c r="DR287" s="8"/>
      <c r="DS287" s="8"/>
      <c r="DT287" s="8"/>
      <c r="DU287" s="8"/>
      <c r="DV287" s="8"/>
      <c r="DW287" s="8"/>
      <c r="DX287" s="8"/>
      <c r="DY287" s="8"/>
      <c r="DZ287" s="8"/>
      <c r="EA287" s="8"/>
      <c r="EB287" s="8"/>
      <c r="EC287" s="8"/>
      <c r="ED287" s="8"/>
      <c r="EE287" s="8"/>
      <c r="EF287" s="8"/>
      <c r="EG287" s="8"/>
      <c r="EH287" s="8"/>
      <c r="EI287" s="8"/>
      <c r="EJ287" s="8"/>
      <c r="EK287" s="8"/>
      <c r="EL287" s="8"/>
      <c r="EM287" s="8"/>
      <c r="EN287" s="8"/>
      <c r="EO287" s="8"/>
      <c r="EP287" s="8"/>
      <c r="EQ287" s="8"/>
      <c r="ER287" s="8"/>
      <c r="ES287" s="8"/>
      <c r="ET287" s="8"/>
      <c r="EU287" s="8"/>
      <c r="EV287" s="8"/>
      <c r="EW287" s="8"/>
      <c r="EX287" s="8"/>
      <c r="EY287" s="8"/>
      <c r="EZ287" s="8"/>
      <c r="FA287" s="8"/>
      <c r="FB287" s="8"/>
      <c r="FC287" s="8"/>
      <c r="FD287" s="8"/>
      <c r="FE287" s="8"/>
      <c r="FF287" s="8"/>
      <c r="FG287" s="8"/>
      <c r="FH287" s="8"/>
      <c r="FI287" s="8"/>
      <c r="FJ287" s="8"/>
      <c r="FK287" s="8"/>
      <c r="FL287" s="8"/>
      <c r="FM287" s="8"/>
      <c r="FN287" s="8"/>
      <c r="FO287" s="8"/>
      <c r="FP287" s="8"/>
      <c r="FQ287" s="8"/>
      <c r="FR287" s="8"/>
      <c r="FS287" s="8"/>
      <c r="FT287" s="8"/>
      <c r="FU287" s="8"/>
      <c r="FV287" s="8"/>
      <c r="FW287" s="8"/>
      <c r="FX287" s="8"/>
      <c r="FY287" s="8"/>
      <c r="FZ287" s="8"/>
      <c r="GA287" s="8"/>
      <c r="GB287" s="8"/>
      <c r="GC287" s="8"/>
      <c r="GD287" s="8"/>
      <c r="GE287" s="8"/>
      <c r="GF287" s="8"/>
      <c r="GG287" s="8"/>
      <c r="GH287" s="8"/>
      <c r="GI287" s="8"/>
      <c r="GJ287" s="8"/>
      <c r="GK287" s="8"/>
      <c r="GL287" s="8"/>
      <c r="GM287" s="8"/>
      <c r="GN287" s="8"/>
      <c r="GO287" s="8"/>
      <c r="GP287" s="8"/>
      <c r="GQ287" s="8"/>
      <c r="GR287" s="8"/>
      <c r="GS287" s="8"/>
      <c r="GT287" s="8"/>
      <c r="GU287" s="8"/>
      <c r="GV287" s="8"/>
      <c r="GW287" s="8"/>
      <c r="GX287" s="8"/>
      <c r="GY287" s="8"/>
      <c r="GZ287" s="8"/>
      <c r="HA287" s="8"/>
      <c r="HB287" s="8"/>
      <c r="HC287" s="8"/>
      <c r="HD287" s="8"/>
      <c r="HE287" s="8"/>
      <c r="HF287" s="8"/>
      <c r="HG287" s="8"/>
      <c r="HH287" s="8"/>
      <c r="HI287" s="8"/>
      <c r="HJ287" s="8"/>
      <c r="HK287" s="8"/>
      <c r="HL287" s="8"/>
      <c r="HM287" s="8"/>
      <c r="HN287" s="8"/>
      <c r="HO287" s="8"/>
      <c r="HP287" s="8"/>
      <c r="HQ287" s="8"/>
      <c r="HR287" s="8"/>
      <c r="HS287" s="8"/>
      <c r="HT287" s="8"/>
      <c r="HU287" s="8"/>
      <c r="HV287" s="8"/>
      <c r="HW287" s="8"/>
      <c r="HX287" s="8"/>
      <c r="HY287" s="8"/>
      <c r="HZ287" s="8"/>
      <c r="IA287" s="8"/>
      <c r="IB287" s="8"/>
      <c r="IC287" s="8"/>
      <c r="ID287" s="8"/>
      <c r="IE287" s="8"/>
      <c r="IF287" s="8"/>
      <c r="IG287" s="8"/>
      <c r="IH287" s="8"/>
      <c r="II287" s="8"/>
      <c r="IJ287" s="8"/>
      <c r="IK287" s="8"/>
      <c r="IL287" s="8"/>
      <c r="IM287" s="8"/>
      <c r="IN287" s="8"/>
      <c r="IO287" s="8"/>
      <c r="IP287" s="8"/>
    </row>
    <row r="288" spans="1:250" ht="15.75" thickBot="1" x14ac:dyDescent="0.3">
      <c r="A288" s="13">
        <v>1</v>
      </c>
      <c r="B288" s="314" t="s">
        <v>107</v>
      </c>
      <c r="C288" s="694">
        <f t="shared" ref="C288:M288" si="320">C276</f>
        <v>0</v>
      </c>
      <c r="D288" s="694">
        <f t="shared" si="320"/>
        <v>0</v>
      </c>
      <c r="E288" s="694">
        <f t="shared" si="320"/>
        <v>0</v>
      </c>
      <c r="F288" s="694">
        <f t="shared" si="320"/>
        <v>0</v>
      </c>
      <c r="G288" s="695">
        <f t="shared" si="320"/>
        <v>45197.612979999991</v>
      </c>
      <c r="H288" s="695">
        <f t="shared" si="320"/>
        <v>18832.349999999999</v>
      </c>
      <c r="I288" s="695">
        <f t="shared" si="320"/>
        <v>16296.896839999999</v>
      </c>
      <c r="J288" s="695">
        <f t="shared" ref="J288" si="321">J276</f>
        <v>-2535.4531600000018</v>
      </c>
      <c r="K288" s="695">
        <f t="shared" si="320"/>
        <v>-61.730259999999987</v>
      </c>
      <c r="L288" s="695">
        <f t="shared" si="320"/>
        <v>16235.166580000001</v>
      </c>
      <c r="M288" s="695">
        <f t="shared" si="320"/>
        <v>86.536713899221297</v>
      </c>
    </row>
    <row r="289" spans="1:250" ht="15.75" thickBot="1" x14ac:dyDescent="0.3">
      <c r="A289" s="13">
        <v>1</v>
      </c>
      <c r="B289" s="58" t="s">
        <v>10</v>
      </c>
      <c r="C289" s="696"/>
      <c r="D289" s="696"/>
      <c r="E289" s="697"/>
      <c r="F289" s="698"/>
      <c r="G289" s="663"/>
      <c r="H289" s="663"/>
      <c r="I289" s="664"/>
      <c r="J289" s="664">
        <f t="shared" si="294"/>
        <v>0</v>
      </c>
      <c r="K289" s="664"/>
      <c r="L289" s="664"/>
      <c r="M289" s="699"/>
    </row>
    <row r="290" spans="1:250" ht="29.25" x14ac:dyDescent="0.25">
      <c r="A290" s="13">
        <v>1</v>
      </c>
      <c r="B290" s="128" t="s">
        <v>78</v>
      </c>
      <c r="C290" s="679"/>
      <c r="D290" s="679"/>
      <c r="E290" s="423"/>
      <c r="F290" s="423"/>
      <c r="G290" s="700"/>
      <c r="H290" s="700"/>
      <c r="I290" s="700"/>
      <c r="J290" s="630">
        <f t="shared" si="294"/>
        <v>0</v>
      </c>
      <c r="K290" s="630"/>
      <c r="L290" s="630"/>
      <c r="M290" s="630"/>
    </row>
    <row r="291" spans="1:250" s="25" customFormat="1" ht="30" x14ac:dyDescent="0.25">
      <c r="A291" s="13">
        <v>1</v>
      </c>
      <c r="B291" s="48" t="s">
        <v>120</v>
      </c>
      <c r="C291" s="396">
        <f>SUM(C292:C295)</f>
        <v>4187.1000000000004</v>
      </c>
      <c r="D291" s="396">
        <f>SUM(D292:D295)</f>
        <v>1744</v>
      </c>
      <c r="E291" s="396">
        <f>SUM(E292:E295)</f>
        <v>1632</v>
      </c>
      <c r="F291" s="396">
        <f>E291/D291*100</f>
        <v>93.577981651376149</v>
      </c>
      <c r="G291" s="562">
        <f t="shared" ref="G291:L291" si="322">SUM(G292:G295)</f>
        <v>8317.8076860000001</v>
      </c>
      <c r="H291" s="562">
        <f t="shared" si="322"/>
        <v>3465.7500000000005</v>
      </c>
      <c r="I291" s="562">
        <f t="shared" si="322"/>
        <v>2803.2018800000001</v>
      </c>
      <c r="J291" s="562">
        <f t="shared" si="322"/>
        <v>-662.54811999999993</v>
      </c>
      <c r="K291" s="562">
        <f t="shared" si="322"/>
        <v>-30.054390000000001</v>
      </c>
      <c r="L291" s="562">
        <f t="shared" si="322"/>
        <v>2773.1474900000003</v>
      </c>
      <c r="M291" s="562">
        <f t="shared" ref="M291:M301" si="323">I291/H291*100</f>
        <v>80.882980018754949</v>
      </c>
    </row>
    <row r="292" spans="1:250" s="25" customFormat="1" ht="30" x14ac:dyDescent="0.25">
      <c r="A292" s="13">
        <v>1</v>
      </c>
      <c r="B292" s="47" t="s">
        <v>79</v>
      </c>
      <c r="C292" s="396">
        <v>2987</v>
      </c>
      <c r="D292" s="397">
        <f t="shared" ref="D292:D299" si="324">ROUND(C292/12*$B$3,0)</f>
        <v>1245</v>
      </c>
      <c r="E292" s="396">
        <v>1100</v>
      </c>
      <c r="F292" s="396">
        <f>E292/D292*100</f>
        <v>88.353413654618478</v>
      </c>
      <c r="G292" s="562">
        <v>4693.9510200000004</v>
      </c>
      <c r="H292" s="565">
        <f t="shared" ref="H292:H295" si="325">ROUND(G292/12*$B$3,2)</f>
        <v>1955.81</v>
      </c>
      <c r="I292" s="562">
        <f t="shared" ref="I292:I300" si="326">L292-K292</f>
        <v>1853.3088</v>
      </c>
      <c r="J292" s="562">
        <f t="shared" si="294"/>
        <v>-102.50119999999993</v>
      </c>
      <c r="K292" s="562">
        <v>-21.00506</v>
      </c>
      <c r="L292" s="562">
        <v>1832.3037400000001</v>
      </c>
      <c r="M292" s="562">
        <f t="shared" si="323"/>
        <v>94.759143270563101</v>
      </c>
    </row>
    <row r="293" spans="1:250" s="25" customFormat="1" ht="30" x14ac:dyDescent="0.25">
      <c r="A293" s="13">
        <v>1</v>
      </c>
      <c r="B293" s="47" t="s">
        <v>80</v>
      </c>
      <c r="C293" s="396">
        <v>896.1</v>
      </c>
      <c r="D293" s="397">
        <f t="shared" si="324"/>
        <v>373</v>
      </c>
      <c r="E293" s="396">
        <v>532</v>
      </c>
      <c r="F293" s="396">
        <f>E293/D293*100</f>
        <v>142.62734584450402</v>
      </c>
      <c r="G293" s="562">
        <v>1628.984346</v>
      </c>
      <c r="H293" s="565">
        <f t="shared" si="325"/>
        <v>678.74</v>
      </c>
      <c r="I293" s="562">
        <f t="shared" si="326"/>
        <v>949.89308000000005</v>
      </c>
      <c r="J293" s="562">
        <f t="shared" si="294"/>
        <v>271.15308000000005</v>
      </c>
      <c r="K293" s="562">
        <v>-9.0493300000000012</v>
      </c>
      <c r="L293" s="562">
        <v>940.84375</v>
      </c>
      <c r="M293" s="562">
        <f t="shared" si="323"/>
        <v>139.94947697203642</v>
      </c>
    </row>
    <row r="294" spans="1:250" s="25" customFormat="1" ht="45" x14ac:dyDescent="0.25">
      <c r="A294" s="13">
        <v>1</v>
      </c>
      <c r="B294" s="47" t="s">
        <v>114</v>
      </c>
      <c r="C294" s="396">
        <v>25</v>
      </c>
      <c r="D294" s="397">
        <f t="shared" si="324"/>
        <v>10</v>
      </c>
      <c r="E294" s="396"/>
      <c r="F294" s="396">
        <f>E294/D294*100</f>
        <v>0</v>
      </c>
      <c r="G294" s="562">
        <v>164.05199999999999</v>
      </c>
      <c r="H294" s="565">
        <f t="shared" si="325"/>
        <v>68.36</v>
      </c>
      <c r="I294" s="562">
        <f t="shared" si="326"/>
        <v>0</v>
      </c>
      <c r="J294" s="562">
        <f t="shared" si="294"/>
        <v>-68.36</v>
      </c>
      <c r="K294" s="562"/>
      <c r="L294" s="562"/>
      <c r="M294" s="562">
        <f t="shared" si="323"/>
        <v>0</v>
      </c>
    </row>
    <row r="295" spans="1:250" s="25" customFormat="1" ht="30" x14ac:dyDescent="0.25">
      <c r="A295" s="13">
        <v>1</v>
      </c>
      <c r="B295" s="47" t="s">
        <v>115</v>
      </c>
      <c r="C295" s="396">
        <v>279</v>
      </c>
      <c r="D295" s="397">
        <f t="shared" si="324"/>
        <v>116</v>
      </c>
      <c r="E295" s="396"/>
      <c r="F295" s="396">
        <f t="shared" ref="F295:F299" si="327">E295/D295*100</f>
        <v>0</v>
      </c>
      <c r="G295" s="562">
        <v>1830.82032</v>
      </c>
      <c r="H295" s="565">
        <f t="shared" si="325"/>
        <v>762.84</v>
      </c>
      <c r="I295" s="562">
        <f t="shared" si="326"/>
        <v>0</v>
      </c>
      <c r="J295" s="562">
        <f t="shared" si="294"/>
        <v>-762.84</v>
      </c>
      <c r="K295" s="562"/>
      <c r="L295" s="562"/>
      <c r="M295" s="562">
        <f t="shared" si="323"/>
        <v>0</v>
      </c>
    </row>
    <row r="296" spans="1:250" s="25" customFormat="1" ht="30" x14ac:dyDescent="0.25">
      <c r="A296" s="13">
        <v>1</v>
      </c>
      <c r="B296" s="48" t="s">
        <v>112</v>
      </c>
      <c r="C296" s="396">
        <f>SUM(C297:C299)</f>
        <v>7360</v>
      </c>
      <c r="D296" s="396">
        <f>SUM(D297:D299)</f>
        <v>3066</v>
      </c>
      <c r="E296" s="396">
        <f>SUM(E297:E299)</f>
        <v>2564</v>
      </c>
      <c r="F296" s="396">
        <f t="shared" si="327"/>
        <v>83.626875407697327</v>
      </c>
      <c r="G296" s="564">
        <f t="shared" ref="G296:L296" si="328">SUM(G297:G299)</f>
        <v>15702.4712</v>
      </c>
      <c r="H296" s="564">
        <f t="shared" si="328"/>
        <v>6542.7</v>
      </c>
      <c r="I296" s="564">
        <f t="shared" si="328"/>
        <v>5324.34699</v>
      </c>
      <c r="J296" s="564">
        <f t="shared" si="328"/>
        <v>-1218.3530099999998</v>
      </c>
      <c r="K296" s="564">
        <f t="shared" si="328"/>
        <v>0</v>
      </c>
      <c r="L296" s="564">
        <f t="shared" si="328"/>
        <v>5324.34699</v>
      </c>
      <c r="M296" s="562">
        <f t="shared" si="323"/>
        <v>81.378436883855287</v>
      </c>
    </row>
    <row r="297" spans="1:250" s="25" customFormat="1" ht="30" x14ac:dyDescent="0.25">
      <c r="A297" s="13">
        <v>1</v>
      </c>
      <c r="B297" s="47" t="s">
        <v>108</v>
      </c>
      <c r="C297" s="396">
        <v>2000</v>
      </c>
      <c r="D297" s="397">
        <f t="shared" si="324"/>
        <v>833</v>
      </c>
      <c r="E297" s="396">
        <v>863</v>
      </c>
      <c r="F297" s="396">
        <f t="shared" si="327"/>
        <v>103.60144057623049</v>
      </c>
      <c r="G297" s="562">
        <v>4241.0200000000004</v>
      </c>
      <c r="H297" s="565">
        <f t="shared" ref="H297:H300" si="329">ROUND(G297/12*$B$3,2)</f>
        <v>1767.09</v>
      </c>
      <c r="I297" s="562">
        <f t="shared" si="326"/>
        <v>1815.6035099999999</v>
      </c>
      <c r="J297" s="562">
        <f t="shared" si="294"/>
        <v>48.513509999999997</v>
      </c>
      <c r="K297" s="562">
        <v>0</v>
      </c>
      <c r="L297" s="562">
        <v>1815.6035099999999</v>
      </c>
      <c r="M297" s="562">
        <f t="shared" si="323"/>
        <v>102.74538987827444</v>
      </c>
    </row>
    <row r="298" spans="1:250" s="25" customFormat="1" ht="60" x14ac:dyDescent="0.25">
      <c r="A298" s="13">
        <v>1</v>
      </c>
      <c r="B298" s="47" t="s">
        <v>119</v>
      </c>
      <c r="C298" s="396">
        <v>3200</v>
      </c>
      <c r="D298" s="397">
        <f t="shared" si="324"/>
        <v>1333</v>
      </c>
      <c r="E298" s="396">
        <v>1056</v>
      </c>
      <c r="F298" s="396">
        <f t="shared" si="327"/>
        <v>79.219804951237805</v>
      </c>
      <c r="G298" s="562">
        <v>9155.3919999999998</v>
      </c>
      <c r="H298" s="565">
        <f t="shared" si="329"/>
        <v>3814.75</v>
      </c>
      <c r="I298" s="562">
        <f t="shared" si="326"/>
        <v>2851.8483300000003</v>
      </c>
      <c r="J298" s="562">
        <f t="shared" si="294"/>
        <v>-962.90166999999974</v>
      </c>
      <c r="K298" s="562">
        <v>0</v>
      </c>
      <c r="L298" s="562">
        <v>2851.8483300000003</v>
      </c>
      <c r="M298" s="562">
        <f t="shared" si="323"/>
        <v>74.758459401009247</v>
      </c>
    </row>
    <row r="299" spans="1:250" s="25" customFormat="1" ht="45" x14ac:dyDescent="0.25">
      <c r="A299" s="13">
        <v>1</v>
      </c>
      <c r="B299" s="47" t="s">
        <v>109</v>
      </c>
      <c r="C299" s="396">
        <v>2160</v>
      </c>
      <c r="D299" s="397">
        <f t="shared" si="324"/>
        <v>900</v>
      </c>
      <c r="E299" s="396">
        <v>645</v>
      </c>
      <c r="F299" s="396">
        <f t="shared" si="327"/>
        <v>71.666666666666671</v>
      </c>
      <c r="G299" s="562">
        <v>2306.0591999999997</v>
      </c>
      <c r="H299" s="565">
        <f t="shared" si="329"/>
        <v>960.86</v>
      </c>
      <c r="I299" s="562">
        <f t="shared" si="326"/>
        <v>656.89515000000006</v>
      </c>
      <c r="J299" s="562">
        <f t="shared" si="294"/>
        <v>-303.96484999999996</v>
      </c>
      <c r="K299" s="562">
        <v>0</v>
      </c>
      <c r="L299" s="562">
        <v>656.89515000000006</v>
      </c>
      <c r="M299" s="562">
        <f t="shared" si="323"/>
        <v>68.365334179797259</v>
      </c>
    </row>
    <row r="300" spans="1:250" s="25" customFormat="1" ht="30.75" thickBot="1" x14ac:dyDescent="0.3">
      <c r="A300" s="13"/>
      <c r="B300" s="271" t="s">
        <v>123</v>
      </c>
      <c r="C300" s="451">
        <v>12300</v>
      </c>
      <c r="D300" s="397">
        <f>ROUND(C300/12*$B$3,0)</f>
        <v>5125</v>
      </c>
      <c r="E300" s="396">
        <v>5750</v>
      </c>
      <c r="F300" s="431">
        <f>E300/D300*100</f>
        <v>112.19512195121952</v>
      </c>
      <c r="G300" s="562">
        <v>11970.606</v>
      </c>
      <c r="H300" s="565">
        <f t="shared" si="329"/>
        <v>4987.75</v>
      </c>
      <c r="I300" s="562">
        <f t="shared" si="326"/>
        <v>5599.70892</v>
      </c>
      <c r="J300" s="562">
        <f t="shared" si="294"/>
        <v>611.95892000000003</v>
      </c>
      <c r="K300" s="562">
        <v>-3.9901999999999997</v>
      </c>
      <c r="L300" s="562">
        <v>5595.7187199999998</v>
      </c>
      <c r="M300" s="562">
        <f>I300/H300*100</f>
        <v>112.2692380331813</v>
      </c>
    </row>
    <row r="301" spans="1:250" s="25" customFormat="1" ht="15.75" thickBot="1" x14ac:dyDescent="0.3">
      <c r="A301" s="13">
        <v>1</v>
      </c>
      <c r="B301" s="125" t="s">
        <v>3</v>
      </c>
      <c r="C301" s="552"/>
      <c r="D301" s="552"/>
      <c r="E301" s="552"/>
      <c r="F301" s="552"/>
      <c r="G301" s="633">
        <f t="shared" ref="G301:L301" si="330">G296+G291+G300</f>
        <v>35990.884886</v>
      </c>
      <c r="H301" s="633">
        <f t="shared" si="330"/>
        <v>14996.2</v>
      </c>
      <c r="I301" s="633">
        <f t="shared" si="330"/>
        <v>13727.25779</v>
      </c>
      <c r="J301" s="633">
        <f t="shared" si="330"/>
        <v>-1268.9422099999997</v>
      </c>
      <c r="K301" s="633">
        <f t="shared" si="330"/>
        <v>-34.044589999999999</v>
      </c>
      <c r="L301" s="633">
        <f t="shared" si="330"/>
        <v>13693.2132</v>
      </c>
      <c r="M301" s="633">
        <f t="shared" si="323"/>
        <v>91.538241621210702</v>
      </c>
    </row>
    <row r="302" spans="1:250" x14ac:dyDescent="0.25">
      <c r="A302" s="13">
        <v>1</v>
      </c>
      <c r="B302" s="164" t="s">
        <v>46</v>
      </c>
      <c r="C302" s="701"/>
      <c r="D302" s="701"/>
      <c r="E302" s="701"/>
      <c r="F302" s="701"/>
      <c r="G302" s="702"/>
      <c r="H302" s="702"/>
      <c r="I302" s="702"/>
      <c r="J302" s="702">
        <f t="shared" si="294"/>
        <v>0</v>
      </c>
      <c r="K302" s="702"/>
      <c r="L302" s="702"/>
      <c r="M302" s="702"/>
    </row>
    <row r="303" spans="1:250" s="6" customFormat="1" ht="30" x14ac:dyDescent="0.25">
      <c r="A303" s="13">
        <v>1</v>
      </c>
      <c r="B303" s="145" t="s">
        <v>120</v>
      </c>
      <c r="C303" s="703">
        <f t="shared" ref="C303:M311" si="331">C291</f>
        <v>4187.1000000000004</v>
      </c>
      <c r="D303" s="703">
        <f t="shared" si="331"/>
        <v>1744</v>
      </c>
      <c r="E303" s="703">
        <f t="shared" si="331"/>
        <v>1632</v>
      </c>
      <c r="F303" s="703">
        <f t="shared" si="331"/>
        <v>93.577981651376149</v>
      </c>
      <c r="G303" s="704">
        <f t="shared" si="331"/>
        <v>8317.8076860000001</v>
      </c>
      <c r="H303" s="704">
        <f t="shared" si="331"/>
        <v>3465.7500000000005</v>
      </c>
      <c r="I303" s="704">
        <f t="shared" si="331"/>
        <v>2803.2018800000001</v>
      </c>
      <c r="J303" s="704">
        <f t="shared" ref="J303" si="332">J291</f>
        <v>-662.54811999999993</v>
      </c>
      <c r="K303" s="704">
        <f t="shared" ref="K303:L303" si="333">K291</f>
        <v>-30.054390000000001</v>
      </c>
      <c r="L303" s="704">
        <f t="shared" si="333"/>
        <v>2773.1474900000003</v>
      </c>
      <c r="M303" s="704">
        <f t="shared" si="331"/>
        <v>80.882980018754949</v>
      </c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  <c r="AA303" s="8"/>
      <c r="AB303" s="8"/>
      <c r="AC303" s="8"/>
      <c r="AD303" s="8"/>
      <c r="AE303" s="8"/>
      <c r="AF303" s="8"/>
      <c r="AG303" s="8"/>
      <c r="AH303" s="8"/>
      <c r="AI303" s="8"/>
      <c r="AJ303" s="8"/>
      <c r="AK303" s="8"/>
      <c r="AL303" s="8"/>
      <c r="AM303" s="8"/>
      <c r="AN303" s="8"/>
      <c r="AO303" s="8"/>
      <c r="AP303" s="8"/>
      <c r="AQ303" s="8"/>
      <c r="AR303" s="8"/>
      <c r="AS303" s="8"/>
      <c r="AT303" s="8"/>
      <c r="AU303" s="8"/>
      <c r="AV303" s="8"/>
      <c r="AW303" s="8"/>
      <c r="AX303" s="8"/>
      <c r="AY303" s="8"/>
      <c r="AZ303" s="8"/>
      <c r="BA303" s="8"/>
      <c r="BB303" s="8"/>
      <c r="BC303" s="8"/>
      <c r="BD303" s="8"/>
      <c r="BE303" s="8"/>
      <c r="BF303" s="8"/>
      <c r="BG303" s="8"/>
      <c r="BH303" s="8"/>
      <c r="BI303" s="8"/>
      <c r="BJ303" s="8"/>
      <c r="BK303" s="8"/>
      <c r="BL303" s="8"/>
      <c r="BM303" s="8"/>
      <c r="BN303" s="8"/>
      <c r="BO303" s="8"/>
      <c r="BP303" s="8"/>
      <c r="BQ303" s="8"/>
      <c r="BR303" s="8"/>
      <c r="BS303" s="8"/>
      <c r="BT303" s="8"/>
      <c r="BU303" s="8"/>
      <c r="BV303" s="8"/>
      <c r="BW303" s="8"/>
      <c r="BX303" s="8"/>
      <c r="BY303" s="8"/>
      <c r="BZ303" s="8"/>
      <c r="CA303" s="8"/>
      <c r="CB303" s="8"/>
      <c r="CC303" s="8"/>
      <c r="CD303" s="8"/>
      <c r="CE303" s="8"/>
      <c r="CF303" s="8"/>
      <c r="CG303" s="8"/>
      <c r="CH303" s="8"/>
      <c r="CI303" s="8"/>
      <c r="CJ303" s="8"/>
      <c r="CK303" s="8"/>
      <c r="CL303" s="8"/>
      <c r="CM303" s="8"/>
      <c r="CN303" s="8"/>
      <c r="CO303" s="8"/>
      <c r="CP303" s="8"/>
      <c r="CQ303" s="8"/>
      <c r="CR303" s="8"/>
      <c r="CS303" s="8"/>
      <c r="CT303" s="8"/>
      <c r="CU303" s="8"/>
      <c r="CV303" s="8"/>
      <c r="CW303" s="8"/>
      <c r="CX303" s="8"/>
      <c r="CY303" s="8"/>
      <c r="CZ303" s="8"/>
      <c r="DA303" s="8"/>
      <c r="DB303" s="8"/>
      <c r="DC303" s="8"/>
      <c r="DD303" s="8"/>
      <c r="DE303" s="8"/>
      <c r="DF303" s="8"/>
      <c r="DG303" s="8"/>
      <c r="DH303" s="8"/>
      <c r="DI303" s="8"/>
      <c r="DJ303" s="8"/>
      <c r="DK303" s="8"/>
      <c r="DL303" s="8"/>
      <c r="DM303" s="8"/>
      <c r="DN303" s="8"/>
      <c r="DO303" s="8"/>
      <c r="DP303" s="8"/>
      <c r="DQ303" s="8"/>
      <c r="DR303" s="8"/>
      <c r="DS303" s="8"/>
      <c r="DT303" s="8"/>
      <c r="DU303" s="8"/>
      <c r="DV303" s="8"/>
      <c r="DW303" s="8"/>
      <c r="DX303" s="8"/>
      <c r="DY303" s="8"/>
      <c r="DZ303" s="8"/>
      <c r="EA303" s="8"/>
      <c r="EB303" s="8"/>
      <c r="EC303" s="8"/>
      <c r="ED303" s="8"/>
      <c r="EE303" s="8"/>
      <c r="EF303" s="8"/>
      <c r="EG303" s="8"/>
      <c r="EH303" s="8"/>
      <c r="EI303" s="8"/>
      <c r="EJ303" s="8"/>
      <c r="EK303" s="8"/>
      <c r="EL303" s="8"/>
      <c r="EM303" s="8"/>
      <c r="EN303" s="8"/>
      <c r="EO303" s="8"/>
      <c r="EP303" s="8"/>
      <c r="EQ303" s="8"/>
      <c r="ER303" s="8"/>
      <c r="ES303" s="8"/>
      <c r="ET303" s="8"/>
      <c r="EU303" s="8"/>
      <c r="EV303" s="8"/>
      <c r="EW303" s="8"/>
      <c r="EX303" s="8"/>
      <c r="EY303" s="8"/>
      <c r="EZ303" s="8"/>
      <c r="FA303" s="8"/>
      <c r="FB303" s="8"/>
      <c r="FC303" s="8"/>
      <c r="FD303" s="8"/>
      <c r="FE303" s="8"/>
      <c r="FF303" s="8"/>
      <c r="FG303" s="8"/>
      <c r="FH303" s="8"/>
      <c r="FI303" s="8"/>
      <c r="FJ303" s="8"/>
      <c r="FK303" s="8"/>
      <c r="FL303" s="8"/>
      <c r="FM303" s="8"/>
      <c r="FN303" s="8"/>
      <c r="FO303" s="8"/>
      <c r="FP303" s="8"/>
      <c r="FQ303" s="8"/>
      <c r="FR303" s="8"/>
      <c r="FS303" s="8"/>
      <c r="FT303" s="8"/>
      <c r="FU303" s="8"/>
      <c r="FV303" s="8"/>
      <c r="FW303" s="8"/>
      <c r="FX303" s="8"/>
      <c r="FY303" s="8"/>
      <c r="FZ303" s="8"/>
      <c r="GA303" s="8"/>
      <c r="GB303" s="8"/>
      <c r="GC303" s="8"/>
      <c r="GD303" s="8"/>
      <c r="GE303" s="8"/>
      <c r="GF303" s="8"/>
      <c r="GG303" s="8"/>
      <c r="GH303" s="8"/>
      <c r="GI303" s="8"/>
      <c r="GJ303" s="8"/>
      <c r="GK303" s="8"/>
      <c r="GL303" s="8"/>
      <c r="GM303" s="8"/>
      <c r="GN303" s="8"/>
      <c r="GO303" s="8"/>
      <c r="GP303" s="8"/>
      <c r="GQ303" s="8"/>
      <c r="GR303" s="8"/>
      <c r="GS303" s="8"/>
      <c r="GT303" s="8"/>
      <c r="GU303" s="8"/>
      <c r="GV303" s="8"/>
      <c r="GW303" s="8"/>
      <c r="GX303" s="8"/>
      <c r="GY303" s="8"/>
      <c r="GZ303" s="8"/>
      <c r="HA303" s="8"/>
      <c r="HB303" s="8"/>
      <c r="HC303" s="8"/>
      <c r="HD303" s="8"/>
      <c r="HE303" s="8"/>
      <c r="HF303" s="8"/>
      <c r="HG303" s="8"/>
      <c r="HH303" s="8"/>
      <c r="HI303" s="8"/>
      <c r="HJ303" s="8"/>
      <c r="HK303" s="8"/>
      <c r="HL303" s="8"/>
      <c r="HM303" s="8"/>
      <c r="HN303" s="8"/>
      <c r="HO303" s="8"/>
      <c r="HP303" s="8"/>
      <c r="HQ303" s="8"/>
      <c r="HR303" s="8"/>
      <c r="HS303" s="8"/>
      <c r="HT303" s="8"/>
      <c r="HU303" s="8"/>
      <c r="HV303" s="8"/>
      <c r="HW303" s="8"/>
      <c r="HX303" s="8"/>
      <c r="HY303" s="8"/>
      <c r="HZ303" s="8"/>
      <c r="IA303" s="8"/>
      <c r="IB303" s="8"/>
      <c r="IC303" s="8"/>
      <c r="ID303" s="8"/>
      <c r="IE303" s="8"/>
      <c r="IF303" s="8"/>
      <c r="IG303" s="8"/>
      <c r="IH303" s="8"/>
      <c r="II303" s="8"/>
      <c r="IJ303" s="8"/>
      <c r="IK303" s="8"/>
      <c r="IL303" s="8"/>
      <c r="IM303" s="8"/>
      <c r="IN303" s="8"/>
      <c r="IO303" s="8"/>
      <c r="IP303" s="8"/>
    </row>
    <row r="304" spans="1:250" s="6" customFormat="1" ht="30" x14ac:dyDescent="0.25">
      <c r="A304" s="13">
        <v>1</v>
      </c>
      <c r="B304" s="121" t="s">
        <v>79</v>
      </c>
      <c r="C304" s="703">
        <f t="shared" si="331"/>
        <v>2987</v>
      </c>
      <c r="D304" s="703">
        <f t="shared" si="331"/>
        <v>1245</v>
      </c>
      <c r="E304" s="703">
        <f t="shared" si="331"/>
        <v>1100</v>
      </c>
      <c r="F304" s="703">
        <f t="shared" si="331"/>
        <v>88.353413654618478</v>
      </c>
      <c r="G304" s="704">
        <f t="shared" si="331"/>
        <v>4693.9510200000004</v>
      </c>
      <c r="H304" s="704">
        <f t="shared" si="331"/>
        <v>1955.81</v>
      </c>
      <c r="I304" s="704">
        <f t="shared" si="331"/>
        <v>1853.3088</v>
      </c>
      <c r="J304" s="704">
        <f t="shared" ref="J304" si="334">J292</f>
        <v>-102.50119999999993</v>
      </c>
      <c r="K304" s="704">
        <f t="shared" ref="K304:L304" si="335">K292</f>
        <v>-21.00506</v>
      </c>
      <c r="L304" s="704">
        <f t="shared" si="335"/>
        <v>1832.3037400000001</v>
      </c>
      <c r="M304" s="704">
        <f t="shared" si="331"/>
        <v>94.759143270563101</v>
      </c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  <c r="AA304" s="8"/>
      <c r="AB304" s="8"/>
      <c r="AC304" s="8"/>
      <c r="AD304" s="8"/>
      <c r="AE304" s="8"/>
      <c r="AF304" s="8"/>
      <c r="AG304" s="8"/>
      <c r="AH304" s="8"/>
      <c r="AI304" s="8"/>
      <c r="AJ304" s="8"/>
      <c r="AK304" s="8"/>
      <c r="AL304" s="8"/>
      <c r="AM304" s="8"/>
      <c r="AN304" s="8"/>
      <c r="AO304" s="8"/>
      <c r="AP304" s="8"/>
      <c r="AQ304" s="8"/>
      <c r="AR304" s="8"/>
      <c r="AS304" s="8"/>
      <c r="AT304" s="8"/>
      <c r="AU304" s="8"/>
      <c r="AV304" s="8"/>
      <c r="AW304" s="8"/>
      <c r="AX304" s="8"/>
      <c r="AY304" s="8"/>
      <c r="AZ304" s="8"/>
      <c r="BA304" s="8"/>
      <c r="BB304" s="8"/>
      <c r="BC304" s="8"/>
      <c r="BD304" s="8"/>
      <c r="BE304" s="8"/>
      <c r="BF304" s="8"/>
      <c r="BG304" s="8"/>
      <c r="BH304" s="8"/>
      <c r="BI304" s="8"/>
      <c r="BJ304" s="8"/>
      <c r="BK304" s="8"/>
      <c r="BL304" s="8"/>
      <c r="BM304" s="8"/>
      <c r="BN304" s="8"/>
      <c r="BO304" s="8"/>
      <c r="BP304" s="8"/>
      <c r="BQ304" s="8"/>
      <c r="BR304" s="8"/>
      <c r="BS304" s="8"/>
      <c r="BT304" s="8"/>
      <c r="BU304" s="8"/>
      <c r="BV304" s="8"/>
      <c r="BW304" s="8"/>
      <c r="BX304" s="8"/>
      <c r="BY304" s="8"/>
      <c r="BZ304" s="8"/>
      <c r="CA304" s="8"/>
      <c r="CB304" s="8"/>
      <c r="CC304" s="8"/>
      <c r="CD304" s="8"/>
      <c r="CE304" s="8"/>
      <c r="CF304" s="8"/>
      <c r="CG304" s="8"/>
      <c r="CH304" s="8"/>
      <c r="CI304" s="8"/>
      <c r="CJ304" s="8"/>
      <c r="CK304" s="8"/>
      <c r="CL304" s="8"/>
      <c r="CM304" s="8"/>
      <c r="CN304" s="8"/>
      <c r="CO304" s="8"/>
      <c r="CP304" s="8"/>
      <c r="CQ304" s="8"/>
      <c r="CR304" s="8"/>
      <c r="CS304" s="8"/>
      <c r="CT304" s="8"/>
      <c r="CU304" s="8"/>
      <c r="CV304" s="8"/>
      <c r="CW304" s="8"/>
      <c r="CX304" s="8"/>
      <c r="CY304" s="8"/>
      <c r="CZ304" s="8"/>
      <c r="DA304" s="8"/>
      <c r="DB304" s="8"/>
      <c r="DC304" s="8"/>
      <c r="DD304" s="8"/>
      <c r="DE304" s="8"/>
      <c r="DF304" s="8"/>
      <c r="DG304" s="8"/>
      <c r="DH304" s="8"/>
      <c r="DI304" s="8"/>
      <c r="DJ304" s="8"/>
      <c r="DK304" s="8"/>
      <c r="DL304" s="8"/>
      <c r="DM304" s="8"/>
      <c r="DN304" s="8"/>
      <c r="DO304" s="8"/>
      <c r="DP304" s="8"/>
      <c r="DQ304" s="8"/>
      <c r="DR304" s="8"/>
      <c r="DS304" s="8"/>
      <c r="DT304" s="8"/>
      <c r="DU304" s="8"/>
      <c r="DV304" s="8"/>
      <c r="DW304" s="8"/>
      <c r="DX304" s="8"/>
      <c r="DY304" s="8"/>
      <c r="DZ304" s="8"/>
      <c r="EA304" s="8"/>
      <c r="EB304" s="8"/>
      <c r="EC304" s="8"/>
      <c r="ED304" s="8"/>
      <c r="EE304" s="8"/>
      <c r="EF304" s="8"/>
      <c r="EG304" s="8"/>
      <c r="EH304" s="8"/>
      <c r="EI304" s="8"/>
      <c r="EJ304" s="8"/>
      <c r="EK304" s="8"/>
      <c r="EL304" s="8"/>
      <c r="EM304" s="8"/>
      <c r="EN304" s="8"/>
      <c r="EO304" s="8"/>
      <c r="EP304" s="8"/>
      <c r="EQ304" s="8"/>
      <c r="ER304" s="8"/>
      <c r="ES304" s="8"/>
      <c r="ET304" s="8"/>
      <c r="EU304" s="8"/>
      <c r="EV304" s="8"/>
      <c r="EW304" s="8"/>
      <c r="EX304" s="8"/>
      <c r="EY304" s="8"/>
      <c r="EZ304" s="8"/>
      <c r="FA304" s="8"/>
      <c r="FB304" s="8"/>
      <c r="FC304" s="8"/>
      <c r="FD304" s="8"/>
      <c r="FE304" s="8"/>
      <c r="FF304" s="8"/>
      <c r="FG304" s="8"/>
      <c r="FH304" s="8"/>
      <c r="FI304" s="8"/>
      <c r="FJ304" s="8"/>
      <c r="FK304" s="8"/>
      <c r="FL304" s="8"/>
      <c r="FM304" s="8"/>
      <c r="FN304" s="8"/>
      <c r="FO304" s="8"/>
      <c r="FP304" s="8"/>
      <c r="FQ304" s="8"/>
      <c r="FR304" s="8"/>
      <c r="FS304" s="8"/>
      <c r="FT304" s="8"/>
      <c r="FU304" s="8"/>
      <c r="FV304" s="8"/>
      <c r="FW304" s="8"/>
      <c r="FX304" s="8"/>
      <c r="FY304" s="8"/>
      <c r="FZ304" s="8"/>
      <c r="GA304" s="8"/>
      <c r="GB304" s="8"/>
      <c r="GC304" s="8"/>
      <c r="GD304" s="8"/>
      <c r="GE304" s="8"/>
      <c r="GF304" s="8"/>
      <c r="GG304" s="8"/>
      <c r="GH304" s="8"/>
      <c r="GI304" s="8"/>
      <c r="GJ304" s="8"/>
      <c r="GK304" s="8"/>
      <c r="GL304" s="8"/>
      <c r="GM304" s="8"/>
      <c r="GN304" s="8"/>
      <c r="GO304" s="8"/>
      <c r="GP304" s="8"/>
      <c r="GQ304" s="8"/>
      <c r="GR304" s="8"/>
      <c r="GS304" s="8"/>
      <c r="GT304" s="8"/>
      <c r="GU304" s="8"/>
      <c r="GV304" s="8"/>
      <c r="GW304" s="8"/>
      <c r="GX304" s="8"/>
      <c r="GY304" s="8"/>
      <c r="GZ304" s="8"/>
      <c r="HA304" s="8"/>
      <c r="HB304" s="8"/>
      <c r="HC304" s="8"/>
      <c r="HD304" s="8"/>
      <c r="HE304" s="8"/>
      <c r="HF304" s="8"/>
      <c r="HG304" s="8"/>
      <c r="HH304" s="8"/>
      <c r="HI304" s="8"/>
      <c r="HJ304" s="8"/>
      <c r="HK304" s="8"/>
      <c r="HL304" s="8"/>
      <c r="HM304" s="8"/>
      <c r="HN304" s="8"/>
      <c r="HO304" s="8"/>
      <c r="HP304" s="8"/>
      <c r="HQ304" s="8"/>
      <c r="HR304" s="8"/>
      <c r="HS304" s="8"/>
      <c r="HT304" s="8"/>
      <c r="HU304" s="8"/>
      <c r="HV304" s="8"/>
      <c r="HW304" s="8"/>
      <c r="HX304" s="8"/>
      <c r="HY304" s="8"/>
      <c r="HZ304" s="8"/>
      <c r="IA304" s="8"/>
      <c r="IB304" s="8"/>
      <c r="IC304" s="8"/>
      <c r="ID304" s="8"/>
      <c r="IE304" s="8"/>
      <c r="IF304" s="8"/>
      <c r="IG304" s="8"/>
      <c r="IH304" s="8"/>
      <c r="II304" s="8"/>
      <c r="IJ304" s="8"/>
      <c r="IK304" s="8"/>
      <c r="IL304" s="8"/>
      <c r="IM304" s="8"/>
      <c r="IN304" s="8"/>
      <c r="IO304" s="8"/>
      <c r="IP304" s="8"/>
    </row>
    <row r="305" spans="1:250" s="6" customFormat="1" ht="30" x14ac:dyDescent="0.25">
      <c r="A305" s="13">
        <v>1</v>
      </c>
      <c r="B305" s="121" t="s">
        <v>80</v>
      </c>
      <c r="C305" s="703">
        <f t="shared" si="331"/>
        <v>896.1</v>
      </c>
      <c r="D305" s="703">
        <f t="shared" si="331"/>
        <v>373</v>
      </c>
      <c r="E305" s="703">
        <f t="shared" si="331"/>
        <v>532</v>
      </c>
      <c r="F305" s="703">
        <f t="shared" si="331"/>
        <v>142.62734584450402</v>
      </c>
      <c r="G305" s="704">
        <f t="shared" si="331"/>
        <v>1628.984346</v>
      </c>
      <c r="H305" s="704">
        <f t="shared" si="331"/>
        <v>678.74</v>
      </c>
      <c r="I305" s="704">
        <f t="shared" si="331"/>
        <v>949.89308000000005</v>
      </c>
      <c r="J305" s="704">
        <f t="shared" ref="J305" si="336">J293</f>
        <v>271.15308000000005</v>
      </c>
      <c r="K305" s="704">
        <f t="shared" ref="K305:L305" si="337">K293</f>
        <v>-9.0493300000000012</v>
      </c>
      <c r="L305" s="704">
        <f t="shared" si="337"/>
        <v>940.84375</v>
      </c>
      <c r="M305" s="704">
        <f t="shared" si="331"/>
        <v>139.94947697203642</v>
      </c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  <c r="AA305" s="8"/>
      <c r="AB305" s="8"/>
      <c r="AC305" s="8"/>
      <c r="AD305" s="8"/>
      <c r="AE305" s="8"/>
      <c r="AF305" s="8"/>
      <c r="AG305" s="8"/>
      <c r="AH305" s="8"/>
      <c r="AI305" s="8"/>
      <c r="AJ305" s="8"/>
      <c r="AK305" s="8"/>
      <c r="AL305" s="8"/>
      <c r="AM305" s="8"/>
      <c r="AN305" s="8"/>
      <c r="AO305" s="8"/>
      <c r="AP305" s="8"/>
      <c r="AQ305" s="8"/>
      <c r="AR305" s="8"/>
      <c r="AS305" s="8"/>
      <c r="AT305" s="8"/>
      <c r="AU305" s="8"/>
      <c r="AV305" s="8"/>
      <c r="AW305" s="8"/>
      <c r="AX305" s="8"/>
      <c r="AY305" s="8"/>
      <c r="AZ305" s="8"/>
      <c r="BA305" s="8"/>
      <c r="BB305" s="8"/>
      <c r="BC305" s="8"/>
      <c r="BD305" s="8"/>
      <c r="BE305" s="8"/>
      <c r="BF305" s="8"/>
      <c r="BG305" s="8"/>
      <c r="BH305" s="8"/>
      <c r="BI305" s="8"/>
      <c r="BJ305" s="8"/>
      <c r="BK305" s="8"/>
      <c r="BL305" s="8"/>
      <c r="BM305" s="8"/>
      <c r="BN305" s="8"/>
      <c r="BO305" s="8"/>
      <c r="BP305" s="8"/>
      <c r="BQ305" s="8"/>
      <c r="BR305" s="8"/>
      <c r="BS305" s="8"/>
      <c r="BT305" s="8"/>
      <c r="BU305" s="8"/>
      <c r="BV305" s="8"/>
      <c r="BW305" s="8"/>
      <c r="BX305" s="8"/>
      <c r="BY305" s="8"/>
      <c r="BZ305" s="8"/>
      <c r="CA305" s="8"/>
      <c r="CB305" s="8"/>
      <c r="CC305" s="8"/>
      <c r="CD305" s="8"/>
      <c r="CE305" s="8"/>
      <c r="CF305" s="8"/>
      <c r="CG305" s="8"/>
      <c r="CH305" s="8"/>
      <c r="CI305" s="8"/>
      <c r="CJ305" s="8"/>
      <c r="CK305" s="8"/>
      <c r="CL305" s="8"/>
      <c r="CM305" s="8"/>
      <c r="CN305" s="8"/>
      <c r="CO305" s="8"/>
      <c r="CP305" s="8"/>
      <c r="CQ305" s="8"/>
      <c r="CR305" s="8"/>
      <c r="CS305" s="8"/>
      <c r="CT305" s="8"/>
      <c r="CU305" s="8"/>
      <c r="CV305" s="8"/>
      <c r="CW305" s="8"/>
      <c r="CX305" s="8"/>
      <c r="CY305" s="8"/>
      <c r="CZ305" s="8"/>
      <c r="DA305" s="8"/>
      <c r="DB305" s="8"/>
      <c r="DC305" s="8"/>
      <c r="DD305" s="8"/>
      <c r="DE305" s="8"/>
      <c r="DF305" s="8"/>
      <c r="DG305" s="8"/>
      <c r="DH305" s="8"/>
      <c r="DI305" s="8"/>
      <c r="DJ305" s="8"/>
      <c r="DK305" s="8"/>
      <c r="DL305" s="8"/>
      <c r="DM305" s="8"/>
      <c r="DN305" s="8"/>
      <c r="DO305" s="8"/>
      <c r="DP305" s="8"/>
      <c r="DQ305" s="8"/>
      <c r="DR305" s="8"/>
      <c r="DS305" s="8"/>
      <c r="DT305" s="8"/>
      <c r="DU305" s="8"/>
      <c r="DV305" s="8"/>
      <c r="DW305" s="8"/>
      <c r="DX305" s="8"/>
      <c r="DY305" s="8"/>
      <c r="DZ305" s="8"/>
      <c r="EA305" s="8"/>
      <c r="EB305" s="8"/>
      <c r="EC305" s="8"/>
      <c r="ED305" s="8"/>
      <c r="EE305" s="8"/>
      <c r="EF305" s="8"/>
      <c r="EG305" s="8"/>
      <c r="EH305" s="8"/>
      <c r="EI305" s="8"/>
      <c r="EJ305" s="8"/>
      <c r="EK305" s="8"/>
      <c r="EL305" s="8"/>
      <c r="EM305" s="8"/>
      <c r="EN305" s="8"/>
      <c r="EO305" s="8"/>
      <c r="EP305" s="8"/>
      <c r="EQ305" s="8"/>
      <c r="ER305" s="8"/>
      <c r="ES305" s="8"/>
      <c r="ET305" s="8"/>
      <c r="EU305" s="8"/>
      <c r="EV305" s="8"/>
      <c r="EW305" s="8"/>
      <c r="EX305" s="8"/>
      <c r="EY305" s="8"/>
      <c r="EZ305" s="8"/>
      <c r="FA305" s="8"/>
      <c r="FB305" s="8"/>
      <c r="FC305" s="8"/>
      <c r="FD305" s="8"/>
      <c r="FE305" s="8"/>
      <c r="FF305" s="8"/>
      <c r="FG305" s="8"/>
      <c r="FH305" s="8"/>
      <c r="FI305" s="8"/>
      <c r="FJ305" s="8"/>
      <c r="FK305" s="8"/>
      <c r="FL305" s="8"/>
      <c r="FM305" s="8"/>
      <c r="FN305" s="8"/>
      <c r="FO305" s="8"/>
      <c r="FP305" s="8"/>
      <c r="FQ305" s="8"/>
      <c r="FR305" s="8"/>
      <c r="FS305" s="8"/>
      <c r="FT305" s="8"/>
      <c r="FU305" s="8"/>
      <c r="FV305" s="8"/>
      <c r="FW305" s="8"/>
      <c r="FX305" s="8"/>
      <c r="FY305" s="8"/>
      <c r="FZ305" s="8"/>
      <c r="GA305" s="8"/>
      <c r="GB305" s="8"/>
      <c r="GC305" s="8"/>
      <c r="GD305" s="8"/>
      <c r="GE305" s="8"/>
      <c r="GF305" s="8"/>
      <c r="GG305" s="8"/>
      <c r="GH305" s="8"/>
      <c r="GI305" s="8"/>
      <c r="GJ305" s="8"/>
      <c r="GK305" s="8"/>
      <c r="GL305" s="8"/>
      <c r="GM305" s="8"/>
      <c r="GN305" s="8"/>
      <c r="GO305" s="8"/>
      <c r="GP305" s="8"/>
      <c r="GQ305" s="8"/>
      <c r="GR305" s="8"/>
      <c r="GS305" s="8"/>
      <c r="GT305" s="8"/>
      <c r="GU305" s="8"/>
      <c r="GV305" s="8"/>
      <c r="GW305" s="8"/>
      <c r="GX305" s="8"/>
      <c r="GY305" s="8"/>
      <c r="GZ305" s="8"/>
      <c r="HA305" s="8"/>
      <c r="HB305" s="8"/>
      <c r="HC305" s="8"/>
      <c r="HD305" s="8"/>
      <c r="HE305" s="8"/>
      <c r="HF305" s="8"/>
      <c r="HG305" s="8"/>
      <c r="HH305" s="8"/>
      <c r="HI305" s="8"/>
      <c r="HJ305" s="8"/>
      <c r="HK305" s="8"/>
      <c r="HL305" s="8"/>
      <c r="HM305" s="8"/>
      <c r="HN305" s="8"/>
      <c r="HO305" s="8"/>
      <c r="HP305" s="8"/>
      <c r="HQ305" s="8"/>
      <c r="HR305" s="8"/>
      <c r="HS305" s="8"/>
      <c r="HT305" s="8"/>
      <c r="HU305" s="8"/>
      <c r="HV305" s="8"/>
      <c r="HW305" s="8"/>
      <c r="HX305" s="8"/>
      <c r="HY305" s="8"/>
      <c r="HZ305" s="8"/>
      <c r="IA305" s="8"/>
      <c r="IB305" s="8"/>
      <c r="IC305" s="8"/>
      <c r="ID305" s="8"/>
      <c r="IE305" s="8"/>
      <c r="IF305" s="8"/>
      <c r="IG305" s="8"/>
      <c r="IH305" s="8"/>
      <c r="II305" s="8"/>
      <c r="IJ305" s="8"/>
      <c r="IK305" s="8"/>
      <c r="IL305" s="8"/>
      <c r="IM305" s="8"/>
      <c r="IN305" s="8"/>
      <c r="IO305" s="8"/>
      <c r="IP305" s="8"/>
    </row>
    <row r="306" spans="1:250" s="6" customFormat="1" ht="45" x14ac:dyDescent="0.25">
      <c r="A306" s="13">
        <v>1</v>
      </c>
      <c r="B306" s="121" t="s">
        <v>114</v>
      </c>
      <c r="C306" s="703">
        <f t="shared" si="331"/>
        <v>25</v>
      </c>
      <c r="D306" s="703">
        <f t="shared" si="331"/>
        <v>10</v>
      </c>
      <c r="E306" s="703">
        <f t="shared" si="331"/>
        <v>0</v>
      </c>
      <c r="F306" s="703">
        <f t="shared" si="331"/>
        <v>0</v>
      </c>
      <c r="G306" s="704">
        <f t="shared" si="331"/>
        <v>164.05199999999999</v>
      </c>
      <c r="H306" s="704">
        <f t="shared" si="331"/>
        <v>68.36</v>
      </c>
      <c r="I306" s="704">
        <f t="shared" si="331"/>
        <v>0</v>
      </c>
      <c r="J306" s="704">
        <f t="shared" ref="J306" si="338">J294</f>
        <v>-68.36</v>
      </c>
      <c r="K306" s="704">
        <f t="shared" ref="K306:L306" si="339">K294</f>
        <v>0</v>
      </c>
      <c r="L306" s="704">
        <f t="shared" si="339"/>
        <v>0</v>
      </c>
      <c r="M306" s="704">
        <f t="shared" si="331"/>
        <v>0</v>
      </c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  <c r="AA306" s="8"/>
      <c r="AB306" s="8"/>
      <c r="AC306" s="8"/>
      <c r="AD306" s="8"/>
      <c r="AE306" s="8"/>
      <c r="AF306" s="8"/>
      <c r="AG306" s="8"/>
      <c r="AH306" s="8"/>
      <c r="AI306" s="8"/>
      <c r="AJ306" s="8"/>
      <c r="AK306" s="8"/>
      <c r="AL306" s="8"/>
      <c r="AM306" s="8"/>
      <c r="AN306" s="8"/>
      <c r="AO306" s="8"/>
      <c r="AP306" s="8"/>
      <c r="AQ306" s="8"/>
      <c r="AR306" s="8"/>
      <c r="AS306" s="8"/>
      <c r="AT306" s="8"/>
      <c r="AU306" s="8"/>
      <c r="AV306" s="8"/>
      <c r="AW306" s="8"/>
      <c r="AX306" s="8"/>
      <c r="AY306" s="8"/>
      <c r="AZ306" s="8"/>
      <c r="BA306" s="8"/>
      <c r="BB306" s="8"/>
      <c r="BC306" s="8"/>
      <c r="BD306" s="8"/>
      <c r="BE306" s="8"/>
      <c r="BF306" s="8"/>
      <c r="BG306" s="8"/>
      <c r="BH306" s="8"/>
      <c r="BI306" s="8"/>
      <c r="BJ306" s="8"/>
      <c r="BK306" s="8"/>
      <c r="BL306" s="8"/>
      <c r="BM306" s="8"/>
      <c r="BN306" s="8"/>
      <c r="BO306" s="8"/>
      <c r="BP306" s="8"/>
      <c r="BQ306" s="8"/>
      <c r="BR306" s="8"/>
      <c r="BS306" s="8"/>
      <c r="BT306" s="8"/>
      <c r="BU306" s="8"/>
      <c r="BV306" s="8"/>
      <c r="BW306" s="8"/>
      <c r="BX306" s="8"/>
      <c r="BY306" s="8"/>
      <c r="BZ306" s="8"/>
      <c r="CA306" s="8"/>
      <c r="CB306" s="8"/>
      <c r="CC306" s="8"/>
      <c r="CD306" s="8"/>
      <c r="CE306" s="8"/>
      <c r="CF306" s="8"/>
      <c r="CG306" s="8"/>
      <c r="CH306" s="8"/>
      <c r="CI306" s="8"/>
      <c r="CJ306" s="8"/>
      <c r="CK306" s="8"/>
      <c r="CL306" s="8"/>
      <c r="CM306" s="8"/>
      <c r="CN306" s="8"/>
      <c r="CO306" s="8"/>
      <c r="CP306" s="8"/>
      <c r="CQ306" s="8"/>
      <c r="CR306" s="8"/>
      <c r="CS306" s="8"/>
      <c r="CT306" s="8"/>
      <c r="CU306" s="8"/>
      <c r="CV306" s="8"/>
      <c r="CW306" s="8"/>
      <c r="CX306" s="8"/>
      <c r="CY306" s="8"/>
      <c r="CZ306" s="8"/>
      <c r="DA306" s="8"/>
      <c r="DB306" s="8"/>
      <c r="DC306" s="8"/>
      <c r="DD306" s="8"/>
      <c r="DE306" s="8"/>
      <c r="DF306" s="8"/>
      <c r="DG306" s="8"/>
      <c r="DH306" s="8"/>
      <c r="DI306" s="8"/>
      <c r="DJ306" s="8"/>
      <c r="DK306" s="8"/>
      <c r="DL306" s="8"/>
      <c r="DM306" s="8"/>
      <c r="DN306" s="8"/>
      <c r="DO306" s="8"/>
      <c r="DP306" s="8"/>
      <c r="DQ306" s="8"/>
      <c r="DR306" s="8"/>
      <c r="DS306" s="8"/>
      <c r="DT306" s="8"/>
      <c r="DU306" s="8"/>
      <c r="DV306" s="8"/>
      <c r="DW306" s="8"/>
      <c r="DX306" s="8"/>
      <c r="DY306" s="8"/>
      <c r="DZ306" s="8"/>
      <c r="EA306" s="8"/>
      <c r="EB306" s="8"/>
      <c r="EC306" s="8"/>
      <c r="ED306" s="8"/>
      <c r="EE306" s="8"/>
      <c r="EF306" s="8"/>
      <c r="EG306" s="8"/>
      <c r="EH306" s="8"/>
      <c r="EI306" s="8"/>
      <c r="EJ306" s="8"/>
      <c r="EK306" s="8"/>
      <c r="EL306" s="8"/>
      <c r="EM306" s="8"/>
      <c r="EN306" s="8"/>
      <c r="EO306" s="8"/>
      <c r="EP306" s="8"/>
      <c r="EQ306" s="8"/>
      <c r="ER306" s="8"/>
      <c r="ES306" s="8"/>
      <c r="ET306" s="8"/>
      <c r="EU306" s="8"/>
      <c r="EV306" s="8"/>
      <c r="EW306" s="8"/>
      <c r="EX306" s="8"/>
      <c r="EY306" s="8"/>
      <c r="EZ306" s="8"/>
      <c r="FA306" s="8"/>
      <c r="FB306" s="8"/>
      <c r="FC306" s="8"/>
      <c r="FD306" s="8"/>
      <c r="FE306" s="8"/>
      <c r="FF306" s="8"/>
      <c r="FG306" s="8"/>
      <c r="FH306" s="8"/>
      <c r="FI306" s="8"/>
      <c r="FJ306" s="8"/>
      <c r="FK306" s="8"/>
      <c r="FL306" s="8"/>
      <c r="FM306" s="8"/>
      <c r="FN306" s="8"/>
      <c r="FO306" s="8"/>
      <c r="FP306" s="8"/>
      <c r="FQ306" s="8"/>
      <c r="FR306" s="8"/>
      <c r="FS306" s="8"/>
      <c r="FT306" s="8"/>
      <c r="FU306" s="8"/>
      <c r="FV306" s="8"/>
      <c r="FW306" s="8"/>
      <c r="FX306" s="8"/>
      <c r="FY306" s="8"/>
      <c r="FZ306" s="8"/>
      <c r="GA306" s="8"/>
      <c r="GB306" s="8"/>
      <c r="GC306" s="8"/>
      <c r="GD306" s="8"/>
      <c r="GE306" s="8"/>
      <c r="GF306" s="8"/>
      <c r="GG306" s="8"/>
      <c r="GH306" s="8"/>
      <c r="GI306" s="8"/>
      <c r="GJ306" s="8"/>
      <c r="GK306" s="8"/>
      <c r="GL306" s="8"/>
      <c r="GM306" s="8"/>
      <c r="GN306" s="8"/>
      <c r="GO306" s="8"/>
      <c r="GP306" s="8"/>
      <c r="GQ306" s="8"/>
      <c r="GR306" s="8"/>
      <c r="GS306" s="8"/>
      <c r="GT306" s="8"/>
      <c r="GU306" s="8"/>
      <c r="GV306" s="8"/>
      <c r="GW306" s="8"/>
      <c r="GX306" s="8"/>
      <c r="GY306" s="8"/>
      <c r="GZ306" s="8"/>
      <c r="HA306" s="8"/>
      <c r="HB306" s="8"/>
      <c r="HC306" s="8"/>
      <c r="HD306" s="8"/>
      <c r="HE306" s="8"/>
      <c r="HF306" s="8"/>
      <c r="HG306" s="8"/>
      <c r="HH306" s="8"/>
      <c r="HI306" s="8"/>
      <c r="HJ306" s="8"/>
      <c r="HK306" s="8"/>
      <c r="HL306" s="8"/>
      <c r="HM306" s="8"/>
      <c r="HN306" s="8"/>
      <c r="HO306" s="8"/>
      <c r="HP306" s="8"/>
      <c r="HQ306" s="8"/>
      <c r="HR306" s="8"/>
      <c r="HS306" s="8"/>
      <c r="HT306" s="8"/>
      <c r="HU306" s="8"/>
      <c r="HV306" s="8"/>
      <c r="HW306" s="8"/>
      <c r="HX306" s="8"/>
      <c r="HY306" s="8"/>
      <c r="HZ306" s="8"/>
      <c r="IA306" s="8"/>
      <c r="IB306" s="8"/>
      <c r="IC306" s="8"/>
      <c r="ID306" s="8"/>
      <c r="IE306" s="8"/>
      <c r="IF306" s="8"/>
      <c r="IG306" s="8"/>
      <c r="IH306" s="8"/>
      <c r="II306" s="8"/>
      <c r="IJ306" s="8"/>
      <c r="IK306" s="8"/>
      <c r="IL306" s="8"/>
      <c r="IM306" s="8"/>
      <c r="IN306" s="8"/>
      <c r="IO306" s="8"/>
      <c r="IP306" s="8"/>
    </row>
    <row r="307" spans="1:250" s="6" customFormat="1" ht="30" x14ac:dyDescent="0.25">
      <c r="A307" s="13">
        <v>1</v>
      </c>
      <c r="B307" s="121" t="s">
        <v>115</v>
      </c>
      <c r="C307" s="703">
        <f t="shared" si="331"/>
        <v>279</v>
      </c>
      <c r="D307" s="703">
        <f t="shared" si="331"/>
        <v>116</v>
      </c>
      <c r="E307" s="703">
        <f t="shared" si="331"/>
        <v>0</v>
      </c>
      <c r="F307" s="703">
        <f t="shared" si="331"/>
        <v>0</v>
      </c>
      <c r="G307" s="704">
        <f t="shared" si="331"/>
        <v>1830.82032</v>
      </c>
      <c r="H307" s="704">
        <f t="shared" si="331"/>
        <v>762.84</v>
      </c>
      <c r="I307" s="704">
        <f t="shared" si="331"/>
        <v>0</v>
      </c>
      <c r="J307" s="704">
        <f t="shared" ref="J307" si="340">J295</f>
        <v>-762.84</v>
      </c>
      <c r="K307" s="704">
        <f t="shared" ref="K307:L307" si="341">K295</f>
        <v>0</v>
      </c>
      <c r="L307" s="704">
        <f t="shared" si="341"/>
        <v>0</v>
      </c>
      <c r="M307" s="704">
        <f t="shared" si="331"/>
        <v>0</v>
      </c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  <c r="AA307" s="8"/>
      <c r="AB307" s="8"/>
      <c r="AC307" s="8"/>
      <c r="AD307" s="8"/>
      <c r="AE307" s="8"/>
      <c r="AF307" s="8"/>
      <c r="AG307" s="8"/>
      <c r="AH307" s="8"/>
      <c r="AI307" s="8"/>
      <c r="AJ307" s="8"/>
      <c r="AK307" s="8"/>
      <c r="AL307" s="8"/>
      <c r="AM307" s="8"/>
      <c r="AN307" s="8"/>
      <c r="AO307" s="8"/>
      <c r="AP307" s="8"/>
      <c r="AQ307" s="8"/>
      <c r="AR307" s="8"/>
      <c r="AS307" s="8"/>
      <c r="AT307" s="8"/>
      <c r="AU307" s="8"/>
      <c r="AV307" s="8"/>
      <c r="AW307" s="8"/>
      <c r="AX307" s="8"/>
      <c r="AY307" s="8"/>
      <c r="AZ307" s="8"/>
      <c r="BA307" s="8"/>
      <c r="BB307" s="8"/>
      <c r="BC307" s="8"/>
      <c r="BD307" s="8"/>
      <c r="BE307" s="8"/>
      <c r="BF307" s="8"/>
      <c r="BG307" s="8"/>
      <c r="BH307" s="8"/>
      <c r="BI307" s="8"/>
      <c r="BJ307" s="8"/>
      <c r="BK307" s="8"/>
      <c r="BL307" s="8"/>
      <c r="BM307" s="8"/>
      <c r="BN307" s="8"/>
      <c r="BO307" s="8"/>
      <c r="BP307" s="8"/>
      <c r="BQ307" s="8"/>
      <c r="BR307" s="8"/>
      <c r="BS307" s="8"/>
      <c r="BT307" s="8"/>
      <c r="BU307" s="8"/>
      <c r="BV307" s="8"/>
      <c r="BW307" s="8"/>
      <c r="BX307" s="8"/>
      <c r="BY307" s="8"/>
      <c r="BZ307" s="8"/>
      <c r="CA307" s="8"/>
      <c r="CB307" s="8"/>
      <c r="CC307" s="8"/>
      <c r="CD307" s="8"/>
      <c r="CE307" s="8"/>
      <c r="CF307" s="8"/>
      <c r="CG307" s="8"/>
      <c r="CH307" s="8"/>
      <c r="CI307" s="8"/>
      <c r="CJ307" s="8"/>
      <c r="CK307" s="8"/>
      <c r="CL307" s="8"/>
      <c r="CM307" s="8"/>
      <c r="CN307" s="8"/>
      <c r="CO307" s="8"/>
      <c r="CP307" s="8"/>
      <c r="CQ307" s="8"/>
      <c r="CR307" s="8"/>
      <c r="CS307" s="8"/>
      <c r="CT307" s="8"/>
      <c r="CU307" s="8"/>
      <c r="CV307" s="8"/>
      <c r="CW307" s="8"/>
      <c r="CX307" s="8"/>
      <c r="CY307" s="8"/>
      <c r="CZ307" s="8"/>
      <c r="DA307" s="8"/>
      <c r="DB307" s="8"/>
      <c r="DC307" s="8"/>
      <c r="DD307" s="8"/>
      <c r="DE307" s="8"/>
      <c r="DF307" s="8"/>
      <c r="DG307" s="8"/>
      <c r="DH307" s="8"/>
      <c r="DI307" s="8"/>
      <c r="DJ307" s="8"/>
      <c r="DK307" s="8"/>
      <c r="DL307" s="8"/>
      <c r="DM307" s="8"/>
      <c r="DN307" s="8"/>
      <c r="DO307" s="8"/>
      <c r="DP307" s="8"/>
      <c r="DQ307" s="8"/>
      <c r="DR307" s="8"/>
      <c r="DS307" s="8"/>
      <c r="DT307" s="8"/>
      <c r="DU307" s="8"/>
      <c r="DV307" s="8"/>
      <c r="DW307" s="8"/>
      <c r="DX307" s="8"/>
      <c r="DY307" s="8"/>
      <c r="DZ307" s="8"/>
      <c r="EA307" s="8"/>
      <c r="EB307" s="8"/>
      <c r="EC307" s="8"/>
      <c r="ED307" s="8"/>
      <c r="EE307" s="8"/>
      <c r="EF307" s="8"/>
      <c r="EG307" s="8"/>
      <c r="EH307" s="8"/>
      <c r="EI307" s="8"/>
      <c r="EJ307" s="8"/>
      <c r="EK307" s="8"/>
      <c r="EL307" s="8"/>
      <c r="EM307" s="8"/>
      <c r="EN307" s="8"/>
      <c r="EO307" s="8"/>
      <c r="EP307" s="8"/>
      <c r="EQ307" s="8"/>
      <c r="ER307" s="8"/>
      <c r="ES307" s="8"/>
      <c r="ET307" s="8"/>
      <c r="EU307" s="8"/>
      <c r="EV307" s="8"/>
      <c r="EW307" s="8"/>
      <c r="EX307" s="8"/>
      <c r="EY307" s="8"/>
      <c r="EZ307" s="8"/>
      <c r="FA307" s="8"/>
      <c r="FB307" s="8"/>
      <c r="FC307" s="8"/>
      <c r="FD307" s="8"/>
      <c r="FE307" s="8"/>
      <c r="FF307" s="8"/>
      <c r="FG307" s="8"/>
      <c r="FH307" s="8"/>
      <c r="FI307" s="8"/>
      <c r="FJ307" s="8"/>
      <c r="FK307" s="8"/>
      <c r="FL307" s="8"/>
      <c r="FM307" s="8"/>
      <c r="FN307" s="8"/>
      <c r="FO307" s="8"/>
      <c r="FP307" s="8"/>
      <c r="FQ307" s="8"/>
      <c r="FR307" s="8"/>
      <c r="FS307" s="8"/>
      <c r="FT307" s="8"/>
      <c r="FU307" s="8"/>
      <c r="FV307" s="8"/>
      <c r="FW307" s="8"/>
      <c r="FX307" s="8"/>
      <c r="FY307" s="8"/>
      <c r="FZ307" s="8"/>
      <c r="GA307" s="8"/>
      <c r="GB307" s="8"/>
      <c r="GC307" s="8"/>
      <c r="GD307" s="8"/>
      <c r="GE307" s="8"/>
      <c r="GF307" s="8"/>
      <c r="GG307" s="8"/>
      <c r="GH307" s="8"/>
      <c r="GI307" s="8"/>
      <c r="GJ307" s="8"/>
      <c r="GK307" s="8"/>
      <c r="GL307" s="8"/>
      <c r="GM307" s="8"/>
      <c r="GN307" s="8"/>
      <c r="GO307" s="8"/>
      <c r="GP307" s="8"/>
      <c r="GQ307" s="8"/>
      <c r="GR307" s="8"/>
      <c r="GS307" s="8"/>
      <c r="GT307" s="8"/>
      <c r="GU307" s="8"/>
      <c r="GV307" s="8"/>
      <c r="GW307" s="8"/>
      <c r="GX307" s="8"/>
      <c r="GY307" s="8"/>
      <c r="GZ307" s="8"/>
      <c r="HA307" s="8"/>
      <c r="HB307" s="8"/>
      <c r="HC307" s="8"/>
      <c r="HD307" s="8"/>
      <c r="HE307" s="8"/>
      <c r="HF307" s="8"/>
      <c r="HG307" s="8"/>
      <c r="HH307" s="8"/>
      <c r="HI307" s="8"/>
      <c r="HJ307" s="8"/>
      <c r="HK307" s="8"/>
      <c r="HL307" s="8"/>
      <c r="HM307" s="8"/>
      <c r="HN307" s="8"/>
      <c r="HO307" s="8"/>
      <c r="HP307" s="8"/>
      <c r="HQ307" s="8"/>
      <c r="HR307" s="8"/>
      <c r="HS307" s="8"/>
      <c r="HT307" s="8"/>
      <c r="HU307" s="8"/>
      <c r="HV307" s="8"/>
      <c r="HW307" s="8"/>
      <c r="HX307" s="8"/>
      <c r="HY307" s="8"/>
      <c r="HZ307" s="8"/>
      <c r="IA307" s="8"/>
      <c r="IB307" s="8"/>
      <c r="IC307" s="8"/>
      <c r="ID307" s="8"/>
      <c r="IE307" s="8"/>
      <c r="IF307" s="8"/>
      <c r="IG307" s="8"/>
      <c r="IH307" s="8"/>
      <c r="II307" s="8"/>
      <c r="IJ307" s="8"/>
      <c r="IK307" s="8"/>
      <c r="IL307" s="8"/>
      <c r="IM307" s="8"/>
      <c r="IN307" s="8"/>
      <c r="IO307" s="8"/>
      <c r="IP307" s="8"/>
    </row>
    <row r="308" spans="1:250" s="6" customFormat="1" ht="30" x14ac:dyDescent="0.25">
      <c r="A308" s="13">
        <v>1</v>
      </c>
      <c r="B308" s="145" t="s">
        <v>112</v>
      </c>
      <c r="C308" s="703">
        <f t="shared" si="331"/>
        <v>7360</v>
      </c>
      <c r="D308" s="703">
        <f t="shared" si="331"/>
        <v>3066</v>
      </c>
      <c r="E308" s="703">
        <f t="shared" si="331"/>
        <v>2564</v>
      </c>
      <c r="F308" s="703">
        <f t="shared" si="331"/>
        <v>83.626875407697327</v>
      </c>
      <c r="G308" s="704">
        <f t="shared" si="331"/>
        <v>15702.4712</v>
      </c>
      <c r="H308" s="704">
        <f t="shared" si="331"/>
        <v>6542.7</v>
      </c>
      <c r="I308" s="704">
        <f t="shared" si="331"/>
        <v>5324.34699</v>
      </c>
      <c r="J308" s="704">
        <f t="shared" ref="J308" si="342">J296</f>
        <v>-1218.3530099999998</v>
      </c>
      <c r="K308" s="704">
        <f t="shared" ref="K308:L308" si="343">K296</f>
        <v>0</v>
      </c>
      <c r="L308" s="704">
        <f t="shared" si="343"/>
        <v>5324.34699</v>
      </c>
      <c r="M308" s="704">
        <f t="shared" si="331"/>
        <v>81.378436883855287</v>
      </c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  <c r="AA308" s="8"/>
      <c r="AB308" s="8"/>
      <c r="AC308" s="8"/>
      <c r="AD308" s="8"/>
      <c r="AE308" s="8"/>
      <c r="AF308" s="8"/>
      <c r="AG308" s="8"/>
      <c r="AH308" s="8"/>
      <c r="AI308" s="8"/>
      <c r="AJ308" s="8"/>
      <c r="AK308" s="8"/>
      <c r="AL308" s="8"/>
      <c r="AM308" s="8"/>
      <c r="AN308" s="8"/>
      <c r="AO308" s="8"/>
      <c r="AP308" s="8"/>
      <c r="AQ308" s="8"/>
      <c r="AR308" s="8"/>
      <c r="AS308" s="8"/>
      <c r="AT308" s="8"/>
      <c r="AU308" s="8"/>
      <c r="AV308" s="8"/>
      <c r="AW308" s="8"/>
      <c r="AX308" s="8"/>
      <c r="AY308" s="8"/>
      <c r="AZ308" s="8"/>
      <c r="BA308" s="8"/>
      <c r="BB308" s="8"/>
      <c r="BC308" s="8"/>
      <c r="BD308" s="8"/>
      <c r="BE308" s="8"/>
      <c r="BF308" s="8"/>
      <c r="BG308" s="8"/>
      <c r="BH308" s="8"/>
      <c r="BI308" s="8"/>
      <c r="BJ308" s="8"/>
      <c r="BK308" s="8"/>
      <c r="BL308" s="8"/>
      <c r="BM308" s="8"/>
      <c r="BN308" s="8"/>
      <c r="BO308" s="8"/>
      <c r="BP308" s="8"/>
      <c r="BQ308" s="8"/>
      <c r="BR308" s="8"/>
      <c r="BS308" s="8"/>
      <c r="BT308" s="8"/>
      <c r="BU308" s="8"/>
      <c r="BV308" s="8"/>
      <c r="BW308" s="8"/>
      <c r="BX308" s="8"/>
      <c r="BY308" s="8"/>
      <c r="BZ308" s="8"/>
      <c r="CA308" s="8"/>
      <c r="CB308" s="8"/>
      <c r="CC308" s="8"/>
      <c r="CD308" s="8"/>
      <c r="CE308" s="8"/>
      <c r="CF308" s="8"/>
      <c r="CG308" s="8"/>
      <c r="CH308" s="8"/>
      <c r="CI308" s="8"/>
      <c r="CJ308" s="8"/>
      <c r="CK308" s="8"/>
      <c r="CL308" s="8"/>
      <c r="CM308" s="8"/>
      <c r="CN308" s="8"/>
      <c r="CO308" s="8"/>
      <c r="CP308" s="8"/>
      <c r="CQ308" s="8"/>
      <c r="CR308" s="8"/>
      <c r="CS308" s="8"/>
      <c r="CT308" s="8"/>
      <c r="CU308" s="8"/>
      <c r="CV308" s="8"/>
      <c r="CW308" s="8"/>
      <c r="CX308" s="8"/>
      <c r="CY308" s="8"/>
      <c r="CZ308" s="8"/>
      <c r="DA308" s="8"/>
      <c r="DB308" s="8"/>
      <c r="DC308" s="8"/>
      <c r="DD308" s="8"/>
      <c r="DE308" s="8"/>
      <c r="DF308" s="8"/>
      <c r="DG308" s="8"/>
      <c r="DH308" s="8"/>
      <c r="DI308" s="8"/>
      <c r="DJ308" s="8"/>
      <c r="DK308" s="8"/>
      <c r="DL308" s="8"/>
      <c r="DM308" s="8"/>
      <c r="DN308" s="8"/>
      <c r="DO308" s="8"/>
      <c r="DP308" s="8"/>
      <c r="DQ308" s="8"/>
      <c r="DR308" s="8"/>
      <c r="DS308" s="8"/>
      <c r="DT308" s="8"/>
      <c r="DU308" s="8"/>
      <c r="DV308" s="8"/>
      <c r="DW308" s="8"/>
      <c r="DX308" s="8"/>
      <c r="DY308" s="8"/>
      <c r="DZ308" s="8"/>
      <c r="EA308" s="8"/>
      <c r="EB308" s="8"/>
      <c r="EC308" s="8"/>
      <c r="ED308" s="8"/>
      <c r="EE308" s="8"/>
      <c r="EF308" s="8"/>
      <c r="EG308" s="8"/>
      <c r="EH308" s="8"/>
      <c r="EI308" s="8"/>
      <c r="EJ308" s="8"/>
      <c r="EK308" s="8"/>
      <c r="EL308" s="8"/>
      <c r="EM308" s="8"/>
      <c r="EN308" s="8"/>
      <c r="EO308" s="8"/>
      <c r="EP308" s="8"/>
      <c r="EQ308" s="8"/>
      <c r="ER308" s="8"/>
      <c r="ES308" s="8"/>
      <c r="ET308" s="8"/>
      <c r="EU308" s="8"/>
      <c r="EV308" s="8"/>
      <c r="EW308" s="8"/>
      <c r="EX308" s="8"/>
      <c r="EY308" s="8"/>
      <c r="EZ308" s="8"/>
      <c r="FA308" s="8"/>
      <c r="FB308" s="8"/>
      <c r="FC308" s="8"/>
      <c r="FD308" s="8"/>
      <c r="FE308" s="8"/>
      <c r="FF308" s="8"/>
      <c r="FG308" s="8"/>
      <c r="FH308" s="8"/>
      <c r="FI308" s="8"/>
      <c r="FJ308" s="8"/>
      <c r="FK308" s="8"/>
      <c r="FL308" s="8"/>
      <c r="FM308" s="8"/>
      <c r="FN308" s="8"/>
      <c r="FO308" s="8"/>
      <c r="FP308" s="8"/>
      <c r="FQ308" s="8"/>
      <c r="FR308" s="8"/>
      <c r="FS308" s="8"/>
      <c r="FT308" s="8"/>
      <c r="FU308" s="8"/>
      <c r="FV308" s="8"/>
      <c r="FW308" s="8"/>
      <c r="FX308" s="8"/>
      <c r="FY308" s="8"/>
      <c r="FZ308" s="8"/>
      <c r="GA308" s="8"/>
      <c r="GB308" s="8"/>
      <c r="GC308" s="8"/>
      <c r="GD308" s="8"/>
      <c r="GE308" s="8"/>
      <c r="GF308" s="8"/>
      <c r="GG308" s="8"/>
      <c r="GH308" s="8"/>
      <c r="GI308" s="8"/>
      <c r="GJ308" s="8"/>
      <c r="GK308" s="8"/>
      <c r="GL308" s="8"/>
      <c r="GM308" s="8"/>
      <c r="GN308" s="8"/>
      <c r="GO308" s="8"/>
      <c r="GP308" s="8"/>
      <c r="GQ308" s="8"/>
      <c r="GR308" s="8"/>
      <c r="GS308" s="8"/>
      <c r="GT308" s="8"/>
      <c r="GU308" s="8"/>
      <c r="GV308" s="8"/>
      <c r="GW308" s="8"/>
      <c r="GX308" s="8"/>
      <c r="GY308" s="8"/>
      <c r="GZ308" s="8"/>
      <c r="HA308" s="8"/>
      <c r="HB308" s="8"/>
      <c r="HC308" s="8"/>
      <c r="HD308" s="8"/>
      <c r="HE308" s="8"/>
      <c r="HF308" s="8"/>
      <c r="HG308" s="8"/>
      <c r="HH308" s="8"/>
      <c r="HI308" s="8"/>
      <c r="HJ308" s="8"/>
      <c r="HK308" s="8"/>
      <c r="HL308" s="8"/>
      <c r="HM308" s="8"/>
      <c r="HN308" s="8"/>
      <c r="HO308" s="8"/>
      <c r="HP308" s="8"/>
      <c r="HQ308" s="8"/>
      <c r="HR308" s="8"/>
      <c r="HS308" s="8"/>
      <c r="HT308" s="8"/>
      <c r="HU308" s="8"/>
      <c r="HV308" s="8"/>
      <c r="HW308" s="8"/>
      <c r="HX308" s="8"/>
      <c r="HY308" s="8"/>
      <c r="HZ308" s="8"/>
      <c r="IA308" s="8"/>
      <c r="IB308" s="8"/>
      <c r="IC308" s="8"/>
      <c r="ID308" s="8"/>
      <c r="IE308" s="8"/>
      <c r="IF308" s="8"/>
      <c r="IG308" s="8"/>
      <c r="IH308" s="8"/>
      <c r="II308" s="8"/>
      <c r="IJ308" s="8"/>
      <c r="IK308" s="8"/>
      <c r="IL308" s="8"/>
      <c r="IM308" s="8"/>
      <c r="IN308" s="8"/>
      <c r="IO308" s="8"/>
      <c r="IP308" s="8"/>
    </row>
    <row r="309" spans="1:250" s="6" customFormat="1" ht="30" x14ac:dyDescent="0.25">
      <c r="A309" s="13">
        <v>1</v>
      </c>
      <c r="B309" s="121" t="s">
        <v>108</v>
      </c>
      <c r="C309" s="703">
        <f t="shared" si="331"/>
        <v>2000</v>
      </c>
      <c r="D309" s="703">
        <f t="shared" si="331"/>
        <v>833</v>
      </c>
      <c r="E309" s="703">
        <f t="shared" si="331"/>
        <v>863</v>
      </c>
      <c r="F309" s="703">
        <f t="shared" si="331"/>
        <v>103.60144057623049</v>
      </c>
      <c r="G309" s="704">
        <f t="shared" si="331"/>
        <v>4241.0200000000004</v>
      </c>
      <c r="H309" s="704">
        <f t="shared" si="331"/>
        <v>1767.09</v>
      </c>
      <c r="I309" s="704">
        <f t="shared" si="331"/>
        <v>1815.6035099999999</v>
      </c>
      <c r="J309" s="704">
        <f t="shared" ref="J309" si="344">J297</f>
        <v>48.513509999999997</v>
      </c>
      <c r="K309" s="704">
        <f t="shared" ref="K309:L309" si="345">K297</f>
        <v>0</v>
      </c>
      <c r="L309" s="704">
        <f t="shared" si="345"/>
        <v>1815.6035099999999</v>
      </c>
      <c r="M309" s="704">
        <f t="shared" si="331"/>
        <v>102.74538987827444</v>
      </c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  <c r="AA309" s="8"/>
      <c r="AB309" s="8"/>
      <c r="AC309" s="8"/>
      <c r="AD309" s="8"/>
      <c r="AE309" s="8"/>
      <c r="AF309" s="8"/>
      <c r="AG309" s="8"/>
      <c r="AH309" s="8"/>
      <c r="AI309" s="8"/>
      <c r="AJ309" s="8"/>
      <c r="AK309" s="8"/>
      <c r="AL309" s="8"/>
      <c r="AM309" s="8"/>
      <c r="AN309" s="8"/>
      <c r="AO309" s="8"/>
      <c r="AP309" s="8"/>
      <c r="AQ309" s="8"/>
      <c r="AR309" s="8"/>
      <c r="AS309" s="8"/>
      <c r="AT309" s="8"/>
      <c r="AU309" s="8"/>
      <c r="AV309" s="8"/>
      <c r="AW309" s="8"/>
      <c r="AX309" s="8"/>
      <c r="AY309" s="8"/>
      <c r="AZ309" s="8"/>
      <c r="BA309" s="8"/>
      <c r="BB309" s="8"/>
      <c r="BC309" s="8"/>
      <c r="BD309" s="8"/>
      <c r="BE309" s="8"/>
      <c r="BF309" s="8"/>
      <c r="BG309" s="8"/>
      <c r="BH309" s="8"/>
      <c r="BI309" s="8"/>
      <c r="BJ309" s="8"/>
      <c r="BK309" s="8"/>
      <c r="BL309" s="8"/>
      <c r="BM309" s="8"/>
      <c r="BN309" s="8"/>
      <c r="BO309" s="8"/>
      <c r="BP309" s="8"/>
      <c r="BQ309" s="8"/>
      <c r="BR309" s="8"/>
      <c r="BS309" s="8"/>
      <c r="BT309" s="8"/>
      <c r="BU309" s="8"/>
      <c r="BV309" s="8"/>
      <c r="BW309" s="8"/>
      <c r="BX309" s="8"/>
      <c r="BY309" s="8"/>
      <c r="BZ309" s="8"/>
      <c r="CA309" s="8"/>
      <c r="CB309" s="8"/>
      <c r="CC309" s="8"/>
      <c r="CD309" s="8"/>
      <c r="CE309" s="8"/>
      <c r="CF309" s="8"/>
      <c r="CG309" s="8"/>
      <c r="CH309" s="8"/>
      <c r="CI309" s="8"/>
      <c r="CJ309" s="8"/>
      <c r="CK309" s="8"/>
      <c r="CL309" s="8"/>
      <c r="CM309" s="8"/>
      <c r="CN309" s="8"/>
      <c r="CO309" s="8"/>
      <c r="CP309" s="8"/>
      <c r="CQ309" s="8"/>
      <c r="CR309" s="8"/>
      <c r="CS309" s="8"/>
      <c r="CT309" s="8"/>
      <c r="CU309" s="8"/>
      <c r="CV309" s="8"/>
      <c r="CW309" s="8"/>
      <c r="CX309" s="8"/>
      <c r="CY309" s="8"/>
      <c r="CZ309" s="8"/>
      <c r="DA309" s="8"/>
      <c r="DB309" s="8"/>
      <c r="DC309" s="8"/>
      <c r="DD309" s="8"/>
      <c r="DE309" s="8"/>
      <c r="DF309" s="8"/>
      <c r="DG309" s="8"/>
      <c r="DH309" s="8"/>
      <c r="DI309" s="8"/>
      <c r="DJ309" s="8"/>
      <c r="DK309" s="8"/>
      <c r="DL309" s="8"/>
      <c r="DM309" s="8"/>
      <c r="DN309" s="8"/>
      <c r="DO309" s="8"/>
      <c r="DP309" s="8"/>
      <c r="DQ309" s="8"/>
      <c r="DR309" s="8"/>
      <c r="DS309" s="8"/>
      <c r="DT309" s="8"/>
      <c r="DU309" s="8"/>
      <c r="DV309" s="8"/>
      <c r="DW309" s="8"/>
      <c r="DX309" s="8"/>
      <c r="DY309" s="8"/>
      <c r="DZ309" s="8"/>
      <c r="EA309" s="8"/>
      <c r="EB309" s="8"/>
      <c r="EC309" s="8"/>
      <c r="ED309" s="8"/>
      <c r="EE309" s="8"/>
      <c r="EF309" s="8"/>
      <c r="EG309" s="8"/>
      <c r="EH309" s="8"/>
      <c r="EI309" s="8"/>
      <c r="EJ309" s="8"/>
      <c r="EK309" s="8"/>
      <c r="EL309" s="8"/>
      <c r="EM309" s="8"/>
      <c r="EN309" s="8"/>
      <c r="EO309" s="8"/>
      <c r="EP309" s="8"/>
      <c r="EQ309" s="8"/>
      <c r="ER309" s="8"/>
      <c r="ES309" s="8"/>
      <c r="ET309" s="8"/>
      <c r="EU309" s="8"/>
      <c r="EV309" s="8"/>
      <c r="EW309" s="8"/>
      <c r="EX309" s="8"/>
      <c r="EY309" s="8"/>
      <c r="EZ309" s="8"/>
      <c r="FA309" s="8"/>
      <c r="FB309" s="8"/>
      <c r="FC309" s="8"/>
      <c r="FD309" s="8"/>
      <c r="FE309" s="8"/>
      <c r="FF309" s="8"/>
      <c r="FG309" s="8"/>
      <c r="FH309" s="8"/>
      <c r="FI309" s="8"/>
      <c r="FJ309" s="8"/>
      <c r="FK309" s="8"/>
      <c r="FL309" s="8"/>
      <c r="FM309" s="8"/>
      <c r="FN309" s="8"/>
      <c r="FO309" s="8"/>
      <c r="FP309" s="8"/>
      <c r="FQ309" s="8"/>
      <c r="FR309" s="8"/>
      <c r="FS309" s="8"/>
      <c r="FT309" s="8"/>
      <c r="FU309" s="8"/>
      <c r="FV309" s="8"/>
      <c r="FW309" s="8"/>
      <c r="FX309" s="8"/>
      <c r="FY309" s="8"/>
      <c r="FZ309" s="8"/>
      <c r="GA309" s="8"/>
      <c r="GB309" s="8"/>
      <c r="GC309" s="8"/>
      <c r="GD309" s="8"/>
      <c r="GE309" s="8"/>
      <c r="GF309" s="8"/>
      <c r="GG309" s="8"/>
      <c r="GH309" s="8"/>
      <c r="GI309" s="8"/>
      <c r="GJ309" s="8"/>
      <c r="GK309" s="8"/>
      <c r="GL309" s="8"/>
      <c r="GM309" s="8"/>
      <c r="GN309" s="8"/>
      <c r="GO309" s="8"/>
      <c r="GP309" s="8"/>
      <c r="GQ309" s="8"/>
      <c r="GR309" s="8"/>
      <c r="GS309" s="8"/>
      <c r="GT309" s="8"/>
      <c r="GU309" s="8"/>
      <c r="GV309" s="8"/>
      <c r="GW309" s="8"/>
      <c r="GX309" s="8"/>
      <c r="GY309" s="8"/>
      <c r="GZ309" s="8"/>
      <c r="HA309" s="8"/>
      <c r="HB309" s="8"/>
      <c r="HC309" s="8"/>
      <c r="HD309" s="8"/>
      <c r="HE309" s="8"/>
      <c r="HF309" s="8"/>
      <c r="HG309" s="8"/>
      <c r="HH309" s="8"/>
      <c r="HI309" s="8"/>
      <c r="HJ309" s="8"/>
      <c r="HK309" s="8"/>
      <c r="HL309" s="8"/>
      <c r="HM309" s="8"/>
      <c r="HN309" s="8"/>
      <c r="HO309" s="8"/>
      <c r="HP309" s="8"/>
      <c r="HQ309" s="8"/>
      <c r="HR309" s="8"/>
      <c r="HS309" s="8"/>
      <c r="HT309" s="8"/>
      <c r="HU309" s="8"/>
      <c r="HV309" s="8"/>
      <c r="HW309" s="8"/>
      <c r="HX309" s="8"/>
      <c r="HY309" s="8"/>
      <c r="HZ309" s="8"/>
      <c r="IA309" s="8"/>
      <c r="IB309" s="8"/>
      <c r="IC309" s="8"/>
      <c r="ID309" s="8"/>
      <c r="IE309" s="8"/>
      <c r="IF309" s="8"/>
      <c r="IG309" s="8"/>
      <c r="IH309" s="8"/>
      <c r="II309" s="8"/>
      <c r="IJ309" s="8"/>
      <c r="IK309" s="8"/>
      <c r="IL309" s="8"/>
      <c r="IM309" s="8"/>
      <c r="IN309" s="8"/>
      <c r="IO309" s="8"/>
      <c r="IP309" s="8"/>
    </row>
    <row r="310" spans="1:250" s="6" customFormat="1" ht="60" x14ac:dyDescent="0.25">
      <c r="A310" s="13">
        <v>1</v>
      </c>
      <c r="B310" s="121" t="s">
        <v>81</v>
      </c>
      <c r="C310" s="703">
        <f t="shared" si="331"/>
        <v>3200</v>
      </c>
      <c r="D310" s="703">
        <f t="shared" si="331"/>
        <v>1333</v>
      </c>
      <c r="E310" s="703">
        <f t="shared" si="331"/>
        <v>1056</v>
      </c>
      <c r="F310" s="703">
        <f t="shared" si="331"/>
        <v>79.219804951237805</v>
      </c>
      <c r="G310" s="704">
        <f t="shared" si="331"/>
        <v>9155.3919999999998</v>
      </c>
      <c r="H310" s="704">
        <f t="shared" si="331"/>
        <v>3814.75</v>
      </c>
      <c r="I310" s="704">
        <f t="shared" si="331"/>
        <v>2851.8483300000003</v>
      </c>
      <c r="J310" s="704">
        <f t="shared" ref="J310" si="346">J298</f>
        <v>-962.90166999999974</v>
      </c>
      <c r="K310" s="704">
        <f t="shared" ref="K310:L310" si="347">K298</f>
        <v>0</v>
      </c>
      <c r="L310" s="704">
        <f t="shared" si="347"/>
        <v>2851.8483300000003</v>
      </c>
      <c r="M310" s="704">
        <f t="shared" si="331"/>
        <v>74.758459401009247</v>
      </c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  <c r="AA310" s="8"/>
      <c r="AB310" s="8"/>
      <c r="AC310" s="8"/>
      <c r="AD310" s="8"/>
      <c r="AE310" s="8"/>
      <c r="AF310" s="8"/>
      <c r="AG310" s="8"/>
      <c r="AH310" s="8"/>
      <c r="AI310" s="8"/>
      <c r="AJ310" s="8"/>
      <c r="AK310" s="8"/>
      <c r="AL310" s="8"/>
      <c r="AM310" s="8"/>
      <c r="AN310" s="8"/>
      <c r="AO310" s="8"/>
      <c r="AP310" s="8"/>
      <c r="AQ310" s="8"/>
      <c r="AR310" s="8"/>
      <c r="AS310" s="8"/>
      <c r="AT310" s="8"/>
      <c r="AU310" s="8"/>
      <c r="AV310" s="8"/>
      <c r="AW310" s="8"/>
      <c r="AX310" s="8"/>
      <c r="AY310" s="8"/>
      <c r="AZ310" s="8"/>
      <c r="BA310" s="8"/>
      <c r="BB310" s="8"/>
      <c r="BC310" s="8"/>
      <c r="BD310" s="8"/>
      <c r="BE310" s="8"/>
      <c r="BF310" s="8"/>
      <c r="BG310" s="8"/>
      <c r="BH310" s="8"/>
      <c r="BI310" s="8"/>
      <c r="BJ310" s="8"/>
      <c r="BK310" s="8"/>
      <c r="BL310" s="8"/>
      <c r="BM310" s="8"/>
      <c r="BN310" s="8"/>
      <c r="BO310" s="8"/>
      <c r="BP310" s="8"/>
      <c r="BQ310" s="8"/>
      <c r="BR310" s="8"/>
      <c r="BS310" s="8"/>
      <c r="BT310" s="8"/>
      <c r="BU310" s="8"/>
      <c r="BV310" s="8"/>
      <c r="BW310" s="8"/>
      <c r="BX310" s="8"/>
      <c r="BY310" s="8"/>
      <c r="BZ310" s="8"/>
      <c r="CA310" s="8"/>
      <c r="CB310" s="8"/>
      <c r="CC310" s="8"/>
      <c r="CD310" s="8"/>
      <c r="CE310" s="8"/>
      <c r="CF310" s="8"/>
      <c r="CG310" s="8"/>
      <c r="CH310" s="8"/>
      <c r="CI310" s="8"/>
      <c r="CJ310" s="8"/>
      <c r="CK310" s="8"/>
      <c r="CL310" s="8"/>
      <c r="CM310" s="8"/>
      <c r="CN310" s="8"/>
      <c r="CO310" s="8"/>
      <c r="CP310" s="8"/>
      <c r="CQ310" s="8"/>
      <c r="CR310" s="8"/>
      <c r="CS310" s="8"/>
      <c r="CT310" s="8"/>
      <c r="CU310" s="8"/>
      <c r="CV310" s="8"/>
      <c r="CW310" s="8"/>
      <c r="CX310" s="8"/>
      <c r="CY310" s="8"/>
      <c r="CZ310" s="8"/>
      <c r="DA310" s="8"/>
      <c r="DB310" s="8"/>
      <c r="DC310" s="8"/>
      <c r="DD310" s="8"/>
      <c r="DE310" s="8"/>
      <c r="DF310" s="8"/>
      <c r="DG310" s="8"/>
      <c r="DH310" s="8"/>
      <c r="DI310" s="8"/>
      <c r="DJ310" s="8"/>
      <c r="DK310" s="8"/>
      <c r="DL310" s="8"/>
      <c r="DM310" s="8"/>
      <c r="DN310" s="8"/>
      <c r="DO310" s="8"/>
      <c r="DP310" s="8"/>
      <c r="DQ310" s="8"/>
      <c r="DR310" s="8"/>
      <c r="DS310" s="8"/>
      <c r="DT310" s="8"/>
      <c r="DU310" s="8"/>
      <c r="DV310" s="8"/>
      <c r="DW310" s="8"/>
      <c r="DX310" s="8"/>
      <c r="DY310" s="8"/>
      <c r="DZ310" s="8"/>
      <c r="EA310" s="8"/>
      <c r="EB310" s="8"/>
      <c r="EC310" s="8"/>
      <c r="ED310" s="8"/>
      <c r="EE310" s="8"/>
      <c r="EF310" s="8"/>
      <c r="EG310" s="8"/>
      <c r="EH310" s="8"/>
      <c r="EI310" s="8"/>
      <c r="EJ310" s="8"/>
      <c r="EK310" s="8"/>
      <c r="EL310" s="8"/>
      <c r="EM310" s="8"/>
      <c r="EN310" s="8"/>
      <c r="EO310" s="8"/>
      <c r="EP310" s="8"/>
      <c r="EQ310" s="8"/>
      <c r="ER310" s="8"/>
      <c r="ES310" s="8"/>
      <c r="ET310" s="8"/>
      <c r="EU310" s="8"/>
      <c r="EV310" s="8"/>
      <c r="EW310" s="8"/>
      <c r="EX310" s="8"/>
      <c r="EY310" s="8"/>
      <c r="EZ310" s="8"/>
      <c r="FA310" s="8"/>
      <c r="FB310" s="8"/>
      <c r="FC310" s="8"/>
      <c r="FD310" s="8"/>
      <c r="FE310" s="8"/>
      <c r="FF310" s="8"/>
      <c r="FG310" s="8"/>
      <c r="FH310" s="8"/>
      <c r="FI310" s="8"/>
      <c r="FJ310" s="8"/>
      <c r="FK310" s="8"/>
      <c r="FL310" s="8"/>
      <c r="FM310" s="8"/>
      <c r="FN310" s="8"/>
      <c r="FO310" s="8"/>
      <c r="FP310" s="8"/>
      <c r="FQ310" s="8"/>
      <c r="FR310" s="8"/>
      <c r="FS310" s="8"/>
      <c r="FT310" s="8"/>
      <c r="FU310" s="8"/>
      <c r="FV310" s="8"/>
      <c r="FW310" s="8"/>
      <c r="FX310" s="8"/>
      <c r="FY310" s="8"/>
      <c r="FZ310" s="8"/>
      <c r="GA310" s="8"/>
      <c r="GB310" s="8"/>
      <c r="GC310" s="8"/>
      <c r="GD310" s="8"/>
      <c r="GE310" s="8"/>
      <c r="GF310" s="8"/>
      <c r="GG310" s="8"/>
      <c r="GH310" s="8"/>
      <c r="GI310" s="8"/>
      <c r="GJ310" s="8"/>
      <c r="GK310" s="8"/>
      <c r="GL310" s="8"/>
      <c r="GM310" s="8"/>
      <c r="GN310" s="8"/>
      <c r="GO310" s="8"/>
      <c r="GP310" s="8"/>
      <c r="GQ310" s="8"/>
      <c r="GR310" s="8"/>
      <c r="GS310" s="8"/>
      <c r="GT310" s="8"/>
      <c r="GU310" s="8"/>
      <c r="GV310" s="8"/>
      <c r="GW310" s="8"/>
      <c r="GX310" s="8"/>
      <c r="GY310" s="8"/>
      <c r="GZ310" s="8"/>
      <c r="HA310" s="8"/>
      <c r="HB310" s="8"/>
      <c r="HC310" s="8"/>
      <c r="HD310" s="8"/>
      <c r="HE310" s="8"/>
      <c r="HF310" s="8"/>
      <c r="HG310" s="8"/>
      <c r="HH310" s="8"/>
      <c r="HI310" s="8"/>
      <c r="HJ310" s="8"/>
      <c r="HK310" s="8"/>
      <c r="HL310" s="8"/>
      <c r="HM310" s="8"/>
      <c r="HN310" s="8"/>
      <c r="HO310" s="8"/>
      <c r="HP310" s="8"/>
      <c r="HQ310" s="8"/>
      <c r="HR310" s="8"/>
      <c r="HS310" s="8"/>
      <c r="HT310" s="8"/>
      <c r="HU310" s="8"/>
      <c r="HV310" s="8"/>
      <c r="HW310" s="8"/>
      <c r="HX310" s="8"/>
      <c r="HY310" s="8"/>
      <c r="HZ310" s="8"/>
      <c r="IA310" s="8"/>
      <c r="IB310" s="8"/>
      <c r="IC310" s="8"/>
      <c r="ID310" s="8"/>
      <c r="IE310" s="8"/>
      <c r="IF310" s="8"/>
      <c r="IG310" s="8"/>
      <c r="IH310" s="8"/>
      <c r="II310" s="8"/>
      <c r="IJ310" s="8"/>
      <c r="IK310" s="8"/>
      <c r="IL310" s="8"/>
      <c r="IM310" s="8"/>
      <c r="IN310" s="8"/>
      <c r="IO310" s="8"/>
      <c r="IP310" s="8"/>
    </row>
    <row r="311" spans="1:250" s="6" customFormat="1" ht="45" x14ac:dyDescent="0.25">
      <c r="A311" s="13">
        <v>1</v>
      </c>
      <c r="B311" s="121" t="s">
        <v>109</v>
      </c>
      <c r="C311" s="703">
        <f t="shared" si="331"/>
        <v>2160</v>
      </c>
      <c r="D311" s="703">
        <f t="shared" si="331"/>
        <v>900</v>
      </c>
      <c r="E311" s="703">
        <f t="shared" si="331"/>
        <v>645</v>
      </c>
      <c r="F311" s="703">
        <f t="shared" si="331"/>
        <v>71.666666666666671</v>
      </c>
      <c r="G311" s="704">
        <f t="shared" si="331"/>
        <v>2306.0591999999997</v>
      </c>
      <c r="H311" s="704">
        <f t="shared" si="331"/>
        <v>960.86</v>
      </c>
      <c r="I311" s="704">
        <f t="shared" si="331"/>
        <v>656.89515000000006</v>
      </c>
      <c r="J311" s="704">
        <f t="shared" ref="J311" si="348">J299</f>
        <v>-303.96484999999996</v>
      </c>
      <c r="K311" s="704">
        <f t="shared" ref="K311:L311" si="349">K299</f>
        <v>0</v>
      </c>
      <c r="L311" s="704">
        <f t="shared" si="349"/>
        <v>656.89515000000006</v>
      </c>
      <c r="M311" s="704">
        <f t="shared" si="331"/>
        <v>68.365334179797259</v>
      </c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  <c r="AA311" s="8"/>
      <c r="AB311" s="8"/>
      <c r="AC311" s="8"/>
      <c r="AD311" s="8"/>
      <c r="AE311" s="8"/>
      <c r="AF311" s="8"/>
      <c r="AG311" s="8"/>
      <c r="AH311" s="8"/>
      <c r="AI311" s="8"/>
      <c r="AJ311" s="8"/>
      <c r="AK311" s="8"/>
      <c r="AL311" s="8"/>
      <c r="AM311" s="8"/>
      <c r="AN311" s="8"/>
      <c r="AO311" s="8"/>
      <c r="AP311" s="8"/>
      <c r="AQ311" s="8"/>
      <c r="AR311" s="8"/>
      <c r="AS311" s="8"/>
      <c r="AT311" s="8"/>
      <c r="AU311" s="8"/>
      <c r="AV311" s="8"/>
      <c r="AW311" s="8"/>
      <c r="AX311" s="8"/>
      <c r="AY311" s="8"/>
      <c r="AZ311" s="8"/>
      <c r="BA311" s="8"/>
      <c r="BB311" s="8"/>
      <c r="BC311" s="8"/>
      <c r="BD311" s="8"/>
      <c r="BE311" s="8"/>
      <c r="BF311" s="8"/>
      <c r="BG311" s="8"/>
      <c r="BH311" s="8"/>
      <c r="BI311" s="8"/>
      <c r="BJ311" s="8"/>
      <c r="BK311" s="8"/>
      <c r="BL311" s="8"/>
      <c r="BM311" s="8"/>
      <c r="BN311" s="8"/>
      <c r="BO311" s="8"/>
      <c r="BP311" s="8"/>
      <c r="BQ311" s="8"/>
      <c r="BR311" s="8"/>
      <c r="BS311" s="8"/>
      <c r="BT311" s="8"/>
      <c r="BU311" s="8"/>
      <c r="BV311" s="8"/>
      <c r="BW311" s="8"/>
      <c r="BX311" s="8"/>
      <c r="BY311" s="8"/>
      <c r="BZ311" s="8"/>
      <c r="CA311" s="8"/>
      <c r="CB311" s="8"/>
      <c r="CC311" s="8"/>
      <c r="CD311" s="8"/>
      <c r="CE311" s="8"/>
      <c r="CF311" s="8"/>
      <c r="CG311" s="8"/>
      <c r="CH311" s="8"/>
      <c r="CI311" s="8"/>
      <c r="CJ311" s="8"/>
      <c r="CK311" s="8"/>
      <c r="CL311" s="8"/>
      <c r="CM311" s="8"/>
      <c r="CN311" s="8"/>
      <c r="CO311" s="8"/>
      <c r="CP311" s="8"/>
      <c r="CQ311" s="8"/>
      <c r="CR311" s="8"/>
      <c r="CS311" s="8"/>
      <c r="CT311" s="8"/>
      <c r="CU311" s="8"/>
      <c r="CV311" s="8"/>
      <c r="CW311" s="8"/>
      <c r="CX311" s="8"/>
      <c r="CY311" s="8"/>
      <c r="CZ311" s="8"/>
      <c r="DA311" s="8"/>
      <c r="DB311" s="8"/>
      <c r="DC311" s="8"/>
      <c r="DD311" s="8"/>
      <c r="DE311" s="8"/>
      <c r="DF311" s="8"/>
      <c r="DG311" s="8"/>
      <c r="DH311" s="8"/>
      <c r="DI311" s="8"/>
      <c r="DJ311" s="8"/>
      <c r="DK311" s="8"/>
      <c r="DL311" s="8"/>
      <c r="DM311" s="8"/>
      <c r="DN311" s="8"/>
      <c r="DO311" s="8"/>
      <c r="DP311" s="8"/>
      <c r="DQ311" s="8"/>
      <c r="DR311" s="8"/>
      <c r="DS311" s="8"/>
      <c r="DT311" s="8"/>
      <c r="DU311" s="8"/>
      <c r="DV311" s="8"/>
      <c r="DW311" s="8"/>
      <c r="DX311" s="8"/>
      <c r="DY311" s="8"/>
      <c r="DZ311" s="8"/>
      <c r="EA311" s="8"/>
      <c r="EB311" s="8"/>
      <c r="EC311" s="8"/>
      <c r="ED311" s="8"/>
      <c r="EE311" s="8"/>
      <c r="EF311" s="8"/>
      <c r="EG311" s="8"/>
      <c r="EH311" s="8"/>
      <c r="EI311" s="8"/>
      <c r="EJ311" s="8"/>
      <c r="EK311" s="8"/>
      <c r="EL311" s="8"/>
      <c r="EM311" s="8"/>
      <c r="EN311" s="8"/>
      <c r="EO311" s="8"/>
      <c r="EP311" s="8"/>
      <c r="EQ311" s="8"/>
      <c r="ER311" s="8"/>
      <c r="ES311" s="8"/>
      <c r="ET311" s="8"/>
      <c r="EU311" s="8"/>
      <c r="EV311" s="8"/>
      <c r="EW311" s="8"/>
      <c r="EX311" s="8"/>
      <c r="EY311" s="8"/>
      <c r="EZ311" s="8"/>
      <c r="FA311" s="8"/>
      <c r="FB311" s="8"/>
      <c r="FC311" s="8"/>
      <c r="FD311" s="8"/>
      <c r="FE311" s="8"/>
      <c r="FF311" s="8"/>
      <c r="FG311" s="8"/>
      <c r="FH311" s="8"/>
      <c r="FI311" s="8"/>
      <c r="FJ311" s="8"/>
      <c r="FK311" s="8"/>
      <c r="FL311" s="8"/>
      <c r="FM311" s="8"/>
      <c r="FN311" s="8"/>
      <c r="FO311" s="8"/>
      <c r="FP311" s="8"/>
      <c r="FQ311" s="8"/>
      <c r="FR311" s="8"/>
      <c r="FS311" s="8"/>
      <c r="FT311" s="8"/>
      <c r="FU311" s="8"/>
      <c r="FV311" s="8"/>
      <c r="FW311" s="8"/>
      <c r="FX311" s="8"/>
      <c r="FY311" s="8"/>
      <c r="FZ311" s="8"/>
      <c r="GA311" s="8"/>
      <c r="GB311" s="8"/>
      <c r="GC311" s="8"/>
      <c r="GD311" s="8"/>
      <c r="GE311" s="8"/>
      <c r="GF311" s="8"/>
      <c r="GG311" s="8"/>
      <c r="GH311" s="8"/>
      <c r="GI311" s="8"/>
      <c r="GJ311" s="8"/>
      <c r="GK311" s="8"/>
      <c r="GL311" s="8"/>
      <c r="GM311" s="8"/>
      <c r="GN311" s="8"/>
      <c r="GO311" s="8"/>
      <c r="GP311" s="8"/>
      <c r="GQ311" s="8"/>
      <c r="GR311" s="8"/>
      <c r="GS311" s="8"/>
      <c r="GT311" s="8"/>
      <c r="GU311" s="8"/>
      <c r="GV311" s="8"/>
      <c r="GW311" s="8"/>
      <c r="GX311" s="8"/>
      <c r="GY311" s="8"/>
      <c r="GZ311" s="8"/>
      <c r="HA311" s="8"/>
      <c r="HB311" s="8"/>
      <c r="HC311" s="8"/>
      <c r="HD311" s="8"/>
      <c r="HE311" s="8"/>
      <c r="HF311" s="8"/>
      <c r="HG311" s="8"/>
      <c r="HH311" s="8"/>
      <c r="HI311" s="8"/>
      <c r="HJ311" s="8"/>
      <c r="HK311" s="8"/>
      <c r="HL311" s="8"/>
      <c r="HM311" s="8"/>
      <c r="HN311" s="8"/>
      <c r="HO311" s="8"/>
      <c r="HP311" s="8"/>
      <c r="HQ311" s="8"/>
      <c r="HR311" s="8"/>
      <c r="HS311" s="8"/>
      <c r="HT311" s="8"/>
      <c r="HU311" s="8"/>
      <c r="HV311" s="8"/>
      <c r="HW311" s="8"/>
      <c r="HX311" s="8"/>
      <c r="HY311" s="8"/>
      <c r="HZ311" s="8"/>
      <c r="IA311" s="8"/>
      <c r="IB311" s="8"/>
      <c r="IC311" s="8"/>
      <c r="ID311" s="8"/>
      <c r="IE311" s="8"/>
      <c r="IF311" s="8"/>
      <c r="IG311" s="8"/>
      <c r="IH311" s="8"/>
      <c r="II311" s="8"/>
      <c r="IJ311" s="8"/>
      <c r="IK311" s="8"/>
      <c r="IL311" s="8"/>
      <c r="IM311" s="8"/>
      <c r="IN311" s="8"/>
      <c r="IO311" s="8"/>
      <c r="IP311" s="8"/>
    </row>
    <row r="312" spans="1:250" s="6" customFormat="1" ht="30.75" thickBot="1" x14ac:dyDescent="0.3">
      <c r="A312" s="13"/>
      <c r="B312" s="288" t="s">
        <v>123</v>
      </c>
      <c r="C312" s="705">
        <f t="shared" ref="C312:M312" si="350">SUM(C300)</f>
        <v>12300</v>
      </c>
      <c r="D312" s="705">
        <f t="shared" si="350"/>
        <v>5125</v>
      </c>
      <c r="E312" s="705">
        <f t="shared" si="350"/>
        <v>5750</v>
      </c>
      <c r="F312" s="705">
        <f t="shared" si="350"/>
        <v>112.19512195121952</v>
      </c>
      <c r="G312" s="705">
        <f t="shared" si="350"/>
        <v>11970.606</v>
      </c>
      <c r="H312" s="705">
        <f t="shared" si="350"/>
        <v>4987.75</v>
      </c>
      <c r="I312" s="705">
        <f t="shared" si="350"/>
        <v>5599.70892</v>
      </c>
      <c r="J312" s="705">
        <f t="shared" ref="J312" si="351">SUM(J300)</f>
        <v>611.95892000000003</v>
      </c>
      <c r="K312" s="705">
        <f t="shared" ref="K312:L312" si="352">SUM(K300)</f>
        <v>-3.9901999999999997</v>
      </c>
      <c r="L312" s="705">
        <f t="shared" si="352"/>
        <v>5595.7187199999998</v>
      </c>
      <c r="M312" s="705">
        <f t="shared" si="350"/>
        <v>112.2692380331813</v>
      </c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  <c r="AA312" s="8"/>
      <c r="AB312" s="8"/>
      <c r="AC312" s="8"/>
      <c r="AD312" s="8"/>
      <c r="AE312" s="8"/>
      <c r="AF312" s="8"/>
      <c r="AG312" s="8"/>
      <c r="AH312" s="8"/>
      <c r="AI312" s="8"/>
      <c r="AJ312" s="8"/>
      <c r="AK312" s="8"/>
      <c r="AL312" s="8"/>
      <c r="AM312" s="8"/>
      <c r="AN312" s="8"/>
      <c r="AO312" s="8"/>
      <c r="AP312" s="8"/>
      <c r="AQ312" s="8"/>
      <c r="AR312" s="8"/>
      <c r="AS312" s="8"/>
      <c r="AT312" s="8"/>
      <c r="AU312" s="8"/>
      <c r="AV312" s="8"/>
      <c r="AW312" s="8"/>
      <c r="AX312" s="8"/>
      <c r="AY312" s="8"/>
      <c r="AZ312" s="8"/>
      <c r="BA312" s="8"/>
      <c r="BB312" s="8"/>
      <c r="BC312" s="8"/>
      <c r="BD312" s="8"/>
      <c r="BE312" s="8"/>
      <c r="BF312" s="8"/>
      <c r="BG312" s="8"/>
      <c r="BH312" s="8"/>
      <c r="BI312" s="8"/>
      <c r="BJ312" s="8"/>
      <c r="BK312" s="8"/>
      <c r="BL312" s="8"/>
      <c r="BM312" s="8"/>
      <c r="BN312" s="8"/>
      <c r="BO312" s="8"/>
      <c r="BP312" s="8"/>
      <c r="BQ312" s="8"/>
      <c r="BR312" s="8"/>
      <c r="BS312" s="8"/>
      <c r="BT312" s="8"/>
      <c r="BU312" s="8"/>
      <c r="BV312" s="8"/>
      <c r="BW312" s="8"/>
      <c r="BX312" s="8"/>
      <c r="BY312" s="8"/>
      <c r="BZ312" s="8"/>
      <c r="CA312" s="8"/>
      <c r="CB312" s="8"/>
      <c r="CC312" s="8"/>
      <c r="CD312" s="8"/>
      <c r="CE312" s="8"/>
      <c r="CF312" s="8"/>
      <c r="CG312" s="8"/>
      <c r="CH312" s="8"/>
      <c r="CI312" s="8"/>
      <c r="CJ312" s="8"/>
      <c r="CK312" s="8"/>
      <c r="CL312" s="8"/>
      <c r="CM312" s="8"/>
      <c r="CN312" s="8"/>
      <c r="CO312" s="8"/>
      <c r="CP312" s="8"/>
      <c r="CQ312" s="8"/>
      <c r="CR312" s="8"/>
      <c r="CS312" s="8"/>
      <c r="CT312" s="8"/>
      <c r="CU312" s="8"/>
      <c r="CV312" s="8"/>
      <c r="CW312" s="8"/>
      <c r="CX312" s="8"/>
      <c r="CY312" s="8"/>
      <c r="CZ312" s="8"/>
      <c r="DA312" s="8"/>
      <c r="DB312" s="8"/>
      <c r="DC312" s="8"/>
      <c r="DD312" s="8"/>
      <c r="DE312" s="8"/>
      <c r="DF312" s="8"/>
      <c r="DG312" s="8"/>
      <c r="DH312" s="8"/>
      <c r="DI312" s="8"/>
      <c r="DJ312" s="8"/>
      <c r="DK312" s="8"/>
      <c r="DL312" s="8"/>
      <c r="DM312" s="8"/>
      <c r="DN312" s="8"/>
      <c r="DO312" s="8"/>
      <c r="DP312" s="8"/>
      <c r="DQ312" s="8"/>
      <c r="DR312" s="8"/>
      <c r="DS312" s="8"/>
      <c r="DT312" s="8"/>
      <c r="DU312" s="8"/>
      <c r="DV312" s="8"/>
      <c r="DW312" s="8"/>
      <c r="DX312" s="8"/>
      <c r="DY312" s="8"/>
      <c r="DZ312" s="8"/>
      <c r="EA312" s="8"/>
      <c r="EB312" s="8"/>
      <c r="EC312" s="8"/>
      <c r="ED312" s="8"/>
      <c r="EE312" s="8"/>
      <c r="EF312" s="8"/>
      <c r="EG312" s="8"/>
      <c r="EH312" s="8"/>
      <c r="EI312" s="8"/>
      <c r="EJ312" s="8"/>
      <c r="EK312" s="8"/>
      <c r="EL312" s="8"/>
      <c r="EM312" s="8"/>
      <c r="EN312" s="8"/>
      <c r="EO312" s="8"/>
      <c r="EP312" s="8"/>
      <c r="EQ312" s="8"/>
      <c r="ER312" s="8"/>
      <c r="ES312" s="8"/>
      <c r="ET312" s="8"/>
      <c r="EU312" s="8"/>
      <c r="EV312" s="8"/>
      <c r="EW312" s="8"/>
      <c r="EX312" s="8"/>
      <c r="EY312" s="8"/>
      <c r="EZ312" s="8"/>
      <c r="FA312" s="8"/>
      <c r="FB312" s="8"/>
      <c r="FC312" s="8"/>
      <c r="FD312" s="8"/>
      <c r="FE312" s="8"/>
      <c r="FF312" s="8"/>
      <c r="FG312" s="8"/>
      <c r="FH312" s="8"/>
      <c r="FI312" s="8"/>
      <c r="FJ312" s="8"/>
      <c r="FK312" s="8"/>
      <c r="FL312" s="8"/>
      <c r="FM312" s="8"/>
      <c r="FN312" s="8"/>
      <c r="FO312" s="8"/>
      <c r="FP312" s="8"/>
      <c r="FQ312" s="8"/>
      <c r="FR312" s="8"/>
      <c r="FS312" s="8"/>
      <c r="FT312" s="8"/>
      <c r="FU312" s="8"/>
      <c r="FV312" s="8"/>
      <c r="FW312" s="8"/>
      <c r="FX312" s="8"/>
      <c r="FY312" s="8"/>
      <c r="FZ312" s="8"/>
      <c r="GA312" s="8"/>
      <c r="GB312" s="8"/>
      <c r="GC312" s="8"/>
      <c r="GD312" s="8"/>
      <c r="GE312" s="8"/>
      <c r="GF312" s="8"/>
      <c r="GG312" s="8"/>
      <c r="GH312" s="8"/>
      <c r="GI312" s="8"/>
      <c r="GJ312" s="8"/>
      <c r="GK312" s="8"/>
      <c r="GL312" s="8"/>
      <c r="GM312" s="8"/>
      <c r="GN312" s="8"/>
      <c r="GO312" s="8"/>
      <c r="GP312" s="8"/>
      <c r="GQ312" s="8"/>
      <c r="GR312" s="8"/>
      <c r="GS312" s="8"/>
      <c r="GT312" s="8"/>
      <c r="GU312" s="8"/>
      <c r="GV312" s="8"/>
      <c r="GW312" s="8"/>
      <c r="GX312" s="8"/>
      <c r="GY312" s="8"/>
      <c r="GZ312" s="8"/>
      <c r="HA312" s="8"/>
      <c r="HB312" s="8"/>
      <c r="HC312" s="8"/>
      <c r="HD312" s="8"/>
      <c r="HE312" s="8"/>
      <c r="HF312" s="8"/>
      <c r="HG312" s="8"/>
      <c r="HH312" s="8"/>
      <c r="HI312" s="8"/>
      <c r="HJ312" s="8"/>
      <c r="HK312" s="8"/>
      <c r="HL312" s="8"/>
      <c r="HM312" s="8"/>
      <c r="HN312" s="8"/>
      <c r="HO312" s="8"/>
      <c r="HP312" s="8"/>
      <c r="HQ312" s="8"/>
      <c r="HR312" s="8"/>
      <c r="HS312" s="8"/>
      <c r="HT312" s="8"/>
      <c r="HU312" s="8"/>
      <c r="HV312" s="8"/>
      <c r="HW312" s="8"/>
      <c r="HX312" s="8"/>
      <c r="HY312" s="8"/>
      <c r="HZ312" s="8"/>
      <c r="IA312" s="8"/>
      <c r="IB312" s="8"/>
      <c r="IC312" s="8"/>
      <c r="ID312" s="8"/>
      <c r="IE312" s="8"/>
      <c r="IF312" s="8"/>
      <c r="IG312" s="8"/>
      <c r="IH312" s="8"/>
      <c r="II312" s="8"/>
      <c r="IJ312" s="8"/>
      <c r="IK312" s="8"/>
      <c r="IL312" s="8"/>
      <c r="IM312" s="8"/>
      <c r="IN312" s="8"/>
      <c r="IO312" s="8"/>
      <c r="IP312" s="8"/>
    </row>
    <row r="313" spans="1:250" ht="15" customHeight="1" thickBot="1" x14ac:dyDescent="0.3">
      <c r="A313" s="13">
        <v>1</v>
      </c>
      <c r="B313" s="289" t="s">
        <v>4</v>
      </c>
      <c r="C313" s="706">
        <f t="shared" ref="C313:M313" si="353">C301</f>
        <v>0</v>
      </c>
      <c r="D313" s="706">
        <f t="shared" si="353"/>
        <v>0</v>
      </c>
      <c r="E313" s="706">
        <f t="shared" si="353"/>
        <v>0</v>
      </c>
      <c r="F313" s="706">
        <f t="shared" si="353"/>
        <v>0</v>
      </c>
      <c r="G313" s="707">
        <f t="shared" si="353"/>
        <v>35990.884886</v>
      </c>
      <c r="H313" s="707">
        <f t="shared" si="353"/>
        <v>14996.2</v>
      </c>
      <c r="I313" s="707">
        <f t="shared" si="353"/>
        <v>13727.25779</v>
      </c>
      <c r="J313" s="707">
        <f t="shared" ref="J313" si="354">J301</f>
        <v>-1268.9422099999997</v>
      </c>
      <c r="K313" s="707">
        <f t="shared" ref="K313:L313" si="355">K301</f>
        <v>-34.044589999999999</v>
      </c>
      <c r="L313" s="707">
        <f t="shared" si="355"/>
        <v>13693.2132</v>
      </c>
      <c r="M313" s="707">
        <f t="shared" si="353"/>
        <v>91.538241621210702</v>
      </c>
    </row>
    <row r="314" spans="1:250" ht="15" customHeight="1" x14ac:dyDescent="0.25">
      <c r="A314" s="13">
        <v>1</v>
      </c>
      <c r="B314" s="58" t="s">
        <v>15</v>
      </c>
      <c r="C314" s="678"/>
      <c r="D314" s="678"/>
      <c r="E314" s="679"/>
      <c r="F314" s="678"/>
      <c r="G314" s="663"/>
      <c r="H314" s="663"/>
      <c r="I314" s="664"/>
      <c r="J314" s="664">
        <f t="shared" si="294"/>
        <v>0</v>
      </c>
      <c r="K314" s="664"/>
      <c r="L314" s="664"/>
      <c r="M314" s="663"/>
    </row>
    <row r="315" spans="1:250" ht="29.25" x14ac:dyDescent="0.25">
      <c r="A315" s="13">
        <v>1</v>
      </c>
      <c r="B315" s="49" t="s">
        <v>55</v>
      </c>
      <c r="C315" s="518"/>
      <c r="D315" s="518"/>
      <c r="E315" s="518"/>
      <c r="F315" s="518"/>
      <c r="G315" s="564"/>
      <c r="H315" s="564"/>
      <c r="I315" s="564"/>
      <c r="J315" s="564">
        <f t="shared" si="294"/>
        <v>0</v>
      </c>
      <c r="K315" s="564"/>
      <c r="L315" s="564"/>
      <c r="M315" s="564"/>
    </row>
    <row r="316" spans="1:250" s="25" customFormat="1" ht="30" x14ac:dyDescent="0.25">
      <c r="A316" s="13">
        <v>1</v>
      </c>
      <c r="B316" s="48" t="s">
        <v>120</v>
      </c>
      <c r="C316" s="396">
        <f>SUM(C317:C320)</f>
        <v>480</v>
      </c>
      <c r="D316" s="396">
        <f>SUM(D317:D320)</f>
        <v>200</v>
      </c>
      <c r="E316" s="396">
        <f>SUM(E317:E320)</f>
        <v>105</v>
      </c>
      <c r="F316" s="396">
        <f>E316/D316*100</f>
        <v>52.5</v>
      </c>
      <c r="G316" s="562">
        <f t="shared" ref="G316:L316" si="356">SUM(G317:G320)</f>
        <v>974.06778000000008</v>
      </c>
      <c r="H316" s="562">
        <f t="shared" si="356"/>
        <v>405.86</v>
      </c>
      <c r="I316" s="562">
        <f t="shared" si="356"/>
        <v>180.44711999999998</v>
      </c>
      <c r="J316" s="562">
        <f t="shared" si="356"/>
        <v>-225.41288000000003</v>
      </c>
      <c r="K316" s="562">
        <f t="shared" si="356"/>
        <v>0</v>
      </c>
      <c r="L316" s="562">
        <f t="shared" si="356"/>
        <v>180.44711999999998</v>
      </c>
      <c r="M316" s="562">
        <f t="shared" ref="M316:M336" si="357">I316/H316*100</f>
        <v>44.460434632631937</v>
      </c>
    </row>
    <row r="317" spans="1:250" s="25" customFormat="1" ht="30" x14ac:dyDescent="0.25">
      <c r="A317" s="13">
        <v>1</v>
      </c>
      <c r="B317" s="47" t="s">
        <v>79</v>
      </c>
      <c r="C317" s="396">
        <v>339</v>
      </c>
      <c r="D317" s="397">
        <f t="shared" ref="D317:D324" si="358">ROUND(C317/12*$B$3,0)</f>
        <v>141</v>
      </c>
      <c r="E317" s="396">
        <v>105</v>
      </c>
      <c r="F317" s="396">
        <f>E317/D317*100</f>
        <v>74.468085106382972</v>
      </c>
      <c r="G317" s="562">
        <v>532.72494000000006</v>
      </c>
      <c r="H317" s="565">
        <f t="shared" ref="H317:H320" si="359">ROUND(G317/12*$B$3,2)</f>
        <v>221.97</v>
      </c>
      <c r="I317" s="562">
        <f t="shared" ref="I317:I325" si="360">L317-K317</f>
        <v>180.44711999999998</v>
      </c>
      <c r="J317" s="562">
        <f t="shared" si="294"/>
        <v>-41.522880000000015</v>
      </c>
      <c r="K317" s="562">
        <v>0</v>
      </c>
      <c r="L317" s="562">
        <v>180.44711999999998</v>
      </c>
      <c r="M317" s="562">
        <f t="shared" si="357"/>
        <v>81.293472090823087</v>
      </c>
    </row>
    <row r="318" spans="1:250" s="25" customFormat="1" ht="30" x14ac:dyDescent="0.25">
      <c r="A318" s="13">
        <v>1</v>
      </c>
      <c r="B318" s="47" t="s">
        <v>80</v>
      </c>
      <c r="C318" s="396">
        <v>102</v>
      </c>
      <c r="D318" s="397">
        <f t="shared" si="358"/>
        <v>43</v>
      </c>
      <c r="E318" s="396">
        <v>0</v>
      </c>
      <c r="F318" s="396">
        <f>E318/D318*100</f>
        <v>0</v>
      </c>
      <c r="G318" s="562">
        <v>185.42171999999999</v>
      </c>
      <c r="H318" s="565">
        <f t="shared" si="359"/>
        <v>77.260000000000005</v>
      </c>
      <c r="I318" s="562">
        <f t="shared" si="360"/>
        <v>0</v>
      </c>
      <c r="J318" s="562">
        <f t="shared" si="294"/>
        <v>-77.260000000000005</v>
      </c>
      <c r="K318" s="562">
        <v>0</v>
      </c>
      <c r="L318" s="562">
        <v>0</v>
      </c>
      <c r="M318" s="562">
        <f t="shared" si="357"/>
        <v>0</v>
      </c>
    </row>
    <row r="319" spans="1:250" s="25" customFormat="1" ht="45" x14ac:dyDescent="0.25">
      <c r="A319" s="13">
        <v>1</v>
      </c>
      <c r="B319" s="47" t="s">
        <v>114</v>
      </c>
      <c r="C319" s="396"/>
      <c r="D319" s="397">
        <f t="shared" si="358"/>
        <v>0</v>
      </c>
      <c r="E319" s="396"/>
      <c r="F319" s="396"/>
      <c r="G319" s="617"/>
      <c r="H319" s="565">
        <f t="shared" si="359"/>
        <v>0</v>
      </c>
      <c r="I319" s="562">
        <f t="shared" si="360"/>
        <v>0</v>
      </c>
      <c r="J319" s="562">
        <f t="shared" si="294"/>
        <v>0</v>
      </c>
      <c r="K319" s="562"/>
      <c r="L319" s="562"/>
      <c r="M319" s="562"/>
    </row>
    <row r="320" spans="1:250" s="25" customFormat="1" ht="30" x14ac:dyDescent="0.25">
      <c r="A320" s="13">
        <v>1</v>
      </c>
      <c r="B320" s="47" t="s">
        <v>115</v>
      </c>
      <c r="C320" s="396">
        <v>39</v>
      </c>
      <c r="D320" s="397">
        <f t="shared" si="358"/>
        <v>16</v>
      </c>
      <c r="E320" s="396"/>
      <c r="F320" s="396">
        <f t="shared" ref="F320:F324" si="361">E320/D320*100</f>
        <v>0</v>
      </c>
      <c r="G320" s="562">
        <v>255.92112</v>
      </c>
      <c r="H320" s="565">
        <f t="shared" si="359"/>
        <v>106.63</v>
      </c>
      <c r="I320" s="562">
        <f t="shared" si="360"/>
        <v>0</v>
      </c>
      <c r="J320" s="562">
        <f t="shared" si="294"/>
        <v>-106.63</v>
      </c>
      <c r="K320" s="562"/>
      <c r="L320" s="562"/>
      <c r="M320" s="562">
        <f t="shared" si="357"/>
        <v>0</v>
      </c>
    </row>
    <row r="321" spans="1:250" s="25" customFormat="1" ht="30" x14ac:dyDescent="0.25">
      <c r="A321" s="13">
        <v>1</v>
      </c>
      <c r="B321" s="48" t="s">
        <v>112</v>
      </c>
      <c r="C321" s="396">
        <f>SUM(C322:C324)</f>
        <v>636</v>
      </c>
      <c r="D321" s="396">
        <f>SUM(D322:D324)</f>
        <v>265</v>
      </c>
      <c r="E321" s="396">
        <f>SUM(E322:E324)</f>
        <v>64</v>
      </c>
      <c r="F321" s="396">
        <f t="shared" si="361"/>
        <v>24.150943396226417</v>
      </c>
      <c r="G321" s="564">
        <f t="shared" ref="G321:L321" si="362">SUM(G322:G324)</f>
        <v>1610.73361</v>
      </c>
      <c r="H321" s="564">
        <f t="shared" si="362"/>
        <v>671.14</v>
      </c>
      <c r="I321" s="564">
        <f t="shared" si="362"/>
        <v>132.55518999999998</v>
      </c>
      <c r="J321" s="564">
        <f t="shared" si="362"/>
        <v>-538.58480999999995</v>
      </c>
      <c r="K321" s="564">
        <f t="shared" si="362"/>
        <v>0</v>
      </c>
      <c r="L321" s="564">
        <f t="shared" si="362"/>
        <v>132.55518999999998</v>
      </c>
      <c r="M321" s="562">
        <f t="shared" si="357"/>
        <v>19.750750961051345</v>
      </c>
    </row>
    <row r="322" spans="1:250" s="25" customFormat="1" ht="30" x14ac:dyDescent="0.25">
      <c r="A322" s="13">
        <v>1</v>
      </c>
      <c r="B322" s="47" t="s">
        <v>108</v>
      </c>
      <c r="C322" s="396">
        <v>161</v>
      </c>
      <c r="D322" s="397">
        <f t="shared" si="358"/>
        <v>67</v>
      </c>
      <c r="E322" s="396">
        <v>63</v>
      </c>
      <c r="F322" s="396">
        <f t="shared" si="361"/>
        <v>94.029850746268664</v>
      </c>
      <c r="G322" s="562">
        <v>341.40211000000005</v>
      </c>
      <c r="H322" s="565">
        <f t="shared" ref="H322:H325" si="363">ROUND(G322/12*$B$3,2)</f>
        <v>142.25</v>
      </c>
      <c r="I322" s="562">
        <f t="shared" si="360"/>
        <v>131.64008999999999</v>
      </c>
      <c r="J322" s="562">
        <f t="shared" si="294"/>
        <v>-10.609910000000013</v>
      </c>
      <c r="K322" s="562">
        <v>0</v>
      </c>
      <c r="L322" s="562">
        <v>131.64008999999999</v>
      </c>
      <c r="M322" s="562">
        <f t="shared" si="357"/>
        <v>92.541363796133552</v>
      </c>
    </row>
    <row r="323" spans="1:250" s="25" customFormat="1" ht="58.5" customHeight="1" x14ac:dyDescent="0.25">
      <c r="A323" s="13">
        <v>1</v>
      </c>
      <c r="B323" s="47" t="s">
        <v>119</v>
      </c>
      <c r="C323" s="396">
        <v>425</v>
      </c>
      <c r="D323" s="397">
        <f t="shared" si="358"/>
        <v>177</v>
      </c>
      <c r="E323" s="396">
        <v>0</v>
      </c>
      <c r="F323" s="396">
        <f t="shared" si="361"/>
        <v>0</v>
      </c>
      <c r="G323" s="562">
        <v>1215.9504999999999</v>
      </c>
      <c r="H323" s="565">
        <f t="shared" si="363"/>
        <v>506.65</v>
      </c>
      <c r="I323" s="562">
        <f t="shared" si="360"/>
        <v>0</v>
      </c>
      <c r="J323" s="562">
        <f t="shared" si="294"/>
        <v>-506.65</v>
      </c>
      <c r="K323" s="562">
        <v>0</v>
      </c>
      <c r="L323" s="562">
        <v>0</v>
      </c>
      <c r="M323" s="562">
        <f t="shared" si="357"/>
        <v>0</v>
      </c>
    </row>
    <row r="324" spans="1:250" s="25" customFormat="1" ht="45" x14ac:dyDescent="0.25">
      <c r="A324" s="13">
        <v>1</v>
      </c>
      <c r="B324" s="47" t="s">
        <v>109</v>
      </c>
      <c r="C324" s="396">
        <v>50</v>
      </c>
      <c r="D324" s="397">
        <f t="shared" si="358"/>
        <v>21</v>
      </c>
      <c r="E324" s="396">
        <v>1</v>
      </c>
      <c r="F324" s="396">
        <f t="shared" si="361"/>
        <v>4.7619047619047619</v>
      </c>
      <c r="G324" s="562">
        <v>53.380999999999993</v>
      </c>
      <c r="H324" s="565">
        <f t="shared" si="363"/>
        <v>22.24</v>
      </c>
      <c r="I324" s="562">
        <f t="shared" si="360"/>
        <v>0.91510000000000002</v>
      </c>
      <c r="J324" s="562">
        <f t="shared" si="294"/>
        <v>-21.3249</v>
      </c>
      <c r="K324" s="562">
        <v>0</v>
      </c>
      <c r="L324" s="562">
        <v>0.91510000000000002</v>
      </c>
      <c r="M324" s="562">
        <f t="shared" si="357"/>
        <v>4.1146582733812957</v>
      </c>
    </row>
    <row r="325" spans="1:250" s="25" customFormat="1" ht="30.75" thickBot="1" x14ac:dyDescent="0.3">
      <c r="A325" s="13"/>
      <c r="B325" s="271" t="s">
        <v>123</v>
      </c>
      <c r="C325" s="398">
        <v>840</v>
      </c>
      <c r="D325" s="425">
        <f>ROUND(C325/12*$B$3,0)</f>
        <v>350</v>
      </c>
      <c r="E325" s="398">
        <v>599</v>
      </c>
      <c r="F325" s="398">
        <f>E325/D325*100</f>
        <v>171.14285714285714</v>
      </c>
      <c r="G325" s="574">
        <v>817.50480000000005</v>
      </c>
      <c r="H325" s="577">
        <f t="shared" si="363"/>
        <v>340.63</v>
      </c>
      <c r="I325" s="562">
        <f t="shared" si="360"/>
        <v>582.95878000000005</v>
      </c>
      <c r="J325" s="574">
        <f t="shared" si="294"/>
        <v>242.32878000000005</v>
      </c>
      <c r="K325" s="574">
        <v>0</v>
      </c>
      <c r="L325" s="574">
        <v>582.95878000000005</v>
      </c>
      <c r="M325" s="574">
        <f>I325/H325*100</f>
        <v>171.1413498517453</v>
      </c>
    </row>
    <row r="326" spans="1:250" ht="19.5" customHeight="1" thickBot="1" x14ac:dyDescent="0.3">
      <c r="A326" s="13">
        <v>1</v>
      </c>
      <c r="B326" s="76" t="s">
        <v>3</v>
      </c>
      <c r="C326" s="708"/>
      <c r="D326" s="708"/>
      <c r="E326" s="708"/>
      <c r="F326" s="454"/>
      <c r="G326" s="619">
        <f t="shared" ref="G326:L326" si="364">G321+G316+G325</f>
        <v>3402.3061900000002</v>
      </c>
      <c r="H326" s="619">
        <f t="shared" si="364"/>
        <v>1417.63</v>
      </c>
      <c r="I326" s="619">
        <f t="shared" si="364"/>
        <v>895.96109000000001</v>
      </c>
      <c r="J326" s="619">
        <f t="shared" si="364"/>
        <v>-521.66890999999987</v>
      </c>
      <c r="K326" s="619">
        <f t="shared" si="364"/>
        <v>0</v>
      </c>
      <c r="L326" s="619">
        <f t="shared" si="364"/>
        <v>895.96109000000001</v>
      </c>
      <c r="M326" s="583">
        <f t="shared" si="357"/>
        <v>63.201335327271565</v>
      </c>
    </row>
    <row r="327" spans="1:250" ht="29.25" x14ac:dyDescent="0.25">
      <c r="A327" s="13">
        <v>1</v>
      </c>
      <c r="B327" s="165" t="s">
        <v>47</v>
      </c>
      <c r="C327" s="709"/>
      <c r="D327" s="709"/>
      <c r="E327" s="709"/>
      <c r="F327" s="709"/>
      <c r="G327" s="710"/>
      <c r="H327" s="710"/>
      <c r="I327" s="710"/>
      <c r="J327" s="710">
        <f t="shared" si="294"/>
        <v>0</v>
      </c>
      <c r="K327" s="710"/>
      <c r="L327" s="710"/>
      <c r="M327" s="710"/>
    </row>
    <row r="328" spans="1:250" s="6" customFormat="1" ht="48" customHeight="1" x14ac:dyDescent="0.25">
      <c r="A328" s="13">
        <v>1</v>
      </c>
      <c r="B328" s="119" t="s">
        <v>120</v>
      </c>
      <c r="C328" s="711">
        <f t="shared" ref="C328:I338" si="365">C316</f>
        <v>480</v>
      </c>
      <c r="D328" s="711">
        <f t="shared" si="365"/>
        <v>200</v>
      </c>
      <c r="E328" s="711">
        <f t="shared" si="365"/>
        <v>105</v>
      </c>
      <c r="F328" s="711">
        <f t="shared" si="365"/>
        <v>52.5</v>
      </c>
      <c r="G328" s="712">
        <f t="shared" si="365"/>
        <v>974.06778000000008</v>
      </c>
      <c r="H328" s="712">
        <f t="shared" si="365"/>
        <v>405.86</v>
      </c>
      <c r="I328" s="712">
        <f t="shared" si="365"/>
        <v>180.44711999999998</v>
      </c>
      <c r="J328" s="712">
        <f t="shared" ref="J328" si="366">J316</f>
        <v>-225.41288000000003</v>
      </c>
      <c r="K328" s="712">
        <f t="shared" ref="K328:L328" si="367">K316</f>
        <v>0</v>
      </c>
      <c r="L328" s="712">
        <f t="shared" si="367"/>
        <v>180.44711999999998</v>
      </c>
      <c r="M328" s="712">
        <f t="shared" si="357"/>
        <v>44.460434632631937</v>
      </c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  <c r="AA328" s="8"/>
      <c r="AB328" s="8"/>
      <c r="AC328" s="8"/>
      <c r="AD328" s="8"/>
      <c r="AE328" s="8"/>
      <c r="AF328" s="8"/>
      <c r="AG328" s="8"/>
      <c r="AH328" s="8"/>
      <c r="AI328" s="8"/>
      <c r="AJ328" s="8"/>
      <c r="AK328" s="8"/>
      <c r="AL328" s="8"/>
      <c r="AM328" s="8"/>
      <c r="AN328" s="8"/>
      <c r="AO328" s="8"/>
      <c r="AP328" s="8"/>
      <c r="AQ328" s="8"/>
      <c r="AR328" s="8"/>
      <c r="AS328" s="8"/>
      <c r="AT328" s="8"/>
      <c r="AU328" s="8"/>
      <c r="AV328" s="8"/>
      <c r="AW328" s="8"/>
      <c r="AX328" s="8"/>
      <c r="AY328" s="8"/>
      <c r="AZ328" s="8"/>
      <c r="BA328" s="8"/>
      <c r="BB328" s="8"/>
      <c r="BC328" s="8"/>
      <c r="BD328" s="8"/>
      <c r="BE328" s="8"/>
      <c r="BF328" s="8"/>
      <c r="BG328" s="8"/>
      <c r="BH328" s="8"/>
      <c r="BI328" s="8"/>
      <c r="BJ328" s="8"/>
      <c r="BK328" s="8"/>
      <c r="BL328" s="8"/>
      <c r="BM328" s="8"/>
      <c r="BN328" s="8"/>
      <c r="BO328" s="8"/>
      <c r="BP328" s="8"/>
      <c r="BQ328" s="8"/>
      <c r="BR328" s="8"/>
      <c r="BS328" s="8"/>
      <c r="BT328" s="8"/>
      <c r="BU328" s="8"/>
      <c r="BV328" s="8"/>
      <c r="BW328" s="8"/>
      <c r="BX328" s="8"/>
      <c r="BY328" s="8"/>
      <c r="BZ328" s="8"/>
      <c r="CA328" s="8"/>
      <c r="CB328" s="8"/>
      <c r="CC328" s="8"/>
      <c r="CD328" s="8"/>
      <c r="CE328" s="8"/>
      <c r="CF328" s="8"/>
      <c r="CG328" s="8"/>
      <c r="CH328" s="8"/>
      <c r="CI328" s="8"/>
      <c r="CJ328" s="8"/>
      <c r="CK328" s="8"/>
      <c r="CL328" s="8"/>
      <c r="CM328" s="8"/>
      <c r="CN328" s="8"/>
      <c r="CO328" s="8"/>
      <c r="CP328" s="8"/>
      <c r="CQ328" s="8"/>
      <c r="CR328" s="8"/>
      <c r="CS328" s="8"/>
      <c r="CT328" s="8"/>
      <c r="CU328" s="8"/>
      <c r="CV328" s="8"/>
      <c r="CW328" s="8"/>
      <c r="CX328" s="8"/>
      <c r="CY328" s="8"/>
      <c r="CZ328" s="8"/>
      <c r="DA328" s="8"/>
      <c r="DB328" s="8"/>
      <c r="DC328" s="8"/>
      <c r="DD328" s="8"/>
      <c r="DE328" s="8"/>
      <c r="DF328" s="8"/>
      <c r="DG328" s="8"/>
      <c r="DH328" s="8"/>
      <c r="DI328" s="8"/>
      <c r="DJ328" s="8"/>
      <c r="DK328" s="8"/>
      <c r="DL328" s="8"/>
      <c r="DM328" s="8"/>
      <c r="DN328" s="8"/>
      <c r="DO328" s="8"/>
      <c r="DP328" s="8"/>
      <c r="DQ328" s="8"/>
      <c r="DR328" s="8"/>
      <c r="DS328" s="8"/>
      <c r="DT328" s="8"/>
      <c r="DU328" s="8"/>
      <c r="DV328" s="8"/>
      <c r="DW328" s="8"/>
      <c r="DX328" s="8"/>
      <c r="DY328" s="8"/>
      <c r="DZ328" s="8"/>
      <c r="EA328" s="8"/>
      <c r="EB328" s="8"/>
      <c r="EC328" s="8"/>
      <c r="ED328" s="8"/>
      <c r="EE328" s="8"/>
      <c r="EF328" s="8"/>
      <c r="EG328" s="8"/>
      <c r="EH328" s="8"/>
      <c r="EI328" s="8"/>
      <c r="EJ328" s="8"/>
      <c r="EK328" s="8"/>
      <c r="EL328" s="8"/>
      <c r="EM328" s="8"/>
      <c r="EN328" s="8"/>
      <c r="EO328" s="8"/>
      <c r="EP328" s="8"/>
      <c r="EQ328" s="8"/>
      <c r="ER328" s="8"/>
      <c r="ES328" s="8"/>
      <c r="ET328" s="8"/>
      <c r="EU328" s="8"/>
      <c r="EV328" s="8"/>
      <c r="EW328" s="8"/>
      <c r="EX328" s="8"/>
      <c r="EY328" s="8"/>
      <c r="EZ328" s="8"/>
      <c r="FA328" s="8"/>
      <c r="FB328" s="8"/>
      <c r="FC328" s="8"/>
      <c r="FD328" s="8"/>
      <c r="FE328" s="8"/>
      <c r="FF328" s="8"/>
      <c r="FG328" s="8"/>
      <c r="FH328" s="8"/>
      <c r="FI328" s="8"/>
      <c r="FJ328" s="8"/>
      <c r="FK328" s="8"/>
      <c r="FL328" s="8"/>
      <c r="FM328" s="8"/>
      <c r="FN328" s="8"/>
      <c r="FO328" s="8"/>
      <c r="FP328" s="8"/>
      <c r="FQ328" s="8"/>
      <c r="FR328" s="8"/>
      <c r="FS328" s="8"/>
      <c r="FT328" s="8"/>
      <c r="FU328" s="8"/>
      <c r="FV328" s="8"/>
      <c r="FW328" s="8"/>
      <c r="FX328" s="8"/>
      <c r="FY328" s="8"/>
      <c r="FZ328" s="8"/>
      <c r="GA328" s="8"/>
      <c r="GB328" s="8"/>
      <c r="GC328" s="8"/>
      <c r="GD328" s="8"/>
      <c r="GE328" s="8"/>
      <c r="GF328" s="8"/>
      <c r="GG328" s="8"/>
      <c r="GH328" s="8"/>
      <c r="GI328" s="8"/>
      <c r="GJ328" s="8"/>
      <c r="GK328" s="8"/>
      <c r="GL328" s="8"/>
      <c r="GM328" s="8"/>
      <c r="GN328" s="8"/>
      <c r="GO328" s="8"/>
      <c r="GP328" s="8"/>
      <c r="GQ328" s="8"/>
      <c r="GR328" s="8"/>
      <c r="GS328" s="8"/>
      <c r="GT328" s="8"/>
      <c r="GU328" s="8"/>
      <c r="GV328" s="8"/>
      <c r="GW328" s="8"/>
      <c r="GX328" s="8"/>
      <c r="GY328" s="8"/>
      <c r="GZ328" s="8"/>
      <c r="HA328" s="8"/>
      <c r="HB328" s="8"/>
      <c r="HC328" s="8"/>
      <c r="HD328" s="8"/>
      <c r="HE328" s="8"/>
      <c r="HF328" s="8"/>
      <c r="HG328" s="8"/>
      <c r="HH328" s="8"/>
      <c r="HI328" s="8"/>
      <c r="HJ328" s="8"/>
      <c r="HK328" s="8"/>
      <c r="HL328" s="8"/>
      <c r="HM328" s="8"/>
      <c r="HN328" s="8"/>
      <c r="HO328" s="8"/>
      <c r="HP328" s="8"/>
      <c r="HQ328" s="8"/>
      <c r="HR328" s="8"/>
      <c r="HS328" s="8"/>
      <c r="HT328" s="8"/>
      <c r="HU328" s="8"/>
      <c r="HV328" s="8"/>
      <c r="HW328" s="8"/>
      <c r="HX328" s="8"/>
      <c r="HY328" s="8"/>
      <c r="HZ328" s="8"/>
      <c r="IA328" s="8"/>
      <c r="IB328" s="8"/>
      <c r="IC328" s="8"/>
      <c r="ID328" s="8"/>
      <c r="IE328" s="8"/>
      <c r="IF328" s="8"/>
      <c r="IG328" s="8"/>
      <c r="IH328" s="8"/>
      <c r="II328" s="8"/>
      <c r="IJ328" s="8"/>
      <c r="IK328" s="8"/>
      <c r="IL328" s="8"/>
      <c r="IM328" s="8"/>
      <c r="IN328" s="8"/>
      <c r="IO328" s="8"/>
      <c r="IP328" s="8"/>
    </row>
    <row r="329" spans="1:250" s="6" customFormat="1" ht="30" x14ac:dyDescent="0.25">
      <c r="A329" s="13">
        <v>1</v>
      </c>
      <c r="B329" s="120" t="s">
        <v>79</v>
      </c>
      <c r="C329" s="711">
        <f t="shared" si="365"/>
        <v>339</v>
      </c>
      <c r="D329" s="711">
        <f t="shared" si="365"/>
        <v>141</v>
      </c>
      <c r="E329" s="711">
        <f t="shared" si="365"/>
        <v>105</v>
      </c>
      <c r="F329" s="711">
        <f t="shared" si="365"/>
        <v>74.468085106382972</v>
      </c>
      <c r="G329" s="712">
        <f t="shared" si="365"/>
        <v>532.72494000000006</v>
      </c>
      <c r="H329" s="712">
        <f t="shared" si="365"/>
        <v>221.97</v>
      </c>
      <c r="I329" s="712">
        <f t="shared" si="365"/>
        <v>180.44711999999998</v>
      </c>
      <c r="J329" s="712">
        <f t="shared" ref="J329" si="368">J317</f>
        <v>-41.522880000000015</v>
      </c>
      <c r="K329" s="712">
        <f t="shared" ref="K329:L329" si="369">K317</f>
        <v>0</v>
      </c>
      <c r="L329" s="712">
        <f t="shared" si="369"/>
        <v>180.44711999999998</v>
      </c>
      <c r="M329" s="712">
        <f t="shared" si="357"/>
        <v>81.293472090823087</v>
      </c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  <c r="AA329" s="8"/>
      <c r="AB329" s="8"/>
      <c r="AC329" s="8"/>
      <c r="AD329" s="8"/>
      <c r="AE329" s="8"/>
      <c r="AF329" s="8"/>
      <c r="AG329" s="8"/>
      <c r="AH329" s="8"/>
      <c r="AI329" s="8"/>
      <c r="AJ329" s="8"/>
      <c r="AK329" s="8"/>
      <c r="AL329" s="8"/>
      <c r="AM329" s="8"/>
      <c r="AN329" s="8"/>
      <c r="AO329" s="8"/>
      <c r="AP329" s="8"/>
      <c r="AQ329" s="8"/>
      <c r="AR329" s="8"/>
      <c r="AS329" s="8"/>
      <c r="AT329" s="8"/>
      <c r="AU329" s="8"/>
      <c r="AV329" s="8"/>
      <c r="AW329" s="8"/>
      <c r="AX329" s="8"/>
      <c r="AY329" s="8"/>
      <c r="AZ329" s="8"/>
      <c r="BA329" s="8"/>
      <c r="BB329" s="8"/>
      <c r="BC329" s="8"/>
      <c r="BD329" s="8"/>
      <c r="BE329" s="8"/>
      <c r="BF329" s="8"/>
      <c r="BG329" s="8"/>
      <c r="BH329" s="8"/>
      <c r="BI329" s="8"/>
      <c r="BJ329" s="8"/>
      <c r="BK329" s="8"/>
      <c r="BL329" s="8"/>
      <c r="BM329" s="8"/>
      <c r="BN329" s="8"/>
      <c r="BO329" s="8"/>
      <c r="BP329" s="8"/>
      <c r="BQ329" s="8"/>
      <c r="BR329" s="8"/>
      <c r="BS329" s="8"/>
      <c r="BT329" s="8"/>
      <c r="BU329" s="8"/>
      <c r="BV329" s="8"/>
      <c r="BW329" s="8"/>
      <c r="BX329" s="8"/>
      <c r="BY329" s="8"/>
      <c r="BZ329" s="8"/>
      <c r="CA329" s="8"/>
      <c r="CB329" s="8"/>
      <c r="CC329" s="8"/>
      <c r="CD329" s="8"/>
      <c r="CE329" s="8"/>
      <c r="CF329" s="8"/>
      <c r="CG329" s="8"/>
      <c r="CH329" s="8"/>
      <c r="CI329" s="8"/>
      <c r="CJ329" s="8"/>
      <c r="CK329" s="8"/>
      <c r="CL329" s="8"/>
      <c r="CM329" s="8"/>
      <c r="CN329" s="8"/>
      <c r="CO329" s="8"/>
      <c r="CP329" s="8"/>
      <c r="CQ329" s="8"/>
      <c r="CR329" s="8"/>
      <c r="CS329" s="8"/>
      <c r="CT329" s="8"/>
      <c r="CU329" s="8"/>
      <c r="CV329" s="8"/>
      <c r="CW329" s="8"/>
      <c r="CX329" s="8"/>
      <c r="CY329" s="8"/>
      <c r="CZ329" s="8"/>
      <c r="DA329" s="8"/>
      <c r="DB329" s="8"/>
      <c r="DC329" s="8"/>
      <c r="DD329" s="8"/>
      <c r="DE329" s="8"/>
      <c r="DF329" s="8"/>
      <c r="DG329" s="8"/>
      <c r="DH329" s="8"/>
      <c r="DI329" s="8"/>
      <c r="DJ329" s="8"/>
      <c r="DK329" s="8"/>
      <c r="DL329" s="8"/>
      <c r="DM329" s="8"/>
      <c r="DN329" s="8"/>
      <c r="DO329" s="8"/>
      <c r="DP329" s="8"/>
      <c r="DQ329" s="8"/>
      <c r="DR329" s="8"/>
      <c r="DS329" s="8"/>
      <c r="DT329" s="8"/>
      <c r="DU329" s="8"/>
      <c r="DV329" s="8"/>
      <c r="DW329" s="8"/>
      <c r="DX329" s="8"/>
      <c r="DY329" s="8"/>
      <c r="DZ329" s="8"/>
      <c r="EA329" s="8"/>
      <c r="EB329" s="8"/>
      <c r="EC329" s="8"/>
      <c r="ED329" s="8"/>
      <c r="EE329" s="8"/>
      <c r="EF329" s="8"/>
      <c r="EG329" s="8"/>
      <c r="EH329" s="8"/>
      <c r="EI329" s="8"/>
      <c r="EJ329" s="8"/>
      <c r="EK329" s="8"/>
      <c r="EL329" s="8"/>
      <c r="EM329" s="8"/>
      <c r="EN329" s="8"/>
      <c r="EO329" s="8"/>
      <c r="EP329" s="8"/>
      <c r="EQ329" s="8"/>
      <c r="ER329" s="8"/>
      <c r="ES329" s="8"/>
      <c r="ET329" s="8"/>
      <c r="EU329" s="8"/>
      <c r="EV329" s="8"/>
      <c r="EW329" s="8"/>
      <c r="EX329" s="8"/>
      <c r="EY329" s="8"/>
      <c r="EZ329" s="8"/>
      <c r="FA329" s="8"/>
      <c r="FB329" s="8"/>
      <c r="FC329" s="8"/>
      <c r="FD329" s="8"/>
      <c r="FE329" s="8"/>
      <c r="FF329" s="8"/>
      <c r="FG329" s="8"/>
      <c r="FH329" s="8"/>
      <c r="FI329" s="8"/>
      <c r="FJ329" s="8"/>
      <c r="FK329" s="8"/>
      <c r="FL329" s="8"/>
      <c r="FM329" s="8"/>
      <c r="FN329" s="8"/>
      <c r="FO329" s="8"/>
      <c r="FP329" s="8"/>
      <c r="FQ329" s="8"/>
      <c r="FR329" s="8"/>
      <c r="FS329" s="8"/>
      <c r="FT329" s="8"/>
      <c r="FU329" s="8"/>
      <c r="FV329" s="8"/>
      <c r="FW329" s="8"/>
      <c r="FX329" s="8"/>
      <c r="FY329" s="8"/>
      <c r="FZ329" s="8"/>
      <c r="GA329" s="8"/>
      <c r="GB329" s="8"/>
      <c r="GC329" s="8"/>
      <c r="GD329" s="8"/>
      <c r="GE329" s="8"/>
      <c r="GF329" s="8"/>
      <c r="GG329" s="8"/>
      <c r="GH329" s="8"/>
      <c r="GI329" s="8"/>
      <c r="GJ329" s="8"/>
      <c r="GK329" s="8"/>
      <c r="GL329" s="8"/>
      <c r="GM329" s="8"/>
      <c r="GN329" s="8"/>
      <c r="GO329" s="8"/>
      <c r="GP329" s="8"/>
      <c r="GQ329" s="8"/>
      <c r="GR329" s="8"/>
      <c r="GS329" s="8"/>
      <c r="GT329" s="8"/>
      <c r="GU329" s="8"/>
      <c r="GV329" s="8"/>
      <c r="GW329" s="8"/>
      <c r="GX329" s="8"/>
      <c r="GY329" s="8"/>
      <c r="GZ329" s="8"/>
      <c r="HA329" s="8"/>
      <c r="HB329" s="8"/>
      <c r="HC329" s="8"/>
      <c r="HD329" s="8"/>
      <c r="HE329" s="8"/>
      <c r="HF329" s="8"/>
      <c r="HG329" s="8"/>
      <c r="HH329" s="8"/>
      <c r="HI329" s="8"/>
      <c r="HJ329" s="8"/>
      <c r="HK329" s="8"/>
      <c r="HL329" s="8"/>
      <c r="HM329" s="8"/>
      <c r="HN329" s="8"/>
      <c r="HO329" s="8"/>
      <c r="HP329" s="8"/>
      <c r="HQ329" s="8"/>
      <c r="HR329" s="8"/>
      <c r="HS329" s="8"/>
      <c r="HT329" s="8"/>
      <c r="HU329" s="8"/>
      <c r="HV329" s="8"/>
      <c r="HW329" s="8"/>
      <c r="HX329" s="8"/>
      <c r="HY329" s="8"/>
      <c r="HZ329" s="8"/>
      <c r="IA329" s="8"/>
      <c r="IB329" s="8"/>
      <c r="IC329" s="8"/>
      <c r="ID329" s="8"/>
      <c r="IE329" s="8"/>
      <c r="IF329" s="8"/>
      <c r="IG329" s="8"/>
      <c r="IH329" s="8"/>
      <c r="II329" s="8"/>
      <c r="IJ329" s="8"/>
      <c r="IK329" s="8"/>
      <c r="IL329" s="8"/>
      <c r="IM329" s="8"/>
      <c r="IN329" s="8"/>
      <c r="IO329" s="8"/>
      <c r="IP329" s="8"/>
    </row>
    <row r="330" spans="1:250" s="6" customFormat="1" ht="30" x14ac:dyDescent="0.25">
      <c r="A330" s="13">
        <v>1</v>
      </c>
      <c r="B330" s="120" t="s">
        <v>80</v>
      </c>
      <c r="C330" s="711">
        <f t="shared" si="365"/>
        <v>102</v>
      </c>
      <c r="D330" s="711">
        <f t="shared" si="365"/>
        <v>43</v>
      </c>
      <c r="E330" s="711">
        <f t="shared" si="365"/>
        <v>0</v>
      </c>
      <c r="F330" s="711">
        <f t="shared" si="365"/>
        <v>0</v>
      </c>
      <c r="G330" s="712">
        <f t="shared" si="365"/>
        <v>185.42171999999999</v>
      </c>
      <c r="H330" s="712">
        <f t="shared" si="365"/>
        <v>77.260000000000005</v>
      </c>
      <c r="I330" s="712">
        <f t="shared" si="365"/>
        <v>0</v>
      </c>
      <c r="J330" s="712">
        <f t="shared" ref="J330" si="370">J318</f>
        <v>-77.260000000000005</v>
      </c>
      <c r="K330" s="712">
        <f t="shared" ref="K330:L330" si="371">K318</f>
        <v>0</v>
      </c>
      <c r="L330" s="712">
        <f t="shared" si="371"/>
        <v>0</v>
      </c>
      <c r="M330" s="712">
        <f t="shared" si="357"/>
        <v>0</v>
      </c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  <c r="AA330" s="8"/>
      <c r="AB330" s="8"/>
      <c r="AC330" s="8"/>
      <c r="AD330" s="8"/>
      <c r="AE330" s="8"/>
      <c r="AF330" s="8"/>
      <c r="AG330" s="8"/>
      <c r="AH330" s="8"/>
      <c r="AI330" s="8"/>
      <c r="AJ330" s="8"/>
      <c r="AK330" s="8"/>
      <c r="AL330" s="8"/>
      <c r="AM330" s="8"/>
      <c r="AN330" s="8"/>
      <c r="AO330" s="8"/>
      <c r="AP330" s="8"/>
      <c r="AQ330" s="8"/>
      <c r="AR330" s="8"/>
      <c r="AS330" s="8"/>
      <c r="AT330" s="8"/>
      <c r="AU330" s="8"/>
      <c r="AV330" s="8"/>
      <c r="AW330" s="8"/>
      <c r="AX330" s="8"/>
      <c r="AY330" s="8"/>
      <c r="AZ330" s="8"/>
      <c r="BA330" s="8"/>
      <c r="BB330" s="8"/>
      <c r="BC330" s="8"/>
      <c r="BD330" s="8"/>
      <c r="BE330" s="8"/>
      <c r="BF330" s="8"/>
      <c r="BG330" s="8"/>
      <c r="BH330" s="8"/>
      <c r="BI330" s="8"/>
      <c r="BJ330" s="8"/>
      <c r="BK330" s="8"/>
      <c r="BL330" s="8"/>
      <c r="BM330" s="8"/>
      <c r="BN330" s="8"/>
      <c r="BO330" s="8"/>
      <c r="BP330" s="8"/>
      <c r="BQ330" s="8"/>
      <c r="BR330" s="8"/>
      <c r="BS330" s="8"/>
      <c r="BT330" s="8"/>
      <c r="BU330" s="8"/>
      <c r="BV330" s="8"/>
      <c r="BW330" s="8"/>
      <c r="BX330" s="8"/>
      <c r="BY330" s="8"/>
      <c r="BZ330" s="8"/>
      <c r="CA330" s="8"/>
      <c r="CB330" s="8"/>
      <c r="CC330" s="8"/>
      <c r="CD330" s="8"/>
      <c r="CE330" s="8"/>
      <c r="CF330" s="8"/>
      <c r="CG330" s="8"/>
      <c r="CH330" s="8"/>
      <c r="CI330" s="8"/>
      <c r="CJ330" s="8"/>
      <c r="CK330" s="8"/>
      <c r="CL330" s="8"/>
      <c r="CM330" s="8"/>
      <c r="CN330" s="8"/>
      <c r="CO330" s="8"/>
      <c r="CP330" s="8"/>
      <c r="CQ330" s="8"/>
      <c r="CR330" s="8"/>
      <c r="CS330" s="8"/>
      <c r="CT330" s="8"/>
      <c r="CU330" s="8"/>
      <c r="CV330" s="8"/>
      <c r="CW330" s="8"/>
      <c r="CX330" s="8"/>
      <c r="CY330" s="8"/>
      <c r="CZ330" s="8"/>
      <c r="DA330" s="8"/>
      <c r="DB330" s="8"/>
      <c r="DC330" s="8"/>
      <c r="DD330" s="8"/>
      <c r="DE330" s="8"/>
      <c r="DF330" s="8"/>
      <c r="DG330" s="8"/>
      <c r="DH330" s="8"/>
      <c r="DI330" s="8"/>
      <c r="DJ330" s="8"/>
      <c r="DK330" s="8"/>
      <c r="DL330" s="8"/>
      <c r="DM330" s="8"/>
      <c r="DN330" s="8"/>
      <c r="DO330" s="8"/>
      <c r="DP330" s="8"/>
      <c r="DQ330" s="8"/>
      <c r="DR330" s="8"/>
      <c r="DS330" s="8"/>
      <c r="DT330" s="8"/>
      <c r="DU330" s="8"/>
      <c r="DV330" s="8"/>
      <c r="DW330" s="8"/>
      <c r="DX330" s="8"/>
      <c r="DY330" s="8"/>
      <c r="DZ330" s="8"/>
      <c r="EA330" s="8"/>
      <c r="EB330" s="8"/>
      <c r="EC330" s="8"/>
      <c r="ED330" s="8"/>
      <c r="EE330" s="8"/>
      <c r="EF330" s="8"/>
      <c r="EG330" s="8"/>
      <c r="EH330" s="8"/>
      <c r="EI330" s="8"/>
      <c r="EJ330" s="8"/>
      <c r="EK330" s="8"/>
      <c r="EL330" s="8"/>
      <c r="EM330" s="8"/>
      <c r="EN330" s="8"/>
      <c r="EO330" s="8"/>
      <c r="EP330" s="8"/>
      <c r="EQ330" s="8"/>
      <c r="ER330" s="8"/>
      <c r="ES330" s="8"/>
      <c r="ET330" s="8"/>
      <c r="EU330" s="8"/>
      <c r="EV330" s="8"/>
      <c r="EW330" s="8"/>
      <c r="EX330" s="8"/>
      <c r="EY330" s="8"/>
      <c r="EZ330" s="8"/>
      <c r="FA330" s="8"/>
      <c r="FB330" s="8"/>
      <c r="FC330" s="8"/>
      <c r="FD330" s="8"/>
      <c r="FE330" s="8"/>
      <c r="FF330" s="8"/>
      <c r="FG330" s="8"/>
      <c r="FH330" s="8"/>
      <c r="FI330" s="8"/>
      <c r="FJ330" s="8"/>
      <c r="FK330" s="8"/>
      <c r="FL330" s="8"/>
      <c r="FM330" s="8"/>
      <c r="FN330" s="8"/>
      <c r="FO330" s="8"/>
      <c r="FP330" s="8"/>
      <c r="FQ330" s="8"/>
      <c r="FR330" s="8"/>
      <c r="FS330" s="8"/>
      <c r="FT330" s="8"/>
      <c r="FU330" s="8"/>
      <c r="FV330" s="8"/>
      <c r="FW330" s="8"/>
      <c r="FX330" s="8"/>
      <c r="FY330" s="8"/>
      <c r="FZ330" s="8"/>
      <c r="GA330" s="8"/>
      <c r="GB330" s="8"/>
      <c r="GC330" s="8"/>
      <c r="GD330" s="8"/>
      <c r="GE330" s="8"/>
      <c r="GF330" s="8"/>
      <c r="GG330" s="8"/>
      <c r="GH330" s="8"/>
      <c r="GI330" s="8"/>
      <c r="GJ330" s="8"/>
      <c r="GK330" s="8"/>
      <c r="GL330" s="8"/>
      <c r="GM330" s="8"/>
      <c r="GN330" s="8"/>
      <c r="GO330" s="8"/>
      <c r="GP330" s="8"/>
      <c r="GQ330" s="8"/>
      <c r="GR330" s="8"/>
      <c r="GS330" s="8"/>
      <c r="GT330" s="8"/>
      <c r="GU330" s="8"/>
      <c r="GV330" s="8"/>
      <c r="GW330" s="8"/>
      <c r="GX330" s="8"/>
      <c r="GY330" s="8"/>
      <c r="GZ330" s="8"/>
      <c r="HA330" s="8"/>
      <c r="HB330" s="8"/>
      <c r="HC330" s="8"/>
      <c r="HD330" s="8"/>
      <c r="HE330" s="8"/>
      <c r="HF330" s="8"/>
      <c r="HG330" s="8"/>
      <c r="HH330" s="8"/>
      <c r="HI330" s="8"/>
      <c r="HJ330" s="8"/>
      <c r="HK330" s="8"/>
      <c r="HL330" s="8"/>
      <c r="HM330" s="8"/>
      <c r="HN330" s="8"/>
      <c r="HO330" s="8"/>
      <c r="HP330" s="8"/>
      <c r="HQ330" s="8"/>
      <c r="HR330" s="8"/>
      <c r="HS330" s="8"/>
      <c r="HT330" s="8"/>
      <c r="HU330" s="8"/>
      <c r="HV330" s="8"/>
      <c r="HW330" s="8"/>
      <c r="HX330" s="8"/>
      <c r="HY330" s="8"/>
      <c r="HZ330" s="8"/>
      <c r="IA330" s="8"/>
      <c r="IB330" s="8"/>
      <c r="IC330" s="8"/>
      <c r="ID330" s="8"/>
      <c r="IE330" s="8"/>
      <c r="IF330" s="8"/>
      <c r="IG330" s="8"/>
      <c r="IH330" s="8"/>
      <c r="II330" s="8"/>
      <c r="IJ330" s="8"/>
      <c r="IK330" s="8"/>
      <c r="IL330" s="8"/>
      <c r="IM330" s="8"/>
      <c r="IN330" s="8"/>
      <c r="IO330" s="8"/>
      <c r="IP330" s="8"/>
    </row>
    <row r="331" spans="1:250" s="6" customFormat="1" ht="45" x14ac:dyDescent="0.25">
      <c r="A331" s="13">
        <v>1</v>
      </c>
      <c r="B331" s="120" t="s">
        <v>114</v>
      </c>
      <c r="C331" s="711">
        <f t="shared" si="365"/>
        <v>0</v>
      </c>
      <c r="D331" s="711">
        <f t="shared" si="365"/>
        <v>0</v>
      </c>
      <c r="E331" s="711">
        <f t="shared" si="365"/>
        <v>0</v>
      </c>
      <c r="F331" s="711">
        <f t="shared" si="365"/>
        <v>0</v>
      </c>
      <c r="G331" s="712">
        <f t="shared" si="365"/>
        <v>0</v>
      </c>
      <c r="H331" s="712">
        <f t="shared" si="365"/>
        <v>0</v>
      </c>
      <c r="I331" s="712">
        <f t="shared" si="365"/>
        <v>0</v>
      </c>
      <c r="J331" s="712">
        <f t="shared" ref="J331" si="372">J319</f>
        <v>0</v>
      </c>
      <c r="K331" s="712">
        <f t="shared" ref="K331:L331" si="373">K319</f>
        <v>0</v>
      </c>
      <c r="L331" s="712">
        <f t="shared" si="373"/>
        <v>0</v>
      </c>
      <c r="M331" s="712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  <c r="AA331" s="8"/>
      <c r="AB331" s="8"/>
      <c r="AC331" s="8"/>
      <c r="AD331" s="8"/>
      <c r="AE331" s="8"/>
      <c r="AF331" s="8"/>
      <c r="AG331" s="8"/>
      <c r="AH331" s="8"/>
      <c r="AI331" s="8"/>
      <c r="AJ331" s="8"/>
      <c r="AK331" s="8"/>
      <c r="AL331" s="8"/>
      <c r="AM331" s="8"/>
      <c r="AN331" s="8"/>
      <c r="AO331" s="8"/>
      <c r="AP331" s="8"/>
      <c r="AQ331" s="8"/>
      <c r="AR331" s="8"/>
      <c r="AS331" s="8"/>
      <c r="AT331" s="8"/>
      <c r="AU331" s="8"/>
      <c r="AV331" s="8"/>
      <c r="AW331" s="8"/>
      <c r="AX331" s="8"/>
      <c r="AY331" s="8"/>
      <c r="AZ331" s="8"/>
      <c r="BA331" s="8"/>
      <c r="BB331" s="8"/>
      <c r="BC331" s="8"/>
      <c r="BD331" s="8"/>
      <c r="BE331" s="8"/>
      <c r="BF331" s="8"/>
      <c r="BG331" s="8"/>
      <c r="BH331" s="8"/>
      <c r="BI331" s="8"/>
      <c r="BJ331" s="8"/>
      <c r="BK331" s="8"/>
      <c r="BL331" s="8"/>
      <c r="BM331" s="8"/>
      <c r="BN331" s="8"/>
      <c r="BO331" s="8"/>
      <c r="BP331" s="8"/>
      <c r="BQ331" s="8"/>
      <c r="BR331" s="8"/>
      <c r="BS331" s="8"/>
      <c r="BT331" s="8"/>
      <c r="BU331" s="8"/>
      <c r="BV331" s="8"/>
      <c r="BW331" s="8"/>
      <c r="BX331" s="8"/>
      <c r="BY331" s="8"/>
      <c r="BZ331" s="8"/>
      <c r="CA331" s="8"/>
      <c r="CB331" s="8"/>
      <c r="CC331" s="8"/>
      <c r="CD331" s="8"/>
      <c r="CE331" s="8"/>
      <c r="CF331" s="8"/>
      <c r="CG331" s="8"/>
      <c r="CH331" s="8"/>
      <c r="CI331" s="8"/>
      <c r="CJ331" s="8"/>
      <c r="CK331" s="8"/>
      <c r="CL331" s="8"/>
      <c r="CM331" s="8"/>
      <c r="CN331" s="8"/>
      <c r="CO331" s="8"/>
      <c r="CP331" s="8"/>
      <c r="CQ331" s="8"/>
      <c r="CR331" s="8"/>
      <c r="CS331" s="8"/>
      <c r="CT331" s="8"/>
      <c r="CU331" s="8"/>
      <c r="CV331" s="8"/>
      <c r="CW331" s="8"/>
      <c r="CX331" s="8"/>
      <c r="CY331" s="8"/>
      <c r="CZ331" s="8"/>
      <c r="DA331" s="8"/>
      <c r="DB331" s="8"/>
      <c r="DC331" s="8"/>
      <c r="DD331" s="8"/>
      <c r="DE331" s="8"/>
      <c r="DF331" s="8"/>
      <c r="DG331" s="8"/>
      <c r="DH331" s="8"/>
      <c r="DI331" s="8"/>
      <c r="DJ331" s="8"/>
      <c r="DK331" s="8"/>
      <c r="DL331" s="8"/>
      <c r="DM331" s="8"/>
      <c r="DN331" s="8"/>
      <c r="DO331" s="8"/>
      <c r="DP331" s="8"/>
      <c r="DQ331" s="8"/>
      <c r="DR331" s="8"/>
      <c r="DS331" s="8"/>
      <c r="DT331" s="8"/>
      <c r="DU331" s="8"/>
      <c r="DV331" s="8"/>
      <c r="DW331" s="8"/>
      <c r="DX331" s="8"/>
      <c r="DY331" s="8"/>
      <c r="DZ331" s="8"/>
      <c r="EA331" s="8"/>
      <c r="EB331" s="8"/>
      <c r="EC331" s="8"/>
      <c r="ED331" s="8"/>
      <c r="EE331" s="8"/>
      <c r="EF331" s="8"/>
      <c r="EG331" s="8"/>
      <c r="EH331" s="8"/>
      <c r="EI331" s="8"/>
      <c r="EJ331" s="8"/>
      <c r="EK331" s="8"/>
      <c r="EL331" s="8"/>
      <c r="EM331" s="8"/>
      <c r="EN331" s="8"/>
      <c r="EO331" s="8"/>
      <c r="EP331" s="8"/>
      <c r="EQ331" s="8"/>
      <c r="ER331" s="8"/>
      <c r="ES331" s="8"/>
      <c r="ET331" s="8"/>
      <c r="EU331" s="8"/>
      <c r="EV331" s="8"/>
      <c r="EW331" s="8"/>
      <c r="EX331" s="8"/>
      <c r="EY331" s="8"/>
      <c r="EZ331" s="8"/>
      <c r="FA331" s="8"/>
      <c r="FB331" s="8"/>
      <c r="FC331" s="8"/>
      <c r="FD331" s="8"/>
      <c r="FE331" s="8"/>
      <c r="FF331" s="8"/>
      <c r="FG331" s="8"/>
      <c r="FH331" s="8"/>
      <c r="FI331" s="8"/>
      <c r="FJ331" s="8"/>
      <c r="FK331" s="8"/>
      <c r="FL331" s="8"/>
      <c r="FM331" s="8"/>
      <c r="FN331" s="8"/>
      <c r="FO331" s="8"/>
      <c r="FP331" s="8"/>
      <c r="FQ331" s="8"/>
      <c r="FR331" s="8"/>
      <c r="FS331" s="8"/>
      <c r="FT331" s="8"/>
      <c r="FU331" s="8"/>
      <c r="FV331" s="8"/>
      <c r="FW331" s="8"/>
      <c r="FX331" s="8"/>
      <c r="FY331" s="8"/>
      <c r="FZ331" s="8"/>
      <c r="GA331" s="8"/>
      <c r="GB331" s="8"/>
      <c r="GC331" s="8"/>
      <c r="GD331" s="8"/>
      <c r="GE331" s="8"/>
      <c r="GF331" s="8"/>
      <c r="GG331" s="8"/>
      <c r="GH331" s="8"/>
      <c r="GI331" s="8"/>
      <c r="GJ331" s="8"/>
      <c r="GK331" s="8"/>
      <c r="GL331" s="8"/>
      <c r="GM331" s="8"/>
      <c r="GN331" s="8"/>
      <c r="GO331" s="8"/>
      <c r="GP331" s="8"/>
      <c r="GQ331" s="8"/>
      <c r="GR331" s="8"/>
      <c r="GS331" s="8"/>
      <c r="GT331" s="8"/>
      <c r="GU331" s="8"/>
      <c r="GV331" s="8"/>
      <c r="GW331" s="8"/>
      <c r="GX331" s="8"/>
      <c r="GY331" s="8"/>
      <c r="GZ331" s="8"/>
      <c r="HA331" s="8"/>
      <c r="HB331" s="8"/>
      <c r="HC331" s="8"/>
      <c r="HD331" s="8"/>
      <c r="HE331" s="8"/>
      <c r="HF331" s="8"/>
      <c r="HG331" s="8"/>
      <c r="HH331" s="8"/>
      <c r="HI331" s="8"/>
      <c r="HJ331" s="8"/>
      <c r="HK331" s="8"/>
      <c r="HL331" s="8"/>
      <c r="HM331" s="8"/>
      <c r="HN331" s="8"/>
      <c r="HO331" s="8"/>
      <c r="HP331" s="8"/>
      <c r="HQ331" s="8"/>
      <c r="HR331" s="8"/>
      <c r="HS331" s="8"/>
      <c r="HT331" s="8"/>
      <c r="HU331" s="8"/>
      <c r="HV331" s="8"/>
      <c r="HW331" s="8"/>
      <c r="HX331" s="8"/>
      <c r="HY331" s="8"/>
      <c r="HZ331" s="8"/>
      <c r="IA331" s="8"/>
      <c r="IB331" s="8"/>
      <c r="IC331" s="8"/>
      <c r="ID331" s="8"/>
      <c r="IE331" s="8"/>
      <c r="IF331" s="8"/>
      <c r="IG331" s="8"/>
      <c r="IH331" s="8"/>
      <c r="II331" s="8"/>
      <c r="IJ331" s="8"/>
      <c r="IK331" s="8"/>
      <c r="IL331" s="8"/>
      <c r="IM331" s="8"/>
      <c r="IN331" s="8"/>
      <c r="IO331" s="8"/>
      <c r="IP331" s="8"/>
    </row>
    <row r="332" spans="1:250" s="6" customFormat="1" ht="30" x14ac:dyDescent="0.25">
      <c r="A332" s="13">
        <v>1</v>
      </c>
      <c r="B332" s="120" t="s">
        <v>115</v>
      </c>
      <c r="C332" s="711">
        <f t="shared" si="365"/>
        <v>39</v>
      </c>
      <c r="D332" s="711">
        <f t="shared" si="365"/>
        <v>16</v>
      </c>
      <c r="E332" s="711">
        <f t="shared" si="365"/>
        <v>0</v>
      </c>
      <c r="F332" s="711">
        <f t="shared" si="365"/>
        <v>0</v>
      </c>
      <c r="G332" s="712">
        <f t="shared" si="365"/>
        <v>255.92112</v>
      </c>
      <c r="H332" s="712">
        <f t="shared" si="365"/>
        <v>106.63</v>
      </c>
      <c r="I332" s="712">
        <f t="shared" si="365"/>
        <v>0</v>
      </c>
      <c r="J332" s="712">
        <f t="shared" ref="J332" si="374">J320</f>
        <v>-106.63</v>
      </c>
      <c r="K332" s="712">
        <f t="shared" ref="K332:L332" si="375">K320</f>
        <v>0</v>
      </c>
      <c r="L332" s="712">
        <f t="shared" si="375"/>
        <v>0</v>
      </c>
      <c r="M332" s="712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  <c r="AA332" s="8"/>
      <c r="AB332" s="8"/>
      <c r="AC332" s="8"/>
      <c r="AD332" s="8"/>
      <c r="AE332" s="8"/>
      <c r="AF332" s="8"/>
      <c r="AG332" s="8"/>
      <c r="AH332" s="8"/>
      <c r="AI332" s="8"/>
      <c r="AJ332" s="8"/>
      <c r="AK332" s="8"/>
      <c r="AL332" s="8"/>
      <c r="AM332" s="8"/>
      <c r="AN332" s="8"/>
      <c r="AO332" s="8"/>
      <c r="AP332" s="8"/>
      <c r="AQ332" s="8"/>
      <c r="AR332" s="8"/>
      <c r="AS332" s="8"/>
      <c r="AT332" s="8"/>
      <c r="AU332" s="8"/>
      <c r="AV332" s="8"/>
      <c r="AW332" s="8"/>
      <c r="AX332" s="8"/>
      <c r="AY332" s="8"/>
      <c r="AZ332" s="8"/>
      <c r="BA332" s="8"/>
      <c r="BB332" s="8"/>
      <c r="BC332" s="8"/>
      <c r="BD332" s="8"/>
      <c r="BE332" s="8"/>
      <c r="BF332" s="8"/>
      <c r="BG332" s="8"/>
      <c r="BH332" s="8"/>
      <c r="BI332" s="8"/>
      <c r="BJ332" s="8"/>
      <c r="BK332" s="8"/>
      <c r="BL332" s="8"/>
      <c r="BM332" s="8"/>
      <c r="BN332" s="8"/>
      <c r="BO332" s="8"/>
      <c r="BP332" s="8"/>
      <c r="BQ332" s="8"/>
      <c r="BR332" s="8"/>
      <c r="BS332" s="8"/>
      <c r="BT332" s="8"/>
      <c r="BU332" s="8"/>
      <c r="BV332" s="8"/>
      <c r="BW332" s="8"/>
      <c r="BX332" s="8"/>
      <c r="BY332" s="8"/>
      <c r="BZ332" s="8"/>
      <c r="CA332" s="8"/>
      <c r="CB332" s="8"/>
      <c r="CC332" s="8"/>
      <c r="CD332" s="8"/>
      <c r="CE332" s="8"/>
      <c r="CF332" s="8"/>
      <c r="CG332" s="8"/>
      <c r="CH332" s="8"/>
      <c r="CI332" s="8"/>
      <c r="CJ332" s="8"/>
      <c r="CK332" s="8"/>
      <c r="CL332" s="8"/>
      <c r="CM332" s="8"/>
      <c r="CN332" s="8"/>
      <c r="CO332" s="8"/>
      <c r="CP332" s="8"/>
      <c r="CQ332" s="8"/>
      <c r="CR332" s="8"/>
      <c r="CS332" s="8"/>
      <c r="CT332" s="8"/>
      <c r="CU332" s="8"/>
      <c r="CV332" s="8"/>
      <c r="CW332" s="8"/>
      <c r="CX332" s="8"/>
      <c r="CY332" s="8"/>
      <c r="CZ332" s="8"/>
      <c r="DA332" s="8"/>
      <c r="DB332" s="8"/>
      <c r="DC332" s="8"/>
      <c r="DD332" s="8"/>
      <c r="DE332" s="8"/>
      <c r="DF332" s="8"/>
      <c r="DG332" s="8"/>
      <c r="DH332" s="8"/>
      <c r="DI332" s="8"/>
      <c r="DJ332" s="8"/>
      <c r="DK332" s="8"/>
      <c r="DL332" s="8"/>
      <c r="DM332" s="8"/>
      <c r="DN332" s="8"/>
      <c r="DO332" s="8"/>
      <c r="DP332" s="8"/>
      <c r="DQ332" s="8"/>
      <c r="DR332" s="8"/>
      <c r="DS332" s="8"/>
      <c r="DT332" s="8"/>
      <c r="DU332" s="8"/>
      <c r="DV332" s="8"/>
      <c r="DW332" s="8"/>
      <c r="DX332" s="8"/>
      <c r="DY332" s="8"/>
      <c r="DZ332" s="8"/>
      <c r="EA332" s="8"/>
      <c r="EB332" s="8"/>
      <c r="EC332" s="8"/>
      <c r="ED332" s="8"/>
      <c r="EE332" s="8"/>
      <c r="EF332" s="8"/>
      <c r="EG332" s="8"/>
      <c r="EH332" s="8"/>
      <c r="EI332" s="8"/>
      <c r="EJ332" s="8"/>
      <c r="EK332" s="8"/>
      <c r="EL332" s="8"/>
      <c r="EM332" s="8"/>
      <c r="EN332" s="8"/>
      <c r="EO332" s="8"/>
      <c r="EP332" s="8"/>
      <c r="EQ332" s="8"/>
      <c r="ER332" s="8"/>
      <c r="ES332" s="8"/>
      <c r="ET332" s="8"/>
      <c r="EU332" s="8"/>
      <c r="EV332" s="8"/>
      <c r="EW332" s="8"/>
      <c r="EX332" s="8"/>
      <c r="EY332" s="8"/>
      <c r="EZ332" s="8"/>
      <c r="FA332" s="8"/>
      <c r="FB332" s="8"/>
      <c r="FC332" s="8"/>
      <c r="FD332" s="8"/>
      <c r="FE332" s="8"/>
      <c r="FF332" s="8"/>
      <c r="FG332" s="8"/>
      <c r="FH332" s="8"/>
      <c r="FI332" s="8"/>
      <c r="FJ332" s="8"/>
      <c r="FK332" s="8"/>
      <c r="FL332" s="8"/>
      <c r="FM332" s="8"/>
      <c r="FN332" s="8"/>
      <c r="FO332" s="8"/>
      <c r="FP332" s="8"/>
      <c r="FQ332" s="8"/>
      <c r="FR332" s="8"/>
      <c r="FS332" s="8"/>
      <c r="FT332" s="8"/>
      <c r="FU332" s="8"/>
      <c r="FV332" s="8"/>
      <c r="FW332" s="8"/>
      <c r="FX332" s="8"/>
      <c r="FY332" s="8"/>
      <c r="FZ332" s="8"/>
      <c r="GA332" s="8"/>
      <c r="GB332" s="8"/>
      <c r="GC332" s="8"/>
      <c r="GD332" s="8"/>
      <c r="GE332" s="8"/>
      <c r="GF332" s="8"/>
      <c r="GG332" s="8"/>
      <c r="GH332" s="8"/>
      <c r="GI332" s="8"/>
      <c r="GJ332" s="8"/>
      <c r="GK332" s="8"/>
      <c r="GL332" s="8"/>
      <c r="GM332" s="8"/>
      <c r="GN332" s="8"/>
      <c r="GO332" s="8"/>
      <c r="GP332" s="8"/>
      <c r="GQ332" s="8"/>
      <c r="GR332" s="8"/>
      <c r="GS332" s="8"/>
      <c r="GT332" s="8"/>
      <c r="GU332" s="8"/>
      <c r="GV332" s="8"/>
      <c r="GW332" s="8"/>
      <c r="GX332" s="8"/>
      <c r="GY332" s="8"/>
      <c r="GZ332" s="8"/>
      <c r="HA332" s="8"/>
      <c r="HB332" s="8"/>
      <c r="HC332" s="8"/>
      <c r="HD332" s="8"/>
      <c r="HE332" s="8"/>
      <c r="HF332" s="8"/>
      <c r="HG332" s="8"/>
      <c r="HH332" s="8"/>
      <c r="HI332" s="8"/>
      <c r="HJ332" s="8"/>
      <c r="HK332" s="8"/>
      <c r="HL332" s="8"/>
      <c r="HM332" s="8"/>
      <c r="HN332" s="8"/>
      <c r="HO332" s="8"/>
      <c r="HP332" s="8"/>
      <c r="HQ332" s="8"/>
      <c r="HR332" s="8"/>
      <c r="HS332" s="8"/>
      <c r="HT332" s="8"/>
      <c r="HU332" s="8"/>
      <c r="HV332" s="8"/>
      <c r="HW332" s="8"/>
      <c r="HX332" s="8"/>
      <c r="HY332" s="8"/>
      <c r="HZ332" s="8"/>
      <c r="IA332" s="8"/>
      <c r="IB332" s="8"/>
      <c r="IC332" s="8"/>
      <c r="ID332" s="8"/>
      <c r="IE332" s="8"/>
      <c r="IF332" s="8"/>
      <c r="IG332" s="8"/>
      <c r="IH332" s="8"/>
      <c r="II332" s="8"/>
      <c r="IJ332" s="8"/>
      <c r="IK332" s="8"/>
      <c r="IL332" s="8"/>
      <c r="IM332" s="8"/>
      <c r="IN332" s="8"/>
      <c r="IO332" s="8"/>
      <c r="IP332" s="8"/>
    </row>
    <row r="333" spans="1:250" s="6" customFormat="1" ht="30" x14ac:dyDescent="0.25">
      <c r="A333" s="13">
        <v>1</v>
      </c>
      <c r="B333" s="119" t="s">
        <v>112</v>
      </c>
      <c r="C333" s="711">
        <f t="shared" si="365"/>
        <v>636</v>
      </c>
      <c r="D333" s="711">
        <f t="shared" si="365"/>
        <v>265</v>
      </c>
      <c r="E333" s="711">
        <f t="shared" si="365"/>
        <v>64</v>
      </c>
      <c r="F333" s="711">
        <f t="shared" si="365"/>
        <v>24.150943396226417</v>
      </c>
      <c r="G333" s="712">
        <f t="shared" si="365"/>
        <v>1610.73361</v>
      </c>
      <c r="H333" s="712">
        <f t="shared" si="365"/>
        <v>671.14</v>
      </c>
      <c r="I333" s="712">
        <f t="shared" si="365"/>
        <v>132.55518999999998</v>
      </c>
      <c r="J333" s="712">
        <f t="shared" ref="J333" si="376">J321</f>
        <v>-538.58480999999995</v>
      </c>
      <c r="K333" s="712">
        <f t="shared" ref="K333:L333" si="377">K321</f>
        <v>0</v>
      </c>
      <c r="L333" s="712">
        <f t="shared" si="377"/>
        <v>132.55518999999998</v>
      </c>
      <c r="M333" s="712">
        <f t="shared" si="357"/>
        <v>19.750750961051345</v>
      </c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  <c r="AA333" s="8"/>
      <c r="AB333" s="8"/>
      <c r="AC333" s="8"/>
      <c r="AD333" s="8"/>
      <c r="AE333" s="8"/>
      <c r="AF333" s="8"/>
      <c r="AG333" s="8"/>
      <c r="AH333" s="8"/>
      <c r="AI333" s="8"/>
      <c r="AJ333" s="8"/>
      <c r="AK333" s="8"/>
      <c r="AL333" s="8"/>
      <c r="AM333" s="8"/>
      <c r="AN333" s="8"/>
      <c r="AO333" s="8"/>
      <c r="AP333" s="8"/>
      <c r="AQ333" s="8"/>
      <c r="AR333" s="8"/>
      <c r="AS333" s="8"/>
      <c r="AT333" s="8"/>
      <c r="AU333" s="8"/>
      <c r="AV333" s="8"/>
      <c r="AW333" s="8"/>
      <c r="AX333" s="8"/>
      <c r="AY333" s="8"/>
      <c r="AZ333" s="8"/>
      <c r="BA333" s="8"/>
      <c r="BB333" s="8"/>
      <c r="BC333" s="8"/>
      <c r="BD333" s="8"/>
      <c r="BE333" s="8"/>
      <c r="BF333" s="8"/>
      <c r="BG333" s="8"/>
      <c r="BH333" s="8"/>
      <c r="BI333" s="8"/>
      <c r="BJ333" s="8"/>
      <c r="BK333" s="8"/>
      <c r="BL333" s="8"/>
      <c r="BM333" s="8"/>
      <c r="BN333" s="8"/>
      <c r="BO333" s="8"/>
      <c r="BP333" s="8"/>
      <c r="BQ333" s="8"/>
      <c r="BR333" s="8"/>
      <c r="BS333" s="8"/>
      <c r="BT333" s="8"/>
      <c r="BU333" s="8"/>
      <c r="BV333" s="8"/>
      <c r="BW333" s="8"/>
      <c r="BX333" s="8"/>
      <c r="BY333" s="8"/>
      <c r="BZ333" s="8"/>
      <c r="CA333" s="8"/>
      <c r="CB333" s="8"/>
      <c r="CC333" s="8"/>
      <c r="CD333" s="8"/>
      <c r="CE333" s="8"/>
      <c r="CF333" s="8"/>
      <c r="CG333" s="8"/>
      <c r="CH333" s="8"/>
      <c r="CI333" s="8"/>
      <c r="CJ333" s="8"/>
      <c r="CK333" s="8"/>
      <c r="CL333" s="8"/>
      <c r="CM333" s="8"/>
      <c r="CN333" s="8"/>
      <c r="CO333" s="8"/>
      <c r="CP333" s="8"/>
      <c r="CQ333" s="8"/>
      <c r="CR333" s="8"/>
      <c r="CS333" s="8"/>
      <c r="CT333" s="8"/>
      <c r="CU333" s="8"/>
      <c r="CV333" s="8"/>
      <c r="CW333" s="8"/>
      <c r="CX333" s="8"/>
      <c r="CY333" s="8"/>
      <c r="CZ333" s="8"/>
      <c r="DA333" s="8"/>
      <c r="DB333" s="8"/>
      <c r="DC333" s="8"/>
      <c r="DD333" s="8"/>
      <c r="DE333" s="8"/>
      <c r="DF333" s="8"/>
      <c r="DG333" s="8"/>
      <c r="DH333" s="8"/>
      <c r="DI333" s="8"/>
      <c r="DJ333" s="8"/>
      <c r="DK333" s="8"/>
      <c r="DL333" s="8"/>
      <c r="DM333" s="8"/>
      <c r="DN333" s="8"/>
      <c r="DO333" s="8"/>
      <c r="DP333" s="8"/>
      <c r="DQ333" s="8"/>
      <c r="DR333" s="8"/>
      <c r="DS333" s="8"/>
      <c r="DT333" s="8"/>
      <c r="DU333" s="8"/>
      <c r="DV333" s="8"/>
      <c r="DW333" s="8"/>
      <c r="DX333" s="8"/>
      <c r="DY333" s="8"/>
      <c r="DZ333" s="8"/>
      <c r="EA333" s="8"/>
      <c r="EB333" s="8"/>
      <c r="EC333" s="8"/>
      <c r="ED333" s="8"/>
      <c r="EE333" s="8"/>
      <c r="EF333" s="8"/>
      <c r="EG333" s="8"/>
      <c r="EH333" s="8"/>
      <c r="EI333" s="8"/>
      <c r="EJ333" s="8"/>
      <c r="EK333" s="8"/>
      <c r="EL333" s="8"/>
      <c r="EM333" s="8"/>
      <c r="EN333" s="8"/>
      <c r="EO333" s="8"/>
      <c r="EP333" s="8"/>
      <c r="EQ333" s="8"/>
      <c r="ER333" s="8"/>
      <c r="ES333" s="8"/>
      <c r="ET333" s="8"/>
      <c r="EU333" s="8"/>
      <c r="EV333" s="8"/>
      <c r="EW333" s="8"/>
      <c r="EX333" s="8"/>
      <c r="EY333" s="8"/>
      <c r="EZ333" s="8"/>
      <c r="FA333" s="8"/>
      <c r="FB333" s="8"/>
      <c r="FC333" s="8"/>
      <c r="FD333" s="8"/>
      <c r="FE333" s="8"/>
      <c r="FF333" s="8"/>
      <c r="FG333" s="8"/>
      <c r="FH333" s="8"/>
      <c r="FI333" s="8"/>
      <c r="FJ333" s="8"/>
      <c r="FK333" s="8"/>
      <c r="FL333" s="8"/>
      <c r="FM333" s="8"/>
      <c r="FN333" s="8"/>
      <c r="FO333" s="8"/>
      <c r="FP333" s="8"/>
      <c r="FQ333" s="8"/>
      <c r="FR333" s="8"/>
      <c r="FS333" s="8"/>
      <c r="FT333" s="8"/>
      <c r="FU333" s="8"/>
      <c r="FV333" s="8"/>
      <c r="FW333" s="8"/>
      <c r="FX333" s="8"/>
      <c r="FY333" s="8"/>
      <c r="FZ333" s="8"/>
      <c r="GA333" s="8"/>
      <c r="GB333" s="8"/>
      <c r="GC333" s="8"/>
      <c r="GD333" s="8"/>
      <c r="GE333" s="8"/>
      <c r="GF333" s="8"/>
      <c r="GG333" s="8"/>
      <c r="GH333" s="8"/>
      <c r="GI333" s="8"/>
      <c r="GJ333" s="8"/>
      <c r="GK333" s="8"/>
      <c r="GL333" s="8"/>
      <c r="GM333" s="8"/>
      <c r="GN333" s="8"/>
      <c r="GO333" s="8"/>
      <c r="GP333" s="8"/>
      <c r="GQ333" s="8"/>
      <c r="GR333" s="8"/>
      <c r="GS333" s="8"/>
      <c r="GT333" s="8"/>
      <c r="GU333" s="8"/>
      <c r="GV333" s="8"/>
      <c r="GW333" s="8"/>
      <c r="GX333" s="8"/>
      <c r="GY333" s="8"/>
      <c r="GZ333" s="8"/>
      <c r="HA333" s="8"/>
      <c r="HB333" s="8"/>
      <c r="HC333" s="8"/>
      <c r="HD333" s="8"/>
      <c r="HE333" s="8"/>
      <c r="HF333" s="8"/>
      <c r="HG333" s="8"/>
      <c r="HH333" s="8"/>
      <c r="HI333" s="8"/>
      <c r="HJ333" s="8"/>
      <c r="HK333" s="8"/>
      <c r="HL333" s="8"/>
      <c r="HM333" s="8"/>
      <c r="HN333" s="8"/>
      <c r="HO333" s="8"/>
      <c r="HP333" s="8"/>
      <c r="HQ333" s="8"/>
      <c r="HR333" s="8"/>
      <c r="HS333" s="8"/>
      <c r="HT333" s="8"/>
      <c r="HU333" s="8"/>
      <c r="HV333" s="8"/>
      <c r="HW333" s="8"/>
      <c r="HX333" s="8"/>
      <c r="HY333" s="8"/>
      <c r="HZ333" s="8"/>
      <c r="IA333" s="8"/>
      <c r="IB333" s="8"/>
      <c r="IC333" s="8"/>
      <c r="ID333" s="8"/>
      <c r="IE333" s="8"/>
      <c r="IF333" s="8"/>
      <c r="IG333" s="8"/>
      <c r="IH333" s="8"/>
      <c r="II333" s="8"/>
      <c r="IJ333" s="8"/>
      <c r="IK333" s="8"/>
      <c r="IL333" s="8"/>
      <c r="IM333" s="8"/>
      <c r="IN333" s="8"/>
      <c r="IO333" s="8"/>
      <c r="IP333" s="8"/>
    </row>
    <row r="334" spans="1:250" s="6" customFormat="1" ht="30" x14ac:dyDescent="0.25">
      <c r="A334" s="13">
        <v>1</v>
      </c>
      <c r="B334" s="120" t="s">
        <v>108</v>
      </c>
      <c r="C334" s="711">
        <f t="shared" si="365"/>
        <v>161</v>
      </c>
      <c r="D334" s="711">
        <f t="shared" si="365"/>
        <v>67</v>
      </c>
      <c r="E334" s="711">
        <f t="shared" si="365"/>
        <v>63</v>
      </c>
      <c r="F334" s="711">
        <f t="shared" si="365"/>
        <v>94.029850746268664</v>
      </c>
      <c r="G334" s="712">
        <f t="shared" si="365"/>
        <v>341.40211000000005</v>
      </c>
      <c r="H334" s="712">
        <f t="shared" si="365"/>
        <v>142.25</v>
      </c>
      <c r="I334" s="712">
        <f t="shared" si="365"/>
        <v>131.64008999999999</v>
      </c>
      <c r="J334" s="712">
        <f t="shared" ref="J334" si="378">J322</f>
        <v>-10.609910000000013</v>
      </c>
      <c r="K334" s="712">
        <f t="shared" ref="K334:L334" si="379">K322</f>
        <v>0</v>
      </c>
      <c r="L334" s="712">
        <f t="shared" si="379"/>
        <v>131.64008999999999</v>
      </c>
      <c r="M334" s="712">
        <f t="shared" si="357"/>
        <v>92.541363796133552</v>
      </c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  <c r="AA334" s="8"/>
      <c r="AB334" s="8"/>
      <c r="AC334" s="8"/>
      <c r="AD334" s="8"/>
      <c r="AE334" s="8"/>
      <c r="AF334" s="8"/>
      <c r="AG334" s="8"/>
      <c r="AH334" s="8"/>
      <c r="AI334" s="8"/>
      <c r="AJ334" s="8"/>
      <c r="AK334" s="8"/>
      <c r="AL334" s="8"/>
      <c r="AM334" s="8"/>
      <c r="AN334" s="8"/>
      <c r="AO334" s="8"/>
      <c r="AP334" s="8"/>
      <c r="AQ334" s="8"/>
      <c r="AR334" s="8"/>
      <c r="AS334" s="8"/>
      <c r="AT334" s="8"/>
      <c r="AU334" s="8"/>
      <c r="AV334" s="8"/>
      <c r="AW334" s="8"/>
      <c r="AX334" s="8"/>
      <c r="AY334" s="8"/>
      <c r="AZ334" s="8"/>
      <c r="BA334" s="8"/>
      <c r="BB334" s="8"/>
      <c r="BC334" s="8"/>
      <c r="BD334" s="8"/>
      <c r="BE334" s="8"/>
      <c r="BF334" s="8"/>
      <c r="BG334" s="8"/>
      <c r="BH334" s="8"/>
      <c r="BI334" s="8"/>
      <c r="BJ334" s="8"/>
      <c r="BK334" s="8"/>
      <c r="BL334" s="8"/>
      <c r="BM334" s="8"/>
      <c r="BN334" s="8"/>
      <c r="BO334" s="8"/>
      <c r="BP334" s="8"/>
      <c r="BQ334" s="8"/>
      <c r="BR334" s="8"/>
      <c r="BS334" s="8"/>
      <c r="BT334" s="8"/>
      <c r="BU334" s="8"/>
      <c r="BV334" s="8"/>
      <c r="BW334" s="8"/>
      <c r="BX334" s="8"/>
      <c r="BY334" s="8"/>
      <c r="BZ334" s="8"/>
      <c r="CA334" s="8"/>
      <c r="CB334" s="8"/>
      <c r="CC334" s="8"/>
      <c r="CD334" s="8"/>
      <c r="CE334" s="8"/>
      <c r="CF334" s="8"/>
      <c r="CG334" s="8"/>
      <c r="CH334" s="8"/>
      <c r="CI334" s="8"/>
      <c r="CJ334" s="8"/>
      <c r="CK334" s="8"/>
      <c r="CL334" s="8"/>
      <c r="CM334" s="8"/>
      <c r="CN334" s="8"/>
      <c r="CO334" s="8"/>
      <c r="CP334" s="8"/>
      <c r="CQ334" s="8"/>
      <c r="CR334" s="8"/>
      <c r="CS334" s="8"/>
      <c r="CT334" s="8"/>
      <c r="CU334" s="8"/>
      <c r="CV334" s="8"/>
      <c r="CW334" s="8"/>
      <c r="CX334" s="8"/>
      <c r="CY334" s="8"/>
      <c r="CZ334" s="8"/>
      <c r="DA334" s="8"/>
      <c r="DB334" s="8"/>
      <c r="DC334" s="8"/>
      <c r="DD334" s="8"/>
      <c r="DE334" s="8"/>
      <c r="DF334" s="8"/>
      <c r="DG334" s="8"/>
      <c r="DH334" s="8"/>
      <c r="DI334" s="8"/>
      <c r="DJ334" s="8"/>
      <c r="DK334" s="8"/>
      <c r="DL334" s="8"/>
      <c r="DM334" s="8"/>
      <c r="DN334" s="8"/>
      <c r="DO334" s="8"/>
      <c r="DP334" s="8"/>
      <c r="DQ334" s="8"/>
      <c r="DR334" s="8"/>
      <c r="DS334" s="8"/>
      <c r="DT334" s="8"/>
      <c r="DU334" s="8"/>
      <c r="DV334" s="8"/>
      <c r="DW334" s="8"/>
      <c r="DX334" s="8"/>
      <c r="DY334" s="8"/>
      <c r="DZ334" s="8"/>
      <c r="EA334" s="8"/>
      <c r="EB334" s="8"/>
      <c r="EC334" s="8"/>
      <c r="ED334" s="8"/>
      <c r="EE334" s="8"/>
      <c r="EF334" s="8"/>
      <c r="EG334" s="8"/>
      <c r="EH334" s="8"/>
      <c r="EI334" s="8"/>
      <c r="EJ334" s="8"/>
      <c r="EK334" s="8"/>
      <c r="EL334" s="8"/>
      <c r="EM334" s="8"/>
      <c r="EN334" s="8"/>
      <c r="EO334" s="8"/>
      <c r="EP334" s="8"/>
      <c r="EQ334" s="8"/>
      <c r="ER334" s="8"/>
      <c r="ES334" s="8"/>
      <c r="ET334" s="8"/>
      <c r="EU334" s="8"/>
      <c r="EV334" s="8"/>
      <c r="EW334" s="8"/>
      <c r="EX334" s="8"/>
      <c r="EY334" s="8"/>
      <c r="EZ334" s="8"/>
      <c r="FA334" s="8"/>
      <c r="FB334" s="8"/>
      <c r="FC334" s="8"/>
      <c r="FD334" s="8"/>
      <c r="FE334" s="8"/>
      <c r="FF334" s="8"/>
      <c r="FG334" s="8"/>
      <c r="FH334" s="8"/>
      <c r="FI334" s="8"/>
      <c r="FJ334" s="8"/>
      <c r="FK334" s="8"/>
      <c r="FL334" s="8"/>
      <c r="FM334" s="8"/>
      <c r="FN334" s="8"/>
      <c r="FO334" s="8"/>
      <c r="FP334" s="8"/>
      <c r="FQ334" s="8"/>
      <c r="FR334" s="8"/>
      <c r="FS334" s="8"/>
      <c r="FT334" s="8"/>
      <c r="FU334" s="8"/>
      <c r="FV334" s="8"/>
      <c r="FW334" s="8"/>
      <c r="FX334" s="8"/>
      <c r="FY334" s="8"/>
      <c r="FZ334" s="8"/>
      <c r="GA334" s="8"/>
      <c r="GB334" s="8"/>
      <c r="GC334" s="8"/>
      <c r="GD334" s="8"/>
      <c r="GE334" s="8"/>
      <c r="GF334" s="8"/>
      <c r="GG334" s="8"/>
      <c r="GH334" s="8"/>
      <c r="GI334" s="8"/>
      <c r="GJ334" s="8"/>
      <c r="GK334" s="8"/>
      <c r="GL334" s="8"/>
      <c r="GM334" s="8"/>
      <c r="GN334" s="8"/>
      <c r="GO334" s="8"/>
      <c r="GP334" s="8"/>
      <c r="GQ334" s="8"/>
      <c r="GR334" s="8"/>
      <c r="GS334" s="8"/>
      <c r="GT334" s="8"/>
      <c r="GU334" s="8"/>
      <c r="GV334" s="8"/>
      <c r="GW334" s="8"/>
      <c r="GX334" s="8"/>
      <c r="GY334" s="8"/>
      <c r="GZ334" s="8"/>
      <c r="HA334" s="8"/>
      <c r="HB334" s="8"/>
      <c r="HC334" s="8"/>
      <c r="HD334" s="8"/>
      <c r="HE334" s="8"/>
      <c r="HF334" s="8"/>
      <c r="HG334" s="8"/>
      <c r="HH334" s="8"/>
      <c r="HI334" s="8"/>
      <c r="HJ334" s="8"/>
      <c r="HK334" s="8"/>
      <c r="HL334" s="8"/>
      <c r="HM334" s="8"/>
      <c r="HN334" s="8"/>
      <c r="HO334" s="8"/>
      <c r="HP334" s="8"/>
      <c r="HQ334" s="8"/>
      <c r="HR334" s="8"/>
      <c r="HS334" s="8"/>
      <c r="HT334" s="8"/>
      <c r="HU334" s="8"/>
      <c r="HV334" s="8"/>
      <c r="HW334" s="8"/>
      <c r="HX334" s="8"/>
      <c r="HY334" s="8"/>
      <c r="HZ334" s="8"/>
      <c r="IA334" s="8"/>
      <c r="IB334" s="8"/>
      <c r="IC334" s="8"/>
      <c r="ID334" s="8"/>
      <c r="IE334" s="8"/>
      <c r="IF334" s="8"/>
      <c r="IG334" s="8"/>
      <c r="IH334" s="8"/>
      <c r="II334" s="8"/>
      <c r="IJ334" s="8"/>
      <c r="IK334" s="8"/>
      <c r="IL334" s="8"/>
      <c r="IM334" s="8"/>
      <c r="IN334" s="8"/>
      <c r="IO334" s="8"/>
      <c r="IP334" s="8"/>
    </row>
    <row r="335" spans="1:250" s="6" customFormat="1" ht="62.25" customHeight="1" x14ac:dyDescent="0.25">
      <c r="A335" s="13">
        <v>1</v>
      </c>
      <c r="B335" s="120" t="s">
        <v>81</v>
      </c>
      <c r="C335" s="711">
        <f t="shared" si="365"/>
        <v>425</v>
      </c>
      <c r="D335" s="711">
        <f t="shared" si="365"/>
        <v>177</v>
      </c>
      <c r="E335" s="711">
        <f t="shared" si="365"/>
        <v>0</v>
      </c>
      <c r="F335" s="711">
        <f t="shared" si="365"/>
        <v>0</v>
      </c>
      <c r="G335" s="712">
        <f t="shared" si="365"/>
        <v>1215.9504999999999</v>
      </c>
      <c r="H335" s="712">
        <f t="shared" si="365"/>
        <v>506.65</v>
      </c>
      <c r="I335" s="712">
        <f t="shared" si="365"/>
        <v>0</v>
      </c>
      <c r="J335" s="712">
        <f t="shared" ref="J335" si="380">J323</f>
        <v>-506.65</v>
      </c>
      <c r="K335" s="712">
        <f t="shared" ref="K335:L335" si="381">K323</f>
        <v>0</v>
      </c>
      <c r="L335" s="712">
        <f t="shared" si="381"/>
        <v>0</v>
      </c>
      <c r="M335" s="712">
        <f t="shared" si="357"/>
        <v>0</v>
      </c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  <c r="AA335" s="8"/>
      <c r="AB335" s="8"/>
      <c r="AC335" s="8"/>
      <c r="AD335" s="8"/>
      <c r="AE335" s="8"/>
      <c r="AF335" s="8"/>
      <c r="AG335" s="8"/>
      <c r="AH335" s="8"/>
      <c r="AI335" s="8"/>
      <c r="AJ335" s="8"/>
      <c r="AK335" s="8"/>
      <c r="AL335" s="8"/>
      <c r="AM335" s="8"/>
      <c r="AN335" s="8"/>
      <c r="AO335" s="8"/>
      <c r="AP335" s="8"/>
      <c r="AQ335" s="8"/>
      <c r="AR335" s="8"/>
      <c r="AS335" s="8"/>
      <c r="AT335" s="8"/>
      <c r="AU335" s="8"/>
      <c r="AV335" s="8"/>
      <c r="AW335" s="8"/>
      <c r="AX335" s="8"/>
      <c r="AY335" s="8"/>
      <c r="AZ335" s="8"/>
      <c r="BA335" s="8"/>
      <c r="BB335" s="8"/>
      <c r="BC335" s="8"/>
      <c r="BD335" s="8"/>
      <c r="BE335" s="8"/>
      <c r="BF335" s="8"/>
      <c r="BG335" s="8"/>
      <c r="BH335" s="8"/>
      <c r="BI335" s="8"/>
      <c r="BJ335" s="8"/>
      <c r="BK335" s="8"/>
      <c r="BL335" s="8"/>
      <c r="BM335" s="8"/>
      <c r="BN335" s="8"/>
      <c r="BO335" s="8"/>
      <c r="BP335" s="8"/>
      <c r="BQ335" s="8"/>
      <c r="BR335" s="8"/>
      <c r="BS335" s="8"/>
      <c r="BT335" s="8"/>
      <c r="BU335" s="8"/>
      <c r="BV335" s="8"/>
      <c r="BW335" s="8"/>
      <c r="BX335" s="8"/>
      <c r="BY335" s="8"/>
      <c r="BZ335" s="8"/>
      <c r="CA335" s="8"/>
      <c r="CB335" s="8"/>
      <c r="CC335" s="8"/>
      <c r="CD335" s="8"/>
      <c r="CE335" s="8"/>
      <c r="CF335" s="8"/>
      <c r="CG335" s="8"/>
      <c r="CH335" s="8"/>
      <c r="CI335" s="8"/>
      <c r="CJ335" s="8"/>
      <c r="CK335" s="8"/>
      <c r="CL335" s="8"/>
      <c r="CM335" s="8"/>
      <c r="CN335" s="8"/>
      <c r="CO335" s="8"/>
      <c r="CP335" s="8"/>
      <c r="CQ335" s="8"/>
      <c r="CR335" s="8"/>
      <c r="CS335" s="8"/>
      <c r="CT335" s="8"/>
      <c r="CU335" s="8"/>
      <c r="CV335" s="8"/>
      <c r="CW335" s="8"/>
      <c r="CX335" s="8"/>
      <c r="CY335" s="8"/>
      <c r="CZ335" s="8"/>
      <c r="DA335" s="8"/>
      <c r="DB335" s="8"/>
      <c r="DC335" s="8"/>
      <c r="DD335" s="8"/>
      <c r="DE335" s="8"/>
      <c r="DF335" s="8"/>
      <c r="DG335" s="8"/>
      <c r="DH335" s="8"/>
      <c r="DI335" s="8"/>
      <c r="DJ335" s="8"/>
      <c r="DK335" s="8"/>
      <c r="DL335" s="8"/>
      <c r="DM335" s="8"/>
      <c r="DN335" s="8"/>
      <c r="DO335" s="8"/>
      <c r="DP335" s="8"/>
      <c r="DQ335" s="8"/>
      <c r="DR335" s="8"/>
      <c r="DS335" s="8"/>
      <c r="DT335" s="8"/>
      <c r="DU335" s="8"/>
      <c r="DV335" s="8"/>
      <c r="DW335" s="8"/>
      <c r="DX335" s="8"/>
      <c r="DY335" s="8"/>
      <c r="DZ335" s="8"/>
      <c r="EA335" s="8"/>
      <c r="EB335" s="8"/>
      <c r="EC335" s="8"/>
      <c r="ED335" s="8"/>
      <c r="EE335" s="8"/>
      <c r="EF335" s="8"/>
      <c r="EG335" s="8"/>
      <c r="EH335" s="8"/>
      <c r="EI335" s="8"/>
      <c r="EJ335" s="8"/>
      <c r="EK335" s="8"/>
      <c r="EL335" s="8"/>
      <c r="EM335" s="8"/>
      <c r="EN335" s="8"/>
      <c r="EO335" s="8"/>
      <c r="EP335" s="8"/>
      <c r="EQ335" s="8"/>
      <c r="ER335" s="8"/>
      <c r="ES335" s="8"/>
      <c r="ET335" s="8"/>
      <c r="EU335" s="8"/>
      <c r="EV335" s="8"/>
      <c r="EW335" s="8"/>
      <c r="EX335" s="8"/>
      <c r="EY335" s="8"/>
      <c r="EZ335" s="8"/>
      <c r="FA335" s="8"/>
      <c r="FB335" s="8"/>
      <c r="FC335" s="8"/>
      <c r="FD335" s="8"/>
      <c r="FE335" s="8"/>
      <c r="FF335" s="8"/>
      <c r="FG335" s="8"/>
      <c r="FH335" s="8"/>
      <c r="FI335" s="8"/>
      <c r="FJ335" s="8"/>
      <c r="FK335" s="8"/>
      <c r="FL335" s="8"/>
      <c r="FM335" s="8"/>
      <c r="FN335" s="8"/>
      <c r="FO335" s="8"/>
      <c r="FP335" s="8"/>
      <c r="FQ335" s="8"/>
      <c r="FR335" s="8"/>
      <c r="FS335" s="8"/>
      <c r="FT335" s="8"/>
      <c r="FU335" s="8"/>
      <c r="FV335" s="8"/>
      <c r="FW335" s="8"/>
      <c r="FX335" s="8"/>
      <c r="FY335" s="8"/>
      <c r="FZ335" s="8"/>
      <c r="GA335" s="8"/>
      <c r="GB335" s="8"/>
      <c r="GC335" s="8"/>
      <c r="GD335" s="8"/>
      <c r="GE335" s="8"/>
      <c r="GF335" s="8"/>
      <c r="GG335" s="8"/>
      <c r="GH335" s="8"/>
      <c r="GI335" s="8"/>
      <c r="GJ335" s="8"/>
      <c r="GK335" s="8"/>
      <c r="GL335" s="8"/>
      <c r="GM335" s="8"/>
      <c r="GN335" s="8"/>
      <c r="GO335" s="8"/>
      <c r="GP335" s="8"/>
      <c r="GQ335" s="8"/>
      <c r="GR335" s="8"/>
      <c r="GS335" s="8"/>
      <c r="GT335" s="8"/>
      <c r="GU335" s="8"/>
      <c r="GV335" s="8"/>
      <c r="GW335" s="8"/>
      <c r="GX335" s="8"/>
      <c r="GY335" s="8"/>
      <c r="GZ335" s="8"/>
      <c r="HA335" s="8"/>
      <c r="HB335" s="8"/>
      <c r="HC335" s="8"/>
      <c r="HD335" s="8"/>
      <c r="HE335" s="8"/>
      <c r="HF335" s="8"/>
      <c r="HG335" s="8"/>
      <c r="HH335" s="8"/>
      <c r="HI335" s="8"/>
      <c r="HJ335" s="8"/>
      <c r="HK335" s="8"/>
      <c r="HL335" s="8"/>
      <c r="HM335" s="8"/>
      <c r="HN335" s="8"/>
      <c r="HO335" s="8"/>
      <c r="HP335" s="8"/>
      <c r="HQ335" s="8"/>
      <c r="HR335" s="8"/>
      <c r="HS335" s="8"/>
      <c r="HT335" s="8"/>
      <c r="HU335" s="8"/>
      <c r="HV335" s="8"/>
      <c r="HW335" s="8"/>
      <c r="HX335" s="8"/>
      <c r="HY335" s="8"/>
      <c r="HZ335" s="8"/>
      <c r="IA335" s="8"/>
      <c r="IB335" s="8"/>
      <c r="IC335" s="8"/>
      <c r="ID335" s="8"/>
      <c r="IE335" s="8"/>
      <c r="IF335" s="8"/>
      <c r="IG335" s="8"/>
      <c r="IH335" s="8"/>
      <c r="II335" s="8"/>
      <c r="IJ335" s="8"/>
      <c r="IK335" s="8"/>
      <c r="IL335" s="8"/>
      <c r="IM335" s="8"/>
      <c r="IN335" s="8"/>
      <c r="IO335" s="8"/>
      <c r="IP335" s="8"/>
    </row>
    <row r="336" spans="1:250" s="6" customFormat="1" ht="45" x14ac:dyDescent="0.25">
      <c r="A336" s="13">
        <v>1</v>
      </c>
      <c r="B336" s="120" t="s">
        <v>109</v>
      </c>
      <c r="C336" s="711">
        <f t="shared" si="365"/>
        <v>50</v>
      </c>
      <c r="D336" s="711">
        <f t="shared" si="365"/>
        <v>21</v>
      </c>
      <c r="E336" s="711">
        <f t="shared" si="365"/>
        <v>1</v>
      </c>
      <c r="F336" s="711">
        <f t="shared" si="365"/>
        <v>4.7619047619047619</v>
      </c>
      <c r="G336" s="712">
        <f t="shared" si="365"/>
        <v>53.380999999999993</v>
      </c>
      <c r="H336" s="712">
        <f t="shared" si="365"/>
        <v>22.24</v>
      </c>
      <c r="I336" s="712">
        <f t="shared" si="365"/>
        <v>0.91510000000000002</v>
      </c>
      <c r="J336" s="712">
        <f t="shared" ref="J336" si="382">J324</f>
        <v>-21.3249</v>
      </c>
      <c r="K336" s="712">
        <f t="shared" ref="K336:L336" si="383">K324</f>
        <v>0</v>
      </c>
      <c r="L336" s="712">
        <f t="shared" si="383"/>
        <v>0.91510000000000002</v>
      </c>
      <c r="M336" s="712">
        <f t="shared" si="357"/>
        <v>4.1146582733812957</v>
      </c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  <c r="AA336" s="8"/>
      <c r="AB336" s="8"/>
      <c r="AC336" s="8"/>
      <c r="AD336" s="8"/>
      <c r="AE336" s="8"/>
      <c r="AF336" s="8"/>
      <c r="AG336" s="8"/>
      <c r="AH336" s="8"/>
      <c r="AI336" s="8"/>
      <c r="AJ336" s="8"/>
      <c r="AK336" s="8"/>
      <c r="AL336" s="8"/>
      <c r="AM336" s="8"/>
      <c r="AN336" s="8"/>
      <c r="AO336" s="8"/>
      <c r="AP336" s="8"/>
      <c r="AQ336" s="8"/>
      <c r="AR336" s="8"/>
      <c r="AS336" s="8"/>
      <c r="AT336" s="8"/>
      <c r="AU336" s="8"/>
      <c r="AV336" s="8"/>
      <c r="AW336" s="8"/>
      <c r="AX336" s="8"/>
      <c r="AY336" s="8"/>
      <c r="AZ336" s="8"/>
      <c r="BA336" s="8"/>
      <c r="BB336" s="8"/>
      <c r="BC336" s="8"/>
      <c r="BD336" s="8"/>
      <c r="BE336" s="8"/>
      <c r="BF336" s="8"/>
      <c r="BG336" s="8"/>
      <c r="BH336" s="8"/>
      <c r="BI336" s="8"/>
      <c r="BJ336" s="8"/>
      <c r="BK336" s="8"/>
      <c r="BL336" s="8"/>
      <c r="BM336" s="8"/>
      <c r="BN336" s="8"/>
      <c r="BO336" s="8"/>
      <c r="BP336" s="8"/>
      <c r="BQ336" s="8"/>
      <c r="BR336" s="8"/>
      <c r="BS336" s="8"/>
      <c r="BT336" s="8"/>
      <c r="BU336" s="8"/>
      <c r="BV336" s="8"/>
      <c r="BW336" s="8"/>
      <c r="BX336" s="8"/>
      <c r="BY336" s="8"/>
      <c r="BZ336" s="8"/>
      <c r="CA336" s="8"/>
      <c r="CB336" s="8"/>
      <c r="CC336" s="8"/>
      <c r="CD336" s="8"/>
      <c r="CE336" s="8"/>
      <c r="CF336" s="8"/>
      <c r="CG336" s="8"/>
      <c r="CH336" s="8"/>
      <c r="CI336" s="8"/>
      <c r="CJ336" s="8"/>
      <c r="CK336" s="8"/>
      <c r="CL336" s="8"/>
      <c r="CM336" s="8"/>
      <c r="CN336" s="8"/>
      <c r="CO336" s="8"/>
      <c r="CP336" s="8"/>
      <c r="CQ336" s="8"/>
      <c r="CR336" s="8"/>
      <c r="CS336" s="8"/>
      <c r="CT336" s="8"/>
      <c r="CU336" s="8"/>
      <c r="CV336" s="8"/>
      <c r="CW336" s="8"/>
      <c r="CX336" s="8"/>
      <c r="CY336" s="8"/>
      <c r="CZ336" s="8"/>
      <c r="DA336" s="8"/>
      <c r="DB336" s="8"/>
      <c r="DC336" s="8"/>
      <c r="DD336" s="8"/>
      <c r="DE336" s="8"/>
      <c r="DF336" s="8"/>
      <c r="DG336" s="8"/>
      <c r="DH336" s="8"/>
      <c r="DI336" s="8"/>
      <c r="DJ336" s="8"/>
      <c r="DK336" s="8"/>
      <c r="DL336" s="8"/>
      <c r="DM336" s="8"/>
      <c r="DN336" s="8"/>
      <c r="DO336" s="8"/>
      <c r="DP336" s="8"/>
      <c r="DQ336" s="8"/>
      <c r="DR336" s="8"/>
      <c r="DS336" s="8"/>
      <c r="DT336" s="8"/>
      <c r="DU336" s="8"/>
      <c r="DV336" s="8"/>
      <c r="DW336" s="8"/>
      <c r="DX336" s="8"/>
      <c r="DY336" s="8"/>
      <c r="DZ336" s="8"/>
      <c r="EA336" s="8"/>
      <c r="EB336" s="8"/>
      <c r="EC336" s="8"/>
      <c r="ED336" s="8"/>
      <c r="EE336" s="8"/>
      <c r="EF336" s="8"/>
      <c r="EG336" s="8"/>
      <c r="EH336" s="8"/>
      <c r="EI336" s="8"/>
      <c r="EJ336" s="8"/>
      <c r="EK336" s="8"/>
      <c r="EL336" s="8"/>
      <c r="EM336" s="8"/>
      <c r="EN336" s="8"/>
      <c r="EO336" s="8"/>
      <c r="EP336" s="8"/>
      <c r="EQ336" s="8"/>
      <c r="ER336" s="8"/>
      <c r="ES336" s="8"/>
      <c r="ET336" s="8"/>
      <c r="EU336" s="8"/>
      <c r="EV336" s="8"/>
      <c r="EW336" s="8"/>
      <c r="EX336" s="8"/>
      <c r="EY336" s="8"/>
      <c r="EZ336" s="8"/>
      <c r="FA336" s="8"/>
      <c r="FB336" s="8"/>
      <c r="FC336" s="8"/>
      <c r="FD336" s="8"/>
      <c r="FE336" s="8"/>
      <c r="FF336" s="8"/>
      <c r="FG336" s="8"/>
      <c r="FH336" s="8"/>
      <c r="FI336" s="8"/>
      <c r="FJ336" s="8"/>
      <c r="FK336" s="8"/>
      <c r="FL336" s="8"/>
      <c r="FM336" s="8"/>
      <c r="FN336" s="8"/>
      <c r="FO336" s="8"/>
      <c r="FP336" s="8"/>
      <c r="FQ336" s="8"/>
      <c r="FR336" s="8"/>
      <c r="FS336" s="8"/>
      <c r="FT336" s="8"/>
      <c r="FU336" s="8"/>
      <c r="FV336" s="8"/>
      <c r="FW336" s="8"/>
      <c r="FX336" s="8"/>
      <c r="FY336" s="8"/>
      <c r="FZ336" s="8"/>
      <c r="GA336" s="8"/>
      <c r="GB336" s="8"/>
      <c r="GC336" s="8"/>
      <c r="GD336" s="8"/>
      <c r="GE336" s="8"/>
      <c r="GF336" s="8"/>
      <c r="GG336" s="8"/>
      <c r="GH336" s="8"/>
      <c r="GI336" s="8"/>
      <c r="GJ336" s="8"/>
      <c r="GK336" s="8"/>
      <c r="GL336" s="8"/>
      <c r="GM336" s="8"/>
      <c r="GN336" s="8"/>
      <c r="GO336" s="8"/>
      <c r="GP336" s="8"/>
      <c r="GQ336" s="8"/>
      <c r="GR336" s="8"/>
      <c r="GS336" s="8"/>
      <c r="GT336" s="8"/>
      <c r="GU336" s="8"/>
      <c r="GV336" s="8"/>
      <c r="GW336" s="8"/>
      <c r="GX336" s="8"/>
      <c r="GY336" s="8"/>
      <c r="GZ336" s="8"/>
      <c r="HA336" s="8"/>
      <c r="HB336" s="8"/>
      <c r="HC336" s="8"/>
      <c r="HD336" s="8"/>
      <c r="HE336" s="8"/>
      <c r="HF336" s="8"/>
      <c r="HG336" s="8"/>
      <c r="HH336" s="8"/>
      <c r="HI336" s="8"/>
      <c r="HJ336" s="8"/>
      <c r="HK336" s="8"/>
      <c r="HL336" s="8"/>
      <c r="HM336" s="8"/>
      <c r="HN336" s="8"/>
      <c r="HO336" s="8"/>
      <c r="HP336" s="8"/>
      <c r="HQ336" s="8"/>
      <c r="HR336" s="8"/>
      <c r="HS336" s="8"/>
      <c r="HT336" s="8"/>
      <c r="HU336" s="8"/>
      <c r="HV336" s="8"/>
      <c r="HW336" s="8"/>
      <c r="HX336" s="8"/>
      <c r="HY336" s="8"/>
      <c r="HZ336" s="8"/>
      <c r="IA336" s="8"/>
      <c r="IB336" s="8"/>
      <c r="IC336" s="8"/>
      <c r="ID336" s="8"/>
      <c r="IE336" s="8"/>
      <c r="IF336" s="8"/>
      <c r="IG336" s="8"/>
      <c r="IH336" s="8"/>
      <c r="II336" s="8"/>
      <c r="IJ336" s="8"/>
      <c r="IK336" s="8"/>
      <c r="IL336" s="8"/>
      <c r="IM336" s="8"/>
      <c r="IN336" s="8"/>
      <c r="IO336" s="8"/>
      <c r="IP336" s="8"/>
    </row>
    <row r="337" spans="1:250" s="6" customFormat="1" ht="30.75" thickBot="1" x14ac:dyDescent="0.3">
      <c r="A337" s="13"/>
      <c r="B337" s="290" t="s">
        <v>123</v>
      </c>
      <c r="C337" s="713">
        <f t="shared" si="365"/>
        <v>840</v>
      </c>
      <c r="D337" s="713">
        <f t="shared" si="365"/>
        <v>350</v>
      </c>
      <c r="E337" s="713">
        <f t="shared" si="365"/>
        <v>599</v>
      </c>
      <c r="F337" s="713">
        <f t="shared" si="365"/>
        <v>171.14285714285714</v>
      </c>
      <c r="G337" s="714">
        <f t="shared" si="365"/>
        <v>817.50480000000005</v>
      </c>
      <c r="H337" s="714">
        <f t="shared" si="365"/>
        <v>340.63</v>
      </c>
      <c r="I337" s="714">
        <f t="shared" si="365"/>
        <v>582.95878000000005</v>
      </c>
      <c r="J337" s="714">
        <f t="shared" ref="J337" si="384">J325</f>
        <v>242.32878000000005</v>
      </c>
      <c r="K337" s="714">
        <f t="shared" ref="K337:L337" si="385">K325</f>
        <v>0</v>
      </c>
      <c r="L337" s="714">
        <f t="shared" si="385"/>
        <v>582.95878000000005</v>
      </c>
      <c r="M337" s="714">
        <f>I337/H337*100</f>
        <v>171.1413498517453</v>
      </c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  <c r="AA337" s="8"/>
      <c r="AB337" s="8"/>
      <c r="AC337" s="8"/>
      <c r="AD337" s="8"/>
      <c r="AE337" s="8"/>
      <c r="AF337" s="8"/>
      <c r="AG337" s="8"/>
      <c r="AH337" s="8"/>
      <c r="AI337" s="8"/>
      <c r="AJ337" s="8"/>
      <c r="AK337" s="8"/>
      <c r="AL337" s="8"/>
      <c r="AM337" s="8"/>
      <c r="AN337" s="8"/>
      <c r="AO337" s="8"/>
      <c r="AP337" s="8"/>
      <c r="AQ337" s="8"/>
      <c r="AR337" s="8"/>
      <c r="AS337" s="8"/>
      <c r="AT337" s="8"/>
      <c r="AU337" s="8"/>
      <c r="AV337" s="8"/>
      <c r="AW337" s="8"/>
      <c r="AX337" s="8"/>
      <c r="AY337" s="8"/>
      <c r="AZ337" s="8"/>
      <c r="BA337" s="8"/>
      <c r="BB337" s="8"/>
      <c r="BC337" s="8"/>
      <c r="BD337" s="8"/>
      <c r="BE337" s="8"/>
      <c r="BF337" s="8"/>
      <c r="BG337" s="8"/>
      <c r="BH337" s="8"/>
      <c r="BI337" s="8"/>
      <c r="BJ337" s="8"/>
      <c r="BK337" s="8"/>
      <c r="BL337" s="8"/>
      <c r="BM337" s="8"/>
      <c r="BN337" s="8"/>
      <c r="BO337" s="8"/>
      <c r="BP337" s="8"/>
      <c r="BQ337" s="8"/>
      <c r="BR337" s="8"/>
      <c r="BS337" s="8"/>
      <c r="BT337" s="8"/>
      <c r="BU337" s="8"/>
      <c r="BV337" s="8"/>
      <c r="BW337" s="8"/>
      <c r="BX337" s="8"/>
      <c r="BY337" s="8"/>
      <c r="BZ337" s="8"/>
      <c r="CA337" s="8"/>
      <c r="CB337" s="8"/>
      <c r="CC337" s="8"/>
      <c r="CD337" s="8"/>
      <c r="CE337" s="8"/>
      <c r="CF337" s="8"/>
      <c r="CG337" s="8"/>
      <c r="CH337" s="8"/>
      <c r="CI337" s="8"/>
      <c r="CJ337" s="8"/>
      <c r="CK337" s="8"/>
      <c r="CL337" s="8"/>
      <c r="CM337" s="8"/>
      <c r="CN337" s="8"/>
      <c r="CO337" s="8"/>
      <c r="CP337" s="8"/>
      <c r="CQ337" s="8"/>
      <c r="CR337" s="8"/>
      <c r="CS337" s="8"/>
      <c r="CT337" s="8"/>
      <c r="CU337" s="8"/>
      <c r="CV337" s="8"/>
      <c r="CW337" s="8"/>
      <c r="CX337" s="8"/>
      <c r="CY337" s="8"/>
      <c r="CZ337" s="8"/>
      <c r="DA337" s="8"/>
      <c r="DB337" s="8"/>
      <c r="DC337" s="8"/>
      <c r="DD337" s="8"/>
      <c r="DE337" s="8"/>
      <c r="DF337" s="8"/>
      <c r="DG337" s="8"/>
      <c r="DH337" s="8"/>
      <c r="DI337" s="8"/>
      <c r="DJ337" s="8"/>
      <c r="DK337" s="8"/>
      <c r="DL337" s="8"/>
      <c r="DM337" s="8"/>
      <c r="DN337" s="8"/>
      <c r="DO337" s="8"/>
      <c r="DP337" s="8"/>
      <c r="DQ337" s="8"/>
      <c r="DR337" s="8"/>
      <c r="DS337" s="8"/>
      <c r="DT337" s="8"/>
      <c r="DU337" s="8"/>
      <c r="DV337" s="8"/>
      <c r="DW337" s="8"/>
      <c r="DX337" s="8"/>
      <c r="DY337" s="8"/>
      <c r="DZ337" s="8"/>
      <c r="EA337" s="8"/>
      <c r="EB337" s="8"/>
      <c r="EC337" s="8"/>
      <c r="ED337" s="8"/>
      <c r="EE337" s="8"/>
      <c r="EF337" s="8"/>
      <c r="EG337" s="8"/>
      <c r="EH337" s="8"/>
      <c r="EI337" s="8"/>
      <c r="EJ337" s="8"/>
      <c r="EK337" s="8"/>
      <c r="EL337" s="8"/>
      <c r="EM337" s="8"/>
      <c r="EN337" s="8"/>
      <c r="EO337" s="8"/>
      <c r="EP337" s="8"/>
      <c r="EQ337" s="8"/>
      <c r="ER337" s="8"/>
      <c r="ES337" s="8"/>
      <c r="ET337" s="8"/>
      <c r="EU337" s="8"/>
      <c r="EV337" s="8"/>
      <c r="EW337" s="8"/>
      <c r="EX337" s="8"/>
      <c r="EY337" s="8"/>
      <c r="EZ337" s="8"/>
      <c r="FA337" s="8"/>
      <c r="FB337" s="8"/>
      <c r="FC337" s="8"/>
      <c r="FD337" s="8"/>
      <c r="FE337" s="8"/>
      <c r="FF337" s="8"/>
      <c r="FG337" s="8"/>
      <c r="FH337" s="8"/>
      <c r="FI337" s="8"/>
      <c r="FJ337" s="8"/>
      <c r="FK337" s="8"/>
      <c r="FL337" s="8"/>
      <c r="FM337" s="8"/>
      <c r="FN337" s="8"/>
      <c r="FO337" s="8"/>
      <c r="FP337" s="8"/>
      <c r="FQ337" s="8"/>
      <c r="FR337" s="8"/>
      <c r="FS337" s="8"/>
      <c r="FT337" s="8"/>
      <c r="FU337" s="8"/>
      <c r="FV337" s="8"/>
      <c r="FW337" s="8"/>
      <c r="FX337" s="8"/>
      <c r="FY337" s="8"/>
      <c r="FZ337" s="8"/>
      <c r="GA337" s="8"/>
      <c r="GB337" s="8"/>
      <c r="GC337" s="8"/>
      <c r="GD337" s="8"/>
      <c r="GE337" s="8"/>
      <c r="GF337" s="8"/>
      <c r="GG337" s="8"/>
      <c r="GH337" s="8"/>
      <c r="GI337" s="8"/>
      <c r="GJ337" s="8"/>
      <c r="GK337" s="8"/>
      <c r="GL337" s="8"/>
      <c r="GM337" s="8"/>
      <c r="GN337" s="8"/>
      <c r="GO337" s="8"/>
      <c r="GP337" s="8"/>
      <c r="GQ337" s="8"/>
      <c r="GR337" s="8"/>
      <c r="GS337" s="8"/>
      <c r="GT337" s="8"/>
      <c r="GU337" s="8"/>
      <c r="GV337" s="8"/>
      <c r="GW337" s="8"/>
      <c r="GX337" s="8"/>
      <c r="GY337" s="8"/>
      <c r="GZ337" s="8"/>
      <c r="HA337" s="8"/>
      <c r="HB337" s="8"/>
      <c r="HC337" s="8"/>
      <c r="HD337" s="8"/>
      <c r="HE337" s="8"/>
      <c r="HF337" s="8"/>
      <c r="HG337" s="8"/>
      <c r="HH337" s="8"/>
      <c r="HI337" s="8"/>
      <c r="HJ337" s="8"/>
      <c r="HK337" s="8"/>
      <c r="HL337" s="8"/>
      <c r="HM337" s="8"/>
      <c r="HN337" s="8"/>
      <c r="HO337" s="8"/>
      <c r="HP337" s="8"/>
      <c r="HQ337" s="8"/>
      <c r="HR337" s="8"/>
      <c r="HS337" s="8"/>
      <c r="HT337" s="8"/>
      <c r="HU337" s="8"/>
      <c r="HV337" s="8"/>
      <c r="HW337" s="8"/>
      <c r="HX337" s="8"/>
      <c r="HY337" s="8"/>
      <c r="HZ337" s="8"/>
      <c r="IA337" s="8"/>
      <c r="IB337" s="8"/>
      <c r="IC337" s="8"/>
      <c r="ID337" s="8"/>
      <c r="IE337" s="8"/>
      <c r="IF337" s="8"/>
      <c r="IG337" s="8"/>
      <c r="IH337" s="8"/>
      <c r="II337" s="8"/>
      <c r="IJ337" s="8"/>
      <c r="IK337" s="8"/>
      <c r="IL337" s="8"/>
      <c r="IM337" s="8"/>
      <c r="IN337" s="8"/>
      <c r="IO337" s="8"/>
      <c r="IP337" s="8"/>
    </row>
    <row r="338" spans="1:250" ht="15.75" thickBot="1" x14ac:dyDescent="0.3">
      <c r="A338" s="13">
        <v>1</v>
      </c>
      <c r="B338" s="291" t="s">
        <v>107</v>
      </c>
      <c r="C338" s="715">
        <f t="shared" si="365"/>
        <v>0</v>
      </c>
      <c r="D338" s="715">
        <f t="shared" si="365"/>
        <v>0</v>
      </c>
      <c r="E338" s="715">
        <f t="shared" si="365"/>
        <v>0</v>
      </c>
      <c r="F338" s="715">
        <f t="shared" si="365"/>
        <v>0</v>
      </c>
      <c r="G338" s="716">
        <f t="shared" si="365"/>
        <v>3402.3061900000002</v>
      </c>
      <c r="H338" s="716">
        <f t="shared" si="365"/>
        <v>1417.63</v>
      </c>
      <c r="I338" s="716">
        <f t="shared" si="365"/>
        <v>895.96109000000001</v>
      </c>
      <c r="J338" s="716">
        <f t="shared" ref="J338" si="386">J326</f>
        <v>-521.66890999999987</v>
      </c>
      <c r="K338" s="716">
        <f t="shared" ref="K338:L338" si="387">K326</f>
        <v>0</v>
      </c>
      <c r="L338" s="716">
        <f t="shared" si="387"/>
        <v>895.96109000000001</v>
      </c>
      <c r="M338" s="716">
        <f>M326</f>
        <v>63.201335327271565</v>
      </c>
    </row>
    <row r="339" spans="1:250" s="97" customFormat="1" x14ac:dyDescent="0.25">
      <c r="N339" s="102"/>
      <c r="O339" s="102"/>
      <c r="P339" s="102"/>
      <c r="Q339" s="102"/>
      <c r="R339" s="102"/>
      <c r="S339" s="102"/>
      <c r="T339" s="102"/>
      <c r="U339" s="102"/>
      <c r="V339" s="102"/>
      <c r="W339" s="102"/>
      <c r="X339" s="102"/>
      <c r="Y339" s="102"/>
      <c r="Z339" s="102"/>
      <c r="AA339" s="102"/>
      <c r="AB339" s="102"/>
      <c r="AC339" s="102"/>
      <c r="AD339" s="102"/>
      <c r="AE339" s="102"/>
      <c r="AF339" s="102"/>
      <c r="AG339" s="102"/>
      <c r="AH339" s="102"/>
      <c r="AI339" s="102"/>
      <c r="AJ339" s="102"/>
      <c r="AK339" s="102"/>
      <c r="AL339" s="102"/>
      <c r="AM339" s="102"/>
      <c r="AN339" s="102"/>
      <c r="AO339" s="102"/>
      <c r="AP339" s="102"/>
      <c r="AQ339" s="102"/>
      <c r="AR339" s="102"/>
      <c r="AS339" s="102"/>
      <c r="AT339" s="102"/>
      <c r="AU339" s="102"/>
      <c r="AV339" s="102"/>
      <c r="AW339" s="102"/>
      <c r="AX339" s="102"/>
      <c r="AY339" s="102"/>
      <c r="AZ339" s="102"/>
      <c r="BA339" s="102"/>
      <c r="BB339" s="102"/>
      <c r="BC339" s="102"/>
      <c r="BD339" s="102"/>
      <c r="BE339" s="102"/>
      <c r="BF339" s="102"/>
      <c r="BG339" s="102"/>
      <c r="BH339" s="102"/>
      <c r="BI339" s="102"/>
      <c r="BJ339" s="102"/>
      <c r="BK339" s="102"/>
      <c r="BL339" s="102"/>
      <c r="BM339" s="102"/>
      <c r="BN339" s="102"/>
      <c r="BO339" s="102"/>
      <c r="BP339" s="102"/>
      <c r="BQ339" s="102"/>
      <c r="BR339" s="102"/>
      <c r="BS339" s="102"/>
      <c r="BT339" s="102"/>
      <c r="BU339" s="102"/>
      <c r="BV339" s="102"/>
      <c r="BW339" s="102"/>
      <c r="BX339" s="102"/>
      <c r="BY339" s="102"/>
      <c r="BZ339" s="102"/>
      <c r="CA339" s="102"/>
      <c r="CB339" s="102"/>
      <c r="CC339" s="102"/>
      <c r="CD339" s="102"/>
      <c r="CE339" s="102"/>
      <c r="CF339" s="102"/>
      <c r="CG339" s="102"/>
      <c r="CH339" s="102"/>
      <c r="CI339" s="102"/>
      <c r="CJ339" s="102"/>
      <c r="CK339" s="102"/>
      <c r="CL339" s="102"/>
      <c r="CM339" s="102"/>
      <c r="CN339" s="102"/>
      <c r="CO339" s="102"/>
      <c r="CP339" s="102"/>
      <c r="CQ339" s="102"/>
      <c r="CR339" s="102"/>
      <c r="CS339" s="102"/>
      <c r="CT339" s="102"/>
      <c r="CU339" s="102"/>
      <c r="CV339" s="102"/>
      <c r="CW339" s="102"/>
      <c r="CX339" s="102"/>
      <c r="CY339" s="102"/>
      <c r="CZ339" s="102"/>
      <c r="DA339" s="102"/>
      <c r="DB339" s="102"/>
      <c r="DC339" s="102"/>
      <c r="DD339" s="102"/>
      <c r="DE339" s="102"/>
      <c r="DF339" s="102"/>
      <c r="DG339" s="102"/>
      <c r="DH339" s="102"/>
      <c r="DI339" s="102"/>
      <c r="DJ339" s="102"/>
      <c r="DK339" s="102"/>
      <c r="DL339" s="102"/>
      <c r="DM339" s="102"/>
      <c r="DN339" s="102"/>
      <c r="DO339" s="102"/>
      <c r="DP339" s="102"/>
      <c r="DQ339" s="102"/>
      <c r="DR339" s="102"/>
      <c r="DS339" s="102"/>
      <c r="DT339" s="102"/>
      <c r="DU339" s="102"/>
      <c r="DV339" s="102"/>
      <c r="DW339" s="102"/>
      <c r="DX339" s="102"/>
      <c r="DY339" s="102"/>
      <c r="DZ339" s="102"/>
      <c r="EA339" s="102"/>
      <c r="EB339" s="102"/>
      <c r="EC339" s="102"/>
      <c r="ED339" s="102"/>
      <c r="EE339" s="102"/>
      <c r="EF339" s="102"/>
      <c r="EG339" s="102"/>
      <c r="EH339" s="102"/>
      <c r="EI339" s="102"/>
      <c r="EJ339" s="102"/>
      <c r="EK339" s="102"/>
      <c r="EL339" s="102"/>
      <c r="EM339" s="102"/>
      <c r="EN339" s="102"/>
      <c r="EO339" s="102"/>
      <c r="EP339" s="102"/>
      <c r="EQ339" s="102"/>
      <c r="ER339" s="102"/>
      <c r="ES339" s="102"/>
      <c r="ET339" s="102"/>
      <c r="EU339" s="102"/>
      <c r="EV339" s="102"/>
      <c r="EW339" s="102"/>
      <c r="EX339" s="102"/>
      <c r="EY339" s="102"/>
      <c r="EZ339" s="102"/>
      <c r="FA339" s="102"/>
      <c r="FB339" s="102"/>
      <c r="FC339" s="102"/>
      <c r="FD339" s="102"/>
      <c r="FE339" s="102"/>
      <c r="FF339" s="102"/>
      <c r="FG339" s="102"/>
      <c r="FH339" s="102"/>
      <c r="FI339" s="102"/>
      <c r="FJ339" s="102"/>
      <c r="FK339" s="102"/>
      <c r="FL339" s="102"/>
      <c r="FM339" s="102"/>
      <c r="FN339" s="102"/>
      <c r="FO339" s="102"/>
      <c r="FP339" s="102"/>
      <c r="FQ339" s="102"/>
      <c r="FR339" s="102"/>
      <c r="FS339" s="102"/>
      <c r="FT339" s="102"/>
      <c r="FU339" s="102"/>
      <c r="FV339" s="102"/>
      <c r="FW339" s="102"/>
      <c r="FX339" s="102"/>
      <c r="FY339" s="102"/>
      <c r="FZ339" s="102"/>
      <c r="GA339" s="102"/>
      <c r="GB339" s="102"/>
      <c r="GC339" s="102"/>
      <c r="GD339" s="102"/>
      <c r="GE339" s="102"/>
      <c r="GF339" s="102"/>
      <c r="GG339" s="102"/>
      <c r="GH339" s="102"/>
      <c r="GI339" s="102"/>
      <c r="GJ339" s="102"/>
      <c r="GK339" s="102"/>
      <c r="GL339" s="102"/>
      <c r="GM339" s="102"/>
      <c r="GN339" s="102"/>
      <c r="GO339" s="102"/>
      <c r="GP339" s="102"/>
      <c r="GQ339" s="102"/>
      <c r="GR339" s="102"/>
      <c r="GS339" s="102"/>
      <c r="GT339" s="102"/>
      <c r="GU339" s="102"/>
      <c r="GV339" s="102"/>
      <c r="GW339" s="102"/>
      <c r="GX339" s="102"/>
      <c r="GY339" s="102"/>
      <c r="GZ339" s="102"/>
      <c r="HA339" s="102"/>
      <c r="HB339" s="102"/>
      <c r="HC339" s="102"/>
      <c r="HD339" s="102"/>
      <c r="HE339" s="102"/>
      <c r="HF339" s="102"/>
      <c r="HG339" s="102"/>
      <c r="HH339" s="102"/>
      <c r="HI339" s="102"/>
      <c r="HJ339" s="102"/>
      <c r="HK339" s="102"/>
      <c r="HL339" s="102"/>
      <c r="HM339" s="102"/>
      <c r="HN339" s="102"/>
      <c r="HO339" s="102"/>
      <c r="HP339" s="102"/>
      <c r="HQ339" s="102"/>
      <c r="HR339" s="102"/>
      <c r="HS339" s="102"/>
      <c r="HT339" s="102"/>
      <c r="HU339" s="102"/>
      <c r="HV339" s="102"/>
      <c r="HW339" s="102"/>
      <c r="HX339" s="102"/>
      <c r="HY339" s="102"/>
      <c r="HZ339" s="102"/>
      <c r="IA339" s="102"/>
      <c r="IB339" s="102"/>
      <c r="IC339" s="102"/>
      <c r="ID339" s="102"/>
      <c r="IE339" s="102"/>
      <c r="IF339" s="102"/>
      <c r="IG339" s="102"/>
      <c r="IH339" s="102"/>
      <c r="II339" s="102"/>
      <c r="IJ339" s="102"/>
      <c r="IK339" s="102"/>
      <c r="IL339" s="102"/>
      <c r="IM339" s="102"/>
      <c r="IN339" s="102"/>
      <c r="IO339" s="102"/>
      <c r="IP339" s="102"/>
    </row>
    <row r="340" spans="1:250" s="97" customFormat="1" x14ac:dyDescent="0.25">
      <c r="N340" s="102"/>
      <c r="O340" s="102"/>
      <c r="P340" s="102"/>
      <c r="Q340" s="102"/>
      <c r="R340" s="102"/>
      <c r="S340" s="102"/>
      <c r="T340" s="102"/>
      <c r="U340" s="102"/>
      <c r="V340" s="102"/>
      <c r="W340" s="102"/>
      <c r="X340" s="102"/>
      <c r="Y340" s="102"/>
      <c r="Z340" s="102"/>
      <c r="AA340" s="102"/>
      <c r="AB340" s="102"/>
      <c r="AC340" s="102"/>
      <c r="AD340" s="102"/>
      <c r="AE340" s="102"/>
      <c r="AF340" s="102"/>
      <c r="AG340" s="102"/>
      <c r="AH340" s="102"/>
      <c r="AI340" s="102"/>
      <c r="AJ340" s="102"/>
      <c r="AK340" s="102"/>
      <c r="AL340" s="102"/>
      <c r="AM340" s="102"/>
      <c r="AN340" s="102"/>
      <c r="AO340" s="102"/>
      <c r="AP340" s="102"/>
      <c r="AQ340" s="102"/>
      <c r="AR340" s="102"/>
      <c r="AS340" s="102"/>
      <c r="AT340" s="102"/>
      <c r="AU340" s="102"/>
      <c r="AV340" s="102"/>
      <c r="AW340" s="102"/>
      <c r="AX340" s="102"/>
      <c r="AY340" s="102"/>
      <c r="AZ340" s="102"/>
      <c r="BA340" s="102"/>
      <c r="BB340" s="102"/>
      <c r="BC340" s="102"/>
      <c r="BD340" s="102"/>
      <c r="BE340" s="102"/>
      <c r="BF340" s="102"/>
      <c r="BG340" s="102"/>
      <c r="BH340" s="102"/>
      <c r="BI340" s="102"/>
      <c r="BJ340" s="102"/>
      <c r="BK340" s="102"/>
      <c r="BL340" s="102"/>
      <c r="BM340" s="102"/>
      <c r="BN340" s="102"/>
      <c r="BO340" s="102"/>
      <c r="BP340" s="102"/>
      <c r="BQ340" s="102"/>
      <c r="BR340" s="102"/>
      <c r="BS340" s="102"/>
      <c r="BT340" s="102"/>
      <c r="BU340" s="102"/>
      <c r="BV340" s="102"/>
      <c r="BW340" s="102"/>
      <c r="BX340" s="102"/>
      <c r="BY340" s="102"/>
      <c r="BZ340" s="102"/>
      <c r="CA340" s="102"/>
      <c r="CB340" s="102"/>
      <c r="CC340" s="102"/>
      <c r="CD340" s="102"/>
      <c r="CE340" s="102"/>
      <c r="CF340" s="102"/>
      <c r="CG340" s="102"/>
      <c r="CH340" s="102"/>
      <c r="CI340" s="102"/>
      <c r="CJ340" s="102"/>
      <c r="CK340" s="102"/>
      <c r="CL340" s="102"/>
      <c r="CM340" s="102"/>
      <c r="CN340" s="102"/>
      <c r="CO340" s="102"/>
      <c r="CP340" s="102"/>
      <c r="CQ340" s="102"/>
      <c r="CR340" s="102"/>
      <c r="CS340" s="102"/>
      <c r="CT340" s="102"/>
      <c r="CU340" s="102"/>
      <c r="CV340" s="102"/>
      <c r="CW340" s="102"/>
      <c r="CX340" s="102"/>
      <c r="CY340" s="102"/>
      <c r="CZ340" s="102"/>
      <c r="DA340" s="102"/>
      <c r="DB340" s="102"/>
      <c r="DC340" s="102"/>
      <c r="DD340" s="102"/>
      <c r="DE340" s="102"/>
      <c r="DF340" s="102"/>
      <c r="DG340" s="102"/>
      <c r="DH340" s="102"/>
      <c r="DI340" s="102"/>
      <c r="DJ340" s="102"/>
      <c r="DK340" s="102"/>
      <c r="DL340" s="102"/>
      <c r="DM340" s="102"/>
      <c r="DN340" s="102"/>
      <c r="DO340" s="102"/>
      <c r="DP340" s="102"/>
      <c r="DQ340" s="102"/>
      <c r="DR340" s="102"/>
      <c r="DS340" s="102"/>
      <c r="DT340" s="102"/>
      <c r="DU340" s="102"/>
      <c r="DV340" s="102"/>
      <c r="DW340" s="102"/>
      <c r="DX340" s="102"/>
      <c r="DY340" s="102"/>
      <c r="DZ340" s="102"/>
      <c r="EA340" s="102"/>
      <c r="EB340" s="102"/>
      <c r="EC340" s="102"/>
      <c r="ED340" s="102"/>
      <c r="EE340" s="102"/>
      <c r="EF340" s="102"/>
      <c r="EG340" s="102"/>
      <c r="EH340" s="102"/>
      <c r="EI340" s="102"/>
      <c r="EJ340" s="102"/>
      <c r="EK340" s="102"/>
      <c r="EL340" s="102"/>
      <c r="EM340" s="102"/>
      <c r="EN340" s="102"/>
      <c r="EO340" s="102"/>
      <c r="EP340" s="102"/>
      <c r="EQ340" s="102"/>
      <c r="ER340" s="102"/>
      <c r="ES340" s="102"/>
      <c r="ET340" s="102"/>
      <c r="EU340" s="102"/>
      <c r="EV340" s="102"/>
      <c r="EW340" s="102"/>
      <c r="EX340" s="102"/>
      <c r="EY340" s="102"/>
      <c r="EZ340" s="102"/>
      <c r="FA340" s="102"/>
      <c r="FB340" s="102"/>
      <c r="FC340" s="102"/>
      <c r="FD340" s="102"/>
      <c r="FE340" s="102"/>
      <c r="FF340" s="102"/>
      <c r="FG340" s="102"/>
      <c r="FH340" s="102"/>
      <c r="FI340" s="102"/>
      <c r="FJ340" s="102"/>
      <c r="FK340" s="102"/>
      <c r="FL340" s="102"/>
      <c r="FM340" s="102"/>
      <c r="FN340" s="102"/>
      <c r="FO340" s="102"/>
      <c r="FP340" s="102"/>
      <c r="FQ340" s="102"/>
      <c r="FR340" s="102"/>
      <c r="FS340" s="102"/>
      <c r="FT340" s="102"/>
      <c r="FU340" s="102"/>
      <c r="FV340" s="102"/>
      <c r="FW340" s="102"/>
      <c r="FX340" s="102"/>
      <c r="FY340" s="102"/>
      <c r="FZ340" s="102"/>
      <c r="GA340" s="102"/>
      <c r="GB340" s="102"/>
      <c r="GC340" s="102"/>
      <c r="GD340" s="102"/>
      <c r="GE340" s="102"/>
      <c r="GF340" s="102"/>
      <c r="GG340" s="102"/>
      <c r="GH340" s="102"/>
      <c r="GI340" s="102"/>
      <c r="GJ340" s="102"/>
      <c r="GK340" s="102"/>
      <c r="GL340" s="102"/>
      <c r="GM340" s="102"/>
      <c r="GN340" s="102"/>
      <c r="GO340" s="102"/>
      <c r="GP340" s="102"/>
      <c r="GQ340" s="102"/>
      <c r="GR340" s="102"/>
      <c r="GS340" s="102"/>
      <c r="GT340" s="102"/>
      <c r="GU340" s="102"/>
      <c r="GV340" s="102"/>
      <c r="GW340" s="102"/>
      <c r="GX340" s="102"/>
      <c r="GY340" s="102"/>
      <c r="GZ340" s="102"/>
      <c r="HA340" s="102"/>
      <c r="HB340" s="102"/>
      <c r="HC340" s="102"/>
      <c r="HD340" s="102"/>
      <c r="HE340" s="102"/>
      <c r="HF340" s="102"/>
      <c r="HG340" s="102"/>
      <c r="HH340" s="102"/>
      <c r="HI340" s="102"/>
      <c r="HJ340" s="102"/>
      <c r="HK340" s="102"/>
      <c r="HL340" s="102"/>
      <c r="HM340" s="102"/>
      <c r="HN340" s="102"/>
      <c r="HO340" s="102"/>
      <c r="HP340" s="102"/>
      <c r="HQ340" s="102"/>
      <c r="HR340" s="102"/>
      <c r="HS340" s="102"/>
      <c r="HT340" s="102"/>
      <c r="HU340" s="102"/>
      <c r="HV340" s="102"/>
      <c r="HW340" s="102"/>
      <c r="HX340" s="102"/>
      <c r="HY340" s="102"/>
      <c r="HZ340" s="102"/>
      <c r="IA340" s="102"/>
      <c r="IB340" s="102"/>
      <c r="IC340" s="102"/>
      <c r="ID340" s="102"/>
      <c r="IE340" s="102"/>
      <c r="IF340" s="102"/>
      <c r="IG340" s="102"/>
      <c r="IH340" s="102"/>
      <c r="II340" s="102"/>
      <c r="IJ340" s="102"/>
      <c r="IK340" s="102"/>
      <c r="IL340" s="102"/>
      <c r="IM340" s="102"/>
      <c r="IN340" s="102"/>
      <c r="IO340" s="102"/>
      <c r="IP340" s="102"/>
    </row>
    <row r="341" spans="1:250" s="97" customFormat="1" x14ac:dyDescent="0.25">
      <c r="N341" s="102"/>
      <c r="O341" s="102"/>
      <c r="P341" s="102"/>
      <c r="Q341" s="102"/>
      <c r="R341" s="102"/>
      <c r="S341" s="102"/>
      <c r="T341" s="102"/>
      <c r="U341" s="102"/>
      <c r="V341" s="102"/>
      <c r="W341" s="102"/>
      <c r="X341" s="102"/>
      <c r="Y341" s="102"/>
      <c r="Z341" s="102"/>
      <c r="AA341" s="102"/>
      <c r="AB341" s="102"/>
      <c r="AC341" s="102"/>
      <c r="AD341" s="102"/>
      <c r="AE341" s="102"/>
      <c r="AF341" s="102"/>
      <c r="AG341" s="102"/>
      <c r="AH341" s="102"/>
      <c r="AI341" s="102"/>
      <c r="AJ341" s="102"/>
      <c r="AK341" s="102"/>
      <c r="AL341" s="102"/>
      <c r="AM341" s="102"/>
      <c r="AN341" s="102"/>
      <c r="AO341" s="102"/>
      <c r="AP341" s="102"/>
      <c r="AQ341" s="102"/>
      <c r="AR341" s="102"/>
      <c r="AS341" s="102"/>
      <c r="AT341" s="102"/>
      <c r="AU341" s="102"/>
      <c r="AV341" s="102"/>
      <c r="AW341" s="102"/>
      <c r="AX341" s="102"/>
      <c r="AY341" s="102"/>
      <c r="AZ341" s="102"/>
      <c r="BA341" s="102"/>
      <c r="BB341" s="102"/>
      <c r="BC341" s="102"/>
      <c r="BD341" s="102"/>
      <c r="BE341" s="102"/>
      <c r="BF341" s="102"/>
      <c r="BG341" s="102"/>
      <c r="BH341" s="102"/>
      <c r="BI341" s="102"/>
      <c r="BJ341" s="102"/>
      <c r="BK341" s="102"/>
      <c r="BL341" s="102"/>
      <c r="BM341" s="102"/>
      <c r="BN341" s="102"/>
      <c r="BO341" s="102"/>
      <c r="BP341" s="102"/>
      <c r="BQ341" s="102"/>
      <c r="BR341" s="102"/>
      <c r="BS341" s="102"/>
      <c r="BT341" s="102"/>
      <c r="BU341" s="102"/>
      <c r="BV341" s="102"/>
      <c r="BW341" s="102"/>
      <c r="BX341" s="102"/>
      <c r="BY341" s="102"/>
      <c r="BZ341" s="102"/>
      <c r="CA341" s="102"/>
      <c r="CB341" s="102"/>
      <c r="CC341" s="102"/>
      <c r="CD341" s="102"/>
      <c r="CE341" s="102"/>
      <c r="CF341" s="102"/>
      <c r="CG341" s="102"/>
      <c r="CH341" s="102"/>
      <c r="CI341" s="102"/>
      <c r="CJ341" s="102"/>
      <c r="CK341" s="102"/>
      <c r="CL341" s="102"/>
      <c r="CM341" s="102"/>
      <c r="CN341" s="102"/>
      <c r="CO341" s="102"/>
      <c r="CP341" s="102"/>
      <c r="CQ341" s="102"/>
      <c r="CR341" s="102"/>
      <c r="CS341" s="102"/>
      <c r="CT341" s="102"/>
      <c r="CU341" s="102"/>
      <c r="CV341" s="102"/>
      <c r="CW341" s="102"/>
      <c r="CX341" s="102"/>
      <c r="CY341" s="102"/>
      <c r="CZ341" s="102"/>
      <c r="DA341" s="102"/>
      <c r="DB341" s="102"/>
      <c r="DC341" s="102"/>
      <c r="DD341" s="102"/>
      <c r="DE341" s="102"/>
      <c r="DF341" s="102"/>
      <c r="DG341" s="102"/>
      <c r="DH341" s="102"/>
      <c r="DI341" s="102"/>
      <c r="DJ341" s="102"/>
      <c r="DK341" s="102"/>
      <c r="DL341" s="102"/>
      <c r="DM341" s="102"/>
      <c r="DN341" s="102"/>
      <c r="DO341" s="102"/>
      <c r="DP341" s="102"/>
      <c r="DQ341" s="102"/>
      <c r="DR341" s="102"/>
      <c r="DS341" s="102"/>
      <c r="DT341" s="102"/>
      <c r="DU341" s="102"/>
      <c r="DV341" s="102"/>
      <c r="DW341" s="102"/>
      <c r="DX341" s="102"/>
      <c r="DY341" s="102"/>
      <c r="DZ341" s="102"/>
      <c r="EA341" s="102"/>
      <c r="EB341" s="102"/>
      <c r="EC341" s="102"/>
      <c r="ED341" s="102"/>
      <c r="EE341" s="102"/>
      <c r="EF341" s="102"/>
      <c r="EG341" s="102"/>
      <c r="EH341" s="102"/>
      <c r="EI341" s="102"/>
      <c r="EJ341" s="102"/>
      <c r="EK341" s="102"/>
      <c r="EL341" s="102"/>
      <c r="EM341" s="102"/>
      <c r="EN341" s="102"/>
      <c r="EO341" s="102"/>
      <c r="EP341" s="102"/>
      <c r="EQ341" s="102"/>
      <c r="ER341" s="102"/>
      <c r="ES341" s="102"/>
      <c r="ET341" s="102"/>
      <c r="EU341" s="102"/>
      <c r="EV341" s="102"/>
      <c r="EW341" s="102"/>
      <c r="EX341" s="102"/>
      <c r="EY341" s="102"/>
      <c r="EZ341" s="102"/>
      <c r="FA341" s="102"/>
      <c r="FB341" s="102"/>
      <c r="FC341" s="102"/>
      <c r="FD341" s="102"/>
      <c r="FE341" s="102"/>
      <c r="FF341" s="102"/>
      <c r="FG341" s="102"/>
      <c r="FH341" s="102"/>
      <c r="FI341" s="102"/>
      <c r="FJ341" s="102"/>
      <c r="FK341" s="102"/>
      <c r="FL341" s="102"/>
      <c r="FM341" s="102"/>
      <c r="FN341" s="102"/>
      <c r="FO341" s="102"/>
      <c r="FP341" s="102"/>
      <c r="FQ341" s="102"/>
      <c r="FR341" s="102"/>
      <c r="FS341" s="102"/>
      <c r="FT341" s="102"/>
      <c r="FU341" s="102"/>
      <c r="FV341" s="102"/>
      <c r="FW341" s="102"/>
      <c r="FX341" s="102"/>
      <c r="FY341" s="102"/>
      <c r="FZ341" s="102"/>
      <c r="GA341" s="102"/>
      <c r="GB341" s="102"/>
      <c r="GC341" s="102"/>
      <c r="GD341" s="102"/>
      <c r="GE341" s="102"/>
      <c r="GF341" s="102"/>
      <c r="GG341" s="102"/>
      <c r="GH341" s="102"/>
      <c r="GI341" s="102"/>
      <c r="GJ341" s="102"/>
      <c r="GK341" s="102"/>
      <c r="GL341" s="102"/>
      <c r="GM341" s="102"/>
      <c r="GN341" s="102"/>
      <c r="GO341" s="102"/>
      <c r="GP341" s="102"/>
      <c r="GQ341" s="102"/>
      <c r="GR341" s="102"/>
      <c r="GS341" s="102"/>
      <c r="GT341" s="102"/>
      <c r="GU341" s="102"/>
      <c r="GV341" s="102"/>
      <c r="GW341" s="102"/>
      <c r="GX341" s="102"/>
      <c r="GY341" s="102"/>
      <c r="GZ341" s="102"/>
      <c r="HA341" s="102"/>
      <c r="HB341" s="102"/>
      <c r="HC341" s="102"/>
      <c r="HD341" s="102"/>
      <c r="HE341" s="102"/>
      <c r="HF341" s="102"/>
      <c r="HG341" s="102"/>
      <c r="HH341" s="102"/>
      <c r="HI341" s="102"/>
      <c r="HJ341" s="102"/>
      <c r="HK341" s="102"/>
      <c r="HL341" s="102"/>
      <c r="HM341" s="102"/>
      <c r="HN341" s="102"/>
      <c r="HO341" s="102"/>
      <c r="HP341" s="102"/>
      <c r="HQ341" s="102"/>
      <c r="HR341" s="102"/>
      <c r="HS341" s="102"/>
      <c r="HT341" s="102"/>
      <c r="HU341" s="102"/>
      <c r="HV341" s="102"/>
      <c r="HW341" s="102"/>
      <c r="HX341" s="102"/>
      <c r="HY341" s="102"/>
      <c r="HZ341" s="102"/>
      <c r="IA341" s="102"/>
      <c r="IB341" s="102"/>
      <c r="IC341" s="102"/>
      <c r="ID341" s="102"/>
      <c r="IE341" s="102"/>
      <c r="IF341" s="102"/>
      <c r="IG341" s="102"/>
      <c r="IH341" s="102"/>
      <c r="II341" s="102"/>
      <c r="IJ341" s="102"/>
      <c r="IK341" s="102"/>
      <c r="IL341" s="102"/>
      <c r="IM341" s="102"/>
      <c r="IN341" s="102"/>
      <c r="IO341" s="102"/>
      <c r="IP341" s="102"/>
    </row>
  </sheetData>
  <autoFilter ref="B7:M338"/>
  <mergeCells count="4">
    <mergeCell ref="C5:F5"/>
    <mergeCell ref="G5:M5"/>
    <mergeCell ref="B1:M1"/>
    <mergeCell ref="B2:M2"/>
  </mergeCells>
  <phoneticPr fontId="0" type="noConversion"/>
  <pageMargins left="0.39370078740157483" right="0.19685039370078741" top="0.15748031496062992" bottom="0.27559055118110237" header="0.82677165354330717" footer="0.23622047244094491"/>
  <pageSetup paperSize="9" scale="7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 enableFormatConditionsCalculation="0"/>
  <dimension ref="A1:N32"/>
  <sheetViews>
    <sheetView zoomScale="90" zoomScaleNormal="90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H15" sqref="H15"/>
    </sheetView>
  </sheetViews>
  <sheetFormatPr defaultColWidth="9.140625" defaultRowHeight="15" x14ac:dyDescent="0.25"/>
  <cols>
    <col min="1" max="1" width="42" style="5" customWidth="1"/>
    <col min="2" max="2" width="13.5703125" style="5" customWidth="1"/>
    <col min="3" max="3" width="12.28515625" style="5" customWidth="1"/>
    <col min="4" max="4" width="12.140625" style="5" customWidth="1"/>
    <col min="5" max="5" width="7.7109375" style="5" customWidth="1"/>
    <col min="6" max="6" width="14.140625" style="5" customWidth="1"/>
    <col min="7" max="7" width="11.85546875" style="5" customWidth="1"/>
    <col min="8" max="11" width="11.85546875" style="97" customWidth="1"/>
    <col min="12" max="12" width="11.85546875" style="5" customWidth="1"/>
    <col min="13" max="13" width="12.140625" style="5" bestFit="1" customWidth="1"/>
    <col min="14" max="16384" width="9.140625" style="5"/>
  </cols>
  <sheetData>
    <row r="1" spans="1:13" s="43" customFormat="1" ht="35.25" customHeight="1" x14ac:dyDescent="0.25">
      <c r="A1" s="736" t="str">
        <f>'1 уровень'!$C$1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январь-май  2019</v>
      </c>
      <c r="B1" s="737"/>
      <c r="C1" s="737"/>
      <c r="D1" s="737"/>
      <c r="E1" s="737"/>
      <c r="F1" s="737"/>
      <c r="G1" s="737"/>
      <c r="H1" s="737"/>
      <c r="I1" s="737"/>
      <c r="J1" s="737"/>
      <c r="K1" s="737"/>
      <c r="L1" s="737"/>
    </row>
    <row r="2" spans="1:13" hidden="1" x14ac:dyDescent="0.25">
      <c r="A2" s="96">
        <v>5</v>
      </c>
    </row>
    <row r="3" spans="1:13" ht="21" customHeight="1" thickBot="1" x14ac:dyDescent="0.3">
      <c r="A3" s="96"/>
    </row>
    <row r="4" spans="1:13" ht="15.75" customHeight="1" thickBot="1" x14ac:dyDescent="0.3">
      <c r="A4" s="26" t="s">
        <v>0</v>
      </c>
      <c r="B4" s="733" t="s">
        <v>102</v>
      </c>
      <c r="C4" s="734"/>
      <c r="D4" s="734"/>
      <c r="E4" s="735"/>
      <c r="F4" s="733" t="s">
        <v>101</v>
      </c>
      <c r="G4" s="734"/>
      <c r="H4" s="734"/>
      <c r="I4" s="734"/>
      <c r="J4" s="734"/>
      <c r="K4" s="734"/>
      <c r="L4" s="735"/>
    </row>
    <row r="5" spans="1:13" ht="75.75" thickBot="1" x14ac:dyDescent="0.3">
      <c r="A5" s="27"/>
      <c r="B5" s="179" t="s">
        <v>128</v>
      </c>
      <c r="C5" s="179" t="str">
        <f>'2 уровень'!D6</f>
        <v>План 5 мес. 2019 г. (законченный случай)</v>
      </c>
      <c r="D5" s="180" t="s">
        <v>103</v>
      </c>
      <c r="E5" s="65" t="s">
        <v>35</v>
      </c>
      <c r="F5" s="208" t="s">
        <v>129</v>
      </c>
      <c r="G5" s="208" t="str">
        <f>'1 уровень'!I6</f>
        <v>План 5 мес. 2019 г. (тыс.руб)</v>
      </c>
      <c r="H5" s="200" t="s">
        <v>104</v>
      </c>
      <c r="I5" s="200" t="s">
        <v>136</v>
      </c>
      <c r="J5" s="200" t="s">
        <v>134</v>
      </c>
      <c r="K5" s="200" t="s">
        <v>135</v>
      </c>
      <c r="L5" s="65" t="s">
        <v>35</v>
      </c>
    </row>
    <row r="6" spans="1:13" s="13" customFormat="1" ht="15.75" thickBot="1" x14ac:dyDescent="0.3">
      <c r="A6" s="37">
        <v>1</v>
      </c>
      <c r="B6" s="37">
        <v>2</v>
      </c>
      <c r="C6" s="37">
        <v>3</v>
      </c>
      <c r="D6" s="37">
        <v>4</v>
      </c>
      <c r="E6" s="37">
        <v>5</v>
      </c>
      <c r="F6" s="317">
        <v>6</v>
      </c>
      <c r="G6" s="317">
        <v>7</v>
      </c>
      <c r="H6" s="317">
        <v>8</v>
      </c>
      <c r="I6" s="317"/>
      <c r="J6" s="317">
        <v>9</v>
      </c>
      <c r="K6" s="317">
        <v>10</v>
      </c>
      <c r="L6" s="37">
        <v>11</v>
      </c>
      <c r="M6" s="51"/>
    </row>
    <row r="7" spans="1:13" ht="17.25" customHeight="1" x14ac:dyDescent="0.25">
      <c r="A7" s="308"/>
      <c r="B7" s="4"/>
      <c r="C7" s="4"/>
      <c r="D7" s="4"/>
      <c r="E7" s="4"/>
      <c r="F7" s="1"/>
      <c r="G7" s="1"/>
      <c r="H7" s="99"/>
      <c r="I7" s="99"/>
      <c r="J7" s="99"/>
      <c r="K7" s="99"/>
      <c r="L7" s="1"/>
    </row>
    <row r="8" spans="1:13" ht="29.25" x14ac:dyDescent="0.25">
      <c r="A8" s="132" t="s">
        <v>57</v>
      </c>
      <c r="B8" s="9"/>
      <c r="C8" s="9"/>
      <c r="D8" s="9"/>
      <c r="E8" s="9"/>
      <c r="F8" s="11"/>
      <c r="G8" s="11"/>
      <c r="H8" s="92"/>
      <c r="I8" s="92"/>
      <c r="J8" s="92"/>
      <c r="K8" s="92"/>
      <c r="L8" s="11"/>
    </row>
    <row r="9" spans="1:13" s="25" customFormat="1" ht="51.75" customHeight="1" x14ac:dyDescent="0.25">
      <c r="A9" s="141" t="s">
        <v>120</v>
      </c>
      <c r="B9" s="396">
        <f>SUM(B10:B13)</f>
        <v>522</v>
      </c>
      <c r="C9" s="396">
        <f>SUM(C10:C13)</f>
        <v>217</v>
      </c>
      <c r="D9" s="396">
        <f>SUM(D10:D13)</f>
        <v>255</v>
      </c>
      <c r="E9" s="396">
        <f t="shared" ref="E9:E19" si="0">D9/C9*100</f>
        <v>117.51152073732717</v>
      </c>
      <c r="F9" s="353">
        <f t="shared" ref="F9:K9" si="1">SUM(F10:F13)</f>
        <v>1484.4722899999999</v>
      </c>
      <c r="G9" s="353">
        <f t="shared" si="1"/>
        <v>618.53</v>
      </c>
      <c r="H9" s="353">
        <f t="shared" si="1"/>
        <v>606.90103999999997</v>
      </c>
      <c r="I9" s="353">
        <f t="shared" si="1"/>
        <v>-11.628959999999992</v>
      </c>
      <c r="J9" s="353">
        <f t="shared" si="1"/>
        <v>-81.270629999999997</v>
      </c>
      <c r="K9" s="353">
        <f t="shared" si="1"/>
        <v>525.63040999999998</v>
      </c>
      <c r="L9" s="396">
        <f t="shared" ref="L9:L19" si="2">H9/G9*100</f>
        <v>98.119903642507239</v>
      </c>
      <c r="M9" s="51"/>
    </row>
    <row r="10" spans="1:13" s="25" customFormat="1" ht="30" x14ac:dyDescent="0.25">
      <c r="A10" s="47" t="s">
        <v>79</v>
      </c>
      <c r="B10" s="396">
        <v>370</v>
      </c>
      <c r="C10" s="397">
        <f>ROUND(B10/12*$A$2,0)</f>
        <v>154</v>
      </c>
      <c r="D10" s="396">
        <v>160</v>
      </c>
      <c r="E10" s="396">
        <f t="shared" si="0"/>
        <v>103.89610389610388</v>
      </c>
      <c r="F10" s="353">
        <v>851</v>
      </c>
      <c r="G10" s="397">
        <f>ROUND(F10/12*$A$2,2)</f>
        <v>354.58</v>
      </c>
      <c r="H10" s="396">
        <f t="shared" ref="H10:H18" si="3">K10-J10</f>
        <v>371.60050999999999</v>
      </c>
      <c r="I10" s="396">
        <f t="shared" ref="I10:I20" si="4">H10-G10</f>
        <v>17.020510000000002</v>
      </c>
      <c r="J10" s="396">
        <v>-80.460009999999997</v>
      </c>
      <c r="K10" s="396">
        <v>291.14049999999997</v>
      </c>
      <c r="L10" s="396">
        <f t="shared" si="2"/>
        <v>104.80018895594789</v>
      </c>
      <c r="M10" s="51"/>
    </row>
    <row r="11" spans="1:13" s="25" customFormat="1" ht="38.1" customHeight="1" x14ac:dyDescent="0.25">
      <c r="A11" s="47" t="s">
        <v>80</v>
      </c>
      <c r="B11" s="396">
        <v>111</v>
      </c>
      <c r="C11" s="397">
        <f>ROUND(B11/12*$A$2,0)</f>
        <v>46</v>
      </c>
      <c r="D11" s="396">
        <v>95</v>
      </c>
      <c r="E11" s="396">
        <f t="shared" si="0"/>
        <v>206.52173913043475</v>
      </c>
      <c r="F11" s="353">
        <v>276.34671000000003</v>
      </c>
      <c r="G11" s="397">
        <f t="shared" ref="G11:G13" si="5">ROUND(F11/12*$A$2,2)</f>
        <v>115.14</v>
      </c>
      <c r="H11" s="396">
        <f t="shared" si="3"/>
        <v>235.30052999999998</v>
      </c>
      <c r="I11" s="396">
        <f t="shared" si="4"/>
        <v>120.16052999999998</v>
      </c>
      <c r="J11" s="396">
        <v>-0.81062000000000001</v>
      </c>
      <c r="K11" s="396">
        <v>234.48990999999998</v>
      </c>
      <c r="L11" s="396">
        <f t="shared" si="2"/>
        <v>204.36036998436686</v>
      </c>
      <c r="M11" s="51"/>
    </row>
    <row r="12" spans="1:13" s="25" customFormat="1" ht="43.5" customHeight="1" x14ac:dyDescent="0.25">
      <c r="A12" s="47" t="s">
        <v>110</v>
      </c>
      <c r="B12" s="396">
        <v>4</v>
      </c>
      <c r="C12" s="397">
        <f>ROUND(B12/12*$A$2,0)</f>
        <v>2</v>
      </c>
      <c r="D12" s="396"/>
      <c r="E12" s="396">
        <f t="shared" si="0"/>
        <v>0</v>
      </c>
      <c r="F12" s="353">
        <v>34.841519999999996</v>
      </c>
      <c r="G12" s="397">
        <f t="shared" si="5"/>
        <v>14.52</v>
      </c>
      <c r="H12" s="396">
        <f t="shared" si="3"/>
        <v>0</v>
      </c>
      <c r="I12" s="396">
        <f t="shared" si="4"/>
        <v>-14.52</v>
      </c>
      <c r="J12" s="396"/>
      <c r="K12" s="396"/>
      <c r="L12" s="396">
        <f t="shared" si="2"/>
        <v>0</v>
      </c>
      <c r="M12" s="51"/>
    </row>
    <row r="13" spans="1:13" s="25" customFormat="1" ht="30" x14ac:dyDescent="0.25">
      <c r="A13" s="47" t="s">
        <v>111</v>
      </c>
      <c r="B13" s="396">
        <v>37</v>
      </c>
      <c r="C13" s="397">
        <f>ROUND(B13/12*$A$2,0)</f>
        <v>15</v>
      </c>
      <c r="D13" s="396"/>
      <c r="E13" s="396">
        <f t="shared" si="0"/>
        <v>0</v>
      </c>
      <c r="F13" s="353">
        <v>322.28406000000001</v>
      </c>
      <c r="G13" s="397">
        <f t="shared" si="5"/>
        <v>134.29</v>
      </c>
      <c r="H13" s="396">
        <f t="shared" si="3"/>
        <v>0</v>
      </c>
      <c r="I13" s="396">
        <f t="shared" si="4"/>
        <v>-134.29</v>
      </c>
      <c r="J13" s="396"/>
      <c r="K13" s="396"/>
      <c r="L13" s="396">
        <f t="shared" si="2"/>
        <v>0</v>
      </c>
      <c r="M13" s="51"/>
    </row>
    <row r="14" spans="1:13" s="25" customFormat="1" ht="36" customHeight="1" x14ac:dyDescent="0.25">
      <c r="A14" s="141" t="s">
        <v>112</v>
      </c>
      <c r="B14" s="396">
        <f>SUM(B15:B17)</f>
        <v>800</v>
      </c>
      <c r="C14" s="396">
        <f>SUM(C15:C17)</f>
        <v>333</v>
      </c>
      <c r="D14" s="396">
        <f>SUM(D15:D17)</f>
        <v>278</v>
      </c>
      <c r="E14" s="396">
        <f t="shared" si="0"/>
        <v>83.483483483483482</v>
      </c>
      <c r="F14" s="396">
        <f t="shared" ref="F14:K14" si="6">SUM(F15:F17)</f>
        <v>2606.52</v>
      </c>
      <c r="G14" s="396">
        <f t="shared" si="6"/>
        <v>1086.0600000000002</v>
      </c>
      <c r="H14" s="396">
        <f t="shared" si="6"/>
        <v>857.51563999999996</v>
      </c>
      <c r="I14" s="396">
        <f t="shared" si="6"/>
        <v>-228.54436000000001</v>
      </c>
      <c r="J14" s="396">
        <f t="shared" si="6"/>
        <v>0</v>
      </c>
      <c r="K14" s="396">
        <f t="shared" si="6"/>
        <v>857.51563999999996</v>
      </c>
      <c r="L14" s="396">
        <f t="shared" si="2"/>
        <v>78.956562252545879</v>
      </c>
      <c r="M14" s="51"/>
    </row>
    <row r="15" spans="1:13" s="25" customFormat="1" ht="30" x14ac:dyDescent="0.25">
      <c r="A15" s="47" t="s">
        <v>108</v>
      </c>
      <c r="B15" s="396">
        <v>200</v>
      </c>
      <c r="C15" s="397">
        <f t="shared" ref="C15:C18" si="7">ROUND(B15/12*$A$2,0)</f>
        <v>83</v>
      </c>
      <c r="D15" s="396">
        <v>108</v>
      </c>
      <c r="E15" s="396">
        <f t="shared" si="0"/>
        <v>130.12048192771084</v>
      </c>
      <c r="F15" s="353">
        <v>548.75</v>
      </c>
      <c r="G15" s="397">
        <f t="shared" ref="G15:G18" si="8">ROUND(F15/12*$A$2,2)</f>
        <v>228.65</v>
      </c>
      <c r="H15" s="396">
        <f t="shared" si="3"/>
        <v>293.85792000000004</v>
      </c>
      <c r="I15" s="717">
        <f t="shared" si="4"/>
        <v>65.20792000000003</v>
      </c>
      <c r="J15" s="717">
        <v>0</v>
      </c>
      <c r="K15" s="717">
        <v>293.85792000000004</v>
      </c>
      <c r="L15" s="396">
        <f t="shared" si="2"/>
        <v>128.51866171003718</v>
      </c>
      <c r="M15" s="51"/>
    </row>
    <row r="16" spans="1:13" s="25" customFormat="1" ht="60" x14ac:dyDescent="0.25">
      <c r="A16" s="47" t="s">
        <v>119</v>
      </c>
      <c r="B16" s="396">
        <v>500</v>
      </c>
      <c r="C16" s="397">
        <f t="shared" si="7"/>
        <v>208</v>
      </c>
      <c r="D16" s="396">
        <v>116</v>
      </c>
      <c r="E16" s="396">
        <f t="shared" si="0"/>
        <v>55.769230769230774</v>
      </c>
      <c r="F16" s="353">
        <v>1927.15</v>
      </c>
      <c r="G16" s="397">
        <f t="shared" si="8"/>
        <v>802.98</v>
      </c>
      <c r="H16" s="396">
        <f t="shared" si="3"/>
        <v>491.20035999999999</v>
      </c>
      <c r="I16" s="396">
        <f t="shared" si="4"/>
        <v>-311.77964000000003</v>
      </c>
      <c r="J16" s="396">
        <v>0</v>
      </c>
      <c r="K16" s="396">
        <v>491.20035999999999</v>
      </c>
      <c r="L16" s="396">
        <f t="shared" si="2"/>
        <v>61.17217863458616</v>
      </c>
      <c r="M16" s="51"/>
    </row>
    <row r="17" spans="1:14" s="25" customFormat="1" ht="45" x14ac:dyDescent="0.25">
      <c r="A17" s="47" t="s">
        <v>109</v>
      </c>
      <c r="B17" s="396">
        <v>100</v>
      </c>
      <c r="C17" s="397">
        <f t="shared" si="7"/>
        <v>42</v>
      </c>
      <c r="D17" s="396">
        <v>54</v>
      </c>
      <c r="E17" s="396">
        <f t="shared" si="0"/>
        <v>128.57142857142858</v>
      </c>
      <c r="F17" s="353">
        <v>130.62</v>
      </c>
      <c r="G17" s="397">
        <f t="shared" si="8"/>
        <v>54.43</v>
      </c>
      <c r="H17" s="396">
        <f t="shared" si="3"/>
        <v>72.457359999999994</v>
      </c>
      <c r="I17" s="396">
        <f t="shared" si="4"/>
        <v>18.027359999999994</v>
      </c>
      <c r="J17" s="396">
        <v>0</v>
      </c>
      <c r="K17" s="396">
        <v>72.457359999999994</v>
      </c>
      <c r="L17" s="396">
        <f t="shared" si="2"/>
        <v>133.12026455998529</v>
      </c>
      <c r="M17" s="51"/>
    </row>
    <row r="18" spans="1:14" s="25" customFormat="1" ht="38.1" customHeight="1" thickBot="1" x14ac:dyDescent="0.3">
      <c r="A18" s="287" t="s">
        <v>123</v>
      </c>
      <c r="B18" s="398">
        <v>1900</v>
      </c>
      <c r="C18" s="425">
        <f t="shared" si="7"/>
        <v>792</v>
      </c>
      <c r="D18" s="398">
        <v>643</v>
      </c>
      <c r="E18" s="398">
        <f>D18/C18*100</f>
        <v>81.186868686868678</v>
      </c>
      <c r="F18" s="576">
        <v>2454.4960000000001</v>
      </c>
      <c r="G18" s="397">
        <f t="shared" si="8"/>
        <v>1022.71</v>
      </c>
      <c r="H18" s="396">
        <f t="shared" si="3"/>
        <v>830.65312000000006</v>
      </c>
      <c r="I18" s="398">
        <f t="shared" si="4"/>
        <v>-192.05687999999998</v>
      </c>
      <c r="J18" s="398">
        <v>-1.2918399999999999</v>
      </c>
      <c r="K18" s="398">
        <v>829.36128000000008</v>
      </c>
      <c r="L18" s="398">
        <f>H18/G18*100</f>
        <v>81.220787906640197</v>
      </c>
      <c r="M18" s="51"/>
    </row>
    <row r="19" spans="1:14" s="25" customFormat="1" ht="27" customHeight="1" thickBot="1" x14ac:dyDescent="0.3">
      <c r="A19" s="125" t="s">
        <v>3</v>
      </c>
      <c r="B19" s="454">
        <f>B14+B9</f>
        <v>1322</v>
      </c>
      <c r="C19" s="454">
        <f>C14+C9</f>
        <v>550</v>
      </c>
      <c r="D19" s="454">
        <f>D14+D9</f>
        <v>533</v>
      </c>
      <c r="E19" s="454">
        <f t="shared" si="0"/>
        <v>96.909090909090907</v>
      </c>
      <c r="F19" s="557">
        <f t="shared" ref="F19:K19" si="9">F14+F9+F18</f>
        <v>6545.4882900000002</v>
      </c>
      <c r="G19" s="557">
        <f t="shared" si="9"/>
        <v>2727.3</v>
      </c>
      <c r="H19" s="718">
        <f t="shared" si="9"/>
        <v>2295.0697999999998</v>
      </c>
      <c r="I19" s="718">
        <f t="shared" si="9"/>
        <v>-432.23019999999997</v>
      </c>
      <c r="J19" s="718">
        <f t="shared" si="9"/>
        <v>-82.56246999999999</v>
      </c>
      <c r="K19" s="718">
        <f t="shared" si="9"/>
        <v>2212.5073299999999</v>
      </c>
      <c r="L19" s="454">
        <f t="shared" si="2"/>
        <v>84.151717816155156</v>
      </c>
      <c r="M19" s="51"/>
    </row>
    <row r="20" spans="1:14" x14ac:dyDescent="0.25">
      <c r="A20" s="298" t="s">
        <v>12</v>
      </c>
      <c r="B20" s="719"/>
      <c r="C20" s="719"/>
      <c r="D20" s="719"/>
      <c r="E20" s="719"/>
      <c r="F20" s="720"/>
      <c r="G20" s="720"/>
      <c r="H20" s="720"/>
      <c r="I20" s="720">
        <f t="shared" si="4"/>
        <v>0</v>
      </c>
      <c r="J20" s="720"/>
      <c r="K20" s="720"/>
      <c r="L20" s="720"/>
      <c r="M20" s="51"/>
      <c r="N20" s="25"/>
    </row>
    <row r="21" spans="1:14" s="6" customFormat="1" ht="30" x14ac:dyDescent="0.25">
      <c r="A21" s="231" t="s">
        <v>120</v>
      </c>
      <c r="B21" s="721">
        <f t="shared" ref="B21:F29" si="10">B9</f>
        <v>522</v>
      </c>
      <c r="C21" s="721">
        <f t="shared" si="10"/>
        <v>217</v>
      </c>
      <c r="D21" s="721">
        <f t="shared" si="10"/>
        <v>255</v>
      </c>
      <c r="E21" s="721">
        <f t="shared" si="10"/>
        <v>117.51152073732717</v>
      </c>
      <c r="F21" s="721">
        <f t="shared" si="10"/>
        <v>1484.4722899999999</v>
      </c>
      <c r="G21" s="721">
        <f t="shared" ref="G21:L26" si="11">G9</f>
        <v>618.53</v>
      </c>
      <c r="H21" s="721">
        <f t="shared" si="11"/>
        <v>606.90103999999997</v>
      </c>
      <c r="I21" s="721">
        <f t="shared" ref="I21" si="12">I9</f>
        <v>-11.628959999999992</v>
      </c>
      <c r="J21" s="721">
        <f t="shared" ref="J21:K21" si="13">J9</f>
        <v>-81.270629999999997</v>
      </c>
      <c r="K21" s="721">
        <f t="shared" si="13"/>
        <v>525.63040999999998</v>
      </c>
      <c r="L21" s="721">
        <f t="shared" si="11"/>
        <v>98.119903642507239</v>
      </c>
      <c r="M21" s="51"/>
      <c r="N21" s="25"/>
    </row>
    <row r="22" spans="1:14" s="6" customFormat="1" ht="30" x14ac:dyDescent="0.25">
      <c r="A22" s="228" t="s">
        <v>79</v>
      </c>
      <c r="B22" s="721">
        <f t="shared" si="10"/>
        <v>370</v>
      </c>
      <c r="C22" s="721">
        <f t="shared" si="10"/>
        <v>154</v>
      </c>
      <c r="D22" s="721">
        <f t="shared" si="10"/>
        <v>160</v>
      </c>
      <c r="E22" s="721">
        <f t="shared" si="10"/>
        <v>103.89610389610388</v>
      </c>
      <c r="F22" s="721">
        <f t="shared" si="10"/>
        <v>851</v>
      </c>
      <c r="G22" s="721">
        <f t="shared" si="11"/>
        <v>354.58</v>
      </c>
      <c r="H22" s="721">
        <f t="shared" si="11"/>
        <v>371.60050999999999</v>
      </c>
      <c r="I22" s="721">
        <f t="shared" ref="I22" si="14">I10</f>
        <v>17.020510000000002</v>
      </c>
      <c r="J22" s="721">
        <f t="shared" ref="J22:K22" si="15">J10</f>
        <v>-80.460009999999997</v>
      </c>
      <c r="K22" s="721">
        <f t="shared" si="15"/>
        <v>291.14049999999997</v>
      </c>
      <c r="L22" s="721">
        <f t="shared" si="11"/>
        <v>104.80018895594789</v>
      </c>
      <c r="M22" s="51"/>
      <c r="N22" s="25"/>
    </row>
    <row r="23" spans="1:14" s="6" customFormat="1" ht="30" x14ac:dyDescent="0.25">
      <c r="A23" s="228" t="s">
        <v>80</v>
      </c>
      <c r="B23" s="721">
        <f t="shared" si="10"/>
        <v>111</v>
      </c>
      <c r="C23" s="721">
        <f t="shared" si="10"/>
        <v>46</v>
      </c>
      <c r="D23" s="721">
        <f t="shared" si="10"/>
        <v>95</v>
      </c>
      <c r="E23" s="721">
        <f t="shared" si="10"/>
        <v>206.52173913043475</v>
      </c>
      <c r="F23" s="721">
        <f t="shared" si="10"/>
        <v>276.34671000000003</v>
      </c>
      <c r="G23" s="721">
        <f t="shared" si="11"/>
        <v>115.14</v>
      </c>
      <c r="H23" s="721">
        <f t="shared" si="11"/>
        <v>235.30052999999998</v>
      </c>
      <c r="I23" s="721">
        <f t="shared" ref="I23" si="16">I11</f>
        <v>120.16052999999998</v>
      </c>
      <c r="J23" s="721">
        <f t="shared" ref="J23:K23" si="17">J11</f>
        <v>-0.81062000000000001</v>
      </c>
      <c r="K23" s="721">
        <f t="shared" si="17"/>
        <v>234.48990999999998</v>
      </c>
      <c r="L23" s="721">
        <f t="shared" si="11"/>
        <v>204.36036998436686</v>
      </c>
      <c r="M23" s="51"/>
      <c r="N23" s="25"/>
    </row>
    <row r="24" spans="1:14" s="6" customFormat="1" ht="45" x14ac:dyDescent="0.25">
      <c r="A24" s="228" t="s">
        <v>110</v>
      </c>
      <c r="B24" s="721">
        <f t="shared" si="10"/>
        <v>4</v>
      </c>
      <c r="C24" s="721">
        <f t="shared" si="10"/>
        <v>2</v>
      </c>
      <c r="D24" s="721">
        <f t="shared" si="10"/>
        <v>0</v>
      </c>
      <c r="E24" s="721">
        <f t="shared" si="10"/>
        <v>0</v>
      </c>
      <c r="F24" s="721">
        <f t="shared" si="10"/>
        <v>34.841519999999996</v>
      </c>
      <c r="G24" s="721">
        <f t="shared" si="11"/>
        <v>14.52</v>
      </c>
      <c r="H24" s="721">
        <f t="shared" si="11"/>
        <v>0</v>
      </c>
      <c r="I24" s="721">
        <f t="shared" ref="I24" si="18">I12</f>
        <v>-14.52</v>
      </c>
      <c r="J24" s="721">
        <f t="shared" ref="J24:K24" si="19">J12</f>
        <v>0</v>
      </c>
      <c r="K24" s="721">
        <f t="shared" si="19"/>
        <v>0</v>
      </c>
      <c r="L24" s="721">
        <f t="shared" si="11"/>
        <v>0</v>
      </c>
      <c r="M24" s="51"/>
      <c r="N24" s="25"/>
    </row>
    <row r="25" spans="1:14" s="6" customFormat="1" ht="30" x14ac:dyDescent="0.25">
      <c r="A25" s="228" t="s">
        <v>111</v>
      </c>
      <c r="B25" s="721">
        <f t="shared" si="10"/>
        <v>37</v>
      </c>
      <c r="C25" s="721">
        <f t="shared" si="10"/>
        <v>15</v>
      </c>
      <c r="D25" s="721">
        <f t="shared" si="10"/>
        <v>0</v>
      </c>
      <c r="E25" s="721">
        <f t="shared" si="10"/>
        <v>0</v>
      </c>
      <c r="F25" s="721">
        <f t="shared" si="10"/>
        <v>322.28406000000001</v>
      </c>
      <c r="G25" s="721">
        <f t="shared" si="11"/>
        <v>134.29</v>
      </c>
      <c r="H25" s="721">
        <f t="shared" si="11"/>
        <v>0</v>
      </c>
      <c r="I25" s="721">
        <f t="shared" ref="I25" si="20">I13</f>
        <v>-134.29</v>
      </c>
      <c r="J25" s="721">
        <f t="shared" ref="J25:K25" si="21">J13</f>
        <v>0</v>
      </c>
      <c r="K25" s="721">
        <f t="shared" si="21"/>
        <v>0</v>
      </c>
      <c r="L25" s="721">
        <f t="shared" si="11"/>
        <v>0</v>
      </c>
      <c r="M25" s="51"/>
      <c r="N25" s="25"/>
    </row>
    <row r="26" spans="1:14" s="6" customFormat="1" ht="30" x14ac:dyDescent="0.25">
      <c r="A26" s="231" t="s">
        <v>112</v>
      </c>
      <c r="B26" s="721">
        <f t="shared" si="10"/>
        <v>800</v>
      </c>
      <c r="C26" s="721">
        <f t="shared" si="10"/>
        <v>333</v>
      </c>
      <c r="D26" s="721">
        <f t="shared" si="10"/>
        <v>278</v>
      </c>
      <c r="E26" s="721">
        <f t="shared" si="10"/>
        <v>83.483483483483482</v>
      </c>
      <c r="F26" s="721">
        <f t="shared" si="10"/>
        <v>2606.52</v>
      </c>
      <c r="G26" s="721">
        <f t="shared" si="11"/>
        <v>1086.0600000000002</v>
      </c>
      <c r="H26" s="721">
        <f t="shared" si="11"/>
        <v>857.51563999999996</v>
      </c>
      <c r="I26" s="721">
        <f t="shared" ref="I26" si="22">I14</f>
        <v>-228.54436000000001</v>
      </c>
      <c r="J26" s="721">
        <f t="shared" ref="J26:K26" si="23">J14</f>
        <v>0</v>
      </c>
      <c r="K26" s="721">
        <f t="shared" si="23"/>
        <v>857.51563999999996</v>
      </c>
      <c r="L26" s="721">
        <f t="shared" si="11"/>
        <v>78.956562252545879</v>
      </c>
      <c r="M26" s="51"/>
      <c r="N26" s="25"/>
    </row>
    <row r="27" spans="1:14" s="6" customFormat="1" ht="30" x14ac:dyDescent="0.25">
      <c r="A27" s="228" t="s">
        <v>108</v>
      </c>
      <c r="B27" s="721">
        <f t="shared" si="10"/>
        <v>200</v>
      </c>
      <c r="C27" s="721">
        <f t="shared" si="10"/>
        <v>83</v>
      </c>
      <c r="D27" s="721">
        <f t="shared" si="10"/>
        <v>108</v>
      </c>
      <c r="E27" s="721">
        <f t="shared" si="10"/>
        <v>130.12048192771084</v>
      </c>
      <c r="F27" s="721">
        <f t="shared" si="10"/>
        <v>548.75</v>
      </c>
      <c r="G27" s="721">
        <f t="shared" ref="G27:L29" si="24">G15</f>
        <v>228.65</v>
      </c>
      <c r="H27" s="721">
        <f t="shared" si="24"/>
        <v>293.85792000000004</v>
      </c>
      <c r="I27" s="721">
        <f t="shared" ref="I27" si="25">I15</f>
        <v>65.20792000000003</v>
      </c>
      <c r="J27" s="721">
        <f t="shared" ref="J27:K27" si="26">J15</f>
        <v>0</v>
      </c>
      <c r="K27" s="721">
        <f t="shared" si="26"/>
        <v>293.85792000000004</v>
      </c>
      <c r="L27" s="721">
        <f t="shared" si="24"/>
        <v>128.51866171003718</v>
      </c>
      <c r="M27" s="51"/>
      <c r="N27" s="25"/>
    </row>
    <row r="28" spans="1:14" s="6" customFormat="1" ht="60" x14ac:dyDescent="0.25">
      <c r="A28" s="228" t="s">
        <v>81</v>
      </c>
      <c r="B28" s="721">
        <f t="shared" si="10"/>
        <v>500</v>
      </c>
      <c r="C28" s="721">
        <f t="shared" si="10"/>
        <v>208</v>
      </c>
      <c r="D28" s="721">
        <f t="shared" si="10"/>
        <v>116</v>
      </c>
      <c r="E28" s="721">
        <f t="shared" si="10"/>
        <v>55.769230769230774</v>
      </c>
      <c r="F28" s="721">
        <f t="shared" si="10"/>
        <v>1927.15</v>
      </c>
      <c r="G28" s="721">
        <f t="shared" si="24"/>
        <v>802.98</v>
      </c>
      <c r="H28" s="721">
        <f t="shared" si="24"/>
        <v>491.20035999999999</v>
      </c>
      <c r="I28" s="721">
        <f t="shared" ref="I28" si="27">I16</f>
        <v>-311.77964000000003</v>
      </c>
      <c r="J28" s="721">
        <f t="shared" ref="J28:K28" si="28">J16</f>
        <v>0</v>
      </c>
      <c r="K28" s="721">
        <f t="shared" si="28"/>
        <v>491.20035999999999</v>
      </c>
      <c r="L28" s="721">
        <f t="shared" si="24"/>
        <v>61.17217863458616</v>
      </c>
      <c r="M28" s="51"/>
      <c r="N28" s="25"/>
    </row>
    <row r="29" spans="1:14" s="6" customFormat="1" ht="45" x14ac:dyDescent="0.25">
      <c r="A29" s="228" t="s">
        <v>109</v>
      </c>
      <c r="B29" s="721">
        <f t="shared" si="10"/>
        <v>100</v>
      </c>
      <c r="C29" s="721">
        <f t="shared" si="10"/>
        <v>42</v>
      </c>
      <c r="D29" s="721">
        <f t="shared" si="10"/>
        <v>54</v>
      </c>
      <c r="E29" s="721">
        <f t="shared" si="10"/>
        <v>128.57142857142858</v>
      </c>
      <c r="F29" s="721">
        <f t="shared" si="10"/>
        <v>130.62</v>
      </c>
      <c r="G29" s="721">
        <f t="shared" si="24"/>
        <v>54.43</v>
      </c>
      <c r="H29" s="721">
        <f t="shared" si="24"/>
        <v>72.457359999999994</v>
      </c>
      <c r="I29" s="721">
        <f t="shared" ref="I29" si="29">I17</f>
        <v>18.027359999999994</v>
      </c>
      <c r="J29" s="721">
        <f t="shared" ref="J29:K29" si="30">J17</f>
        <v>0</v>
      </c>
      <c r="K29" s="721">
        <f t="shared" si="30"/>
        <v>72.457359999999994</v>
      </c>
      <c r="L29" s="721">
        <f t="shared" si="24"/>
        <v>133.12026455998529</v>
      </c>
      <c r="M29" s="51"/>
      <c r="N29" s="25"/>
    </row>
    <row r="30" spans="1:14" s="6" customFormat="1" ht="30" x14ac:dyDescent="0.25">
      <c r="A30" s="228" t="s">
        <v>123</v>
      </c>
      <c r="B30" s="721">
        <f t="shared" ref="B30:E30" si="31">B18</f>
        <v>1900</v>
      </c>
      <c r="C30" s="721">
        <f t="shared" si="31"/>
        <v>792</v>
      </c>
      <c r="D30" s="721">
        <f>D18</f>
        <v>643</v>
      </c>
      <c r="E30" s="721">
        <f t="shared" si="31"/>
        <v>81.186868686868678</v>
      </c>
      <c r="F30" s="721">
        <f t="shared" ref="F30" si="32">F18</f>
        <v>2454.4960000000001</v>
      </c>
      <c r="G30" s="721">
        <f t="shared" ref="G30:L30" si="33">G18</f>
        <v>1022.71</v>
      </c>
      <c r="H30" s="721">
        <f t="shared" ref="H30:K31" si="34">H18</f>
        <v>830.65312000000006</v>
      </c>
      <c r="I30" s="721">
        <f t="shared" ref="I30" si="35">I18</f>
        <v>-192.05687999999998</v>
      </c>
      <c r="J30" s="721">
        <f t="shared" si="34"/>
        <v>-1.2918399999999999</v>
      </c>
      <c r="K30" s="721">
        <f t="shared" si="34"/>
        <v>829.36128000000008</v>
      </c>
      <c r="L30" s="721">
        <f t="shared" si="33"/>
        <v>81.220787906640197</v>
      </c>
      <c r="M30" s="51"/>
      <c r="N30" s="25"/>
    </row>
    <row r="31" spans="1:14" ht="15.75" thickBot="1" x14ac:dyDescent="0.3">
      <c r="A31" s="307" t="s">
        <v>4</v>
      </c>
      <c r="B31" s="722"/>
      <c r="C31" s="722"/>
      <c r="D31" s="722"/>
      <c r="E31" s="722"/>
      <c r="F31" s="722">
        <f>F19</f>
        <v>6545.4882900000002</v>
      </c>
      <c r="G31" s="722">
        <f>G19</f>
        <v>2727.3</v>
      </c>
      <c r="H31" s="722">
        <f t="shared" si="34"/>
        <v>2295.0697999999998</v>
      </c>
      <c r="I31" s="722">
        <f t="shared" ref="I31" si="36">I19</f>
        <v>-432.23019999999997</v>
      </c>
      <c r="J31" s="722">
        <f t="shared" si="34"/>
        <v>-82.56246999999999</v>
      </c>
      <c r="K31" s="722">
        <f t="shared" si="34"/>
        <v>2212.5073299999999</v>
      </c>
      <c r="L31" s="722">
        <f>L19</f>
        <v>84.151717816155156</v>
      </c>
      <c r="M31" s="51"/>
      <c r="N31" s="25"/>
    </row>
    <row r="32" spans="1:14" ht="15" customHeight="1" x14ac:dyDescent="0.25"/>
  </sheetData>
  <mergeCells count="3">
    <mergeCell ref="F4:L4"/>
    <mergeCell ref="A1:L1"/>
    <mergeCell ref="B4:E4"/>
  </mergeCells>
  <phoneticPr fontId="0" type="noConversion"/>
  <pageMargins left="0.62992125984251968" right="0.27559055118110237" top="0.39370078740157483" bottom="0.43307086614173229" header="0.23622047244094491" footer="0.19685039370078741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 enableFormatConditionsCalculation="0"/>
  <dimension ref="A1:GY32"/>
  <sheetViews>
    <sheetView zoomScale="90" zoomScaleNormal="90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E46" sqref="E46:F46"/>
    </sheetView>
  </sheetViews>
  <sheetFormatPr defaultColWidth="11.42578125" defaultRowHeight="15" x14ac:dyDescent="0.25"/>
  <cols>
    <col min="1" max="1" width="42.7109375" style="5" customWidth="1"/>
    <col min="2" max="2" width="12.5703125" style="5" customWidth="1"/>
    <col min="3" max="3" width="14.42578125" style="5" customWidth="1"/>
    <col min="4" max="4" width="13.28515625" style="5" customWidth="1"/>
    <col min="5" max="5" width="11.28515625" style="5" customWidth="1"/>
    <col min="6" max="6" width="12.140625" style="5" customWidth="1"/>
    <col min="7" max="7" width="14.140625" style="5" customWidth="1"/>
    <col min="8" max="11" width="12.140625" style="97" customWidth="1"/>
    <col min="12" max="12" width="12.140625" style="5" customWidth="1"/>
    <col min="13" max="13" width="14.7109375" style="5" customWidth="1"/>
    <col min="14" max="16384" width="11.42578125" style="5"/>
  </cols>
  <sheetData>
    <row r="1" spans="1:13" ht="33" customHeight="1" x14ac:dyDescent="0.25">
      <c r="A1" s="736" t="str">
        <f>'1 уровень'!$C$1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январь-май  2019</v>
      </c>
      <c r="B1" s="737"/>
      <c r="C1" s="737"/>
      <c r="D1" s="737"/>
      <c r="E1" s="737"/>
      <c r="F1" s="737"/>
      <c r="G1" s="737"/>
      <c r="H1" s="737"/>
      <c r="I1" s="737"/>
      <c r="J1" s="737"/>
      <c r="K1" s="737"/>
      <c r="L1" s="737"/>
    </row>
    <row r="2" spans="1:13" ht="13.5" hidden="1" customHeight="1" x14ac:dyDescent="0.25">
      <c r="A2" s="96">
        <v>5</v>
      </c>
    </row>
    <row r="3" spans="1:13" ht="15.75" thickBot="1" x14ac:dyDescent="0.3">
      <c r="A3" s="96"/>
    </row>
    <row r="4" spans="1:13" ht="15.75" customHeight="1" thickBot="1" x14ac:dyDescent="0.3">
      <c r="A4" s="26" t="s">
        <v>0</v>
      </c>
      <c r="B4" s="733" t="s">
        <v>102</v>
      </c>
      <c r="C4" s="734"/>
      <c r="D4" s="734"/>
      <c r="E4" s="735"/>
      <c r="F4" s="733" t="s">
        <v>101</v>
      </c>
      <c r="G4" s="734"/>
      <c r="H4" s="734"/>
      <c r="I4" s="734"/>
      <c r="J4" s="734"/>
      <c r="K4" s="734"/>
      <c r="L4" s="735"/>
    </row>
    <row r="5" spans="1:13" ht="75.75" thickBot="1" x14ac:dyDescent="0.3">
      <c r="A5" s="27"/>
      <c r="B5" s="179" t="s">
        <v>128</v>
      </c>
      <c r="C5" s="179" t="str">
        <f>'2 уровень'!D6</f>
        <v>План 5 мес. 2019 г. (законченный случай)</v>
      </c>
      <c r="D5" s="180" t="s">
        <v>103</v>
      </c>
      <c r="E5" s="65" t="s">
        <v>35</v>
      </c>
      <c r="F5" s="208" t="s">
        <v>129</v>
      </c>
      <c r="G5" s="208" t="str">
        <f>'1 уровень'!I6</f>
        <v>План 5 мес. 2019 г. (тыс.руб)</v>
      </c>
      <c r="H5" s="200" t="s">
        <v>104</v>
      </c>
      <c r="I5" s="200" t="s">
        <v>136</v>
      </c>
      <c r="J5" s="200" t="s">
        <v>134</v>
      </c>
      <c r="K5" s="200" t="s">
        <v>135</v>
      </c>
      <c r="L5" s="65" t="s">
        <v>35</v>
      </c>
    </row>
    <row r="6" spans="1:13" s="13" customFormat="1" ht="15.75" thickBot="1" x14ac:dyDescent="0.3">
      <c r="A6" s="37">
        <v>1</v>
      </c>
      <c r="B6" s="37">
        <v>2</v>
      </c>
      <c r="C6" s="37">
        <v>3</v>
      </c>
      <c r="D6" s="37">
        <v>4</v>
      </c>
      <c r="E6" s="37">
        <v>5</v>
      </c>
      <c r="F6" s="317">
        <v>6</v>
      </c>
      <c r="G6" s="317">
        <v>7</v>
      </c>
      <c r="H6" s="317">
        <v>8</v>
      </c>
      <c r="I6" s="317"/>
      <c r="J6" s="317">
        <v>9</v>
      </c>
      <c r="K6" s="317">
        <v>10</v>
      </c>
      <c r="L6" s="37">
        <v>11</v>
      </c>
      <c r="M6" s="51"/>
    </row>
    <row r="7" spans="1:13" s="13" customFormat="1" ht="13.9" customHeight="1" x14ac:dyDescent="0.25">
      <c r="A7" s="20"/>
      <c r="B7" s="14"/>
      <c r="C7" s="14"/>
      <c r="D7" s="14"/>
      <c r="E7" s="14"/>
      <c r="F7" s="14"/>
      <c r="G7" s="15"/>
      <c r="H7" s="115"/>
      <c r="I7" s="115"/>
      <c r="J7" s="115"/>
      <c r="K7" s="115"/>
      <c r="L7" s="15"/>
    </row>
    <row r="8" spans="1:13" ht="35.25" customHeight="1" x14ac:dyDescent="0.25">
      <c r="A8" s="296" t="s">
        <v>56</v>
      </c>
      <c r="B8" s="9"/>
      <c r="C8" s="9"/>
      <c r="D8" s="9"/>
      <c r="E8" s="9"/>
      <c r="F8" s="9"/>
      <c r="G8" s="9"/>
      <c r="H8" s="82"/>
      <c r="I8" s="82"/>
      <c r="J8" s="82"/>
      <c r="K8" s="82"/>
      <c r="L8" s="9"/>
    </row>
    <row r="9" spans="1:13" s="25" customFormat="1" ht="38.1" customHeight="1" x14ac:dyDescent="0.25">
      <c r="A9" s="78" t="s">
        <v>120</v>
      </c>
      <c r="B9" s="632">
        <f>SUM(B10:B13)</f>
        <v>1928</v>
      </c>
      <c r="C9" s="632">
        <f>SUM(C10:C13)</f>
        <v>804</v>
      </c>
      <c r="D9" s="396">
        <f>SUM(D10:D13)</f>
        <v>472</v>
      </c>
      <c r="E9" s="396">
        <f t="shared" ref="E9:E19" si="0">D9/C9*100</f>
        <v>58.706467661691541</v>
      </c>
      <c r="F9" s="353">
        <f t="shared" ref="F9:K9" si="1">SUM(F10:F13)</f>
        <v>5570.6135199999999</v>
      </c>
      <c r="G9" s="353">
        <f t="shared" si="1"/>
        <v>2321.09</v>
      </c>
      <c r="H9" s="353">
        <f t="shared" si="1"/>
        <v>1603.2755200000001</v>
      </c>
      <c r="I9" s="353">
        <f t="shared" si="1"/>
        <v>-717.81448</v>
      </c>
      <c r="J9" s="353">
        <f t="shared" si="1"/>
        <v>-76.969200000000001</v>
      </c>
      <c r="K9" s="353">
        <f t="shared" si="1"/>
        <v>1526.3063200000001</v>
      </c>
      <c r="L9" s="396">
        <f t="shared" ref="L9:L19" si="2">H9/G9*100</f>
        <v>69.07425045991323</v>
      </c>
      <c r="M9" s="71"/>
    </row>
    <row r="10" spans="1:13" s="25" customFormat="1" ht="38.1" customHeight="1" x14ac:dyDescent="0.25">
      <c r="A10" s="78" t="s">
        <v>79</v>
      </c>
      <c r="B10" s="632">
        <v>1437</v>
      </c>
      <c r="C10" s="632">
        <f t="shared" ref="C10:C17" si="3">ROUND(B10/12*$A$2,0)</f>
        <v>599</v>
      </c>
      <c r="D10" s="396">
        <v>401</v>
      </c>
      <c r="E10" s="396">
        <f t="shared" si="0"/>
        <v>66.944908180300501</v>
      </c>
      <c r="F10" s="353">
        <v>3736.2</v>
      </c>
      <c r="G10" s="396">
        <f>ROUND(F10/12*$A$2,2)</f>
        <v>1556.75</v>
      </c>
      <c r="H10" s="396">
        <f t="shared" ref="H10:H12" si="4">K10-J10</f>
        <v>1033.9135700000002</v>
      </c>
      <c r="I10" s="396">
        <f t="shared" ref="I10:I20" si="5">H10-G10</f>
        <v>-522.83642999999984</v>
      </c>
      <c r="J10" s="396">
        <v>-76.969200000000001</v>
      </c>
      <c r="K10" s="396">
        <v>956.94437000000005</v>
      </c>
      <c r="L10" s="396">
        <f t="shared" si="2"/>
        <v>66.414875220812604</v>
      </c>
      <c r="M10" s="71"/>
    </row>
    <row r="11" spans="1:13" s="25" customFormat="1" ht="30" x14ac:dyDescent="0.25">
      <c r="A11" s="78" t="s">
        <v>80</v>
      </c>
      <c r="B11" s="632">
        <v>431</v>
      </c>
      <c r="C11" s="632">
        <f t="shared" si="3"/>
        <v>180</v>
      </c>
      <c r="D11" s="396">
        <v>20</v>
      </c>
      <c r="E11" s="396">
        <f t="shared" si="0"/>
        <v>11.111111111111111</v>
      </c>
      <c r="F11" s="353">
        <v>1232.1083199999998</v>
      </c>
      <c r="G11" s="396">
        <f t="shared" ref="G11:G13" si="6">ROUND(F11/12*$A$2,2)</f>
        <v>513.38</v>
      </c>
      <c r="H11" s="396">
        <f t="shared" si="4"/>
        <v>57.402529999999999</v>
      </c>
      <c r="I11" s="396">
        <f t="shared" si="5"/>
        <v>-455.97746999999998</v>
      </c>
      <c r="J11" s="396">
        <v>0</v>
      </c>
      <c r="K11" s="396">
        <v>57.402529999999999</v>
      </c>
      <c r="L11" s="396">
        <f t="shared" si="2"/>
        <v>11.181294557637617</v>
      </c>
      <c r="M11" s="71"/>
    </row>
    <row r="12" spans="1:13" s="25" customFormat="1" ht="45" x14ac:dyDescent="0.25">
      <c r="A12" s="78" t="s">
        <v>110</v>
      </c>
      <c r="B12" s="632">
        <v>20</v>
      </c>
      <c r="C12" s="632">
        <f t="shared" si="3"/>
        <v>8</v>
      </c>
      <c r="D12" s="396">
        <v>11</v>
      </c>
      <c r="E12" s="396">
        <f t="shared" si="0"/>
        <v>137.5</v>
      </c>
      <c r="F12" s="353">
        <v>200.76839999999999</v>
      </c>
      <c r="G12" s="396">
        <f t="shared" si="6"/>
        <v>83.65</v>
      </c>
      <c r="H12" s="396">
        <f t="shared" si="4"/>
        <v>110.42261999999999</v>
      </c>
      <c r="I12" s="396">
        <f t="shared" si="5"/>
        <v>26.772619999999989</v>
      </c>
      <c r="J12" s="396">
        <v>0</v>
      </c>
      <c r="K12" s="396">
        <v>110.42261999999999</v>
      </c>
      <c r="L12" s="396">
        <f t="shared" si="2"/>
        <v>132.00552301255229</v>
      </c>
      <c r="M12" s="71"/>
    </row>
    <row r="13" spans="1:13" s="25" customFormat="1" ht="30" x14ac:dyDescent="0.25">
      <c r="A13" s="78" t="s">
        <v>111</v>
      </c>
      <c r="B13" s="632">
        <v>40</v>
      </c>
      <c r="C13" s="632">
        <f t="shared" si="3"/>
        <v>17</v>
      </c>
      <c r="D13" s="396">
        <v>40</v>
      </c>
      <c r="E13" s="396">
        <f t="shared" si="0"/>
        <v>235.29411764705884</v>
      </c>
      <c r="F13" s="353">
        <v>401.53679999999997</v>
      </c>
      <c r="G13" s="396">
        <f t="shared" si="6"/>
        <v>167.31</v>
      </c>
      <c r="H13" s="396">
        <f t="shared" ref="H13:H18" si="7">K13-J13</f>
        <v>401.53679999999997</v>
      </c>
      <c r="I13" s="396">
        <f t="shared" si="5"/>
        <v>234.22679999999997</v>
      </c>
      <c r="J13" s="396">
        <v>0</v>
      </c>
      <c r="K13" s="396">
        <v>401.53679999999997</v>
      </c>
      <c r="L13" s="396">
        <f t="shared" si="2"/>
        <v>239.99569661108123</v>
      </c>
      <c r="M13" s="71"/>
    </row>
    <row r="14" spans="1:13" s="25" customFormat="1" ht="30" x14ac:dyDescent="0.25">
      <c r="A14" s="78" t="s">
        <v>112</v>
      </c>
      <c r="B14" s="632">
        <f>SUM(B15:B17)</f>
        <v>1619</v>
      </c>
      <c r="C14" s="632">
        <f>SUM(C15:C17)</f>
        <v>674</v>
      </c>
      <c r="D14" s="396">
        <f>SUM(D15:D17)</f>
        <v>409</v>
      </c>
      <c r="E14" s="396">
        <f t="shared" si="0"/>
        <v>60.682492581602375</v>
      </c>
      <c r="F14" s="353">
        <f t="shared" ref="F14:K14" si="8">SUM(F15:F17)</f>
        <v>6646.9333500000012</v>
      </c>
      <c r="G14" s="396">
        <f t="shared" si="8"/>
        <v>2769.55</v>
      </c>
      <c r="H14" s="396">
        <f t="shared" si="8"/>
        <v>1498.9310399999995</v>
      </c>
      <c r="I14" s="396">
        <f t="shared" si="8"/>
        <v>-1270.6189600000005</v>
      </c>
      <c r="J14" s="396">
        <f t="shared" si="8"/>
        <v>0</v>
      </c>
      <c r="K14" s="396">
        <f t="shared" si="8"/>
        <v>1498.9310399999995</v>
      </c>
      <c r="L14" s="396">
        <f t="shared" si="2"/>
        <v>54.121826289469389</v>
      </c>
      <c r="M14" s="71"/>
    </row>
    <row r="15" spans="1:13" s="25" customFormat="1" ht="30" x14ac:dyDescent="0.25">
      <c r="A15" s="78" t="s">
        <v>108</v>
      </c>
      <c r="B15" s="396">
        <v>200</v>
      </c>
      <c r="C15" s="632">
        <f t="shared" si="3"/>
        <v>83</v>
      </c>
      <c r="D15" s="396">
        <v>90</v>
      </c>
      <c r="E15" s="396">
        <f t="shared" si="0"/>
        <v>108.43373493975903</v>
      </c>
      <c r="F15" s="353">
        <v>633.40200000000004</v>
      </c>
      <c r="G15" s="396">
        <f t="shared" ref="G15:G18" si="9">ROUND(F15/12*$A$2,2)</f>
        <v>263.92</v>
      </c>
      <c r="H15" s="396">
        <f t="shared" si="7"/>
        <v>282.66768000000002</v>
      </c>
      <c r="I15" s="353">
        <f t="shared" si="5"/>
        <v>18.747680000000003</v>
      </c>
      <c r="J15" s="353"/>
      <c r="K15" s="353">
        <v>282.66768000000002</v>
      </c>
      <c r="L15" s="396">
        <f t="shared" si="2"/>
        <v>107.10354652925129</v>
      </c>
      <c r="M15" s="71"/>
    </row>
    <row r="16" spans="1:13" s="25" customFormat="1" ht="60" x14ac:dyDescent="0.25">
      <c r="A16" s="78" t="s">
        <v>119</v>
      </c>
      <c r="B16" s="396">
        <v>1328</v>
      </c>
      <c r="C16" s="632">
        <f t="shared" si="3"/>
        <v>553</v>
      </c>
      <c r="D16" s="396">
        <v>310</v>
      </c>
      <c r="E16" s="396">
        <f t="shared" si="0"/>
        <v>56.057866184448471</v>
      </c>
      <c r="F16" s="353">
        <v>5880.8488000000007</v>
      </c>
      <c r="G16" s="396">
        <f t="shared" si="9"/>
        <v>2450.35</v>
      </c>
      <c r="H16" s="396">
        <f t="shared" si="7"/>
        <v>1203.6644399999996</v>
      </c>
      <c r="I16" s="396">
        <f t="shared" si="5"/>
        <v>-1246.6855600000004</v>
      </c>
      <c r="J16" s="396"/>
      <c r="K16" s="396">
        <v>1203.6644399999996</v>
      </c>
      <c r="L16" s="396">
        <f t="shared" si="2"/>
        <v>49.122143367274049</v>
      </c>
      <c r="M16" s="71"/>
    </row>
    <row r="17" spans="1:207" s="25" customFormat="1" ht="45" x14ac:dyDescent="0.25">
      <c r="A17" s="78" t="s">
        <v>109</v>
      </c>
      <c r="B17" s="396">
        <v>91</v>
      </c>
      <c r="C17" s="632">
        <f t="shared" si="3"/>
        <v>38</v>
      </c>
      <c r="D17" s="396">
        <v>9</v>
      </c>
      <c r="E17" s="396">
        <f t="shared" si="0"/>
        <v>23.684210526315788</v>
      </c>
      <c r="F17" s="353">
        <v>132.68254999999999</v>
      </c>
      <c r="G17" s="396">
        <f t="shared" si="9"/>
        <v>55.28</v>
      </c>
      <c r="H17" s="396">
        <f t="shared" si="7"/>
        <v>12.59892</v>
      </c>
      <c r="I17" s="396">
        <f t="shared" si="5"/>
        <v>-42.681080000000001</v>
      </c>
      <c r="J17" s="396"/>
      <c r="K17" s="396">
        <v>12.59892</v>
      </c>
      <c r="L17" s="396">
        <f t="shared" si="2"/>
        <v>22.791099855282198</v>
      </c>
      <c r="M17" s="71"/>
    </row>
    <row r="18" spans="1:207" s="25" customFormat="1" ht="38.1" customHeight="1" thickBot="1" x14ac:dyDescent="0.3">
      <c r="A18" s="297" t="s">
        <v>123</v>
      </c>
      <c r="B18" s="398">
        <v>5000</v>
      </c>
      <c r="C18" s="723">
        <f>ROUND(B18/12*$A$2,0)</f>
        <v>2083</v>
      </c>
      <c r="D18" s="398">
        <v>2783</v>
      </c>
      <c r="E18" s="398">
        <f t="shared" si="0"/>
        <v>133.60537686029767</v>
      </c>
      <c r="F18" s="353">
        <v>7444</v>
      </c>
      <c r="G18" s="396">
        <f t="shared" si="9"/>
        <v>3101.67</v>
      </c>
      <c r="H18" s="396">
        <f t="shared" si="7"/>
        <v>4143.3303999999998</v>
      </c>
      <c r="I18" s="398">
        <f t="shared" si="5"/>
        <v>1041.6603999999998</v>
      </c>
      <c r="J18" s="398">
        <v>0</v>
      </c>
      <c r="K18" s="398">
        <v>4143.3303999999998</v>
      </c>
      <c r="L18" s="398">
        <f>H18/G18*100</f>
        <v>133.58385643862823</v>
      </c>
      <c r="M18" s="71"/>
    </row>
    <row r="19" spans="1:207" s="8" customFormat="1" ht="27" customHeight="1" thickBot="1" x14ac:dyDescent="0.3">
      <c r="A19" s="125" t="s">
        <v>3</v>
      </c>
      <c r="B19" s="454">
        <f>B14+B9</f>
        <v>3547</v>
      </c>
      <c r="C19" s="454">
        <f>C14+C9</f>
        <v>1478</v>
      </c>
      <c r="D19" s="454">
        <f>D14+D9</f>
        <v>881</v>
      </c>
      <c r="E19" s="454">
        <f t="shared" si="0"/>
        <v>59.607577807848443</v>
      </c>
      <c r="F19" s="557">
        <f t="shared" ref="F19:K19" si="10">F14+F9+F18</f>
        <v>19661.546870000002</v>
      </c>
      <c r="G19" s="557">
        <f t="shared" si="10"/>
        <v>8192.3100000000013</v>
      </c>
      <c r="H19" s="557">
        <f t="shared" si="10"/>
        <v>7245.5369599999995</v>
      </c>
      <c r="I19" s="557">
        <f t="shared" si="10"/>
        <v>-946.77304000000072</v>
      </c>
      <c r="J19" s="557">
        <f t="shared" si="10"/>
        <v>-76.969200000000001</v>
      </c>
      <c r="K19" s="557">
        <f t="shared" si="10"/>
        <v>7168.5677599999999</v>
      </c>
      <c r="L19" s="454">
        <f t="shared" si="2"/>
        <v>88.443149246061225</v>
      </c>
      <c r="M19" s="71"/>
      <c r="N19" s="25"/>
    </row>
    <row r="20" spans="1:207" x14ac:dyDescent="0.25">
      <c r="A20" s="295" t="s">
        <v>12</v>
      </c>
      <c r="B20" s="724"/>
      <c r="C20" s="724"/>
      <c r="D20" s="724"/>
      <c r="E20" s="724"/>
      <c r="F20" s="725"/>
      <c r="G20" s="725"/>
      <c r="H20" s="726"/>
      <c r="I20" s="726">
        <f t="shared" si="5"/>
        <v>0</v>
      </c>
      <c r="J20" s="726"/>
      <c r="K20" s="726"/>
      <c r="L20" s="725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</row>
    <row r="21" spans="1:207" s="6" customFormat="1" ht="30" x14ac:dyDescent="0.25">
      <c r="A21" s="148" t="s">
        <v>120</v>
      </c>
      <c r="B21" s="727">
        <f t="shared" ref="B21:F29" si="11">B9</f>
        <v>1928</v>
      </c>
      <c r="C21" s="727">
        <f t="shared" si="11"/>
        <v>804</v>
      </c>
      <c r="D21" s="727">
        <f t="shared" si="11"/>
        <v>472</v>
      </c>
      <c r="E21" s="727">
        <f t="shared" si="11"/>
        <v>58.706467661691541</v>
      </c>
      <c r="F21" s="727">
        <f t="shared" si="11"/>
        <v>5570.6135199999999</v>
      </c>
      <c r="G21" s="727">
        <f t="shared" ref="G21:L26" si="12">G9</f>
        <v>2321.09</v>
      </c>
      <c r="H21" s="727">
        <f t="shared" si="12"/>
        <v>1603.2755200000001</v>
      </c>
      <c r="I21" s="727">
        <f t="shared" ref="I21" si="13">I9</f>
        <v>-717.81448</v>
      </c>
      <c r="J21" s="727">
        <f t="shared" ref="J21:K21" si="14">J9</f>
        <v>-76.969200000000001</v>
      </c>
      <c r="K21" s="727">
        <f t="shared" si="14"/>
        <v>1526.3063200000001</v>
      </c>
      <c r="L21" s="727">
        <f t="shared" si="12"/>
        <v>69.07425045991323</v>
      </c>
    </row>
    <row r="22" spans="1:207" s="6" customFormat="1" ht="30" x14ac:dyDescent="0.25">
      <c r="A22" s="149" t="s">
        <v>79</v>
      </c>
      <c r="B22" s="727">
        <f t="shared" si="11"/>
        <v>1437</v>
      </c>
      <c r="C22" s="727">
        <f t="shared" si="11"/>
        <v>599</v>
      </c>
      <c r="D22" s="727">
        <f t="shared" si="11"/>
        <v>401</v>
      </c>
      <c r="E22" s="727">
        <f t="shared" si="11"/>
        <v>66.944908180300501</v>
      </c>
      <c r="F22" s="727">
        <f t="shared" si="11"/>
        <v>3736.2</v>
      </c>
      <c r="G22" s="727">
        <f t="shared" si="12"/>
        <v>1556.75</v>
      </c>
      <c r="H22" s="727">
        <f t="shared" si="12"/>
        <v>1033.9135700000002</v>
      </c>
      <c r="I22" s="727">
        <f t="shared" ref="I22" si="15">I10</f>
        <v>-522.83642999999984</v>
      </c>
      <c r="J22" s="727">
        <f t="shared" ref="J22:K22" si="16">J10</f>
        <v>-76.969200000000001</v>
      </c>
      <c r="K22" s="727">
        <f t="shared" si="16"/>
        <v>956.94437000000005</v>
      </c>
      <c r="L22" s="727">
        <f t="shared" si="12"/>
        <v>66.414875220812604</v>
      </c>
    </row>
    <row r="23" spans="1:207" s="6" customFormat="1" ht="30" x14ac:dyDescent="0.25">
      <c r="A23" s="149" t="s">
        <v>80</v>
      </c>
      <c r="B23" s="727">
        <f t="shared" si="11"/>
        <v>431</v>
      </c>
      <c r="C23" s="727">
        <f t="shared" si="11"/>
        <v>180</v>
      </c>
      <c r="D23" s="727">
        <f t="shared" si="11"/>
        <v>20</v>
      </c>
      <c r="E23" s="727">
        <f t="shared" si="11"/>
        <v>11.111111111111111</v>
      </c>
      <c r="F23" s="727">
        <f t="shared" si="11"/>
        <v>1232.1083199999998</v>
      </c>
      <c r="G23" s="727">
        <f t="shared" si="12"/>
        <v>513.38</v>
      </c>
      <c r="H23" s="727">
        <f t="shared" si="12"/>
        <v>57.402529999999999</v>
      </c>
      <c r="I23" s="727">
        <f t="shared" ref="I23" si="17">I11</f>
        <v>-455.97746999999998</v>
      </c>
      <c r="J23" s="727">
        <f t="shared" ref="J23:K23" si="18">J11</f>
        <v>0</v>
      </c>
      <c r="K23" s="727">
        <f t="shared" si="18"/>
        <v>57.402529999999999</v>
      </c>
      <c r="L23" s="727">
        <f t="shared" si="12"/>
        <v>11.181294557637617</v>
      </c>
    </row>
    <row r="24" spans="1:207" s="6" customFormat="1" ht="45" x14ac:dyDescent="0.25">
      <c r="A24" s="149" t="s">
        <v>126</v>
      </c>
      <c r="B24" s="727">
        <f t="shared" si="11"/>
        <v>20</v>
      </c>
      <c r="C24" s="727">
        <f t="shared" si="11"/>
        <v>8</v>
      </c>
      <c r="D24" s="727">
        <f t="shared" si="11"/>
        <v>11</v>
      </c>
      <c r="E24" s="727">
        <f t="shared" si="11"/>
        <v>137.5</v>
      </c>
      <c r="F24" s="727">
        <f t="shared" si="11"/>
        <v>200.76839999999999</v>
      </c>
      <c r="G24" s="727">
        <f t="shared" si="12"/>
        <v>83.65</v>
      </c>
      <c r="H24" s="727">
        <f t="shared" si="12"/>
        <v>110.42261999999999</v>
      </c>
      <c r="I24" s="727">
        <f t="shared" ref="I24" si="19">I12</f>
        <v>26.772619999999989</v>
      </c>
      <c r="J24" s="727">
        <f t="shared" ref="J24:K24" si="20">J12</f>
        <v>0</v>
      </c>
      <c r="K24" s="727">
        <f t="shared" si="20"/>
        <v>110.42261999999999</v>
      </c>
      <c r="L24" s="727">
        <f t="shared" si="12"/>
        <v>132.00552301255229</v>
      </c>
    </row>
    <row r="25" spans="1:207" s="6" customFormat="1" ht="30" x14ac:dyDescent="0.25">
      <c r="A25" s="149" t="s">
        <v>111</v>
      </c>
      <c r="B25" s="727">
        <f t="shared" si="11"/>
        <v>40</v>
      </c>
      <c r="C25" s="727">
        <f t="shared" si="11"/>
        <v>17</v>
      </c>
      <c r="D25" s="727">
        <f t="shared" si="11"/>
        <v>40</v>
      </c>
      <c r="E25" s="727">
        <f t="shared" si="11"/>
        <v>235.29411764705884</v>
      </c>
      <c r="F25" s="727">
        <f t="shared" si="11"/>
        <v>401.53679999999997</v>
      </c>
      <c r="G25" s="727">
        <f t="shared" si="12"/>
        <v>167.31</v>
      </c>
      <c r="H25" s="727">
        <f t="shared" si="12"/>
        <v>401.53679999999997</v>
      </c>
      <c r="I25" s="727">
        <f t="shared" ref="I25" si="21">I13</f>
        <v>234.22679999999997</v>
      </c>
      <c r="J25" s="727">
        <f t="shared" ref="J25:K25" si="22">J13</f>
        <v>0</v>
      </c>
      <c r="K25" s="727">
        <f t="shared" si="22"/>
        <v>401.53679999999997</v>
      </c>
      <c r="L25" s="727">
        <f t="shared" si="12"/>
        <v>239.99569661108123</v>
      </c>
    </row>
    <row r="26" spans="1:207" s="6" customFormat="1" ht="30" x14ac:dyDescent="0.25">
      <c r="A26" s="148" t="s">
        <v>112</v>
      </c>
      <c r="B26" s="727">
        <f t="shared" si="11"/>
        <v>1619</v>
      </c>
      <c r="C26" s="727">
        <f t="shared" si="11"/>
        <v>674</v>
      </c>
      <c r="D26" s="727">
        <f t="shared" si="11"/>
        <v>409</v>
      </c>
      <c r="E26" s="727">
        <f t="shared" si="11"/>
        <v>60.682492581602375</v>
      </c>
      <c r="F26" s="727">
        <f t="shared" si="11"/>
        <v>6646.9333500000012</v>
      </c>
      <c r="G26" s="727">
        <f t="shared" si="12"/>
        <v>2769.55</v>
      </c>
      <c r="H26" s="727">
        <f t="shared" si="12"/>
        <v>1498.9310399999995</v>
      </c>
      <c r="I26" s="727">
        <f t="shared" ref="I26" si="23">I14</f>
        <v>-1270.6189600000005</v>
      </c>
      <c r="J26" s="727">
        <f t="shared" ref="J26:K26" si="24">J14</f>
        <v>0</v>
      </c>
      <c r="K26" s="727">
        <f t="shared" si="24"/>
        <v>1498.9310399999995</v>
      </c>
      <c r="L26" s="727">
        <f t="shared" si="12"/>
        <v>54.121826289469389</v>
      </c>
    </row>
    <row r="27" spans="1:207" s="6" customFormat="1" ht="30" x14ac:dyDescent="0.25">
      <c r="A27" s="149" t="s">
        <v>108</v>
      </c>
      <c r="B27" s="727">
        <f t="shared" si="11"/>
        <v>200</v>
      </c>
      <c r="C27" s="727">
        <f t="shared" si="11"/>
        <v>83</v>
      </c>
      <c r="D27" s="727">
        <f t="shared" si="11"/>
        <v>90</v>
      </c>
      <c r="E27" s="727">
        <f t="shared" si="11"/>
        <v>108.43373493975903</v>
      </c>
      <c r="F27" s="727">
        <f t="shared" si="11"/>
        <v>633.40200000000004</v>
      </c>
      <c r="G27" s="727">
        <f t="shared" ref="G27:L29" si="25">G15</f>
        <v>263.92</v>
      </c>
      <c r="H27" s="727">
        <f t="shared" si="25"/>
        <v>282.66768000000002</v>
      </c>
      <c r="I27" s="727">
        <f t="shared" ref="I27" si="26">I15</f>
        <v>18.747680000000003</v>
      </c>
      <c r="J27" s="727">
        <f t="shared" ref="J27:K27" si="27">J15</f>
        <v>0</v>
      </c>
      <c r="K27" s="727">
        <f t="shared" si="27"/>
        <v>282.66768000000002</v>
      </c>
      <c r="L27" s="727">
        <f t="shared" si="25"/>
        <v>107.10354652925129</v>
      </c>
    </row>
    <row r="28" spans="1:207" s="6" customFormat="1" ht="62.25" customHeight="1" x14ac:dyDescent="0.25">
      <c r="A28" s="149" t="s">
        <v>81</v>
      </c>
      <c r="B28" s="727">
        <f t="shared" si="11"/>
        <v>1328</v>
      </c>
      <c r="C28" s="727">
        <f t="shared" si="11"/>
        <v>553</v>
      </c>
      <c r="D28" s="727">
        <f t="shared" si="11"/>
        <v>310</v>
      </c>
      <c r="E28" s="727">
        <f t="shared" si="11"/>
        <v>56.057866184448471</v>
      </c>
      <c r="F28" s="727">
        <f t="shared" si="11"/>
        <v>5880.8488000000007</v>
      </c>
      <c r="G28" s="727">
        <f t="shared" si="25"/>
        <v>2450.35</v>
      </c>
      <c r="H28" s="727">
        <f t="shared" si="25"/>
        <v>1203.6644399999996</v>
      </c>
      <c r="I28" s="727">
        <f t="shared" ref="I28" si="28">I16</f>
        <v>-1246.6855600000004</v>
      </c>
      <c r="J28" s="727">
        <f t="shared" ref="J28:K28" si="29">J16</f>
        <v>0</v>
      </c>
      <c r="K28" s="727">
        <f t="shared" si="29"/>
        <v>1203.6644399999996</v>
      </c>
      <c r="L28" s="727">
        <f t="shared" si="25"/>
        <v>49.122143367274049</v>
      </c>
    </row>
    <row r="29" spans="1:207" s="6" customFormat="1" ht="45" x14ac:dyDescent="0.25">
      <c r="A29" s="149" t="s">
        <v>109</v>
      </c>
      <c r="B29" s="727">
        <f t="shared" si="11"/>
        <v>91</v>
      </c>
      <c r="C29" s="727">
        <f t="shared" si="11"/>
        <v>38</v>
      </c>
      <c r="D29" s="727">
        <f t="shared" si="11"/>
        <v>9</v>
      </c>
      <c r="E29" s="727">
        <f t="shared" si="11"/>
        <v>23.684210526315788</v>
      </c>
      <c r="F29" s="727">
        <f t="shared" si="11"/>
        <v>132.68254999999999</v>
      </c>
      <c r="G29" s="727">
        <f t="shared" si="25"/>
        <v>55.28</v>
      </c>
      <c r="H29" s="727">
        <f t="shared" si="25"/>
        <v>12.59892</v>
      </c>
      <c r="I29" s="727">
        <f t="shared" ref="I29" si="30">I17</f>
        <v>-42.681080000000001</v>
      </c>
      <c r="J29" s="727">
        <f t="shared" ref="J29:K29" si="31">J17</f>
        <v>0</v>
      </c>
      <c r="K29" s="727">
        <f t="shared" si="31"/>
        <v>12.59892</v>
      </c>
      <c r="L29" s="727">
        <f t="shared" si="25"/>
        <v>22.791099855282198</v>
      </c>
    </row>
    <row r="30" spans="1:207" s="6" customFormat="1" ht="38.1" customHeight="1" x14ac:dyDescent="0.25">
      <c r="A30" s="185" t="s">
        <v>123</v>
      </c>
      <c r="B30" s="727">
        <f t="shared" ref="B30:E30" si="32">B18</f>
        <v>5000</v>
      </c>
      <c r="C30" s="727">
        <f t="shared" si="32"/>
        <v>2083</v>
      </c>
      <c r="D30" s="727">
        <f t="shared" si="32"/>
        <v>2783</v>
      </c>
      <c r="E30" s="727">
        <f t="shared" si="32"/>
        <v>133.60537686029767</v>
      </c>
      <c r="F30" s="727">
        <f t="shared" ref="F30" si="33">F18</f>
        <v>7444</v>
      </c>
      <c r="G30" s="727">
        <f t="shared" ref="G30:L30" si="34">G18</f>
        <v>3101.67</v>
      </c>
      <c r="H30" s="727">
        <f t="shared" si="34"/>
        <v>4143.3303999999998</v>
      </c>
      <c r="I30" s="727">
        <f t="shared" ref="I30" si="35">I18</f>
        <v>1041.6603999999998</v>
      </c>
      <c r="J30" s="727">
        <f t="shared" ref="J30:K30" si="36">J18</f>
        <v>0</v>
      </c>
      <c r="K30" s="727">
        <f t="shared" si="36"/>
        <v>4143.3303999999998</v>
      </c>
      <c r="L30" s="727">
        <f t="shared" si="34"/>
        <v>133.58385643862823</v>
      </c>
    </row>
    <row r="31" spans="1:207" ht="15.75" thickBot="1" x14ac:dyDescent="0.3">
      <c r="A31" s="267" t="s">
        <v>4</v>
      </c>
      <c r="B31" s="728"/>
      <c r="C31" s="728"/>
      <c r="D31" s="728"/>
      <c r="E31" s="728"/>
      <c r="F31" s="728">
        <f t="shared" ref="F31:L31" si="37">F19</f>
        <v>19661.546870000002</v>
      </c>
      <c r="G31" s="728">
        <f t="shared" si="37"/>
        <v>8192.3100000000013</v>
      </c>
      <c r="H31" s="728">
        <f t="shared" si="37"/>
        <v>7245.5369599999995</v>
      </c>
      <c r="I31" s="728">
        <f t="shared" ref="I31" si="38">I19</f>
        <v>-946.77304000000072</v>
      </c>
      <c r="J31" s="728">
        <f t="shared" si="37"/>
        <v>-76.969200000000001</v>
      </c>
      <c r="K31" s="728">
        <f t="shared" si="37"/>
        <v>7168.5677599999999</v>
      </c>
      <c r="L31" s="728">
        <f t="shared" si="37"/>
        <v>88.443149246061225</v>
      </c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</row>
    <row r="32" spans="1:207" ht="17.25" customHeight="1" x14ac:dyDescent="0.25"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</row>
  </sheetData>
  <mergeCells count="3">
    <mergeCell ref="A1:L1"/>
    <mergeCell ref="B4:E4"/>
    <mergeCell ref="F4:L4"/>
  </mergeCells>
  <phoneticPr fontId="0" type="noConversion"/>
  <pageMargins left="0.35433070866141736" right="0.27559055118110237" top="0.27559055118110237" bottom="0.27559055118110237" header="0.31496062992125984" footer="0.19685039370078741"/>
  <pageSetup paperSize="9" scale="8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GF246"/>
  <sheetViews>
    <sheetView showZeros="0" tabSelected="1" zoomScale="80" zoomScaleNormal="80" zoomScaleSheetLayoutView="100" workbookViewId="0">
      <pane xSplit="1" ySplit="6" topLeftCell="B233" activePane="bottomRight" state="frozen"/>
      <selection pane="topRight" activeCell="B1" sqref="B1"/>
      <selection pane="bottomLeft" activeCell="A7" sqref="A7"/>
      <selection pane="bottomRight" activeCell="E239" sqref="E239"/>
    </sheetView>
  </sheetViews>
  <sheetFormatPr defaultColWidth="9.140625" defaultRowHeight="15" x14ac:dyDescent="0.25"/>
  <cols>
    <col min="1" max="1" width="45.28515625" style="31" customWidth="1"/>
    <col min="2" max="2" width="13" style="39" customWidth="1"/>
    <col min="3" max="3" width="14.42578125" style="39" customWidth="1"/>
    <col min="4" max="4" width="13.42578125" style="39" customWidth="1"/>
    <col min="5" max="5" width="9" style="103" customWidth="1"/>
    <col min="6" max="6" width="12.28515625" style="31" customWidth="1"/>
    <col min="7" max="7" width="13.42578125" style="31" customWidth="1"/>
    <col min="8" max="11" width="13.5703125" style="31" customWidth="1"/>
    <col min="12" max="12" width="11.28515625" style="31" customWidth="1"/>
    <col min="13" max="13" width="18.7109375" style="31" customWidth="1"/>
    <col min="14" max="14" width="13.28515625" style="294" customWidth="1"/>
    <col min="15" max="15" width="18.28515625" style="730" customWidth="1"/>
    <col min="16" max="17" width="13.42578125" style="31" bestFit="1" customWidth="1"/>
    <col min="18" max="16384" width="9.140625" style="31"/>
  </cols>
  <sheetData>
    <row r="1" spans="1:188" ht="59.25" customHeight="1" x14ac:dyDescent="0.25">
      <c r="A1" s="736" t="s">
        <v>141</v>
      </c>
      <c r="B1" s="738"/>
      <c r="C1" s="738"/>
      <c r="D1" s="738"/>
      <c r="E1" s="738"/>
      <c r="F1" s="738"/>
      <c r="G1" s="738"/>
      <c r="H1" s="738"/>
      <c r="I1" s="738"/>
      <c r="J1" s="738"/>
      <c r="K1" s="738"/>
      <c r="L1" s="738"/>
    </row>
    <row r="2" spans="1:188" ht="16.5" customHeight="1" thickBot="1" x14ac:dyDescent="0.3">
      <c r="A2" s="736"/>
      <c r="B2" s="737"/>
      <c r="C2" s="737"/>
      <c r="D2" s="737"/>
      <c r="E2" s="737"/>
      <c r="F2" s="737"/>
      <c r="G2" s="737"/>
      <c r="H2" s="737"/>
      <c r="I2" s="737"/>
      <c r="J2" s="737"/>
      <c r="K2" s="737"/>
      <c r="L2" s="737"/>
    </row>
    <row r="3" spans="1:188" ht="15" hidden="1" customHeight="1" thickBot="1" x14ac:dyDescent="0.3">
      <c r="A3" s="270">
        <v>5</v>
      </c>
    </row>
    <row r="4" spans="1:188" ht="30" customHeight="1" thickBot="1" x14ac:dyDescent="0.3">
      <c r="A4" s="26" t="s">
        <v>0</v>
      </c>
      <c r="B4" s="733" t="s">
        <v>102</v>
      </c>
      <c r="C4" s="734"/>
      <c r="D4" s="734"/>
      <c r="E4" s="735"/>
      <c r="F4" s="733" t="s">
        <v>101</v>
      </c>
      <c r="G4" s="734"/>
      <c r="H4" s="734"/>
      <c r="I4" s="734"/>
      <c r="J4" s="734"/>
      <c r="K4" s="734"/>
      <c r="L4" s="735"/>
    </row>
    <row r="5" spans="1:188" ht="60.75" thickBot="1" x14ac:dyDescent="0.3">
      <c r="A5" s="27"/>
      <c r="B5" s="179" t="s">
        <v>128</v>
      </c>
      <c r="C5" s="179" t="str">
        <f>'1 уровень'!E6</f>
        <v>План 5 мес. 2019 г. (законченный случай)</v>
      </c>
      <c r="D5" s="179" t="s">
        <v>103</v>
      </c>
      <c r="E5" s="65" t="s">
        <v>35</v>
      </c>
      <c r="F5" s="208" t="s">
        <v>129</v>
      </c>
      <c r="G5" s="208" t="str">
        <f>'1 уровень'!I6</f>
        <v>План 5 мес. 2019 г. (тыс.руб)</v>
      </c>
      <c r="H5" s="200" t="s">
        <v>104</v>
      </c>
      <c r="I5" s="200" t="s">
        <v>136</v>
      </c>
      <c r="J5" s="200" t="s">
        <v>134</v>
      </c>
      <c r="K5" s="200" t="s">
        <v>135</v>
      </c>
      <c r="L5" s="65" t="s">
        <v>35</v>
      </c>
    </row>
    <row r="6" spans="1:188" s="13" customFormat="1" ht="15.75" thickBot="1" x14ac:dyDescent="0.3">
      <c r="A6" s="37">
        <v>1</v>
      </c>
      <c r="B6" s="37">
        <v>2</v>
      </c>
      <c r="C6" s="37">
        <v>3</v>
      </c>
      <c r="D6" s="37">
        <v>4</v>
      </c>
      <c r="E6" s="37">
        <v>5</v>
      </c>
      <c r="F6" s="317">
        <v>6</v>
      </c>
      <c r="G6" s="317">
        <v>7</v>
      </c>
      <c r="H6" s="317">
        <v>8</v>
      </c>
      <c r="I6" s="317"/>
      <c r="J6" s="317">
        <v>9</v>
      </c>
      <c r="K6" s="317">
        <v>10</v>
      </c>
      <c r="L6" s="37">
        <v>11</v>
      </c>
      <c r="M6" s="113"/>
      <c r="N6" s="294"/>
      <c r="O6" s="731"/>
    </row>
    <row r="7" spans="1:188" s="32" customFormat="1" ht="15" customHeight="1" x14ac:dyDescent="0.25">
      <c r="A7" s="28" t="s">
        <v>16</v>
      </c>
      <c r="B7" s="30"/>
      <c r="C7" s="30"/>
      <c r="D7" s="30"/>
      <c r="E7" s="104"/>
      <c r="F7" s="40"/>
      <c r="G7" s="40"/>
      <c r="H7" s="40"/>
      <c r="I7" s="40"/>
      <c r="J7" s="40"/>
      <c r="K7" s="40"/>
      <c r="L7" s="40"/>
      <c r="N7" s="294"/>
      <c r="O7" s="731"/>
    </row>
    <row r="8" spans="1:188" ht="30" x14ac:dyDescent="0.25">
      <c r="A8" s="228" t="s">
        <v>120</v>
      </c>
      <c r="B8" s="229">
        <f>'1 уровень'!D236</f>
        <v>155298</v>
      </c>
      <c r="C8" s="229">
        <f>'1 уровень'!E236</f>
        <v>64714</v>
      </c>
      <c r="D8" s="229">
        <f>'1 уровень'!F236</f>
        <v>53869</v>
      </c>
      <c r="E8" s="230">
        <f>'1 уровень'!G236</f>
        <v>83.241647865994992</v>
      </c>
      <c r="F8" s="332">
        <f>'1 уровень'!H236</f>
        <v>218500.33275999999</v>
      </c>
      <c r="G8" s="332">
        <f>'1 уровень'!I236</f>
        <v>91041.84</v>
      </c>
      <c r="H8" s="332">
        <f>'1 уровень'!J236</f>
        <v>79362.859719999979</v>
      </c>
      <c r="I8" s="332">
        <f>'1 уровень'!K236</f>
        <v>-11678.980280000002</v>
      </c>
      <c r="J8" s="332">
        <f>'1 уровень'!L236</f>
        <v>-409.49313000000006</v>
      </c>
      <c r="K8" s="332">
        <f>'1 уровень'!M236</f>
        <v>78953.366589999991</v>
      </c>
      <c r="L8" s="332">
        <f>'1 уровень'!N236</f>
        <v>87.171853864113444</v>
      </c>
      <c r="M8" s="70"/>
      <c r="O8" s="731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2"/>
      <c r="CJ8" s="32"/>
      <c r="CK8" s="32"/>
      <c r="CL8" s="32"/>
      <c r="CM8" s="32"/>
      <c r="CN8" s="32"/>
      <c r="CO8" s="32"/>
      <c r="CP8" s="32"/>
      <c r="CQ8" s="32"/>
      <c r="CR8" s="32"/>
      <c r="CS8" s="32"/>
      <c r="CT8" s="32"/>
      <c r="CU8" s="32"/>
      <c r="CV8" s="32"/>
      <c r="CW8" s="32"/>
      <c r="CX8" s="32"/>
      <c r="CY8" s="32"/>
      <c r="CZ8" s="32"/>
      <c r="DA8" s="32"/>
      <c r="DB8" s="32"/>
      <c r="DC8" s="32"/>
      <c r="DD8" s="32"/>
      <c r="DE8" s="32"/>
      <c r="DF8" s="32"/>
      <c r="DG8" s="32"/>
      <c r="DH8" s="32"/>
      <c r="DI8" s="32"/>
      <c r="DJ8" s="32"/>
      <c r="DK8" s="32"/>
      <c r="DL8" s="32"/>
      <c r="DM8" s="32"/>
      <c r="DN8" s="32"/>
      <c r="DO8" s="32"/>
      <c r="DP8" s="32"/>
      <c r="DQ8" s="32"/>
      <c r="DR8" s="32"/>
      <c r="DS8" s="32"/>
      <c r="DT8" s="32"/>
      <c r="DU8" s="32"/>
      <c r="DV8" s="32"/>
      <c r="DW8" s="32"/>
      <c r="DX8" s="32"/>
      <c r="DY8" s="32"/>
      <c r="DZ8" s="32"/>
      <c r="EA8" s="32"/>
      <c r="EB8" s="32"/>
      <c r="EC8" s="32"/>
      <c r="ED8" s="32"/>
      <c r="EE8" s="32"/>
      <c r="EF8" s="32"/>
      <c r="EG8" s="32"/>
      <c r="EH8" s="32"/>
      <c r="EI8" s="32"/>
      <c r="EJ8" s="32"/>
      <c r="EK8" s="32"/>
      <c r="EL8" s="32"/>
      <c r="EM8" s="32"/>
      <c r="EN8" s="32"/>
      <c r="EO8" s="32"/>
      <c r="EP8" s="32"/>
      <c r="EQ8" s="32"/>
      <c r="ER8" s="32"/>
      <c r="ES8" s="32"/>
      <c r="ET8" s="32"/>
      <c r="EU8" s="32"/>
      <c r="EV8" s="32"/>
      <c r="EW8" s="32"/>
      <c r="EX8" s="32"/>
      <c r="EY8" s="32"/>
      <c r="EZ8" s="32"/>
      <c r="FA8" s="32"/>
      <c r="FB8" s="32"/>
      <c r="FC8" s="32"/>
      <c r="FD8" s="32"/>
      <c r="FE8" s="32"/>
      <c r="FF8" s="32"/>
      <c r="FG8" s="32"/>
      <c r="FH8" s="32"/>
      <c r="FI8" s="32"/>
      <c r="FJ8" s="32"/>
      <c r="FK8" s="32"/>
      <c r="FL8" s="32"/>
      <c r="FM8" s="32"/>
      <c r="FN8" s="32"/>
      <c r="FO8" s="32"/>
      <c r="FP8" s="32"/>
      <c r="FQ8" s="32"/>
      <c r="FR8" s="32"/>
      <c r="FS8" s="32"/>
      <c r="FT8" s="32"/>
      <c r="FU8" s="32"/>
      <c r="FV8" s="32"/>
      <c r="FW8" s="32"/>
      <c r="FX8" s="32"/>
      <c r="FY8" s="32"/>
      <c r="FZ8" s="32"/>
      <c r="GA8" s="32"/>
      <c r="GB8" s="32"/>
      <c r="GC8" s="32"/>
      <c r="GD8" s="32"/>
      <c r="GE8" s="32"/>
      <c r="GF8" s="32"/>
    </row>
    <row r="9" spans="1:188" ht="30" x14ac:dyDescent="0.25">
      <c r="A9" s="78" t="s">
        <v>79</v>
      </c>
      <c r="B9" s="34">
        <f>'1 уровень'!D237</f>
        <v>118374</v>
      </c>
      <c r="C9" s="34">
        <f>'1 уровень'!E237</f>
        <v>49325</v>
      </c>
      <c r="D9" s="34">
        <f>'1 уровень'!F237</f>
        <v>39872</v>
      </c>
      <c r="E9" s="106">
        <f>'1 уровень'!G237</f>
        <v>80.835276229092756</v>
      </c>
      <c r="F9" s="333">
        <f>'1 уровень'!H237</f>
        <v>155801.76700000002</v>
      </c>
      <c r="G9" s="333">
        <f>'1 уровень'!I237</f>
        <v>64917.400000000009</v>
      </c>
      <c r="H9" s="333">
        <f>'1 уровень'!J237</f>
        <v>52154.139439999999</v>
      </c>
      <c r="I9" s="333">
        <f>'1 уровень'!K237</f>
        <v>-12763.260560000001</v>
      </c>
      <c r="J9" s="333">
        <f>'1 уровень'!L237</f>
        <v>-339.04402000000005</v>
      </c>
      <c r="K9" s="333">
        <f>'1 уровень'!M237</f>
        <v>51815.095420000005</v>
      </c>
      <c r="L9" s="333">
        <f>'1 уровень'!N237</f>
        <v>80.339230221789521</v>
      </c>
      <c r="M9" s="70"/>
      <c r="O9" s="731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  <c r="EK9" s="32"/>
      <c r="EL9" s="32"/>
      <c r="EM9" s="32"/>
      <c r="EN9" s="32"/>
      <c r="EO9" s="32"/>
      <c r="EP9" s="32"/>
      <c r="EQ9" s="32"/>
      <c r="ER9" s="32"/>
      <c r="ES9" s="32"/>
      <c r="ET9" s="32"/>
      <c r="EU9" s="32"/>
      <c r="EV9" s="32"/>
      <c r="EW9" s="32"/>
      <c r="EX9" s="32"/>
      <c r="EY9" s="32"/>
      <c r="EZ9" s="32"/>
      <c r="FA9" s="32"/>
      <c r="FB9" s="32"/>
      <c r="FC9" s="32"/>
      <c r="FD9" s="32"/>
      <c r="FE9" s="32"/>
      <c r="FF9" s="32"/>
      <c r="FG9" s="32"/>
      <c r="FH9" s="32"/>
      <c r="FI9" s="32"/>
      <c r="FJ9" s="32"/>
      <c r="FK9" s="32"/>
      <c r="FL9" s="32"/>
      <c r="FM9" s="32"/>
      <c r="FN9" s="32"/>
      <c r="FO9" s="32"/>
      <c r="FP9" s="32"/>
      <c r="FQ9" s="32"/>
      <c r="FR9" s="32"/>
      <c r="FS9" s="32"/>
      <c r="FT9" s="32"/>
      <c r="FU9" s="32"/>
      <c r="FV9" s="32"/>
      <c r="FW9" s="32"/>
      <c r="FX9" s="32"/>
      <c r="FY9" s="32"/>
      <c r="FZ9" s="32"/>
      <c r="GA9" s="32"/>
      <c r="GB9" s="32"/>
      <c r="GC9" s="32"/>
      <c r="GD9" s="32"/>
      <c r="GE9" s="32"/>
      <c r="GF9" s="32"/>
    </row>
    <row r="10" spans="1:188" ht="30" x14ac:dyDescent="0.25">
      <c r="A10" s="78" t="s">
        <v>80</v>
      </c>
      <c r="B10" s="34">
        <f>'1 уровень'!D238</f>
        <v>35254</v>
      </c>
      <c r="C10" s="34">
        <f>'1 уровень'!E238</f>
        <v>14692</v>
      </c>
      <c r="D10" s="34">
        <f>'1 уровень'!F238</f>
        <v>12533</v>
      </c>
      <c r="E10" s="106">
        <f>'1 уровень'!G238</f>
        <v>85.304927851892188</v>
      </c>
      <c r="F10" s="333">
        <f>'1 уровень'!H238</f>
        <v>53566.337759999995</v>
      </c>
      <c r="G10" s="333">
        <f>'1 уровень'!I238</f>
        <v>22319.31</v>
      </c>
      <c r="H10" s="333">
        <f>'1 уровень'!J238</f>
        <v>19202.982679999997</v>
      </c>
      <c r="I10" s="333">
        <f>'1 уровень'!K238</f>
        <v>-3116.3273200000003</v>
      </c>
      <c r="J10" s="333">
        <f>'1 уровень'!L238</f>
        <v>-75.917510000000007</v>
      </c>
      <c r="K10" s="333">
        <f>'1 уровень'!M238</f>
        <v>19127.065170000002</v>
      </c>
      <c r="L10" s="333">
        <f>'1 уровень'!N238</f>
        <v>86.037528400295514</v>
      </c>
      <c r="M10" s="70"/>
      <c r="O10" s="731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2"/>
      <c r="BR10" s="32"/>
      <c r="BS10" s="32"/>
      <c r="BT10" s="32"/>
      <c r="BU10" s="32"/>
      <c r="BV10" s="32"/>
      <c r="BW10" s="32"/>
      <c r="BX10" s="32"/>
      <c r="BY10" s="32"/>
      <c r="BZ10" s="32"/>
      <c r="CA10" s="32"/>
      <c r="CB10" s="32"/>
      <c r="CC10" s="32"/>
      <c r="CD10" s="32"/>
      <c r="CE10" s="32"/>
      <c r="CF10" s="32"/>
      <c r="CG10" s="32"/>
      <c r="CH10" s="32"/>
      <c r="CI10" s="32"/>
      <c r="CJ10" s="32"/>
      <c r="CK10" s="32"/>
      <c r="CL10" s="32"/>
      <c r="CM10" s="32"/>
      <c r="CN10" s="32"/>
      <c r="CO10" s="32"/>
      <c r="CP10" s="32"/>
      <c r="CQ10" s="32"/>
      <c r="CR10" s="32"/>
      <c r="CS10" s="32"/>
      <c r="CT10" s="32"/>
      <c r="CU10" s="32"/>
      <c r="CV10" s="32"/>
      <c r="CW10" s="32"/>
      <c r="CX10" s="32"/>
      <c r="CY10" s="32"/>
      <c r="CZ10" s="32"/>
      <c r="DA10" s="32"/>
      <c r="DB10" s="32"/>
      <c r="DC10" s="32"/>
      <c r="DD10" s="32"/>
      <c r="DE10" s="32"/>
      <c r="DF10" s="32"/>
      <c r="DG10" s="32"/>
      <c r="DH10" s="32"/>
      <c r="DI10" s="32"/>
      <c r="DJ10" s="32"/>
      <c r="DK10" s="32"/>
      <c r="DL10" s="32"/>
      <c r="DM10" s="32"/>
      <c r="DN10" s="32"/>
      <c r="DO10" s="32"/>
      <c r="DP10" s="32"/>
      <c r="DQ10" s="32"/>
      <c r="DR10" s="32"/>
      <c r="DS10" s="32"/>
      <c r="DT10" s="32"/>
      <c r="DU10" s="32"/>
      <c r="DV10" s="32"/>
      <c r="DW10" s="32"/>
      <c r="DX10" s="32"/>
      <c r="DY10" s="32"/>
      <c r="DZ10" s="32"/>
      <c r="EA10" s="32"/>
      <c r="EB10" s="32"/>
      <c r="EC10" s="32"/>
      <c r="ED10" s="32"/>
      <c r="EE10" s="32"/>
      <c r="EF10" s="32"/>
      <c r="EG10" s="32"/>
      <c r="EH10" s="32"/>
      <c r="EI10" s="32"/>
      <c r="EJ10" s="32"/>
      <c r="EK10" s="32"/>
      <c r="EL10" s="32"/>
      <c r="EM10" s="32"/>
      <c r="EN10" s="32"/>
      <c r="EO10" s="32"/>
      <c r="EP10" s="32"/>
      <c r="EQ10" s="32"/>
      <c r="ER10" s="32"/>
      <c r="ES10" s="32"/>
      <c r="ET10" s="32"/>
      <c r="EU10" s="32"/>
      <c r="EV10" s="32"/>
      <c r="EW10" s="32"/>
      <c r="EX10" s="32"/>
      <c r="EY10" s="32"/>
      <c r="EZ10" s="32"/>
      <c r="FA10" s="32"/>
      <c r="FB10" s="32"/>
      <c r="FC10" s="32"/>
      <c r="FD10" s="32"/>
      <c r="FE10" s="32"/>
      <c r="FF10" s="32"/>
      <c r="FG10" s="32"/>
      <c r="FH10" s="32"/>
      <c r="FI10" s="32"/>
      <c r="FJ10" s="32"/>
      <c r="FK10" s="32"/>
      <c r="FL10" s="32"/>
      <c r="FM10" s="32"/>
      <c r="FN10" s="32"/>
      <c r="FO10" s="32"/>
      <c r="FP10" s="32"/>
      <c r="FQ10" s="32"/>
      <c r="FR10" s="32"/>
      <c r="FS10" s="32"/>
      <c r="FT10" s="32"/>
      <c r="FU10" s="32"/>
      <c r="FV10" s="32"/>
      <c r="FW10" s="32"/>
      <c r="FX10" s="32"/>
      <c r="FY10" s="32"/>
      <c r="FZ10" s="32"/>
      <c r="GA10" s="32"/>
      <c r="GB10" s="32"/>
      <c r="GC10" s="32"/>
      <c r="GD10" s="32"/>
      <c r="GE10" s="32"/>
      <c r="GF10" s="32"/>
    </row>
    <row r="11" spans="1:188" ht="30" x14ac:dyDescent="0.25">
      <c r="A11" s="78" t="s">
        <v>110</v>
      </c>
      <c r="B11" s="34">
        <f>'1 уровень'!D239</f>
        <v>838</v>
      </c>
      <c r="C11" s="34">
        <f>'1 уровень'!E239</f>
        <v>350</v>
      </c>
      <c r="D11" s="34">
        <f>'1 уровень'!F239</f>
        <v>614</v>
      </c>
      <c r="E11" s="106">
        <f>'1 уровень'!G239</f>
        <v>175.42857142857142</v>
      </c>
      <c r="F11" s="333">
        <f>'1 уровень'!H239</f>
        <v>4582.5191999999997</v>
      </c>
      <c r="G11" s="333">
        <f>'1 уровень'!I239</f>
        <v>1909.4099999999999</v>
      </c>
      <c r="H11" s="333">
        <f>'1 уровень'!J239</f>
        <v>3357.5976000000001</v>
      </c>
      <c r="I11" s="333">
        <f>'1 уровень'!K239</f>
        <v>1448.1876</v>
      </c>
      <c r="J11" s="333">
        <f>'1 уровень'!L239</f>
        <v>5.4683999999999999</v>
      </c>
      <c r="K11" s="333">
        <f>'1 уровень'!M239</f>
        <v>3363.0659999999998</v>
      </c>
      <c r="L11" s="333">
        <f>'1 уровень'!N239</f>
        <v>175.84476880292868</v>
      </c>
      <c r="M11" s="70"/>
      <c r="O11" s="731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32"/>
      <c r="CO11" s="32"/>
      <c r="CP11" s="32"/>
      <c r="CQ11" s="32"/>
      <c r="CR11" s="32"/>
      <c r="CS11" s="32"/>
      <c r="CT11" s="32"/>
      <c r="CU11" s="32"/>
      <c r="CV11" s="32"/>
      <c r="CW11" s="32"/>
      <c r="CX11" s="32"/>
      <c r="CY11" s="32"/>
      <c r="CZ11" s="32"/>
      <c r="DA11" s="32"/>
      <c r="DB11" s="32"/>
      <c r="DC11" s="32"/>
      <c r="DD11" s="32"/>
      <c r="DE11" s="32"/>
      <c r="DF11" s="32"/>
      <c r="DG11" s="32"/>
      <c r="DH11" s="32"/>
      <c r="DI11" s="32"/>
      <c r="DJ11" s="32"/>
      <c r="DK11" s="32"/>
      <c r="DL11" s="32"/>
      <c r="DM11" s="32"/>
      <c r="DN11" s="32"/>
      <c r="DO11" s="32"/>
      <c r="DP11" s="32"/>
      <c r="DQ11" s="32"/>
      <c r="DR11" s="32"/>
      <c r="DS11" s="32"/>
      <c r="DT11" s="32"/>
      <c r="DU11" s="32"/>
      <c r="DV11" s="32"/>
      <c r="DW11" s="32"/>
      <c r="DX11" s="32"/>
      <c r="DY11" s="32"/>
      <c r="DZ11" s="32"/>
      <c r="EA11" s="32"/>
      <c r="EB11" s="32"/>
      <c r="EC11" s="32"/>
      <c r="ED11" s="32"/>
      <c r="EE11" s="32"/>
      <c r="EF11" s="32"/>
      <c r="EG11" s="32"/>
      <c r="EH11" s="32"/>
      <c r="EI11" s="32"/>
      <c r="EJ11" s="32"/>
      <c r="EK11" s="32"/>
      <c r="EL11" s="32"/>
      <c r="EM11" s="32"/>
      <c r="EN11" s="32"/>
      <c r="EO11" s="32"/>
      <c r="EP11" s="32"/>
      <c r="EQ11" s="32"/>
      <c r="ER11" s="32"/>
      <c r="ES11" s="32"/>
      <c r="ET11" s="32"/>
      <c r="EU11" s="32"/>
      <c r="EV11" s="32"/>
      <c r="EW11" s="32"/>
      <c r="EX11" s="32"/>
      <c r="EY11" s="32"/>
      <c r="EZ11" s="32"/>
      <c r="FA11" s="32"/>
      <c r="FB11" s="32"/>
      <c r="FC11" s="32"/>
      <c r="FD11" s="32"/>
      <c r="FE11" s="32"/>
      <c r="FF11" s="32"/>
      <c r="FG11" s="32"/>
      <c r="FH11" s="32"/>
      <c r="FI11" s="32"/>
      <c r="FJ11" s="32"/>
      <c r="FK11" s="32"/>
      <c r="FL11" s="32"/>
      <c r="FM11" s="32"/>
      <c r="FN11" s="32"/>
      <c r="FO11" s="32"/>
      <c r="FP11" s="32"/>
      <c r="FQ11" s="32"/>
      <c r="FR11" s="32"/>
      <c r="FS11" s="32"/>
      <c r="FT11" s="32"/>
      <c r="FU11" s="32"/>
      <c r="FV11" s="32"/>
      <c r="FW11" s="32"/>
      <c r="FX11" s="32"/>
      <c r="FY11" s="32"/>
      <c r="FZ11" s="32"/>
      <c r="GA11" s="32"/>
      <c r="GB11" s="32"/>
      <c r="GC11" s="32"/>
      <c r="GD11" s="32"/>
      <c r="GE11" s="32"/>
      <c r="GF11" s="32"/>
    </row>
    <row r="12" spans="1:188" ht="30" x14ac:dyDescent="0.25">
      <c r="A12" s="78" t="s">
        <v>111</v>
      </c>
      <c r="B12" s="34">
        <f>'1 уровень'!D240</f>
        <v>832</v>
      </c>
      <c r="C12" s="34">
        <f>'1 уровень'!E240</f>
        <v>347</v>
      </c>
      <c r="D12" s="34">
        <f>'1 уровень'!F240</f>
        <v>850</v>
      </c>
      <c r="E12" s="106">
        <f>'1 уровень'!G240</f>
        <v>244.95677233429393</v>
      </c>
      <c r="F12" s="333">
        <f>'1 уровень'!H240</f>
        <v>4549.7088000000003</v>
      </c>
      <c r="G12" s="333">
        <f>'1 уровень'!I240</f>
        <v>1895.7199999999998</v>
      </c>
      <c r="H12" s="333">
        <f>'1 уровень'!J240</f>
        <v>4648.1400000000003</v>
      </c>
      <c r="I12" s="333">
        <f>'1 уровень'!K240</f>
        <v>2752.42</v>
      </c>
      <c r="J12" s="333">
        <f>'1 уровень'!L240</f>
        <v>0</v>
      </c>
      <c r="K12" s="333">
        <f>'1 уровень'!M240</f>
        <v>4648.1400000000003</v>
      </c>
      <c r="L12" s="333">
        <f>'1 уровень'!N240</f>
        <v>245.19127297280195</v>
      </c>
      <c r="M12" s="70"/>
      <c r="O12" s="731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2"/>
      <c r="CE12" s="32"/>
      <c r="CF12" s="32"/>
      <c r="CG12" s="32"/>
      <c r="CH12" s="32"/>
      <c r="CI12" s="32"/>
      <c r="CJ12" s="32"/>
      <c r="CK12" s="32"/>
      <c r="CL12" s="32"/>
      <c r="CM12" s="32"/>
      <c r="CN12" s="32"/>
      <c r="CO12" s="32"/>
      <c r="CP12" s="32"/>
      <c r="CQ12" s="32"/>
      <c r="CR12" s="32"/>
      <c r="CS12" s="32"/>
      <c r="CT12" s="32"/>
      <c r="CU12" s="32"/>
      <c r="CV12" s="32"/>
      <c r="CW12" s="32"/>
      <c r="CX12" s="32"/>
      <c r="CY12" s="32"/>
      <c r="CZ12" s="32"/>
      <c r="DA12" s="32"/>
      <c r="DB12" s="32"/>
      <c r="DC12" s="32"/>
      <c r="DD12" s="32"/>
      <c r="DE12" s="32"/>
      <c r="DF12" s="32"/>
      <c r="DG12" s="32"/>
      <c r="DH12" s="32"/>
      <c r="DI12" s="32"/>
      <c r="DJ12" s="32"/>
      <c r="DK12" s="32"/>
      <c r="DL12" s="32"/>
      <c r="DM12" s="32"/>
      <c r="DN12" s="32"/>
      <c r="DO12" s="32"/>
      <c r="DP12" s="32"/>
      <c r="DQ12" s="32"/>
      <c r="DR12" s="32"/>
      <c r="DS12" s="32"/>
      <c r="DT12" s="32"/>
      <c r="DU12" s="32"/>
      <c r="DV12" s="32"/>
      <c r="DW12" s="32"/>
      <c r="DX12" s="32"/>
      <c r="DY12" s="32"/>
      <c r="DZ12" s="32"/>
      <c r="EA12" s="32"/>
      <c r="EB12" s="32"/>
      <c r="EC12" s="32"/>
      <c r="ED12" s="32"/>
      <c r="EE12" s="32"/>
      <c r="EF12" s="32"/>
      <c r="EG12" s="32"/>
      <c r="EH12" s="32"/>
      <c r="EI12" s="32"/>
      <c r="EJ12" s="32"/>
      <c r="EK12" s="32"/>
      <c r="EL12" s="32"/>
      <c r="EM12" s="32"/>
      <c r="EN12" s="32"/>
      <c r="EO12" s="32"/>
      <c r="EP12" s="32"/>
      <c r="EQ12" s="32"/>
      <c r="ER12" s="32"/>
      <c r="ES12" s="32"/>
      <c r="ET12" s="32"/>
      <c r="EU12" s="32"/>
      <c r="EV12" s="32"/>
      <c r="EW12" s="32"/>
      <c r="EX12" s="32"/>
      <c r="EY12" s="32"/>
      <c r="EZ12" s="32"/>
      <c r="FA12" s="32"/>
      <c r="FB12" s="32"/>
      <c r="FC12" s="32"/>
      <c r="FD12" s="32"/>
      <c r="FE12" s="32"/>
      <c r="FF12" s="32"/>
      <c r="FG12" s="32"/>
      <c r="FH12" s="32"/>
      <c r="FI12" s="32"/>
      <c r="FJ12" s="32"/>
      <c r="FK12" s="32"/>
      <c r="FL12" s="32"/>
      <c r="FM12" s="32"/>
      <c r="FN12" s="32"/>
      <c r="FO12" s="32"/>
      <c r="FP12" s="32"/>
      <c r="FQ12" s="32"/>
      <c r="FR12" s="32"/>
      <c r="FS12" s="32"/>
      <c r="FT12" s="32"/>
      <c r="FU12" s="32"/>
      <c r="FV12" s="32"/>
      <c r="FW12" s="32"/>
      <c r="FX12" s="32"/>
      <c r="FY12" s="32"/>
      <c r="FZ12" s="32"/>
      <c r="GA12" s="32"/>
      <c r="GB12" s="32"/>
      <c r="GC12" s="32"/>
      <c r="GD12" s="32"/>
      <c r="GE12" s="32"/>
      <c r="GF12" s="32"/>
    </row>
    <row r="13" spans="1:188" ht="30" x14ac:dyDescent="0.25">
      <c r="A13" s="231" t="s">
        <v>112</v>
      </c>
      <c r="B13" s="229">
        <f>'1 уровень'!D241</f>
        <v>168235</v>
      </c>
      <c r="C13" s="229">
        <f>'1 уровень'!E241</f>
        <v>70098</v>
      </c>
      <c r="D13" s="229">
        <f>'1 уровень'!F241</f>
        <v>70700</v>
      </c>
      <c r="E13" s="230">
        <f>'1 уровень'!G241</f>
        <v>100.85879768324347</v>
      </c>
      <c r="F13" s="332">
        <f>'1 уровень'!H241</f>
        <v>320906.60044999997</v>
      </c>
      <c r="G13" s="332">
        <f>'1 уровень'!I241</f>
        <v>133711.09999999998</v>
      </c>
      <c r="H13" s="332">
        <f>'1 уровень'!J241</f>
        <v>135820.12737999999</v>
      </c>
      <c r="I13" s="332">
        <f>'1 уровень'!K241</f>
        <v>2109.0273800000032</v>
      </c>
      <c r="J13" s="332">
        <f>'1 уровень'!L241</f>
        <v>-249.28282999999996</v>
      </c>
      <c r="K13" s="332">
        <f>'1 уровень'!M241</f>
        <v>135570.84455000001</v>
      </c>
      <c r="L13" s="332">
        <f>'1 уровень'!N241</f>
        <v>101.57730164511398</v>
      </c>
      <c r="M13" s="70"/>
      <c r="O13" s="731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  <c r="CG13" s="32"/>
      <c r="CH13" s="32"/>
      <c r="CI13" s="32"/>
      <c r="CJ13" s="32"/>
      <c r="CK13" s="32"/>
      <c r="CL13" s="32"/>
      <c r="CM13" s="32"/>
      <c r="CN13" s="32"/>
      <c r="CO13" s="32"/>
      <c r="CP13" s="32"/>
      <c r="CQ13" s="32"/>
      <c r="CR13" s="32"/>
      <c r="CS13" s="32"/>
      <c r="CT13" s="32"/>
      <c r="CU13" s="32"/>
      <c r="CV13" s="32"/>
      <c r="CW13" s="32"/>
      <c r="CX13" s="32"/>
      <c r="CY13" s="32"/>
      <c r="CZ13" s="32"/>
      <c r="DA13" s="32"/>
      <c r="DB13" s="32"/>
      <c r="DC13" s="32"/>
      <c r="DD13" s="32"/>
      <c r="DE13" s="32"/>
      <c r="DF13" s="32"/>
      <c r="DG13" s="32"/>
      <c r="DH13" s="32"/>
      <c r="DI13" s="32"/>
      <c r="DJ13" s="32"/>
      <c r="DK13" s="32"/>
      <c r="DL13" s="32"/>
      <c r="DM13" s="32"/>
      <c r="DN13" s="32"/>
      <c r="DO13" s="32"/>
      <c r="DP13" s="32"/>
      <c r="DQ13" s="32"/>
      <c r="DR13" s="32"/>
      <c r="DS13" s="32"/>
      <c r="DT13" s="32"/>
      <c r="DU13" s="32"/>
      <c r="DV13" s="32"/>
      <c r="DW13" s="32"/>
      <c r="DX13" s="32"/>
      <c r="DY13" s="32"/>
      <c r="DZ13" s="32"/>
      <c r="EA13" s="32"/>
      <c r="EB13" s="32"/>
      <c r="EC13" s="32"/>
      <c r="ED13" s="32"/>
      <c r="EE13" s="32"/>
      <c r="EF13" s="32"/>
      <c r="EG13" s="32"/>
      <c r="EH13" s="32"/>
      <c r="EI13" s="32"/>
      <c r="EJ13" s="32"/>
      <c r="EK13" s="32"/>
      <c r="EL13" s="32"/>
      <c r="EM13" s="32"/>
      <c r="EN13" s="32"/>
      <c r="EO13" s="32"/>
      <c r="EP13" s="32"/>
      <c r="EQ13" s="32"/>
      <c r="ER13" s="32"/>
      <c r="ES13" s="32"/>
      <c r="ET13" s="32"/>
      <c r="EU13" s="32"/>
      <c r="EV13" s="32"/>
      <c r="EW13" s="32"/>
      <c r="EX13" s="32"/>
      <c r="EY13" s="32"/>
      <c r="EZ13" s="32"/>
      <c r="FA13" s="32"/>
      <c r="FB13" s="32"/>
      <c r="FC13" s="32"/>
      <c r="FD13" s="32"/>
      <c r="FE13" s="32"/>
      <c r="FF13" s="32"/>
      <c r="FG13" s="32"/>
      <c r="FH13" s="32"/>
      <c r="FI13" s="32"/>
      <c r="FJ13" s="32"/>
      <c r="FK13" s="32"/>
      <c r="FL13" s="32"/>
      <c r="FM13" s="32"/>
      <c r="FN13" s="32"/>
      <c r="FO13" s="32"/>
      <c r="FP13" s="32"/>
      <c r="FQ13" s="32"/>
      <c r="FR13" s="32"/>
      <c r="FS13" s="32"/>
      <c r="FT13" s="32"/>
      <c r="FU13" s="32"/>
      <c r="FV13" s="32"/>
      <c r="FW13" s="32"/>
      <c r="FX13" s="32"/>
      <c r="FY13" s="32"/>
      <c r="FZ13" s="32"/>
      <c r="GA13" s="32"/>
      <c r="GB13" s="32"/>
      <c r="GC13" s="32"/>
      <c r="GD13" s="32"/>
      <c r="GE13" s="32"/>
      <c r="GF13" s="32"/>
    </row>
    <row r="14" spans="1:188" ht="30" x14ac:dyDescent="0.25">
      <c r="A14" s="78" t="s">
        <v>108</v>
      </c>
      <c r="B14" s="34">
        <f>'1 уровень'!D242</f>
        <v>33196</v>
      </c>
      <c r="C14" s="34">
        <f>'1 уровень'!E242</f>
        <v>13832</v>
      </c>
      <c r="D14" s="34">
        <f>'1 уровень'!F242</f>
        <v>13402</v>
      </c>
      <c r="E14" s="106">
        <f>'1 уровень'!G242</f>
        <v>96.891266628108724</v>
      </c>
      <c r="F14" s="333">
        <f>'1 уровень'!H242</f>
        <v>58660.651599999997</v>
      </c>
      <c r="G14" s="333">
        <f>'1 уровень'!I242</f>
        <v>24441.93</v>
      </c>
      <c r="H14" s="333">
        <f>'1 уровень'!J242</f>
        <v>23653.191100000007</v>
      </c>
      <c r="I14" s="333">
        <f>'1 уровень'!K242</f>
        <v>-788.73889999999562</v>
      </c>
      <c r="J14" s="333">
        <f>'1 уровень'!L242</f>
        <v>-49.209960000000002</v>
      </c>
      <c r="K14" s="333">
        <f>'1 уровень'!M242</f>
        <v>23603.981140000004</v>
      </c>
      <c r="L14" s="333">
        <f>'1 уровень'!N242</f>
        <v>96.773008923599761</v>
      </c>
      <c r="M14" s="70"/>
      <c r="O14" s="731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2"/>
      <c r="CA14" s="32"/>
      <c r="CB14" s="32"/>
      <c r="CC14" s="32"/>
      <c r="CD14" s="32"/>
      <c r="CE14" s="32"/>
      <c r="CF14" s="32"/>
      <c r="CG14" s="32"/>
      <c r="CH14" s="32"/>
      <c r="CI14" s="32"/>
      <c r="CJ14" s="32"/>
      <c r="CK14" s="32"/>
      <c r="CL14" s="32"/>
      <c r="CM14" s="32"/>
      <c r="CN14" s="32"/>
      <c r="CO14" s="32"/>
      <c r="CP14" s="32"/>
      <c r="CQ14" s="32"/>
      <c r="CR14" s="32"/>
      <c r="CS14" s="32"/>
      <c r="CT14" s="32"/>
      <c r="CU14" s="32"/>
      <c r="CV14" s="32"/>
      <c r="CW14" s="32"/>
      <c r="CX14" s="32"/>
      <c r="CY14" s="32"/>
      <c r="CZ14" s="32"/>
      <c r="DA14" s="32"/>
      <c r="DB14" s="32"/>
      <c r="DC14" s="32"/>
      <c r="DD14" s="32"/>
      <c r="DE14" s="32"/>
      <c r="DF14" s="32"/>
      <c r="DG14" s="32"/>
      <c r="DH14" s="32"/>
      <c r="DI14" s="32"/>
      <c r="DJ14" s="32"/>
      <c r="DK14" s="32"/>
      <c r="DL14" s="32"/>
      <c r="DM14" s="32"/>
      <c r="DN14" s="32"/>
      <c r="DO14" s="32"/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32"/>
      <c r="EF14" s="32"/>
      <c r="EG14" s="32"/>
      <c r="EH14" s="32"/>
      <c r="EI14" s="32"/>
      <c r="EJ14" s="32"/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  <c r="GF14" s="32"/>
    </row>
    <row r="15" spans="1:188" ht="60" x14ac:dyDescent="0.25">
      <c r="A15" s="78" t="s">
        <v>81</v>
      </c>
      <c r="B15" s="34">
        <f>'1 уровень'!D243</f>
        <v>106169</v>
      </c>
      <c r="C15" s="34">
        <f>'1 уровень'!E243</f>
        <v>44236</v>
      </c>
      <c r="D15" s="34">
        <f>'1 уровень'!F243</f>
        <v>44446</v>
      </c>
      <c r="E15" s="106">
        <f>'1 уровень'!G243</f>
        <v>100.47472646713085</v>
      </c>
      <c r="F15" s="333">
        <f>'1 уровень'!H243</f>
        <v>235193.60404999999</v>
      </c>
      <c r="G15" s="333">
        <f>'1 уровень'!I243</f>
        <v>97997.36</v>
      </c>
      <c r="H15" s="333">
        <f>'1 уровень'!J243</f>
        <v>100080.42518000001</v>
      </c>
      <c r="I15" s="333">
        <f>'1 уровень'!K243</f>
        <v>2083.0651799999987</v>
      </c>
      <c r="J15" s="333">
        <f>'1 уровень'!L243</f>
        <v>-163.95409999999998</v>
      </c>
      <c r="K15" s="333">
        <f>'1 уровень'!M243</f>
        <v>99916.471080000003</v>
      </c>
      <c r="L15" s="333">
        <f>'1 уровень'!N243</f>
        <v>102.12563397626222</v>
      </c>
      <c r="M15" s="70"/>
      <c r="O15" s="731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  <c r="CG15" s="32"/>
      <c r="CH15" s="32"/>
      <c r="CI15" s="32"/>
      <c r="CJ15" s="32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32"/>
      <c r="CX15" s="32"/>
      <c r="CY15" s="32"/>
      <c r="CZ15" s="32"/>
      <c r="DA15" s="32"/>
      <c r="DB15" s="32"/>
      <c r="DC15" s="32"/>
      <c r="DD15" s="32"/>
      <c r="DE15" s="32"/>
      <c r="DF15" s="32"/>
      <c r="DG15" s="32"/>
      <c r="DH15" s="32"/>
      <c r="DI15" s="32"/>
      <c r="DJ15" s="32"/>
      <c r="DK15" s="32"/>
      <c r="DL15" s="32"/>
      <c r="DM15" s="32"/>
      <c r="DN15" s="32"/>
      <c r="DO15" s="32"/>
      <c r="DP15" s="32"/>
      <c r="DQ15" s="32"/>
      <c r="DR15" s="32"/>
      <c r="DS15" s="32"/>
      <c r="DT15" s="32"/>
      <c r="DU15" s="32"/>
      <c r="DV15" s="32"/>
      <c r="DW15" s="32"/>
      <c r="DX15" s="32"/>
      <c r="DY15" s="32"/>
      <c r="DZ15" s="32"/>
      <c r="EA15" s="32"/>
      <c r="EB15" s="32"/>
      <c r="EC15" s="32"/>
      <c r="ED15" s="32"/>
      <c r="EE15" s="32"/>
      <c r="EF15" s="32"/>
      <c r="EG15" s="32"/>
      <c r="EH15" s="32"/>
      <c r="EI15" s="32"/>
      <c r="EJ15" s="32"/>
      <c r="EK15" s="32"/>
      <c r="EL15" s="32"/>
      <c r="EM15" s="32"/>
      <c r="EN15" s="32"/>
      <c r="EO15" s="32"/>
      <c r="EP15" s="32"/>
      <c r="EQ15" s="32"/>
      <c r="ER15" s="32"/>
      <c r="ES15" s="32"/>
      <c r="ET15" s="32"/>
      <c r="EU15" s="32"/>
      <c r="EV15" s="32"/>
      <c r="EW15" s="32"/>
      <c r="EX15" s="32"/>
      <c r="EY15" s="32"/>
      <c r="EZ15" s="32"/>
      <c r="FA15" s="32"/>
      <c r="FB15" s="32"/>
      <c r="FC15" s="32"/>
      <c r="FD15" s="32"/>
      <c r="FE15" s="32"/>
      <c r="FF15" s="32"/>
      <c r="FG15" s="32"/>
      <c r="FH15" s="32"/>
      <c r="FI15" s="32"/>
      <c r="FJ15" s="32"/>
      <c r="FK15" s="32"/>
      <c r="FL15" s="32"/>
      <c r="FM15" s="32"/>
      <c r="FN15" s="32"/>
      <c r="FO15" s="32"/>
      <c r="FP15" s="32"/>
      <c r="FQ15" s="32"/>
      <c r="FR15" s="32"/>
      <c r="FS15" s="32"/>
      <c r="FT15" s="32"/>
      <c r="FU15" s="32"/>
      <c r="FV15" s="32"/>
      <c r="FW15" s="32"/>
      <c r="FX15" s="32"/>
      <c r="FY15" s="32"/>
      <c r="FZ15" s="32"/>
      <c r="GA15" s="32"/>
      <c r="GB15" s="32"/>
      <c r="GC15" s="32"/>
      <c r="GD15" s="32"/>
      <c r="GE15" s="32"/>
      <c r="GF15" s="32"/>
    </row>
    <row r="16" spans="1:188" ht="45" x14ac:dyDescent="0.25">
      <c r="A16" s="78" t="s">
        <v>109</v>
      </c>
      <c r="B16" s="34">
        <f>'1 уровень'!D244</f>
        <v>28870</v>
      </c>
      <c r="C16" s="34">
        <f>'1 уровень'!E244</f>
        <v>12030</v>
      </c>
      <c r="D16" s="34">
        <f>'1 уровень'!F244</f>
        <v>12852</v>
      </c>
      <c r="E16" s="106">
        <f>'1 уровень'!G244</f>
        <v>106.83291770573567</v>
      </c>
      <c r="F16" s="333">
        <f>'1 уровень'!H244</f>
        <v>27052.344800000006</v>
      </c>
      <c r="G16" s="333">
        <f>'1 уровень'!I244</f>
        <v>11271.810000000001</v>
      </c>
      <c r="H16" s="333">
        <f>'1 уровень'!J244</f>
        <v>12086.5111</v>
      </c>
      <c r="I16" s="333">
        <f>'1 уровень'!K244</f>
        <v>814.70109999999943</v>
      </c>
      <c r="J16" s="333">
        <f>'1 уровень'!L244</f>
        <v>-36.118769999999998</v>
      </c>
      <c r="K16" s="333">
        <f>'1 уровень'!M244</f>
        <v>12050.392330000001</v>
      </c>
      <c r="L16" s="333">
        <f>'1 уровень'!N244</f>
        <v>107.22777530849082</v>
      </c>
      <c r="M16" s="70"/>
      <c r="O16" s="731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  <c r="BI16" s="32"/>
      <c r="BJ16" s="32"/>
      <c r="BK16" s="32"/>
      <c r="BL16" s="32"/>
      <c r="BM16" s="32"/>
      <c r="BN16" s="32"/>
      <c r="BO16" s="32"/>
      <c r="BP16" s="32"/>
      <c r="BQ16" s="32"/>
      <c r="BR16" s="32"/>
      <c r="BS16" s="32"/>
      <c r="BT16" s="32"/>
      <c r="BU16" s="32"/>
      <c r="BV16" s="32"/>
      <c r="BW16" s="32"/>
      <c r="BX16" s="32"/>
      <c r="BY16" s="32"/>
      <c r="BZ16" s="32"/>
      <c r="CA16" s="32"/>
      <c r="CB16" s="32"/>
      <c r="CC16" s="32"/>
      <c r="CD16" s="32"/>
      <c r="CE16" s="32"/>
      <c r="CF16" s="32"/>
      <c r="CG16" s="32"/>
      <c r="CH16" s="32"/>
      <c r="CI16" s="32"/>
      <c r="CJ16" s="32"/>
      <c r="CK16" s="32"/>
      <c r="CL16" s="32"/>
      <c r="CM16" s="32"/>
      <c r="CN16" s="32"/>
      <c r="CO16" s="32"/>
      <c r="CP16" s="32"/>
      <c r="CQ16" s="32"/>
      <c r="CR16" s="32"/>
      <c r="CS16" s="32"/>
      <c r="CT16" s="32"/>
      <c r="CU16" s="32"/>
      <c r="CV16" s="32"/>
      <c r="CW16" s="32"/>
      <c r="CX16" s="32"/>
      <c r="CY16" s="32"/>
      <c r="CZ16" s="32"/>
      <c r="DA16" s="32"/>
      <c r="DB16" s="32"/>
      <c r="DC16" s="32"/>
      <c r="DD16" s="32"/>
      <c r="DE16" s="32"/>
      <c r="DF16" s="32"/>
      <c r="DG16" s="32"/>
      <c r="DH16" s="32"/>
      <c r="DI16" s="32"/>
      <c r="DJ16" s="32"/>
      <c r="DK16" s="32"/>
      <c r="DL16" s="32"/>
      <c r="DM16" s="32"/>
      <c r="DN16" s="32"/>
      <c r="DO16" s="32"/>
      <c r="DP16" s="32"/>
      <c r="DQ16" s="32"/>
      <c r="DR16" s="32"/>
      <c r="DS16" s="32"/>
      <c r="DT16" s="32"/>
      <c r="DU16" s="32"/>
      <c r="DV16" s="32"/>
      <c r="DW16" s="32"/>
      <c r="DX16" s="32"/>
      <c r="DY16" s="32"/>
      <c r="DZ16" s="32"/>
      <c r="EA16" s="32"/>
      <c r="EB16" s="32"/>
      <c r="EC16" s="32"/>
      <c r="ED16" s="32"/>
      <c r="EE16" s="32"/>
      <c r="EF16" s="32"/>
      <c r="EG16" s="32"/>
      <c r="EH16" s="32"/>
      <c r="EI16" s="32"/>
      <c r="EJ16" s="32"/>
      <c r="EK16" s="32"/>
      <c r="EL16" s="32"/>
      <c r="EM16" s="32"/>
      <c r="EN16" s="32"/>
      <c r="EO16" s="32"/>
      <c r="EP16" s="32"/>
      <c r="EQ16" s="32"/>
      <c r="ER16" s="32"/>
      <c r="ES16" s="32"/>
      <c r="ET16" s="32"/>
      <c r="EU16" s="32"/>
      <c r="EV16" s="32"/>
      <c r="EW16" s="32"/>
      <c r="EX16" s="32"/>
      <c r="EY16" s="32"/>
      <c r="EZ16" s="32"/>
      <c r="FA16" s="32"/>
      <c r="FB16" s="32"/>
      <c r="FC16" s="32"/>
      <c r="FD16" s="32"/>
      <c r="FE16" s="32"/>
      <c r="FF16" s="32"/>
      <c r="FG16" s="32"/>
      <c r="FH16" s="32"/>
      <c r="FI16" s="32"/>
      <c r="FJ16" s="32"/>
      <c r="FK16" s="32"/>
      <c r="FL16" s="32"/>
      <c r="FM16" s="32"/>
      <c r="FN16" s="32"/>
      <c r="FO16" s="32"/>
      <c r="FP16" s="32"/>
      <c r="FQ16" s="32"/>
      <c r="FR16" s="32"/>
      <c r="FS16" s="32"/>
      <c r="FT16" s="32"/>
      <c r="FU16" s="32"/>
      <c r="FV16" s="32"/>
      <c r="FW16" s="32"/>
      <c r="FX16" s="32"/>
      <c r="FY16" s="32"/>
      <c r="FZ16" s="32"/>
      <c r="GA16" s="32"/>
      <c r="GB16" s="32"/>
      <c r="GC16" s="32"/>
      <c r="GD16" s="32"/>
      <c r="GE16" s="32"/>
      <c r="GF16" s="32"/>
    </row>
    <row r="17" spans="1:188" ht="30.75" thickBot="1" x14ac:dyDescent="0.3">
      <c r="A17" s="273" t="s">
        <v>123</v>
      </c>
      <c r="B17" s="232">
        <f>'1 уровень'!D245</f>
        <v>298606</v>
      </c>
      <c r="C17" s="232">
        <f>'1 уровень'!E245</f>
        <v>124419</v>
      </c>
      <c r="D17" s="34">
        <f>'1 уровень'!F245</f>
        <v>120772</v>
      </c>
      <c r="E17" s="233">
        <f>'1 уровень'!G245</f>
        <v>97.068775669310952</v>
      </c>
      <c r="F17" s="333">
        <f>'1 уровень'!H245</f>
        <v>242175.43811999998</v>
      </c>
      <c r="G17" s="334">
        <f>'1 уровень'!I245</f>
        <v>100906.45000000001</v>
      </c>
      <c r="H17" s="334">
        <f>'1 уровень'!J245</f>
        <v>97987.372209999987</v>
      </c>
      <c r="I17" s="334">
        <f>'1 уровень'!K245</f>
        <v>-2919.0777900000039</v>
      </c>
      <c r="J17" s="334">
        <f>'1 уровень'!L245</f>
        <v>-59.58632999999999</v>
      </c>
      <c r="K17" s="334">
        <f>'1 уровень'!M245</f>
        <v>97927.785879999996</v>
      </c>
      <c r="L17" s="334">
        <f>'1 уровень'!N245</f>
        <v>97.107144498691582</v>
      </c>
      <c r="M17" s="70"/>
      <c r="N17" s="70"/>
      <c r="O17" s="7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  <c r="BZ17" s="32"/>
      <c r="CA17" s="32"/>
      <c r="CB17" s="32"/>
      <c r="CC17" s="32"/>
      <c r="CD17" s="32"/>
      <c r="CE17" s="32"/>
      <c r="CF17" s="32"/>
      <c r="CG17" s="32"/>
      <c r="CH17" s="32"/>
      <c r="CI17" s="32"/>
      <c r="CJ17" s="32"/>
      <c r="CK17" s="32"/>
      <c r="CL17" s="32"/>
      <c r="CM17" s="32"/>
      <c r="CN17" s="32"/>
      <c r="CO17" s="32"/>
      <c r="CP17" s="32"/>
      <c r="CQ17" s="32"/>
      <c r="CR17" s="32"/>
      <c r="CS17" s="32"/>
      <c r="CT17" s="32"/>
      <c r="CU17" s="32"/>
      <c r="CV17" s="32"/>
      <c r="CW17" s="32"/>
      <c r="CX17" s="32"/>
      <c r="CY17" s="32"/>
      <c r="CZ17" s="32"/>
      <c r="DA17" s="32"/>
      <c r="DB17" s="32"/>
      <c r="DC17" s="32"/>
      <c r="DD17" s="32"/>
      <c r="DE17" s="32"/>
      <c r="DF17" s="32"/>
      <c r="DG17" s="32"/>
      <c r="DH17" s="32"/>
      <c r="DI17" s="32"/>
      <c r="DJ17" s="32"/>
      <c r="DK17" s="32"/>
      <c r="DL17" s="32"/>
      <c r="DM17" s="32"/>
      <c r="DN17" s="32"/>
      <c r="DO17" s="32"/>
      <c r="DP17" s="32"/>
      <c r="DQ17" s="32"/>
      <c r="DR17" s="32"/>
      <c r="DS17" s="32"/>
      <c r="DT17" s="32"/>
      <c r="DU17" s="32"/>
      <c r="DV17" s="32"/>
      <c r="DW17" s="32"/>
      <c r="DX17" s="32"/>
      <c r="DY17" s="32"/>
      <c r="DZ17" s="32"/>
      <c r="EA17" s="32"/>
      <c r="EB17" s="32"/>
      <c r="EC17" s="32"/>
      <c r="ED17" s="32"/>
      <c r="EE17" s="32"/>
      <c r="EF17" s="32"/>
      <c r="EG17" s="32"/>
      <c r="EH17" s="32"/>
      <c r="EI17" s="32"/>
      <c r="EJ17" s="32"/>
      <c r="EK17" s="32"/>
      <c r="EL17" s="32"/>
      <c r="EM17" s="32"/>
      <c r="EN17" s="32"/>
      <c r="EO17" s="32"/>
      <c r="EP17" s="32"/>
      <c r="EQ17" s="32"/>
      <c r="ER17" s="32"/>
      <c r="ES17" s="32"/>
      <c r="ET17" s="32"/>
      <c r="EU17" s="32"/>
      <c r="EV17" s="32"/>
      <c r="EW17" s="32"/>
      <c r="EX17" s="32"/>
      <c r="EY17" s="32"/>
      <c r="EZ17" s="32"/>
      <c r="FA17" s="32"/>
      <c r="FB17" s="32"/>
      <c r="FC17" s="32"/>
      <c r="FD17" s="32"/>
      <c r="FE17" s="32"/>
      <c r="FF17" s="32"/>
      <c r="FG17" s="32"/>
      <c r="FH17" s="32"/>
      <c r="FI17" s="32"/>
      <c r="FJ17" s="32"/>
      <c r="FK17" s="32"/>
      <c r="FL17" s="32"/>
      <c r="FM17" s="32"/>
      <c r="FN17" s="32"/>
      <c r="FO17" s="32"/>
      <c r="FP17" s="32"/>
      <c r="FQ17" s="32"/>
      <c r="FR17" s="32"/>
      <c r="FS17" s="32"/>
      <c r="FT17" s="32"/>
      <c r="FU17" s="32"/>
      <c r="FV17" s="32"/>
      <c r="FW17" s="32"/>
      <c r="FX17" s="32"/>
      <c r="FY17" s="32"/>
      <c r="FZ17" s="32"/>
      <c r="GA17" s="32"/>
      <c r="GB17" s="32"/>
      <c r="GC17" s="32"/>
      <c r="GD17" s="32"/>
      <c r="GE17" s="32"/>
      <c r="GF17" s="32"/>
    </row>
    <row r="18" spans="1:188" ht="15.75" thickBot="1" x14ac:dyDescent="0.3">
      <c r="A18" s="234" t="s">
        <v>106</v>
      </c>
      <c r="B18" s="235">
        <f>'1 уровень'!D246</f>
        <v>0</v>
      </c>
      <c r="C18" s="235">
        <f>'1 уровень'!E246</f>
        <v>0</v>
      </c>
      <c r="D18" s="235">
        <f>'1 уровень'!F246</f>
        <v>0</v>
      </c>
      <c r="E18" s="236">
        <f>'1 уровень'!G246</f>
        <v>0</v>
      </c>
      <c r="F18" s="335">
        <f>'1 уровень'!H246</f>
        <v>781582.37132999988</v>
      </c>
      <c r="G18" s="335">
        <f>'1 уровень'!I246</f>
        <v>325659.38999999996</v>
      </c>
      <c r="H18" s="335">
        <f>'1 уровень'!J246</f>
        <v>313170.35930999997</v>
      </c>
      <c r="I18" s="335">
        <f>'1 уровень'!K246</f>
        <v>-12489.030690000003</v>
      </c>
      <c r="J18" s="335">
        <f>'1 уровень'!L246</f>
        <v>-718.36228999999992</v>
      </c>
      <c r="K18" s="335">
        <f>'1 уровень'!M246</f>
        <v>312451.99702000001</v>
      </c>
      <c r="L18" s="335">
        <f>'1 уровень'!N246</f>
        <v>96.165002123844801</v>
      </c>
      <c r="M18" s="70"/>
      <c r="O18" s="731"/>
    </row>
    <row r="19" spans="1:188" ht="15.75" customHeight="1" thickBot="1" x14ac:dyDescent="0.3">
      <c r="A19" s="252"/>
      <c r="B19" s="253"/>
      <c r="C19" s="253"/>
      <c r="D19" s="253"/>
      <c r="E19" s="254"/>
      <c r="F19" s="336"/>
      <c r="G19" s="336"/>
      <c r="H19" s="336"/>
      <c r="I19" s="336"/>
      <c r="J19" s="336"/>
      <c r="K19" s="336"/>
      <c r="L19" s="336"/>
      <c r="M19" s="70"/>
      <c r="O19" s="731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32"/>
      <c r="BL19" s="32"/>
      <c r="BM19" s="32"/>
      <c r="BN19" s="32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/>
      <c r="CC19" s="32"/>
      <c r="CD19" s="32"/>
      <c r="CE19" s="32"/>
      <c r="CF19" s="32"/>
      <c r="CG19" s="32"/>
      <c r="CH19" s="32"/>
      <c r="CI19" s="32"/>
      <c r="CJ19" s="32"/>
      <c r="CK19" s="32"/>
      <c r="CL19" s="32"/>
      <c r="CM19" s="32"/>
      <c r="CN19" s="32"/>
      <c r="CO19" s="32"/>
      <c r="CP19" s="32"/>
      <c r="CQ19" s="32"/>
      <c r="CR19" s="32"/>
      <c r="CS19" s="32"/>
      <c r="CT19" s="32"/>
      <c r="CU19" s="32"/>
      <c r="CV19" s="32"/>
      <c r="CW19" s="32"/>
      <c r="CX19" s="32"/>
      <c r="CY19" s="32"/>
      <c r="CZ19" s="32"/>
      <c r="DA19" s="32"/>
      <c r="DB19" s="32"/>
      <c r="DC19" s="32"/>
      <c r="DD19" s="32"/>
      <c r="DE19" s="32"/>
      <c r="DF19" s="32"/>
      <c r="DG19" s="32"/>
      <c r="DH19" s="32"/>
      <c r="DI19" s="32"/>
      <c r="DJ19" s="32"/>
      <c r="DK19" s="32"/>
      <c r="DL19" s="32"/>
      <c r="DM19" s="32"/>
      <c r="DN19" s="32"/>
      <c r="DO19" s="32"/>
      <c r="DP19" s="32"/>
      <c r="DQ19" s="32"/>
      <c r="DR19" s="32"/>
      <c r="DS19" s="32"/>
      <c r="DT19" s="32"/>
      <c r="DU19" s="32"/>
      <c r="DV19" s="32"/>
      <c r="DW19" s="32"/>
      <c r="DX19" s="32"/>
      <c r="DY19" s="32"/>
      <c r="DZ19" s="32"/>
      <c r="EA19" s="32"/>
      <c r="EB19" s="32"/>
      <c r="EC19" s="32"/>
      <c r="ED19" s="32"/>
      <c r="EE19" s="32"/>
      <c r="EF19" s="32"/>
      <c r="EG19" s="32"/>
      <c r="EH19" s="32"/>
      <c r="EI19" s="32"/>
      <c r="EJ19" s="32"/>
      <c r="EK19" s="32"/>
      <c r="EL19" s="32"/>
      <c r="EM19" s="32"/>
      <c r="EN19" s="32"/>
      <c r="EO19" s="32"/>
      <c r="EP19" s="32"/>
      <c r="EQ19" s="32"/>
      <c r="ER19" s="32"/>
      <c r="ES19" s="32"/>
      <c r="ET19" s="32"/>
      <c r="EU19" s="32"/>
      <c r="EV19" s="32"/>
      <c r="EW19" s="32"/>
      <c r="EX19" s="32"/>
      <c r="EY19" s="32"/>
      <c r="EZ19" s="32"/>
      <c r="FA19" s="32"/>
      <c r="FB19" s="32"/>
      <c r="FC19" s="32"/>
      <c r="FD19" s="32"/>
      <c r="FE19" s="32"/>
      <c r="FF19" s="32"/>
      <c r="FG19" s="32"/>
      <c r="FH19" s="32"/>
      <c r="FI19" s="32"/>
      <c r="FJ19" s="32"/>
      <c r="FK19" s="32"/>
      <c r="FL19" s="32"/>
      <c r="FM19" s="32"/>
      <c r="FN19" s="32"/>
      <c r="FO19" s="32"/>
      <c r="FP19" s="32"/>
      <c r="FQ19" s="32"/>
      <c r="FR19" s="32"/>
      <c r="FS19" s="32"/>
      <c r="FT19" s="32"/>
      <c r="FU19" s="32"/>
      <c r="FV19" s="32"/>
      <c r="FW19" s="32"/>
      <c r="FX19" s="32"/>
      <c r="FY19" s="32"/>
      <c r="FZ19" s="32"/>
      <c r="GA19" s="32"/>
      <c r="GB19" s="32"/>
      <c r="GC19" s="32"/>
      <c r="GD19" s="32"/>
      <c r="GE19" s="32"/>
      <c r="GF19" s="32"/>
    </row>
    <row r="20" spans="1:188" s="32" customFormat="1" ht="15" customHeight="1" x14ac:dyDescent="0.25">
      <c r="A20" s="28" t="s">
        <v>17</v>
      </c>
      <c r="B20" s="41"/>
      <c r="C20" s="41"/>
      <c r="D20" s="41"/>
      <c r="E20" s="107"/>
      <c r="F20" s="337"/>
      <c r="G20" s="337"/>
      <c r="H20" s="337"/>
      <c r="I20" s="337"/>
      <c r="J20" s="337"/>
      <c r="K20" s="337"/>
      <c r="L20" s="337"/>
      <c r="M20" s="70"/>
      <c r="N20" s="294"/>
      <c r="O20" s="7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  <c r="BA20" s="31"/>
      <c r="BB20" s="31"/>
      <c r="BC20" s="31"/>
      <c r="BD20" s="31"/>
      <c r="BE20" s="31"/>
      <c r="BF20" s="31"/>
      <c r="BG20" s="31"/>
      <c r="BH20" s="31"/>
      <c r="BI20" s="31"/>
      <c r="BJ20" s="31"/>
      <c r="BK20" s="31"/>
      <c r="BL20" s="31"/>
      <c r="BM20" s="31"/>
      <c r="BN20" s="31"/>
      <c r="BO20" s="31"/>
      <c r="BP20" s="31"/>
      <c r="BQ20" s="31"/>
      <c r="BR20" s="31"/>
      <c r="BS20" s="31"/>
      <c r="BT20" s="31"/>
      <c r="BU20" s="31"/>
      <c r="BV20" s="31"/>
      <c r="BW20" s="31"/>
      <c r="BX20" s="31"/>
      <c r="BY20" s="31"/>
      <c r="BZ20" s="31"/>
      <c r="CA20" s="31"/>
      <c r="CB20" s="31"/>
      <c r="CC20" s="31"/>
      <c r="CD20" s="31"/>
      <c r="CE20" s="31"/>
      <c r="CF20" s="31"/>
      <c r="CG20" s="31"/>
      <c r="CH20" s="31"/>
      <c r="CI20" s="31"/>
      <c r="CJ20" s="31"/>
      <c r="CK20" s="31"/>
      <c r="CL20" s="31"/>
      <c r="CM20" s="31"/>
      <c r="CN20" s="31"/>
      <c r="CO20" s="31"/>
      <c r="CP20" s="31"/>
      <c r="CQ20" s="31"/>
      <c r="CR20" s="31"/>
      <c r="CS20" s="31"/>
      <c r="CT20" s="31"/>
      <c r="CU20" s="31"/>
      <c r="CV20" s="31"/>
      <c r="CW20" s="31"/>
      <c r="CX20" s="31"/>
      <c r="CY20" s="31"/>
      <c r="CZ20" s="31"/>
      <c r="DA20" s="31"/>
      <c r="DB20" s="31"/>
      <c r="DC20" s="31"/>
      <c r="DD20" s="31"/>
      <c r="DE20" s="31"/>
      <c r="DF20" s="31"/>
      <c r="DG20" s="31"/>
      <c r="DH20" s="31"/>
      <c r="DI20" s="31"/>
      <c r="DJ20" s="31"/>
      <c r="DK20" s="31"/>
      <c r="DL20" s="31"/>
      <c r="DM20" s="31"/>
      <c r="DN20" s="31"/>
      <c r="DO20" s="31"/>
      <c r="DP20" s="31"/>
      <c r="DQ20" s="31"/>
      <c r="DR20" s="31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31"/>
      <c r="EF20" s="31"/>
      <c r="EG20" s="31"/>
      <c r="EH20" s="31"/>
      <c r="EI20" s="31"/>
      <c r="EJ20" s="31"/>
      <c r="EK20" s="31"/>
      <c r="EL20" s="31"/>
      <c r="EM20" s="31"/>
      <c r="EN20" s="31"/>
      <c r="EO20" s="31"/>
      <c r="EP20" s="31"/>
      <c r="EQ20" s="31"/>
      <c r="ER20" s="31"/>
      <c r="ES20" s="31"/>
      <c r="ET20" s="31"/>
      <c r="EU20" s="31"/>
      <c r="EV20" s="31"/>
      <c r="EW20" s="31"/>
      <c r="EX20" s="31"/>
      <c r="EY20" s="31"/>
      <c r="EZ20" s="31"/>
      <c r="FA20" s="31"/>
      <c r="FB20" s="31"/>
      <c r="FC20" s="31"/>
      <c r="FD20" s="31"/>
      <c r="FE20" s="31"/>
      <c r="FF20" s="31"/>
      <c r="FG20" s="31"/>
      <c r="FH20" s="31"/>
      <c r="FI20" s="31"/>
      <c r="FJ20" s="31"/>
      <c r="FK20" s="31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</row>
    <row r="21" spans="1:188" ht="30" x14ac:dyDescent="0.25">
      <c r="A21" s="228" t="s">
        <v>120</v>
      </c>
      <c r="B21" s="229">
        <f>'2 уровень'!C93</f>
        <v>68472</v>
      </c>
      <c r="C21" s="229">
        <f>'2 уровень'!D93</f>
        <v>28530</v>
      </c>
      <c r="D21" s="229">
        <f>'2 уровень'!E93</f>
        <v>30982</v>
      </c>
      <c r="E21" s="230">
        <f>'2 уровень'!F93</f>
        <v>108.5944619698563</v>
      </c>
      <c r="F21" s="326">
        <f>'2 уровень'!G93</f>
        <v>118232.86404</v>
      </c>
      <c r="G21" s="326">
        <f>'2 уровень'!H93</f>
        <v>49263.67</v>
      </c>
      <c r="H21" s="326">
        <f>'2 уровень'!I93</f>
        <v>54274.543440000001</v>
      </c>
      <c r="I21" s="326">
        <f>'2 уровень'!J93</f>
        <v>5010.8734399999958</v>
      </c>
      <c r="J21" s="326">
        <f>'2 уровень'!K93</f>
        <v>-620.65233000000001</v>
      </c>
      <c r="K21" s="326">
        <f>'2 уровень'!L93</f>
        <v>53653.891109999997</v>
      </c>
      <c r="L21" s="326">
        <f>'2 уровень'!M93</f>
        <v>110.17153906722743</v>
      </c>
      <c r="M21" s="70"/>
      <c r="O21" s="731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2"/>
      <c r="BK21" s="32"/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  <c r="BX21" s="32"/>
      <c r="BY21" s="32"/>
      <c r="BZ21" s="32"/>
      <c r="CA21" s="32"/>
      <c r="CB21" s="32"/>
      <c r="CC21" s="32"/>
      <c r="CD21" s="32"/>
      <c r="CE21" s="32"/>
      <c r="CF21" s="32"/>
      <c r="CG21" s="32"/>
      <c r="CH21" s="32"/>
      <c r="CI21" s="32"/>
      <c r="CJ21" s="32"/>
      <c r="CK21" s="32"/>
      <c r="CL21" s="32"/>
      <c r="CM21" s="32"/>
      <c r="CN21" s="32"/>
      <c r="CO21" s="32"/>
      <c r="CP21" s="32"/>
      <c r="CQ21" s="32"/>
      <c r="CR21" s="32"/>
      <c r="CS21" s="32"/>
      <c r="CT21" s="32"/>
      <c r="CU21" s="32"/>
      <c r="CV21" s="32"/>
      <c r="CW21" s="32"/>
      <c r="CX21" s="32"/>
      <c r="CY21" s="32"/>
      <c r="CZ21" s="32"/>
      <c r="DA21" s="32"/>
      <c r="DB21" s="32"/>
      <c r="DC21" s="32"/>
      <c r="DD21" s="32"/>
      <c r="DE21" s="32"/>
      <c r="DF21" s="32"/>
      <c r="DG21" s="32"/>
      <c r="DH21" s="32"/>
      <c r="DI21" s="32"/>
      <c r="DJ21" s="32"/>
      <c r="DK21" s="32"/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32"/>
      <c r="DX21" s="32"/>
      <c r="DY21" s="32"/>
      <c r="DZ21" s="32"/>
      <c r="EA21" s="32"/>
      <c r="EB21" s="32"/>
      <c r="EC21" s="32"/>
      <c r="ED21" s="32"/>
      <c r="EE21" s="32"/>
      <c r="EF21" s="32"/>
      <c r="EG21" s="32"/>
      <c r="EH21" s="32"/>
      <c r="EI21" s="32"/>
      <c r="EJ21" s="32"/>
      <c r="EK21" s="32"/>
      <c r="EL21" s="32"/>
      <c r="EM21" s="32"/>
      <c r="EN21" s="32"/>
      <c r="EO21" s="32"/>
      <c r="EP21" s="32"/>
      <c r="EQ21" s="32"/>
      <c r="ER21" s="32"/>
      <c r="ES21" s="32"/>
      <c r="ET21" s="32"/>
      <c r="EU21" s="32"/>
      <c r="EV21" s="32"/>
      <c r="EW21" s="32"/>
      <c r="EX21" s="32"/>
      <c r="EY21" s="32"/>
      <c r="EZ21" s="32"/>
      <c r="FA21" s="32"/>
      <c r="FB21" s="32"/>
      <c r="FC21" s="32"/>
      <c r="FD21" s="32"/>
      <c r="FE21" s="32"/>
      <c r="FF21" s="32"/>
      <c r="FG21" s="32"/>
      <c r="FH21" s="32"/>
      <c r="FI21" s="32"/>
      <c r="FJ21" s="32"/>
      <c r="FK21" s="32"/>
      <c r="FL21" s="32"/>
      <c r="FM21" s="32"/>
      <c r="FN21" s="32"/>
      <c r="FO21" s="32"/>
      <c r="FP21" s="32"/>
      <c r="FQ21" s="32"/>
      <c r="FR21" s="32"/>
      <c r="FS21" s="32"/>
      <c r="FT21" s="32"/>
      <c r="FU21" s="32"/>
      <c r="FV21" s="32"/>
      <c r="FW21" s="32"/>
      <c r="FX21" s="32"/>
      <c r="FY21" s="32"/>
      <c r="FZ21" s="32"/>
      <c r="GA21" s="32"/>
      <c r="GB21" s="32"/>
      <c r="GC21" s="32"/>
      <c r="GD21" s="32"/>
      <c r="GE21" s="32"/>
      <c r="GF21" s="32"/>
    </row>
    <row r="22" spans="1:188" ht="30" x14ac:dyDescent="0.25">
      <c r="A22" s="78" t="s">
        <v>79</v>
      </c>
      <c r="B22" s="34">
        <f>'2 уровень'!C94</f>
        <v>51896</v>
      </c>
      <c r="C22" s="34">
        <f>'2 уровень'!D94</f>
        <v>21623</v>
      </c>
      <c r="D22" s="34">
        <f>'2 уровень'!E94</f>
        <v>23774</v>
      </c>
      <c r="E22" s="106">
        <f>'2 уровень'!F94</f>
        <v>109.94774083152198</v>
      </c>
      <c r="F22" s="327">
        <f>'2 уровень'!G94</f>
        <v>83327.331359999996</v>
      </c>
      <c r="G22" s="327">
        <f>'2 уровень'!H94</f>
        <v>34719.71</v>
      </c>
      <c r="H22" s="327">
        <f>'2 уровень'!I94</f>
        <v>36770.11939</v>
      </c>
      <c r="I22" s="327">
        <f>'2 уровень'!J94</f>
        <v>2050.4093899999962</v>
      </c>
      <c r="J22" s="327">
        <f>'2 уровень'!K94</f>
        <v>-372.61686000000003</v>
      </c>
      <c r="K22" s="327">
        <f>'2 уровень'!L94</f>
        <v>36397.502529999998</v>
      </c>
      <c r="L22" s="327">
        <f>'2 уровень'!M94</f>
        <v>105.90560632562887</v>
      </c>
      <c r="M22" s="70"/>
      <c r="O22" s="731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32"/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2"/>
      <c r="CD22" s="32"/>
      <c r="CE22" s="32"/>
      <c r="CF22" s="32"/>
      <c r="CG22" s="32"/>
      <c r="CH22" s="32"/>
      <c r="CI22" s="32"/>
      <c r="CJ22" s="32"/>
      <c r="CK22" s="32"/>
      <c r="CL22" s="32"/>
      <c r="CM22" s="32"/>
      <c r="CN22" s="32"/>
      <c r="CO22" s="32"/>
      <c r="CP22" s="32"/>
      <c r="CQ22" s="32"/>
      <c r="CR22" s="32"/>
      <c r="CS22" s="32"/>
      <c r="CT22" s="32"/>
      <c r="CU22" s="32"/>
      <c r="CV22" s="32"/>
      <c r="CW22" s="32"/>
      <c r="CX22" s="32"/>
      <c r="CY22" s="32"/>
      <c r="CZ22" s="32"/>
      <c r="DA22" s="32"/>
      <c r="DB22" s="32"/>
      <c r="DC22" s="32"/>
      <c r="DD22" s="32"/>
      <c r="DE22" s="32"/>
      <c r="DF22" s="32"/>
      <c r="DG22" s="32"/>
      <c r="DH22" s="32"/>
      <c r="DI22" s="32"/>
      <c r="DJ22" s="32"/>
      <c r="DK22" s="32"/>
      <c r="DL22" s="32"/>
      <c r="DM22" s="32"/>
      <c r="DN22" s="32"/>
      <c r="DO22" s="32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</row>
    <row r="23" spans="1:188" ht="30" x14ac:dyDescent="0.25">
      <c r="A23" s="78" t="s">
        <v>80</v>
      </c>
      <c r="B23" s="34">
        <f>'2 уровень'!C95</f>
        <v>15570</v>
      </c>
      <c r="C23" s="34">
        <f>'2 уровень'!D95</f>
        <v>6488</v>
      </c>
      <c r="D23" s="34">
        <f>'2 уровень'!E95</f>
        <v>6294</v>
      </c>
      <c r="E23" s="106">
        <f>'2 уровень'!F95</f>
        <v>97.009864364981496</v>
      </c>
      <c r="F23" s="327">
        <f>'2 уровень'!G95</f>
        <v>28304.080199999997</v>
      </c>
      <c r="G23" s="327">
        <f>'2 уровень'!H95</f>
        <v>11793.359999999999</v>
      </c>
      <c r="H23" s="327">
        <f>'2 уровень'!I95</f>
        <v>11506.682930000001</v>
      </c>
      <c r="I23" s="327">
        <f>'2 уровень'!J95</f>
        <v>-286.67706999999996</v>
      </c>
      <c r="J23" s="327">
        <f>'2 уровень'!K95</f>
        <v>-135.16763</v>
      </c>
      <c r="K23" s="327">
        <f>'2 уровень'!L95</f>
        <v>11371.515300000001</v>
      </c>
      <c r="L23" s="327">
        <f>'2 уровень'!M95</f>
        <v>97.569165445640621</v>
      </c>
      <c r="M23" s="70"/>
      <c r="O23" s="731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  <c r="BI23" s="32"/>
      <c r="BJ23" s="32"/>
      <c r="BK23" s="32"/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  <c r="BZ23" s="32"/>
      <c r="CA23" s="32"/>
      <c r="CB23" s="32"/>
      <c r="CC23" s="32"/>
      <c r="CD23" s="32"/>
      <c r="CE23" s="32"/>
      <c r="CF23" s="32"/>
      <c r="CG23" s="32"/>
      <c r="CH23" s="32"/>
      <c r="CI23" s="32"/>
      <c r="CJ23" s="32"/>
      <c r="CK23" s="32"/>
      <c r="CL23" s="32"/>
      <c r="CM23" s="32"/>
      <c r="CN23" s="32"/>
      <c r="CO23" s="32"/>
      <c r="CP23" s="32"/>
      <c r="CQ23" s="32"/>
      <c r="CR23" s="32"/>
      <c r="CS23" s="32"/>
      <c r="CT23" s="32"/>
      <c r="CU23" s="32"/>
      <c r="CV23" s="32"/>
      <c r="CW23" s="32"/>
      <c r="CX23" s="32"/>
      <c r="CY23" s="32"/>
      <c r="CZ23" s="32"/>
      <c r="DA23" s="32"/>
      <c r="DB23" s="32"/>
      <c r="DC23" s="32"/>
      <c r="DD23" s="32"/>
      <c r="DE23" s="32"/>
      <c r="DF23" s="32"/>
      <c r="DG23" s="32"/>
      <c r="DH23" s="32"/>
      <c r="DI23" s="32"/>
      <c r="DJ23" s="32"/>
      <c r="DK23" s="32"/>
      <c r="DL23" s="32"/>
      <c r="DM23" s="32"/>
      <c r="DN23" s="32"/>
      <c r="DO23" s="32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</row>
    <row r="24" spans="1:188" ht="45" x14ac:dyDescent="0.25">
      <c r="A24" s="78" t="s">
        <v>99</v>
      </c>
      <c r="B24" s="34">
        <f>'2 уровень'!C96</f>
        <v>185</v>
      </c>
      <c r="C24" s="34">
        <f>'2 уровень'!D96</f>
        <v>77</v>
      </c>
      <c r="D24" s="34">
        <f>'2 уровень'!E96</f>
        <v>163</v>
      </c>
      <c r="E24" s="106">
        <f>'2 уровень'!F96</f>
        <v>211.6883116883117</v>
      </c>
      <c r="F24" s="327">
        <f>'2 уровень'!G96</f>
        <v>1213.9848000000002</v>
      </c>
      <c r="G24" s="327">
        <f>'2 уровень'!H96</f>
        <v>505.82000000000005</v>
      </c>
      <c r="H24" s="327">
        <f>'2 уровень'!I96</f>
        <v>1069.61904</v>
      </c>
      <c r="I24" s="327">
        <f>'2 уровень'!J96</f>
        <v>563.79903999999999</v>
      </c>
      <c r="J24" s="327">
        <f>'2 уровень'!K96</f>
        <v>-6.5620799999999999</v>
      </c>
      <c r="K24" s="327">
        <f>'2 уровень'!L96</f>
        <v>1063.0569599999999</v>
      </c>
      <c r="L24" s="327">
        <f>'2 уровень'!M96</f>
        <v>211.462385828951</v>
      </c>
      <c r="M24" s="70"/>
      <c r="O24" s="731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2"/>
      <c r="CD24" s="32"/>
      <c r="CE24" s="32"/>
      <c r="CF24" s="32"/>
      <c r="CG24" s="32"/>
      <c r="CH24" s="32"/>
      <c r="CI24" s="32"/>
      <c r="CJ24" s="32"/>
      <c r="CK24" s="32"/>
      <c r="CL24" s="32"/>
      <c r="CM24" s="32"/>
      <c r="CN24" s="32"/>
      <c r="CO24" s="32"/>
      <c r="CP24" s="32"/>
      <c r="CQ24" s="32"/>
      <c r="CR24" s="32"/>
      <c r="CS24" s="32"/>
      <c r="CT24" s="32"/>
      <c r="CU24" s="32"/>
      <c r="CV24" s="32"/>
      <c r="CW24" s="32"/>
      <c r="CX24" s="32"/>
      <c r="CY24" s="32"/>
      <c r="CZ24" s="32"/>
      <c r="DA24" s="32"/>
      <c r="DB24" s="32"/>
      <c r="DC24" s="32"/>
      <c r="DD24" s="32"/>
      <c r="DE24" s="32"/>
      <c r="DF24" s="32"/>
      <c r="DG24" s="32"/>
      <c r="DH24" s="32"/>
      <c r="DI24" s="32"/>
      <c r="DJ24" s="32"/>
      <c r="DK24" s="32"/>
      <c r="DL24" s="32"/>
      <c r="DM24" s="32"/>
      <c r="DN24" s="32"/>
      <c r="DO24" s="32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  <c r="GF24" s="32"/>
    </row>
    <row r="25" spans="1:188" ht="30" x14ac:dyDescent="0.25">
      <c r="A25" s="78" t="s">
        <v>100</v>
      </c>
      <c r="B25" s="34">
        <f>'2 уровень'!C97</f>
        <v>821</v>
      </c>
      <c r="C25" s="34">
        <f>'2 уровень'!D97</f>
        <v>342</v>
      </c>
      <c r="D25" s="34">
        <f>'2 уровень'!E97</f>
        <v>751</v>
      </c>
      <c r="E25" s="106">
        <f>'2 уровень'!F97</f>
        <v>219.59064327485379</v>
      </c>
      <c r="F25" s="327">
        <f>'2 уровень'!G97</f>
        <v>5387.4676799999997</v>
      </c>
      <c r="G25" s="327">
        <f>'2 уровень'!H97</f>
        <v>2244.7799999999997</v>
      </c>
      <c r="H25" s="327">
        <f>'2 уровень'!I97</f>
        <v>4928.1220800000001</v>
      </c>
      <c r="I25" s="327">
        <f>'2 уровень'!J97</f>
        <v>2683.3420799999999</v>
      </c>
      <c r="J25" s="327">
        <f>'2 уровень'!K97</f>
        <v>-106.30576000000001</v>
      </c>
      <c r="K25" s="327">
        <f>'2 уровень'!L97</f>
        <v>4821.8163199999999</v>
      </c>
      <c r="L25" s="327">
        <f>'2 уровень'!M97</f>
        <v>219.53697377916771</v>
      </c>
      <c r="M25" s="70"/>
      <c r="O25" s="731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  <c r="CG25" s="32"/>
      <c r="CH25" s="32"/>
      <c r="CI25" s="32"/>
      <c r="CJ25" s="32"/>
      <c r="CK25" s="32"/>
      <c r="CL25" s="32"/>
      <c r="CM25" s="32"/>
      <c r="CN25" s="32"/>
      <c r="CO25" s="32"/>
      <c r="CP25" s="32"/>
      <c r="CQ25" s="32"/>
      <c r="CR25" s="32"/>
      <c r="CS25" s="32"/>
      <c r="CT25" s="32"/>
      <c r="CU25" s="32"/>
      <c r="CV25" s="32"/>
      <c r="CW25" s="32"/>
      <c r="CX25" s="32"/>
      <c r="CY25" s="32"/>
      <c r="CZ25" s="32"/>
      <c r="DA25" s="32"/>
      <c r="DB25" s="32"/>
      <c r="DC25" s="32"/>
      <c r="DD25" s="32"/>
      <c r="DE25" s="32"/>
      <c r="DF25" s="32"/>
      <c r="DG25" s="32"/>
      <c r="DH25" s="32"/>
      <c r="DI25" s="32"/>
      <c r="DJ25" s="32"/>
      <c r="DK25" s="32"/>
      <c r="DL25" s="32"/>
      <c r="DM25" s="32"/>
      <c r="DN25" s="32"/>
      <c r="DO25" s="32"/>
      <c r="DP25" s="32"/>
      <c r="DQ25" s="32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32"/>
      <c r="EM25" s="32"/>
      <c r="EN25" s="32"/>
      <c r="EO25" s="32"/>
      <c r="EP25" s="32"/>
      <c r="EQ25" s="32"/>
      <c r="ER25" s="32"/>
      <c r="ES25" s="32"/>
      <c r="ET25" s="32"/>
      <c r="EU25" s="32"/>
      <c r="EV25" s="32"/>
      <c r="EW25" s="32"/>
      <c r="EX25" s="32"/>
      <c r="EY25" s="32"/>
      <c r="EZ25" s="32"/>
      <c r="FA25" s="32"/>
      <c r="FB25" s="32"/>
      <c r="FC25" s="32"/>
      <c r="FD25" s="32"/>
      <c r="FE25" s="32"/>
      <c r="FF25" s="32"/>
      <c r="FG25" s="32"/>
      <c r="FH25" s="32"/>
      <c r="FI25" s="32"/>
      <c r="FJ25" s="32"/>
      <c r="FK25" s="32"/>
      <c r="FL25" s="32"/>
      <c r="FM25" s="32"/>
      <c r="FN25" s="32"/>
      <c r="FO25" s="32"/>
      <c r="FP25" s="32"/>
      <c r="FQ25" s="32"/>
      <c r="FR25" s="32"/>
      <c r="FS25" s="32"/>
      <c r="FT25" s="32"/>
      <c r="FU25" s="32"/>
      <c r="FV25" s="32"/>
      <c r="FW25" s="32"/>
      <c r="FX25" s="32"/>
      <c r="FY25" s="32"/>
      <c r="FZ25" s="32"/>
      <c r="GA25" s="32"/>
      <c r="GB25" s="32"/>
      <c r="GC25" s="32"/>
      <c r="GD25" s="32"/>
      <c r="GE25" s="32"/>
      <c r="GF25" s="32"/>
    </row>
    <row r="26" spans="1:188" ht="30" x14ac:dyDescent="0.25">
      <c r="A26" s="231" t="s">
        <v>112</v>
      </c>
      <c r="B26" s="229">
        <f>'2 уровень'!C98</f>
        <v>85848</v>
      </c>
      <c r="C26" s="229">
        <f>'2 уровень'!D98</f>
        <v>35769</v>
      </c>
      <c r="D26" s="229">
        <f>'2 уровень'!E98</f>
        <v>36484</v>
      </c>
      <c r="E26" s="230">
        <f>'2 уровень'!F98</f>
        <v>101.99893762755458</v>
      </c>
      <c r="F26" s="326">
        <f>'2 уровень'!G98</f>
        <v>186682.44089</v>
      </c>
      <c r="G26" s="326">
        <f>'2 уровень'!H98</f>
        <v>77784.350000000006</v>
      </c>
      <c r="H26" s="326">
        <f>'2 уровень'!I98</f>
        <v>76126.960729999992</v>
      </c>
      <c r="I26" s="326">
        <f>'2 уровень'!J98</f>
        <v>-1657.3892699999976</v>
      </c>
      <c r="J26" s="326">
        <f>'2 уровень'!K98</f>
        <v>-157.69878000000003</v>
      </c>
      <c r="K26" s="326">
        <f>'2 уровень'!L98</f>
        <v>75969.26195</v>
      </c>
      <c r="L26" s="326">
        <f>'2 уровень'!M98</f>
        <v>97.869250986863022</v>
      </c>
      <c r="M26" s="70"/>
      <c r="O26" s="731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32"/>
      <c r="BS26" s="32"/>
      <c r="BT26" s="32"/>
      <c r="BU26" s="32"/>
      <c r="BV26" s="32"/>
      <c r="BW26" s="32"/>
      <c r="BX26" s="32"/>
      <c r="BY26" s="32"/>
      <c r="BZ26" s="32"/>
      <c r="CA26" s="32"/>
      <c r="CB26" s="32"/>
      <c r="CC26" s="32"/>
      <c r="CD26" s="32"/>
      <c r="CE26" s="32"/>
      <c r="CF26" s="32"/>
      <c r="CG26" s="32"/>
      <c r="CH26" s="32"/>
      <c r="CI26" s="32"/>
      <c r="CJ26" s="32"/>
      <c r="CK26" s="32"/>
      <c r="CL26" s="32"/>
      <c r="CM26" s="32"/>
      <c r="CN26" s="32"/>
      <c r="CO26" s="32"/>
      <c r="CP26" s="32"/>
      <c r="CQ26" s="32"/>
      <c r="CR26" s="32"/>
      <c r="CS26" s="32"/>
      <c r="CT26" s="32"/>
      <c r="CU26" s="32"/>
      <c r="CV26" s="32"/>
      <c r="CW26" s="32"/>
      <c r="CX26" s="32"/>
      <c r="CY26" s="32"/>
      <c r="CZ26" s="32"/>
      <c r="DA26" s="32"/>
      <c r="DB26" s="32"/>
      <c r="DC26" s="32"/>
      <c r="DD26" s="32"/>
      <c r="DE26" s="32"/>
      <c r="DF26" s="32"/>
      <c r="DG26" s="32"/>
      <c r="DH26" s="32"/>
      <c r="DI26" s="32"/>
      <c r="DJ26" s="32"/>
      <c r="DK26" s="32"/>
      <c r="DL26" s="32"/>
      <c r="DM26" s="32"/>
      <c r="DN26" s="32"/>
      <c r="DO26" s="32"/>
      <c r="DP26" s="32"/>
      <c r="DQ26" s="32"/>
      <c r="DR26" s="32"/>
      <c r="DS26" s="32"/>
      <c r="DT26" s="32"/>
      <c r="DU26" s="32"/>
      <c r="DV26" s="32"/>
      <c r="DW26" s="32"/>
      <c r="DX26" s="32"/>
      <c r="DY26" s="32"/>
      <c r="DZ26" s="32"/>
      <c r="EA26" s="32"/>
      <c r="EB26" s="32"/>
      <c r="EC26" s="32"/>
      <c r="ED26" s="32"/>
      <c r="EE26" s="32"/>
      <c r="EF26" s="32"/>
      <c r="EG26" s="32"/>
      <c r="EH26" s="32"/>
      <c r="EI26" s="32"/>
      <c r="EJ26" s="32"/>
      <c r="EK26" s="32"/>
      <c r="EL26" s="32"/>
      <c r="EM26" s="32"/>
      <c r="EN26" s="32"/>
      <c r="EO26" s="32"/>
      <c r="EP26" s="32"/>
      <c r="EQ26" s="32"/>
      <c r="ER26" s="32"/>
      <c r="ES26" s="32"/>
      <c r="ET26" s="32"/>
      <c r="EU26" s="32"/>
      <c r="EV26" s="32"/>
      <c r="EW26" s="32"/>
      <c r="EX26" s="32"/>
      <c r="EY26" s="32"/>
      <c r="EZ26" s="32"/>
      <c r="FA26" s="32"/>
      <c r="FB26" s="32"/>
      <c r="FC26" s="32"/>
      <c r="FD26" s="32"/>
      <c r="FE26" s="32"/>
      <c r="FF26" s="32"/>
      <c r="FG26" s="32"/>
      <c r="FH26" s="32"/>
      <c r="FI26" s="32"/>
      <c r="FJ26" s="32"/>
      <c r="FK26" s="32"/>
      <c r="FL26" s="32"/>
      <c r="FM26" s="32"/>
      <c r="FN26" s="32"/>
      <c r="FO26" s="32"/>
      <c r="FP26" s="32"/>
      <c r="FQ26" s="32"/>
      <c r="FR26" s="32"/>
      <c r="FS26" s="32"/>
      <c r="FT26" s="32"/>
      <c r="FU26" s="32"/>
      <c r="FV26" s="32"/>
      <c r="FW26" s="32"/>
      <c r="FX26" s="32"/>
      <c r="FY26" s="32"/>
      <c r="FZ26" s="32"/>
      <c r="GA26" s="32"/>
      <c r="GB26" s="32"/>
      <c r="GC26" s="32"/>
      <c r="GD26" s="32"/>
      <c r="GE26" s="32"/>
      <c r="GF26" s="32"/>
    </row>
    <row r="27" spans="1:188" ht="30" x14ac:dyDescent="0.25">
      <c r="A27" s="78" t="s">
        <v>108</v>
      </c>
      <c r="B27" s="34">
        <f>'2 уровень'!C99</f>
        <v>13854</v>
      </c>
      <c r="C27" s="34">
        <f>'2 уровень'!D99</f>
        <v>5772</v>
      </c>
      <c r="D27" s="34">
        <f>'2 уровень'!E99</f>
        <v>5850</v>
      </c>
      <c r="E27" s="106">
        <f>'2 уровень'!F99</f>
        <v>101.35135135135135</v>
      </c>
      <c r="F27" s="327">
        <f>'2 уровень'!G99</f>
        <v>29377.545540000003</v>
      </c>
      <c r="G27" s="327">
        <f>'2 уровень'!H99</f>
        <v>12240.65</v>
      </c>
      <c r="H27" s="327">
        <f>'2 уровень'!I99</f>
        <v>12261.298739999998</v>
      </c>
      <c r="I27" s="327">
        <f>'2 уровень'!J99</f>
        <v>20.648740000000771</v>
      </c>
      <c r="J27" s="327">
        <f>'2 уровень'!K99</f>
        <v>-58.341590000000004</v>
      </c>
      <c r="K27" s="327">
        <f>'2 уровень'!L99</f>
        <v>12202.957150000002</v>
      </c>
      <c r="L27" s="327">
        <f>'2 уровень'!M99</f>
        <v>100.16868989800378</v>
      </c>
      <c r="M27" s="70"/>
      <c r="O27" s="731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32"/>
      <c r="BS27" s="32"/>
      <c r="BT27" s="32"/>
      <c r="BU27" s="32"/>
      <c r="BV27" s="32"/>
      <c r="BW27" s="32"/>
      <c r="BX27" s="32"/>
      <c r="BY27" s="32"/>
      <c r="BZ27" s="32"/>
      <c r="CA27" s="32"/>
      <c r="CB27" s="32"/>
      <c r="CC27" s="32"/>
      <c r="CD27" s="32"/>
      <c r="CE27" s="32"/>
      <c r="CF27" s="32"/>
      <c r="CG27" s="32"/>
      <c r="CH27" s="32"/>
      <c r="CI27" s="32"/>
      <c r="CJ27" s="32"/>
      <c r="CK27" s="32"/>
      <c r="CL27" s="32"/>
      <c r="CM27" s="32"/>
      <c r="CN27" s="32"/>
      <c r="CO27" s="32"/>
      <c r="CP27" s="32"/>
      <c r="CQ27" s="32"/>
      <c r="CR27" s="32"/>
      <c r="CS27" s="32"/>
      <c r="CT27" s="32"/>
      <c r="CU27" s="32"/>
      <c r="CV27" s="32"/>
      <c r="CW27" s="32"/>
      <c r="CX27" s="32"/>
      <c r="CY27" s="32"/>
      <c r="CZ27" s="32"/>
      <c r="DA27" s="32"/>
      <c r="DB27" s="32"/>
      <c r="DC27" s="32"/>
      <c r="DD27" s="32"/>
      <c r="DE27" s="32"/>
      <c r="DF27" s="32"/>
      <c r="DG27" s="32"/>
      <c r="DH27" s="32"/>
      <c r="DI27" s="32"/>
      <c r="DJ27" s="32"/>
      <c r="DK27" s="32"/>
      <c r="DL27" s="32"/>
      <c r="DM27" s="32"/>
      <c r="DN27" s="32"/>
      <c r="DO27" s="32"/>
      <c r="DP27" s="32"/>
      <c r="DQ27" s="32"/>
      <c r="DR27" s="32"/>
      <c r="DS27" s="32"/>
      <c r="DT27" s="32"/>
      <c r="DU27" s="32"/>
      <c r="DV27" s="32"/>
      <c r="DW27" s="32"/>
      <c r="DX27" s="32"/>
      <c r="DY27" s="32"/>
      <c r="DZ27" s="32"/>
      <c r="EA27" s="32"/>
      <c r="EB27" s="32"/>
      <c r="EC27" s="32"/>
      <c r="ED27" s="32"/>
      <c r="EE27" s="32"/>
      <c r="EF27" s="32"/>
      <c r="EG27" s="32"/>
      <c r="EH27" s="32"/>
      <c r="EI27" s="32"/>
      <c r="EJ27" s="32"/>
      <c r="EK27" s="32"/>
      <c r="EL27" s="32"/>
      <c r="EM27" s="32"/>
      <c r="EN27" s="32"/>
      <c r="EO27" s="32"/>
      <c r="EP27" s="32"/>
      <c r="EQ27" s="32"/>
      <c r="ER27" s="32"/>
      <c r="ES27" s="32"/>
      <c r="ET27" s="32"/>
      <c r="EU27" s="32"/>
      <c r="EV27" s="32"/>
      <c r="EW27" s="32"/>
      <c r="EX27" s="32"/>
      <c r="EY27" s="32"/>
      <c r="EZ27" s="32"/>
      <c r="FA27" s="32"/>
      <c r="FB27" s="32"/>
      <c r="FC27" s="32"/>
      <c r="FD27" s="32"/>
      <c r="FE27" s="32"/>
      <c r="FF27" s="32"/>
      <c r="FG27" s="32"/>
      <c r="FH27" s="32"/>
      <c r="FI27" s="32"/>
      <c r="FJ27" s="32"/>
      <c r="FK27" s="32"/>
      <c r="FL27" s="32"/>
      <c r="FM27" s="32"/>
      <c r="FN27" s="32"/>
      <c r="FO27" s="32"/>
      <c r="FP27" s="32"/>
      <c r="FQ27" s="32"/>
      <c r="FR27" s="32"/>
      <c r="FS27" s="32"/>
      <c r="FT27" s="32"/>
      <c r="FU27" s="32"/>
      <c r="FV27" s="32"/>
      <c r="FW27" s="32"/>
      <c r="FX27" s="32"/>
      <c r="FY27" s="32"/>
      <c r="FZ27" s="32"/>
      <c r="GA27" s="32"/>
      <c r="GB27" s="32"/>
      <c r="GC27" s="32"/>
      <c r="GD27" s="32"/>
      <c r="GE27" s="32"/>
      <c r="GF27" s="32"/>
    </row>
    <row r="28" spans="1:188" ht="60" x14ac:dyDescent="0.25">
      <c r="A28" s="78" t="s">
        <v>81</v>
      </c>
      <c r="B28" s="34">
        <f>'2 уровень'!C100</f>
        <v>48137</v>
      </c>
      <c r="C28" s="34">
        <f>'2 уровень'!D100</f>
        <v>20057</v>
      </c>
      <c r="D28" s="34">
        <f>'2 уровень'!E100</f>
        <v>20287</v>
      </c>
      <c r="E28" s="106">
        <f>'2 уровень'!F100</f>
        <v>101.14673181432916</v>
      </c>
      <c r="F28" s="327">
        <f>'2 уровень'!G100</f>
        <v>130879.6893</v>
      </c>
      <c r="G28" s="327">
        <f>'2 уровень'!H100</f>
        <v>54533.2</v>
      </c>
      <c r="H28" s="327">
        <f>'2 уровень'!I100</f>
        <v>52380.212960000004</v>
      </c>
      <c r="I28" s="327">
        <f>'2 уровень'!J100</f>
        <v>-2152.9870399999973</v>
      </c>
      <c r="J28" s="327">
        <f>'2 уровень'!K100</f>
        <v>-88.787210000000002</v>
      </c>
      <c r="K28" s="327">
        <f>'2 уровень'!L100</f>
        <v>52291.425750000002</v>
      </c>
      <c r="L28" s="327">
        <f>'2 уровень'!M100</f>
        <v>96.051970102616409</v>
      </c>
      <c r="M28" s="70"/>
      <c r="O28" s="731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32"/>
      <c r="BR28" s="32"/>
      <c r="BS28" s="32"/>
      <c r="BT28" s="32"/>
      <c r="BU28" s="32"/>
      <c r="BV28" s="32"/>
      <c r="BW28" s="32"/>
      <c r="BX28" s="32"/>
      <c r="BY28" s="32"/>
      <c r="BZ28" s="32"/>
      <c r="CA28" s="32"/>
      <c r="CB28" s="32"/>
      <c r="CC28" s="32"/>
      <c r="CD28" s="32"/>
      <c r="CE28" s="32"/>
      <c r="CF28" s="32"/>
      <c r="CG28" s="32"/>
      <c r="CH28" s="32"/>
      <c r="CI28" s="32"/>
      <c r="CJ28" s="32"/>
      <c r="CK28" s="32"/>
      <c r="CL28" s="32"/>
      <c r="CM28" s="32"/>
      <c r="CN28" s="32"/>
      <c r="CO28" s="32"/>
      <c r="CP28" s="32"/>
      <c r="CQ28" s="32"/>
      <c r="CR28" s="32"/>
      <c r="CS28" s="32"/>
      <c r="CT28" s="32"/>
      <c r="CU28" s="32"/>
      <c r="CV28" s="32"/>
      <c r="CW28" s="32"/>
      <c r="CX28" s="32"/>
      <c r="CY28" s="32"/>
      <c r="CZ28" s="32"/>
      <c r="DA28" s="32"/>
      <c r="DB28" s="32"/>
      <c r="DC28" s="32"/>
      <c r="DD28" s="32"/>
      <c r="DE28" s="32"/>
      <c r="DF28" s="32"/>
      <c r="DG28" s="32"/>
      <c r="DH28" s="32"/>
      <c r="DI28" s="32"/>
      <c r="DJ28" s="32"/>
      <c r="DK28" s="32"/>
      <c r="DL28" s="32"/>
      <c r="DM28" s="32"/>
      <c r="DN28" s="32"/>
      <c r="DO28" s="32"/>
      <c r="DP28" s="32"/>
      <c r="DQ28" s="32"/>
      <c r="DR28" s="32"/>
      <c r="DS28" s="32"/>
      <c r="DT28" s="32"/>
      <c r="DU28" s="32"/>
      <c r="DV28" s="32"/>
      <c r="DW28" s="32"/>
      <c r="DX28" s="32"/>
      <c r="DY28" s="32"/>
      <c r="DZ28" s="32"/>
      <c r="EA28" s="32"/>
      <c r="EB28" s="32"/>
      <c r="EC28" s="32"/>
      <c r="ED28" s="32"/>
      <c r="EE28" s="32"/>
      <c r="EF28" s="32"/>
      <c r="EG28" s="32"/>
      <c r="EH28" s="32"/>
      <c r="EI28" s="32"/>
      <c r="EJ28" s="32"/>
      <c r="EK28" s="32"/>
      <c r="EL28" s="32"/>
      <c r="EM28" s="32"/>
      <c r="EN28" s="32"/>
      <c r="EO28" s="32"/>
      <c r="EP28" s="32"/>
      <c r="EQ28" s="32"/>
      <c r="ER28" s="32"/>
      <c r="ES28" s="32"/>
      <c r="ET28" s="32"/>
      <c r="EU28" s="32"/>
      <c r="EV28" s="32"/>
      <c r="EW28" s="32"/>
      <c r="EX28" s="32"/>
      <c r="EY28" s="32"/>
      <c r="EZ28" s="32"/>
      <c r="FA28" s="32"/>
      <c r="FB28" s="32"/>
      <c r="FC28" s="32"/>
      <c r="FD28" s="32"/>
      <c r="FE28" s="32"/>
      <c r="FF28" s="32"/>
      <c r="FG28" s="32"/>
      <c r="FH28" s="32"/>
      <c r="FI28" s="32"/>
      <c r="FJ28" s="32"/>
      <c r="FK28" s="32"/>
      <c r="FL28" s="32"/>
      <c r="FM28" s="32"/>
      <c r="FN28" s="32"/>
      <c r="FO28" s="32"/>
      <c r="FP28" s="32"/>
      <c r="FQ28" s="32"/>
      <c r="FR28" s="32"/>
      <c r="FS28" s="32"/>
      <c r="FT28" s="32"/>
      <c r="FU28" s="32"/>
      <c r="FV28" s="32"/>
      <c r="FW28" s="32"/>
      <c r="FX28" s="32"/>
      <c r="FY28" s="32"/>
      <c r="FZ28" s="32"/>
      <c r="GA28" s="32"/>
      <c r="GB28" s="32"/>
      <c r="GC28" s="32"/>
      <c r="GD28" s="32"/>
      <c r="GE28" s="32"/>
      <c r="GF28" s="32"/>
    </row>
    <row r="29" spans="1:188" ht="45" x14ac:dyDescent="0.25">
      <c r="A29" s="78" t="s">
        <v>109</v>
      </c>
      <c r="B29" s="34">
        <f>'2 уровень'!C101</f>
        <v>23857</v>
      </c>
      <c r="C29" s="34">
        <f>'2 уровень'!D101</f>
        <v>9940</v>
      </c>
      <c r="D29" s="34">
        <f>'2 уровень'!E101</f>
        <v>10347</v>
      </c>
      <c r="E29" s="106">
        <f>'2 уровень'!F101</f>
        <v>104.09456740442656</v>
      </c>
      <c r="F29" s="327">
        <f>'2 уровень'!G101</f>
        <v>26425.206049999997</v>
      </c>
      <c r="G29" s="327">
        <f>'2 уровень'!H101</f>
        <v>11010.5</v>
      </c>
      <c r="H29" s="327">
        <f>'2 уровень'!I101</f>
        <v>11485.44903</v>
      </c>
      <c r="I29" s="327">
        <f>'2 уровень'!J101</f>
        <v>474.94902999999846</v>
      </c>
      <c r="J29" s="327">
        <f>'2 уровень'!K101</f>
        <v>-10.569980000000001</v>
      </c>
      <c r="K29" s="327">
        <f>'2 уровень'!L101</f>
        <v>11474.87905</v>
      </c>
      <c r="L29" s="327">
        <f>'2 уровень'!M101</f>
        <v>104.31360092638843</v>
      </c>
      <c r="M29" s="70"/>
      <c r="O29" s="731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32"/>
      <c r="BS29" s="32"/>
      <c r="BT29" s="32"/>
      <c r="BU29" s="32"/>
      <c r="BV29" s="32"/>
      <c r="BW29" s="32"/>
      <c r="BX29" s="32"/>
      <c r="BY29" s="32"/>
      <c r="BZ29" s="32"/>
      <c r="CA29" s="32"/>
      <c r="CB29" s="32"/>
      <c r="CC29" s="32"/>
      <c r="CD29" s="32"/>
      <c r="CE29" s="32"/>
      <c r="CF29" s="32"/>
      <c r="CG29" s="32"/>
      <c r="CH29" s="32"/>
      <c r="CI29" s="32"/>
      <c r="CJ29" s="32"/>
      <c r="CK29" s="32"/>
      <c r="CL29" s="32"/>
      <c r="CM29" s="32"/>
      <c r="CN29" s="32"/>
      <c r="CO29" s="32"/>
      <c r="CP29" s="32"/>
      <c r="CQ29" s="32"/>
      <c r="CR29" s="32"/>
      <c r="CS29" s="32"/>
      <c r="CT29" s="32"/>
      <c r="CU29" s="32"/>
      <c r="CV29" s="32"/>
      <c r="CW29" s="32"/>
      <c r="CX29" s="32"/>
      <c r="CY29" s="32"/>
      <c r="CZ29" s="32"/>
      <c r="DA29" s="32"/>
      <c r="DB29" s="32"/>
      <c r="DC29" s="32"/>
      <c r="DD29" s="32"/>
      <c r="DE29" s="32"/>
      <c r="DF29" s="32"/>
      <c r="DG29" s="32"/>
      <c r="DH29" s="32"/>
      <c r="DI29" s="32"/>
      <c r="DJ29" s="32"/>
      <c r="DK29" s="32"/>
      <c r="DL29" s="32"/>
      <c r="DM29" s="32"/>
      <c r="DN29" s="32"/>
      <c r="DO29" s="32"/>
      <c r="DP29" s="32"/>
      <c r="DQ29" s="32"/>
      <c r="DR29" s="32"/>
      <c r="DS29" s="32"/>
      <c r="DT29" s="32"/>
      <c r="DU29" s="32"/>
      <c r="DV29" s="32"/>
      <c r="DW29" s="32"/>
      <c r="DX29" s="32"/>
      <c r="DY29" s="32"/>
      <c r="DZ29" s="32"/>
      <c r="EA29" s="32"/>
      <c r="EB29" s="32"/>
      <c r="EC29" s="32"/>
      <c r="ED29" s="32"/>
      <c r="EE29" s="32"/>
      <c r="EF29" s="32"/>
      <c r="EG29" s="32"/>
      <c r="EH29" s="32"/>
      <c r="EI29" s="32"/>
      <c r="EJ29" s="32"/>
      <c r="EK29" s="32"/>
      <c r="EL29" s="32"/>
      <c r="EM29" s="32"/>
      <c r="EN29" s="32"/>
      <c r="EO29" s="32"/>
      <c r="EP29" s="32"/>
      <c r="EQ29" s="32"/>
      <c r="ER29" s="32"/>
      <c r="ES29" s="32"/>
      <c r="ET29" s="32"/>
      <c r="EU29" s="32"/>
      <c r="EV29" s="32"/>
      <c r="EW29" s="32"/>
      <c r="EX29" s="32"/>
      <c r="EY29" s="32"/>
      <c r="EZ29" s="32"/>
      <c r="FA29" s="32"/>
      <c r="FB29" s="32"/>
      <c r="FC29" s="32"/>
      <c r="FD29" s="32"/>
      <c r="FE29" s="32"/>
      <c r="FF29" s="32"/>
      <c r="FG29" s="32"/>
      <c r="FH29" s="32"/>
      <c r="FI29" s="32"/>
      <c r="FJ29" s="32"/>
      <c r="FK29" s="32"/>
      <c r="FL29" s="32"/>
      <c r="FM29" s="32"/>
      <c r="FN29" s="32"/>
      <c r="FO29" s="32"/>
      <c r="FP29" s="32"/>
      <c r="FQ29" s="32"/>
      <c r="FR29" s="32"/>
      <c r="FS29" s="32"/>
      <c r="FT29" s="32"/>
      <c r="FU29" s="32"/>
      <c r="FV29" s="32"/>
      <c r="FW29" s="32"/>
      <c r="FX29" s="32"/>
      <c r="FY29" s="32"/>
      <c r="FZ29" s="32"/>
      <c r="GA29" s="32"/>
      <c r="GB29" s="32"/>
      <c r="GC29" s="32"/>
      <c r="GD29" s="32"/>
      <c r="GE29" s="32"/>
      <c r="GF29" s="32"/>
    </row>
    <row r="30" spans="1:188" ht="30.75" thickBot="1" x14ac:dyDescent="0.3">
      <c r="A30" s="78" t="s">
        <v>123</v>
      </c>
      <c r="B30" s="232">
        <f>'2 уровень'!C102</f>
        <v>123106</v>
      </c>
      <c r="C30" s="232">
        <f>'2 уровень'!D102</f>
        <v>51293</v>
      </c>
      <c r="D30" s="232">
        <f>'2 уровень'!E102</f>
        <v>48350</v>
      </c>
      <c r="E30" s="233">
        <f>'2 уровень'!F102</f>
        <v>94.262374982941139</v>
      </c>
      <c r="F30" s="329">
        <f>'2 уровень'!G102</f>
        <v>119809.22132</v>
      </c>
      <c r="G30" s="329">
        <f>'2 уровень'!H102</f>
        <v>49920.51</v>
      </c>
      <c r="H30" s="329">
        <f>'2 уровень'!I102</f>
        <v>47137.604640000005</v>
      </c>
      <c r="I30" s="329">
        <f>'2 уровень'!J102</f>
        <v>-2782.9053599999988</v>
      </c>
      <c r="J30" s="329">
        <f>'2 уровень'!K102</f>
        <v>-391.85527000000002</v>
      </c>
      <c r="K30" s="329">
        <f>'2 уровень'!L102</f>
        <v>46745.749369999998</v>
      </c>
      <c r="L30" s="329">
        <f>'2 уровень'!M102</f>
        <v>94.425326664330953</v>
      </c>
      <c r="M30" s="70"/>
      <c r="N30" s="70"/>
      <c r="O30" s="7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32"/>
      <c r="BS30" s="32"/>
      <c r="BT30" s="32"/>
      <c r="BU30" s="32"/>
      <c r="BV30" s="32"/>
      <c r="BW30" s="32"/>
      <c r="BX30" s="32"/>
      <c r="BY30" s="32"/>
      <c r="BZ30" s="32"/>
      <c r="CA30" s="32"/>
      <c r="CB30" s="32"/>
      <c r="CC30" s="32"/>
      <c r="CD30" s="32"/>
      <c r="CE30" s="32"/>
      <c r="CF30" s="32"/>
      <c r="CG30" s="32"/>
      <c r="CH30" s="32"/>
      <c r="CI30" s="32"/>
      <c r="CJ30" s="32"/>
      <c r="CK30" s="32"/>
      <c r="CL30" s="32"/>
      <c r="CM30" s="32"/>
      <c r="CN30" s="32"/>
      <c r="CO30" s="32"/>
      <c r="CP30" s="32"/>
      <c r="CQ30" s="32"/>
      <c r="CR30" s="32"/>
      <c r="CS30" s="32"/>
      <c r="CT30" s="32"/>
      <c r="CU30" s="32"/>
      <c r="CV30" s="32"/>
      <c r="CW30" s="32"/>
      <c r="CX30" s="32"/>
      <c r="CY30" s="32"/>
      <c r="CZ30" s="32"/>
      <c r="DA30" s="32"/>
      <c r="DB30" s="32"/>
      <c r="DC30" s="32"/>
      <c r="DD30" s="32"/>
      <c r="DE30" s="32"/>
      <c r="DF30" s="32"/>
      <c r="DG30" s="32"/>
      <c r="DH30" s="32"/>
      <c r="DI30" s="32"/>
      <c r="DJ30" s="32"/>
      <c r="DK30" s="32"/>
      <c r="DL30" s="32"/>
      <c r="DM30" s="32"/>
      <c r="DN30" s="32"/>
      <c r="DO30" s="32"/>
      <c r="DP30" s="32"/>
      <c r="DQ30" s="32"/>
      <c r="DR30" s="32"/>
      <c r="DS30" s="32"/>
      <c r="DT30" s="32"/>
      <c r="DU30" s="32"/>
      <c r="DV30" s="32"/>
      <c r="DW30" s="32"/>
      <c r="DX30" s="32"/>
      <c r="DY30" s="32"/>
      <c r="DZ30" s="32"/>
      <c r="EA30" s="32"/>
      <c r="EB30" s="32"/>
      <c r="EC30" s="32"/>
      <c r="ED30" s="32"/>
      <c r="EE30" s="32"/>
      <c r="EF30" s="32"/>
      <c r="EG30" s="32"/>
      <c r="EH30" s="32"/>
      <c r="EI30" s="32"/>
      <c r="EJ30" s="32"/>
      <c r="EK30" s="32"/>
      <c r="EL30" s="32"/>
      <c r="EM30" s="32"/>
      <c r="EN30" s="32"/>
      <c r="EO30" s="32"/>
      <c r="EP30" s="32"/>
      <c r="EQ30" s="32"/>
      <c r="ER30" s="32"/>
      <c r="ES30" s="32"/>
      <c r="ET30" s="32"/>
      <c r="EU30" s="32"/>
      <c r="EV30" s="32"/>
      <c r="EW30" s="32"/>
      <c r="EX30" s="32"/>
      <c r="EY30" s="32"/>
      <c r="EZ30" s="32"/>
      <c r="FA30" s="32"/>
      <c r="FB30" s="32"/>
      <c r="FC30" s="32"/>
      <c r="FD30" s="32"/>
      <c r="FE30" s="32"/>
      <c r="FF30" s="32"/>
      <c r="FG30" s="32"/>
      <c r="FH30" s="32"/>
      <c r="FI30" s="32"/>
      <c r="FJ30" s="32"/>
      <c r="FK30" s="32"/>
      <c r="FL30" s="32"/>
      <c r="FM30" s="32"/>
      <c r="FN30" s="32"/>
      <c r="FO30" s="32"/>
      <c r="FP30" s="32"/>
      <c r="FQ30" s="32"/>
      <c r="FR30" s="32"/>
      <c r="FS30" s="32"/>
      <c r="FT30" s="32"/>
      <c r="FU30" s="32"/>
      <c r="FV30" s="32"/>
      <c r="FW30" s="32"/>
      <c r="FX30" s="32"/>
      <c r="FY30" s="32"/>
      <c r="FZ30" s="32"/>
      <c r="GA30" s="32"/>
      <c r="GB30" s="32"/>
      <c r="GC30" s="32"/>
      <c r="GD30" s="32"/>
      <c r="GE30" s="32"/>
      <c r="GF30" s="32"/>
    </row>
    <row r="31" spans="1:188" ht="15.75" thickBot="1" x14ac:dyDescent="0.3">
      <c r="A31" s="234" t="s">
        <v>106</v>
      </c>
      <c r="B31" s="235">
        <f>'2 уровень'!C103</f>
        <v>0</v>
      </c>
      <c r="C31" s="235">
        <f>'2 уровень'!D103</f>
        <v>0</v>
      </c>
      <c r="D31" s="235">
        <f>'2 уровень'!E103</f>
        <v>0</v>
      </c>
      <c r="E31" s="236">
        <f>'2 уровень'!F103</f>
        <v>0</v>
      </c>
      <c r="F31" s="338">
        <f>'2 уровень'!G103</f>
        <v>424724.52625</v>
      </c>
      <c r="G31" s="338">
        <f>'2 уровень'!H103</f>
        <v>176968.52999999997</v>
      </c>
      <c r="H31" s="338">
        <f>'2 уровень'!I103</f>
        <v>177539.10881000001</v>
      </c>
      <c r="I31" s="338">
        <f>'2 уровень'!J103</f>
        <v>570.57881000000043</v>
      </c>
      <c r="J31" s="338">
        <f>'2 уровень'!K103</f>
        <v>-1170.2063800000001</v>
      </c>
      <c r="K31" s="338">
        <f>'2 уровень'!L103</f>
        <v>176368.90243000002</v>
      </c>
      <c r="L31" s="338">
        <f>'2 уровень'!M103</f>
        <v>100.32241823447367</v>
      </c>
      <c r="M31" s="70"/>
      <c r="O31" s="731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32"/>
      <c r="BS31" s="32"/>
      <c r="BT31" s="32"/>
      <c r="BU31" s="32"/>
      <c r="BV31" s="32"/>
      <c r="BW31" s="32"/>
      <c r="BX31" s="32"/>
      <c r="BY31" s="32"/>
      <c r="BZ31" s="32"/>
      <c r="CA31" s="32"/>
      <c r="CB31" s="32"/>
      <c r="CC31" s="32"/>
      <c r="CD31" s="32"/>
      <c r="CE31" s="32"/>
      <c r="CF31" s="32"/>
      <c r="CG31" s="32"/>
      <c r="CH31" s="32"/>
      <c r="CI31" s="32"/>
      <c r="CJ31" s="32"/>
      <c r="CK31" s="32"/>
      <c r="CL31" s="32"/>
      <c r="CM31" s="32"/>
      <c r="CN31" s="32"/>
      <c r="CO31" s="32"/>
      <c r="CP31" s="32"/>
      <c r="CQ31" s="32"/>
      <c r="CR31" s="32"/>
      <c r="CS31" s="32"/>
      <c r="CT31" s="32"/>
      <c r="CU31" s="32"/>
      <c r="CV31" s="32"/>
      <c r="CW31" s="32"/>
      <c r="CX31" s="32"/>
      <c r="CY31" s="32"/>
      <c r="CZ31" s="32"/>
      <c r="DA31" s="32"/>
      <c r="DB31" s="32"/>
      <c r="DC31" s="32"/>
      <c r="DD31" s="32"/>
      <c r="DE31" s="32"/>
      <c r="DF31" s="32"/>
      <c r="DG31" s="32"/>
      <c r="DH31" s="32"/>
      <c r="DI31" s="32"/>
      <c r="DJ31" s="32"/>
      <c r="DK31" s="32"/>
      <c r="DL31" s="32"/>
      <c r="DM31" s="32"/>
      <c r="DN31" s="32"/>
      <c r="DO31" s="32"/>
      <c r="DP31" s="32"/>
      <c r="DQ31" s="32"/>
      <c r="DR31" s="32"/>
      <c r="DS31" s="32"/>
      <c r="DT31" s="32"/>
      <c r="DU31" s="32"/>
      <c r="DV31" s="32"/>
      <c r="DW31" s="32"/>
      <c r="DX31" s="32"/>
      <c r="DY31" s="32"/>
      <c r="DZ31" s="32"/>
      <c r="EA31" s="32"/>
      <c r="EB31" s="32"/>
      <c r="EC31" s="32"/>
      <c r="ED31" s="32"/>
      <c r="EE31" s="32"/>
      <c r="EF31" s="32"/>
      <c r="EG31" s="32"/>
      <c r="EH31" s="32"/>
      <c r="EI31" s="32"/>
      <c r="EJ31" s="32"/>
      <c r="EK31" s="32"/>
      <c r="EL31" s="32"/>
      <c r="EM31" s="32"/>
      <c r="EN31" s="32"/>
      <c r="EO31" s="32"/>
      <c r="EP31" s="32"/>
      <c r="EQ31" s="32"/>
      <c r="ER31" s="32"/>
      <c r="ES31" s="32"/>
      <c r="ET31" s="32"/>
      <c r="EU31" s="32"/>
      <c r="EV31" s="32"/>
      <c r="EW31" s="32"/>
      <c r="EX31" s="32"/>
      <c r="EY31" s="32"/>
      <c r="EZ31" s="32"/>
      <c r="FA31" s="32"/>
      <c r="FB31" s="32"/>
      <c r="FC31" s="32"/>
      <c r="FD31" s="32"/>
      <c r="FE31" s="32"/>
      <c r="FF31" s="32"/>
      <c r="FG31" s="32"/>
      <c r="FH31" s="32"/>
      <c r="FI31" s="32"/>
      <c r="FJ31" s="32"/>
      <c r="FK31" s="32"/>
      <c r="FL31" s="32"/>
      <c r="FM31" s="32"/>
      <c r="FN31" s="32"/>
      <c r="FO31" s="32"/>
      <c r="FP31" s="32"/>
      <c r="FQ31" s="32"/>
      <c r="FR31" s="32"/>
      <c r="FS31" s="32"/>
      <c r="FT31" s="32"/>
      <c r="FU31" s="32"/>
      <c r="FV31" s="32"/>
      <c r="FW31" s="32"/>
      <c r="FX31" s="32"/>
      <c r="FY31" s="32"/>
      <c r="FZ31" s="32"/>
      <c r="GA31" s="32"/>
      <c r="GB31" s="32"/>
      <c r="GC31" s="32"/>
      <c r="GD31" s="32"/>
      <c r="GE31" s="32"/>
      <c r="GF31" s="32"/>
    </row>
    <row r="32" spans="1:188" ht="15" customHeight="1" x14ac:dyDescent="0.25">
      <c r="A32" s="28" t="s">
        <v>11</v>
      </c>
      <c r="B32" s="42"/>
      <c r="C32" s="42"/>
      <c r="D32" s="42"/>
      <c r="E32" s="108"/>
      <c r="F32" s="339"/>
      <c r="G32" s="339"/>
      <c r="H32" s="339"/>
      <c r="I32" s="339"/>
      <c r="J32" s="339"/>
      <c r="K32" s="339"/>
      <c r="L32" s="339"/>
      <c r="M32" s="70"/>
      <c r="O32" s="731"/>
    </row>
    <row r="33" spans="1:188" ht="30" x14ac:dyDescent="0.25">
      <c r="A33" s="231" t="s">
        <v>120</v>
      </c>
      <c r="B33" s="229">
        <f>'2 уровень'!C119</f>
        <v>15362</v>
      </c>
      <c r="C33" s="229">
        <f>'2 уровень'!D119</f>
        <v>6400</v>
      </c>
      <c r="D33" s="229">
        <f>'2 уровень'!E119</f>
        <v>1708</v>
      </c>
      <c r="E33" s="230">
        <f>'2 уровень'!F119</f>
        <v>26.687499999999996</v>
      </c>
      <c r="F33" s="326">
        <f>'2 уровень'!G119</f>
        <v>27130.838899999999</v>
      </c>
      <c r="G33" s="326">
        <f>'2 уровень'!H119</f>
        <v>11304.519999999999</v>
      </c>
      <c r="H33" s="326">
        <f>'2 уровень'!I119</f>
        <v>4086.1625099999992</v>
      </c>
      <c r="I33" s="326">
        <f>'2 уровень'!J119</f>
        <v>-7218.3574899999985</v>
      </c>
      <c r="J33" s="326">
        <f>'2 уровень'!K119</f>
        <v>-164.21134999999998</v>
      </c>
      <c r="K33" s="326">
        <f>'2 уровень'!L119</f>
        <v>3921.9511599999996</v>
      </c>
      <c r="L33" s="326">
        <f>'2 уровень'!M119</f>
        <v>36.14627166832382</v>
      </c>
      <c r="M33" s="70"/>
      <c r="O33" s="731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  <c r="BD33" s="32"/>
      <c r="BE33" s="32"/>
      <c r="BF33" s="32"/>
      <c r="BG33" s="32"/>
      <c r="BH33" s="32"/>
      <c r="BI33" s="32"/>
      <c r="BJ33" s="32"/>
      <c r="BK33" s="32"/>
      <c r="BL33" s="32"/>
      <c r="BM33" s="32"/>
      <c r="BN33" s="32"/>
      <c r="BO33" s="32"/>
      <c r="BP33" s="32"/>
      <c r="BQ33" s="32"/>
      <c r="BR33" s="32"/>
      <c r="BS33" s="32"/>
      <c r="BT33" s="32"/>
      <c r="BU33" s="32"/>
      <c r="BV33" s="32"/>
      <c r="BW33" s="32"/>
      <c r="BX33" s="32"/>
      <c r="BY33" s="32"/>
      <c r="BZ33" s="32"/>
      <c r="CA33" s="32"/>
      <c r="CB33" s="32"/>
      <c r="CC33" s="32"/>
      <c r="CD33" s="32"/>
      <c r="CE33" s="32"/>
      <c r="CF33" s="32"/>
      <c r="CG33" s="32"/>
      <c r="CH33" s="32"/>
      <c r="CI33" s="32"/>
      <c r="CJ33" s="32"/>
      <c r="CK33" s="32"/>
      <c r="CL33" s="32"/>
      <c r="CM33" s="32"/>
      <c r="CN33" s="32"/>
      <c r="CO33" s="32"/>
      <c r="CP33" s="32"/>
      <c r="CQ33" s="32"/>
      <c r="CR33" s="32"/>
      <c r="CS33" s="32"/>
      <c r="CT33" s="32"/>
      <c r="CU33" s="32"/>
      <c r="CV33" s="32"/>
      <c r="CW33" s="32"/>
      <c r="CX33" s="32"/>
      <c r="CY33" s="32"/>
      <c r="CZ33" s="32"/>
      <c r="DA33" s="32"/>
      <c r="DB33" s="32"/>
      <c r="DC33" s="32"/>
      <c r="DD33" s="32"/>
      <c r="DE33" s="32"/>
      <c r="DF33" s="32"/>
      <c r="DG33" s="32"/>
      <c r="DH33" s="32"/>
      <c r="DI33" s="32"/>
      <c r="DJ33" s="32"/>
      <c r="DK33" s="32"/>
      <c r="DL33" s="32"/>
      <c r="DM33" s="32"/>
      <c r="DN33" s="32"/>
      <c r="DO33" s="32"/>
      <c r="DP33" s="32"/>
      <c r="DQ33" s="32"/>
      <c r="DR33" s="32"/>
      <c r="DS33" s="32"/>
      <c r="DT33" s="32"/>
      <c r="DU33" s="32"/>
      <c r="DV33" s="32"/>
      <c r="DW33" s="32"/>
      <c r="DX33" s="32"/>
      <c r="DY33" s="32"/>
      <c r="DZ33" s="32"/>
      <c r="EA33" s="32"/>
      <c r="EB33" s="32"/>
      <c r="EC33" s="32"/>
      <c r="ED33" s="32"/>
      <c r="EE33" s="32"/>
      <c r="EF33" s="32"/>
      <c r="EG33" s="32"/>
      <c r="EH33" s="32"/>
      <c r="EI33" s="32"/>
      <c r="EJ33" s="32"/>
      <c r="EK33" s="32"/>
      <c r="EL33" s="32"/>
      <c r="EM33" s="32"/>
      <c r="EN33" s="32"/>
      <c r="EO33" s="32"/>
      <c r="EP33" s="32"/>
      <c r="EQ33" s="32"/>
      <c r="ER33" s="32"/>
      <c r="ES33" s="32"/>
      <c r="ET33" s="32"/>
      <c r="EU33" s="32"/>
      <c r="EV33" s="32"/>
      <c r="EW33" s="32"/>
      <c r="EX33" s="32"/>
      <c r="EY33" s="32"/>
      <c r="EZ33" s="32"/>
      <c r="FA33" s="32"/>
      <c r="FB33" s="32"/>
      <c r="FC33" s="32"/>
      <c r="FD33" s="32"/>
      <c r="FE33" s="32"/>
      <c r="FF33" s="32"/>
      <c r="FG33" s="32"/>
      <c r="FH33" s="32"/>
      <c r="FI33" s="32"/>
      <c r="FJ33" s="32"/>
      <c r="FK33" s="32"/>
      <c r="FL33" s="32"/>
      <c r="FM33" s="32"/>
      <c r="FN33" s="32"/>
      <c r="FO33" s="32"/>
      <c r="FP33" s="32"/>
      <c r="FQ33" s="32"/>
      <c r="FR33" s="32"/>
      <c r="FS33" s="32"/>
      <c r="FT33" s="32"/>
      <c r="FU33" s="32"/>
      <c r="FV33" s="32"/>
      <c r="FW33" s="32"/>
      <c r="FX33" s="32"/>
      <c r="FY33" s="32"/>
      <c r="FZ33" s="32"/>
      <c r="GA33" s="32"/>
      <c r="GB33" s="32"/>
      <c r="GC33" s="32"/>
      <c r="GD33" s="32"/>
      <c r="GE33" s="32"/>
      <c r="GF33" s="32"/>
    </row>
    <row r="34" spans="1:188" ht="30" x14ac:dyDescent="0.25">
      <c r="A34" s="78" t="s">
        <v>79</v>
      </c>
      <c r="B34" s="34">
        <f>'2 уровень'!C120</f>
        <v>11487</v>
      </c>
      <c r="C34" s="34">
        <f>'2 уровень'!D120</f>
        <v>4786</v>
      </c>
      <c r="D34" s="34">
        <f>'2 уровень'!E120</f>
        <v>1337</v>
      </c>
      <c r="E34" s="106">
        <f>'2 уровень'!F120</f>
        <v>27.935645633096534</v>
      </c>
      <c r="F34" s="327">
        <f>'2 уровень'!G120</f>
        <v>18051.36102</v>
      </c>
      <c r="G34" s="327">
        <f>'2 уровень'!H120</f>
        <v>7521.4</v>
      </c>
      <c r="H34" s="327">
        <f>'2 уровень'!I120</f>
        <v>2128.2333599999997</v>
      </c>
      <c r="I34" s="327">
        <f>'2 уровень'!J120</f>
        <v>-5393.1666399999995</v>
      </c>
      <c r="J34" s="327">
        <f>'2 уровень'!K120</f>
        <v>-76.867310000000003</v>
      </c>
      <c r="K34" s="327">
        <f>'2 уровень'!L120</f>
        <v>2051.3660499999996</v>
      </c>
      <c r="L34" s="327">
        <f>'2 уровень'!M120</f>
        <v>28.295707713989415</v>
      </c>
      <c r="M34" s="70"/>
      <c r="O34" s="731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  <c r="BH34" s="32"/>
      <c r="BI34" s="32"/>
      <c r="BJ34" s="32"/>
      <c r="BK34" s="32"/>
      <c r="BL34" s="32"/>
      <c r="BM34" s="32"/>
      <c r="BN34" s="32"/>
      <c r="BO34" s="32"/>
      <c r="BP34" s="32"/>
      <c r="BQ34" s="32"/>
      <c r="BR34" s="32"/>
      <c r="BS34" s="32"/>
      <c r="BT34" s="32"/>
      <c r="BU34" s="32"/>
      <c r="BV34" s="32"/>
      <c r="BW34" s="32"/>
      <c r="BX34" s="32"/>
      <c r="BY34" s="32"/>
      <c r="BZ34" s="32"/>
      <c r="CA34" s="32"/>
      <c r="CB34" s="32"/>
      <c r="CC34" s="32"/>
      <c r="CD34" s="32"/>
      <c r="CE34" s="32"/>
      <c r="CF34" s="32"/>
      <c r="CG34" s="32"/>
      <c r="CH34" s="32"/>
      <c r="CI34" s="32"/>
      <c r="CJ34" s="32"/>
      <c r="CK34" s="32"/>
      <c r="CL34" s="32"/>
      <c r="CM34" s="32"/>
      <c r="CN34" s="32"/>
      <c r="CO34" s="32"/>
      <c r="CP34" s="32"/>
      <c r="CQ34" s="32"/>
      <c r="CR34" s="32"/>
      <c r="CS34" s="32"/>
      <c r="CT34" s="32"/>
      <c r="CU34" s="32"/>
      <c r="CV34" s="32"/>
      <c r="CW34" s="32"/>
      <c r="CX34" s="32"/>
      <c r="CY34" s="32"/>
      <c r="CZ34" s="32"/>
      <c r="DA34" s="32"/>
      <c r="DB34" s="32"/>
      <c r="DC34" s="32"/>
      <c r="DD34" s="32"/>
      <c r="DE34" s="32"/>
      <c r="DF34" s="32"/>
      <c r="DG34" s="32"/>
      <c r="DH34" s="32"/>
      <c r="DI34" s="32"/>
      <c r="DJ34" s="32"/>
      <c r="DK34" s="32"/>
      <c r="DL34" s="32"/>
      <c r="DM34" s="32"/>
      <c r="DN34" s="32"/>
      <c r="DO34" s="32"/>
      <c r="DP34" s="32"/>
      <c r="DQ34" s="32"/>
      <c r="DR34" s="32"/>
      <c r="DS34" s="32"/>
      <c r="DT34" s="32"/>
      <c r="DU34" s="32"/>
      <c r="DV34" s="32"/>
      <c r="DW34" s="32"/>
      <c r="DX34" s="32"/>
      <c r="DY34" s="32"/>
      <c r="DZ34" s="32"/>
      <c r="EA34" s="32"/>
      <c r="EB34" s="32"/>
      <c r="EC34" s="32"/>
      <c r="ED34" s="32"/>
      <c r="EE34" s="32"/>
      <c r="EF34" s="32"/>
      <c r="EG34" s="32"/>
      <c r="EH34" s="32"/>
      <c r="EI34" s="32"/>
      <c r="EJ34" s="32"/>
      <c r="EK34" s="32"/>
      <c r="EL34" s="32"/>
      <c r="EM34" s="32"/>
      <c r="EN34" s="32"/>
      <c r="EO34" s="32"/>
      <c r="EP34" s="32"/>
      <c r="EQ34" s="32"/>
      <c r="ER34" s="32"/>
      <c r="ES34" s="32"/>
      <c r="ET34" s="32"/>
      <c r="EU34" s="32"/>
      <c r="EV34" s="32"/>
      <c r="EW34" s="32"/>
      <c r="EX34" s="32"/>
      <c r="EY34" s="32"/>
      <c r="EZ34" s="32"/>
      <c r="FA34" s="32"/>
      <c r="FB34" s="32"/>
      <c r="FC34" s="32"/>
      <c r="FD34" s="32"/>
      <c r="FE34" s="32"/>
      <c r="FF34" s="32"/>
      <c r="FG34" s="32"/>
      <c r="FH34" s="32"/>
      <c r="FI34" s="32"/>
      <c r="FJ34" s="32"/>
      <c r="FK34" s="32"/>
      <c r="FL34" s="32"/>
      <c r="FM34" s="32"/>
      <c r="FN34" s="32"/>
      <c r="FO34" s="32"/>
      <c r="FP34" s="32"/>
      <c r="FQ34" s="32"/>
      <c r="FR34" s="32"/>
      <c r="FS34" s="32"/>
      <c r="FT34" s="32"/>
      <c r="FU34" s="32"/>
      <c r="FV34" s="32"/>
      <c r="FW34" s="32"/>
      <c r="FX34" s="32"/>
      <c r="FY34" s="32"/>
      <c r="FZ34" s="32"/>
      <c r="GA34" s="32"/>
      <c r="GB34" s="32"/>
      <c r="GC34" s="32"/>
      <c r="GD34" s="32"/>
      <c r="GE34" s="32"/>
      <c r="GF34" s="32"/>
    </row>
    <row r="35" spans="1:188" ht="30" x14ac:dyDescent="0.25">
      <c r="A35" s="78" t="s">
        <v>80</v>
      </c>
      <c r="B35" s="34">
        <f>'2 уровень'!C121</f>
        <v>3446</v>
      </c>
      <c r="C35" s="34">
        <f>'2 уровень'!D121</f>
        <v>1436</v>
      </c>
      <c r="D35" s="34">
        <f>'2 уровень'!E121</f>
        <v>102</v>
      </c>
      <c r="E35" s="106">
        <f>'2 уровень'!F121</f>
        <v>7.103064066852367</v>
      </c>
      <c r="F35" s="327">
        <f>'2 уровень'!G121</f>
        <v>6264.3455599999998</v>
      </c>
      <c r="G35" s="327">
        <f>'2 уровень'!H121</f>
        <v>2610.14</v>
      </c>
      <c r="H35" s="327">
        <f>'2 уровень'!I121</f>
        <v>192.72963000000001</v>
      </c>
      <c r="I35" s="327">
        <f>'2 уровень'!J121</f>
        <v>-2417.4103700000001</v>
      </c>
      <c r="J35" s="327">
        <f>'2 уровень'!K121</f>
        <v>-9.2551699999999997</v>
      </c>
      <c r="K35" s="327">
        <f>'2 уровень'!L121</f>
        <v>183.47446000000002</v>
      </c>
      <c r="L35" s="327">
        <f>'2 уровень'!M121</f>
        <v>7.383880941252194</v>
      </c>
      <c r="M35" s="70"/>
      <c r="O35" s="731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2"/>
      <c r="BD35" s="32"/>
      <c r="BE35" s="32"/>
      <c r="BF35" s="32"/>
      <c r="BG35" s="32"/>
      <c r="BH35" s="32"/>
      <c r="BI35" s="32"/>
      <c r="BJ35" s="32"/>
      <c r="BK35" s="32"/>
      <c r="BL35" s="32"/>
      <c r="BM35" s="32"/>
      <c r="BN35" s="32"/>
      <c r="BO35" s="32"/>
      <c r="BP35" s="32"/>
      <c r="BQ35" s="32"/>
      <c r="BR35" s="32"/>
      <c r="BS35" s="32"/>
      <c r="BT35" s="32"/>
      <c r="BU35" s="32"/>
      <c r="BV35" s="32"/>
      <c r="BW35" s="32"/>
      <c r="BX35" s="32"/>
      <c r="BY35" s="32"/>
      <c r="BZ35" s="32"/>
      <c r="CA35" s="32"/>
      <c r="CB35" s="32"/>
      <c r="CC35" s="32"/>
      <c r="CD35" s="32"/>
      <c r="CE35" s="32"/>
      <c r="CF35" s="32"/>
      <c r="CG35" s="32"/>
      <c r="CH35" s="32"/>
      <c r="CI35" s="32"/>
      <c r="CJ35" s="32"/>
      <c r="CK35" s="32"/>
      <c r="CL35" s="32"/>
      <c r="CM35" s="32"/>
      <c r="CN35" s="32"/>
      <c r="CO35" s="32"/>
      <c r="CP35" s="32"/>
      <c r="CQ35" s="32"/>
      <c r="CR35" s="32"/>
      <c r="CS35" s="32"/>
      <c r="CT35" s="32"/>
      <c r="CU35" s="32"/>
      <c r="CV35" s="32"/>
      <c r="CW35" s="32"/>
      <c r="CX35" s="32"/>
      <c r="CY35" s="32"/>
      <c r="CZ35" s="32"/>
      <c r="DA35" s="32"/>
      <c r="DB35" s="32"/>
      <c r="DC35" s="32"/>
      <c r="DD35" s="32"/>
      <c r="DE35" s="32"/>
      <c r="DF35" s="32"/>
      <c r="DG35" s="32"/>
      <c r="DH35" s="32"/>
      <c r="DI35" s="32"/>
      <c r="DJ35" s="32"/>
      <c r="DK35" s="32"/>
      <c r="DL35" s="32"/>
      <c r="DM35" s="32"/>
      <c r="DN35" s="32"/>
      <c r="DO35" s="32"/>
      <c r="DP35" s="32"/>
      <c r="DQ35" s="32"/>
      <c r="DR35" s="32"/>
      <c r="DS35" s="32"/>
      <c r="DT35" s="32"/>
      <c r="DU35" s="32"/>
      <c r="DV35" s="32"/>
      <c r="DW35" s="32"/>
      <c r="DX35" s="32"/>
      <c r="DY35" s="32"/>
      <c r="DZ35" s="32"/>
      <c r="EA35" s="32"/>
      <c r="EB35" s="32"/>
      <c r="EC35" s="32"/>
      <c r="ED35" s="32"/>
      <c r="EE35" s="32"/>
      <c r="EF35" s="32"/>
      <c r="EG35" s="32"/>
      <c r="EH35" s="32"/>
      <c r="EI35" s="32"/>
      <c r="EJ35" s="32"/>
      <c r="EK35" s="32"/>
      <c r="EL35" s="32"/>
      <c r="EM35" s="32"/>
      <c r="EN35" s="32"/>
      <c r="EO35" s="32"/>
      <c r="EP35" s="32"/>
      <c r="EQ35" s="32"/>
      <c r="ER35" s="32"/>
      <c r="ES35" s="32"/>
      <c r="ET35" s="32"/>
      <c r="EU35" s="32"/>
      <c r="EV35" s="32"/>
      <c r="EW35" s="32"/>
      <c r="EX35" s="32"/>
      <c r="EY35" s="32"/>
      <c r="EZ35" s="32"/>
      <c r="FA35" s="32"/>
      <c r="FB35" s="32"/>
      <c r="FC35" s="32"/>
      <c r="FD35" s="32"/>
      <c r="FE35" s="32"/>
      <c r="FF35" s="32"/>
      <c r="FG35" s="32"/>
      <c r="FH35" s="32"/>
      <c r="FI35" s="32"/>
      <c r="FJ35" s="32"/>
      <c r="FK35" s="32"/>
      <c r="FL35" s="32"/>
      <c r="FM35" s="32"/>
      <c r="FN35" s="32"/>
      <c r="FO35" s="32"/>
      <c r="FP35" s="32"/>
      <c r="FQ35" s="32"/>
      <c r="FR35" s="32"/>
      <c r="FS35" s="32"/>
      <c r="FT35" s="32"/>
      <c r="FU35" s="32"/>
      <c r="FV35" s="32"/>
      <c r="FW35" s="32"/>
      <c r="FX35" s="32"/>
      <c r="FY35" s="32"/>
      <c r="FZ35" s="32"/>
      <c r="GA35" s="32"/>
      <c r="GB35" s="32"/>
      <c r="GC35" s="32"/>
      <c r="GD35" s="32"/>
      <c r="GE35" s="32"/>
      <c r="GF35" s="32"/>
    </row>
    <row r="36" spans="1:188" ht="45" x14ac:dyDescent="0.25">
      <c r="A36" s="78" t="s">
        <v>99</v>
      </c>
      <c r="B36" s="34">
        <f>'2 уровень'!C122</f>
        <v>49</v>
      </c>
      <c r="C36" s="34">
        <f>'2 уровень'!D122</f>
        <v>20</v>
      </c>
      <c r="D36" s="34">
        <f>'2 уровень'!E122</f>
        <v>36</v>
      </c>
      <c r="E36" s="106">
        <f>'2 уровень'!F122</f>
        <v>180</v>
      </c>
      <c r="F36" s="327">
        <f>'2 уровень'!G122</f>
        <v>321.54192</v>
      </c>
      <c r="G36" s="327">
        <f>'2 уровень'!H122</f>
        <v>133.97999999999999</v>
      </c>
      <c r="H36" s="327">
        <f>'2 уровень'!I122</f>
        <v>236.23488</v>
      </c>
      <c r="I36" s="327">
        <f>'2 уровень'!J122</f>
        <v>102.25488000000001</v>
      </c>
      <c r="J36" s="327">
        <f>'2 уровень'!K122</f>
        <v>-9.1869399999999999</v>
      </c>
      <c r="K36" s="327">
        <f>'2 уровень'!L122</f>
        <v>227.04794000000001</v>
      </c>
      <c r="L36" s="327">
        <f>'2 уровень'!M122</f>
        <v>176.32100313479626</v>
      </c>
      <c r="M36" s="70"/>
      <c r="O36" s="731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32"/>
      <c r="BB36" s="32"/>
      <c r="BC36" s="32"/>
      <c r="BD36" s="32"/>
      <c r="BE36" s="32"/>
      <c r="BF36" s="32"/>
      <c r="BG36" s="32"/>
      <c r="BH36" s="32"/>
      <c r="BI36" s="32"/>
      <c r="BJ36" s="32"/>
      <c r="BK36" s="32"/>
      <c r="BL36" s="32"/>
      <c r="BM36" s="32"/>
      <c r="BN36" s="32"/>
      <c r="BO36" s="32"/>
      <c r="BP36" s="32"/>
      <c r="BQ36" s="32"/>
      <c r="BR36" s="32"/>
      <c r="BS36" s="32"/>
      <c r="BT36" s="32"/>
      <c r="BU36" s="32"/>
      <c r="BV36" s="32"/>
      <c r="BW36" s="32"/>
      <c r="BX36" s="32"/>
      <c r="BY36" s="32"/>
      <c r="BZ36" s="32"/>
      <c r="CA36" s="32"/>
      <c r="CB36" s="32"/>
      <c r="CC36" s="32"/>
      <c r="CD36" s="32"/>
      <c r="CE36" s="32"/>
      <c r="CF36" s="32"/>
      <c r="CG36" s="32"/>
      <c r="CH36" s="32"/>
      <c r="CI36" s="32"/>
      <c r="CJ36" s="32"/>
      <c r="CK36" s="32"/>
      <c r="CL36" s="32"/>
      <c r="CM36" s="32"/>
      <c r="CN36" s="32"/>
      <c r="CO36" s="32"/>
      <c r="CP36" s="32"/>
      <c r="CQ36" s="32"/>
      <c r="CR36" s="32"/>
      <c r="CS36" s="32"/>
      <c r="CT36" s="32"/>
      <c r="CU36" s="32"/>
      <c r="CV36" s="32"/>
      <c r="CW36" s="32"/>
      <c r="CX36" s="32"/>
      <c r="CY36" s="32"/>
      <c r="CZ36" s="32"/>
      <c r="DA36" s="32"/>
      <c r="DB36" s="32"/>
      <c r="DC36" s="32"/>
      <c r="DD36" s="32"/>
      <c r="DE36" s="32"/>
      <c r="DF36" s="32"/>
      <c r="DG36" s="32"/>
      <c r="DH36" s="32"/>
      <c r="DI36" s="32"/>
      <c r="DJ36" s="32"/>
      <c r="DK36" s="32"/>
      <c r="DL36" s="32"/>
      <c r="DM36" s="32"/>
      <c r="DN36" s="32"/>
      <c r="DO36" s="32"/>
      <c r="DP36" s="32"/>
      <c r="DQ36" s="32"/>
      <c r="DR36" s="32"/>
      <c r="DS36" s="32"/>
      <c r="DT36" s="32"/>
      <c r="DU36" s="32"/>
      <c r="DV36" s="32"/>
      <c r="DW36" s="32"/>
      <c r="DX36" s="32"/>
      <c r="DY36" s="32"/>
      <c r="DZ36" s="32"/>
      <c r="EA36" s="32"/>
      <c r="EB36" s="32"/>
      <c r="EC36" s="32"/>
      <c r="ED36" s="32"/>
      <c r="EE36" s="32"/>
      <c r="EF36" s="32"/>
      <c r="EG36" s="32"/>
      <c r="EH36" s="32"/>
      <c r="EI36" s="32"/>
      <c r="EJ36" s="32"/>
      <c r="EK36" s="32"/>
      <c r="EL36" s="32"/>
      <c r="EM36" s="32"/>
      <c r="EN36" s="32"/>
      <c r="EO36" s="32"/>
      <c r="EP36" s="32"/>
      <c r="EQ36" s="32"/>
      <c r="ER36" s="32"/>
      <c r="ES36" s="32"/>
      <c r="ET36" s="32"/>
      <c r="EU36" s="32"/>
      <c r="EV36" s="32"/>
      <c r="EW36" s="32"/>
      <c r="EX36" s="32"/>
      <c r="EY36" s="32"/>
      <c r="EZ36" s="32"/>
      <c r="FA36" s="32"/>
      <c r="FB36" s="32"/>
      <c r="FC36" s="32"/>
      <c r="FD36" s="32"/>
      <c r="FE36" s="32"/>
      <c r="FF36" s="32"/>
      <c r="FG36" s="32"/>
      <c r="FH36" s="32"/>
      <c r="FI36" s="32"/>
      <c r="FJ36" s="32"/>
      <c r="FK36" s="32"/>
      <c r="FL36" s="32"/>
      <c r="FM36" s="32"/>
      <c r="FN36" s="32"/>
      <c r="FO36" s="32"/>
      <c r="FP36" s="32"/>
      <c r="FQ36" s="32"/>
      <c r="FR36" s="32"/>
      <c r="FS36" s="32"/>
      <c r="FT36" s="32"/>
      <c r="FU36" s="32"/>
      <c r="FV36" s="32"/>
      <c r="FW36" s="32"/>
      <c r="FX36" s="32"/>
      <c r="FY36" s="32"/>
      <c r="FZ36" s="32"/>
      <c r="GA36" s="32"/>
      <c r="GB36" s="32"/>
      <c r="GC36" s="32"/>
      <c r="GD36" s="32"/>
      <c r="GE36" s="32"/>
      <c r="GF36" s="32"/>
    </row>
    <row r="37" spans="1:188" ht="30" x14ac:dyDescent="0.25">
      <c r="A37" s="78" t="s">
        <v>100</v>
      </c>
      <c r="B37" s="34">
        <f>'2 уровень'!C123</f>
        <v>380</v>
      </c>
      <c r="C37" s="34">
        <f>'2 уровень'!D123</f>
        <v>158</v>
      </c>
      <c r="D37" s="34">
        <f>'2 уровень'!E123</f>
        <v>233</v>
      </c>
      <c r="E37" s="106">
        <f>'2 уровень'!F123</f>
        <v>0</v>
      </c>
      <c r="F37" s="327">
        <f>'2 уровень'!G123</f>
        <v>2493.5904</v>
      </c>
      <c r="G37" s="327">
        <f>'2 уровень'!H123</f>
        <v>1039</v>
      </c>
      <c r="H37" s="327">
        <f>'2 уровень'!I123</f>
        <v>1528.9646399999999</v>
      </c>
      <c r="I37" s="327">
        <f>'2 уровень'!J123</f>
        <v>489.96463999999992</v>
      </c>
      <c r="J37" s="327">
        <f>'2 уровень'!K123</f>
        <v>-68.901929999999993</v>
      </c>
      <c r="K37" s="327">
        <f>'2 уровень'!L123</f>
        <v>1460.0627099999999</v>
      </c>
      <c r="L37" s="327">
        <f>'2 уровень'!M123</f>
        <v>147.1573282001925</v>
      </c>
      <c r="M37" s="70"/>
      <c r="O37" s="731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32"/>
      <c r="BC37" s="32"/>
      <c r="BD37" s="32"/>
      <c r="BE37" s="32"/>
      <c r="BF37" s="32"/>
      <c r="BG37" s="32"/>
      <c r="BH37" s="32"/>
      <c r="BI37" s="32"/>
      <c r="BJ37" s="32"/>
      <c r="BK37" s="32"/>
      <c r="BL37" s="32"/>
      <c r="BM37" s="32"/>
      <c r="BN37" s="32"/>
      <c r="BO37" s="32"/>
      <c r="BP37" s="32"/>
      <c r="BQ37" s="32"/>
      <c r="BR37" s="32"/>
      <c r="BS37" s="32"/>
      <c r="BT37" s="32"/>
      <c r="BU37" s="32"/>
      <c r="BV37" s="32"/>
      <c r="BW37" s="32"/>
      <c r="BX37" s="32"/>
      <c r="BY37" s="32"/>
      <c r="BZ37" s="32"/>
      <c r="CA37" s="32"/>
      <c r="CB37" s="32"/>
      <c r="CC37" s="32"/>
      <c r="CD37" s="32"/>
      <c r="CE37" s="32"/>
      <c r="CF37" s="32"/>
      <c r="CG37" s="32"/>
      <c r="CH37" s="32"/>
      <c r="CI37" s="32"/>
      <c r="CJ37" s="32"/>
      <c r="CK37" s="32"/>
      <c r="CL37" s="32"/>
      <c r="CM37" s="32"/>
      <c r="CN37" s="32"/>
      <c r="CO37" s="32"/>
      <c r="CP37" s="32"/>
      <c r="CQ37" s="32"/>
      <c r="CR37" s="32"/>
      <c r="CS37" s="32"/>
      <c r="CT37" s="32"/>
      <c r="CU37" s="32"/>
      <c r="CV37" s="32"/>
      <c r="CW37" s="32"/>
      <c r="CX37" s="32"/>
      <c r="CY37" s="32"/>
      <c r="CZ37" s="32"/>
      <c r="DA37" s="32"/>
      <c r="DB37" s="32"/>
      <c r="DC37" s="32"/>
      <c r="DD37" s="32"/>
      <c r="DE37" s="32"/>
      <c r="DF37" s="32"/>
      <c r="DG37" s="32"/>
      <c r="DH37" s="32"/>
      <c r="DI37" s="32"/>
      <c r="DJ37" s="32"/>
      <c r="DK37" s="32"/>
      <c r="DL37" s="32"/>
      <c r="DM37" s="32"/>
      <c r="DN37" s="32"/>
      <c r="DO37" s="32"/>
      <c r="DP37" s="32"/>
      <c r="DQ37" s="32"/>
      <c r="DR37" s="32"/>
      <c r="DS37" s="32"/>
      <c r="DT37" s="32"/>
      <c r="DU37" s="32"/>
      <c r="DV37" s="32"/>
      <c r="DW37" s="32"/>
      <c r="DX37" s="32"/>
      <c r="DY37" s="32"/>
      <c r="DZ37" s="32"/>
      <c r="EA37" s="32"/>
      <c r="EB37" s="32"/>
      <c r="EC37" s="32"/>
      <c r="ED37" s="32"/>
      <c r="EE37" s="32"/>
      <c r="EF37" s="32"/>
      <c r="EG37" s="32"/>
      <c r="EH37" s="32"/>
      <c r="EI37" s="32"/>
      <c r="EJ37" s="32"/>
      <c r="EK37" s="32"/>
      <c r="EL37" s="32"/>
      <c r="EM37" s="32"/>
      <c r="EN37" s="32"/>
      <c r="EO37" s="32"/>
      <c r="EP37" s="32"/>
      <c r="EQ37" s="32"/>
      <c r="ER37" s="32"/>
      <c r="ES37" s="32"/>
      <c r="ET37" s="32"/>
      <c r="EU37" s="32"/>
      <c r="EV37" s="32"/>
      <c r="EW37" s="32"/>
      <c r="EX37" s="32"/>
      <c r="EY37" s="32"/>
      <c r="EZ37" s="32"/>
      <c r="FA37" s="32"/>
      <c r="FB37" s="32"/>
      <c r="FC37" s="32"/>
      <c r="FD37" s="32"/>
      <c r="FE37" s="32"/>
      <c r="FF37" s="32"/>
      <c r="FG37" s="32"/>
      <c r="FH37" s="32"/>
      <c r="FI37" s="32"/>
      <c r="FJ37" s="32"/>
      <c r="FK37" s="32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</row>
    <row r="38" spans="1:188" ht="30" x14ac:dyDescent="0.25">
      <c r="A38" s="231" t="s">
        <v>112</v>
      </c>
      <c r="B38" s="229">
        <f>'2 уровень'!C124</f>
        <v>17626</v>
      </c>
      <c r="C38" s="229">
        <f>'2 уровень'!D124</f>
        <v>7344</v>
      </c>
      <c r="D38" s="229">
        <f>'2 уровень'!E124</f>
        <v>6652</v>
      </c>
      <c r="E38" s="230">
        <f>'2 уровень'!F124</f>
        <v>90.577342047930287</v>
      </c>
      <c r="F38" s="326">
        <f>'2 уровень'!G124</f>
        <v>41177.935119999995</v>
      </c>
      <c r="G38" s="326">
        <f>'2 уровень'!H124</f>
        <v>17157.47</v>
      </c>
      <c r="H38" s="326">
        <f>'2 уровень'!I124</f>
        <v>14117.27267</v>
      </c>
      <c r="I38" s="326">
        <f>'2 уровень'!J124</f>
        <v>-3040.19733</v>
      </c>
      <c r="J38" s="326">
        <f>'2 уровень'!K124</f>
        <v>-29.702889999999996</v>
      </c>
      <c r="K38" s="326">
        <f>'2 уровень'!L124</f>
        <v>14087.569780000002</v>
      </c>
      <c r="L38" s="326">
        <f>'2 уровень'!M124</f>
        <v>82.280619869945866</v>
      </c>
      <c r="M38" s="70"/>
      <c r="O38" s="731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32"/>
      <c r="BE38" s="32"/>
      <c r="BF38" s="32"/>
      <c r="BG38" s="32"/>
      <c r="BH38" s="32"/>
      <c r="BI38" s="32"/>
      <c r="BJ38" s="32"/>
      <c r="BK38" s="32"/>
      <c r="BL38" s="32"/>
      <c r="BM38" s="32"/>
      <c r="BN38" s="32"/>
      <c r="BO38" s="32"/>
      <c r="BP38" s="32"/>
      <c r="BQ38" s="32"/>
      <c r="BR38" s="32"/>
      <c r="BS38" s="32"/>
      <c r="BT38" s="32"/>
      <c r="BU38" s="32"/>
      <c r="BV38" s="32"/>
      <c r="BW38" s="32"/>
      <c r="BX38" s="32"/>
      <c r="BY38" s="32"/>
      <c r="BZ38" s="32"/>
      <c r="CA38" s="32"/>
      <c r="CB38" s="32"/>
      <c r="CC38" s="32"/>
      <c r="CD38" s="32"/>
      <c r="CE38" s="32"/>
      <c r="CF38" s="32"/>
      <c r="CG38" s="32"/>
      <c r="CH38" s="32"/>
      <c r="CI38" s="32"/>
      <c r="CJ38" s="32"/>
      <c r="CK38" s="32"/>
      <c r="CL38" s="32"/>
      <c r="CM38" s="32"/>
      <c r="CN38" s="32"/>
      <c r="CO38" s="32"/>
      <c r="CP38" s="32"/>
      <c r="CQ38" s="32"/>
      <c r="CR38" s="32"/>
      <c r="CS38" s="32"/>
      <c r="CT38" s="32"/>
      <c r="CU38" s="32"/>
      <c r="CV38" s="32"/>
      <c r="CW38" s="32"/>
      <c r="CX38" s="32"/>
      <c r="CY38" s="32"/>
      <c r="CZ38" s="32"/>
      <c r="DA38" s="32"/>
      <c r="DB38" s="32"/>
      <c r="DC38" s="32"/>
      <c r="DD38" s="32"/>
      <c r="DE38" s="32"/>
      <c r="DF38" s="32"/>
      <c r="DG38" s="32"/>
      <c r="DH38" s="32"/>
      <c r="DI38" s="32"/>
      <c r="DJ38" s="32"/>
      <c r="DK38" s="32"/>
      <c r="DL38" s="32"/>
      <c r="DM38" s="32"/>
      <c r="DN38" s="32"/>
      <c r="DO38" s="32"/>
      <c r="DP38" s="32"/>
      <c r="DQ38" s="32"/>
      <c r="DR38" s="32"/>
      <c r="DS38" s="32"/>
      <c r="DT38" s="32"/>
      <c r="DU38" s="32"/>
      <c r="DV38" s="32"/>
      <c r="DW38" s="32"/>
      <c r="DX38" s="32"/>
      <c r="DY38" s="32"/>
      <c r="DZ38" s="32"/>
      <c r="EA38" s="32"/>
      <c r="EB38" s="32"/>
      <c r="EC38" s="32"/>
      <c r="ED38" s="32"/>
      <c r="EE38" s="32"/>
      <c r="EF38" s="32"/>
      <c r="EG38" s="32"/>
      <c r="EH38" s="32"/>
      <c r="EI38" s="32"/>
      <c r="EJ38" s="32"/>
      <c r="EK38" s="32"/>
      <c r="EL38" s="32"/>
      <c r="EM38" s="32"/>
      <c r="EN38" s="32"/>
      <c r="EO38" s="32"/>
      <c r="EP38" s="32"/>
      <c r="EQ38" s="32"/>
      <c r="ER38" s="32"/>
      <c r="ES38" s="32"/>
      <c r="ET38" s="32"/>
      <c r="EU38" s="32"/>
      <c r="EV38" s="32"/>
      <c r="EW38" s="32"/>
      <c r="EX38" s="32"/>
      <c r="EY38" s="32"/>
      <c r="EZ38" s="32"/>
      <c r="FA38" s="32"/>
      <c r="FB38" s="32"/>
      <c r="FC38" s="32"/>
      <c r="FD38" s="32"/>
      <c r="FE38" s="32"/>
      <c r="FF38" s="32"/>
      <c r="FG38" s="32"/>
      <c r="FH38" s="32"/>
      <c r="FI38" s="32"/>
      <c r="FJ38" s="32"/>
      <c r="FK38" s="32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  <c r="GF38" s="32"/>
    </row>
    <row r="39" spans="1:188" ht="30" x14ac:dyDescent="0.25">
      <c r="A39" s="78" t="s">
        <v>108</v>
      </c>
      <c r="B39" s="34">
        <f>'2 уровень'!C125</f>
        <v>2500</v>
      </c>
      <c r="C39" s="34">
        <f>'2 уровень'!D125</f>
        <v>1042</v>
      </c>
      <c r="D39" s="34">
        <f>'2 уровень'!E125</f>
        <v>160</v>
      </c>
      <c r="E39" s="106">
        <f>'2 уровень'!F125</f>
        <v>15.355086372360843</v>
      </c>
      <c r="F39" s="327">
        <f>'2 уровень'!G125</f>
        <v>5301.2750000000005</v>
      </c>
      <c r="G39" s="327">
        <f>'2 уровень'!H125</f>
        <v>2208.86</v>
      </c>
      <c r="H39" s="327">
        <f>'2 уровень'!I125</f>
        <v>340.26447999999993</v>
      </c>
      <c r="I39" s="327">
        <f>'2 уровень'!J125</f>
        <v>-1868.5955200000003</v>
      </c>
      <c r="J39" s="327">
        <f>'2 уровень'!K125</f>
        <v>-18.059939999999997</v>
      </c>
      <c r="K39" s="327">
        <f>'2 уровень'!L125</f>
        <v>322.20453999999995</v>
      </c>
      <c r="L39" s="327">
        <f>'2 уровень'!M125</f>
        <v>15.404529033075882</v>
      </c>
      <c r="M39" s="70"/>
      <c r="O39" s="731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  <c r="BD39" s="32"/>
      <c r="BE39" s="32"/>
      <c r="BF39" s="32"/>
      <c r="BG39" s="32"/>
      <c r="BH39" s="32"/>
      <c r="BI39" s="32"/>
      <c r="BJ39" s="32"/>
      <c r="BK39" s="32"/>
      <c r="BL39" s="32"/>
      <c r="BM39" s="32"/>
      <c r="BN39" s="32"/>
      <c r="BO39" s="32"/>
      <c r="BP39" s="32"/>
      <c r="BQ39" s="32"/>
      <c r="BR39" s="32"/>
      <c r="BS39" s="32"/>
      <c r="BT39" s="32"/>
      <c r="BU39" s="32"/>
      <c r="BV39" s="32"/>
      <c r="BW39" s="32"/>
      <c r="BX39" s="32"/>
      <c r="BY39" s="32"/>
      <c r="BZ39" s="32"/>
      <c r="CA39" s="32"/>
      <c r="CB39" s="32"/>
      <c r="CC39" s="32"/>
      <c r="CD39" s="32"/>
      <c r="CE39" s="32"/>
      <c r="CF39" s="32"/>
      <c r="CG39" s="32"/>
      <c r="CH39" s="32"/>
      <c r="CI39" s="32"/>
      <c r="CJ39" s="32"/>
      <c r="CK39" s="32"/>
      <c r="CL39" s="32"/>
      <c r="CM39" s="32"/>
      <c r="CN39" s="32"/>
      <c r="CO39" s="32"/>
      <c r="CP39" s="32"/>
      <c r="CQ39" s="32"/>
      <c r="CR39" s="32"/>
      <c r="CS39" s="32"/>
      <c r="CT39" s="32"/>
      <c r="CU39" s="32"/>
      <c r="CV39" s="32"/>
      <c r="CW39" s="32"/>
      <c r="CX39" s="32"/>
      <c r="CY39" s="32"/>
      <c r="CZ39" s="32"/>
      <c r="DA39" s="32"/>
      <c r="DB39" s="32"/>
      <c r="DC39" s="32"/>
      <c r="DD39" s="32"/>
      <c r="DE39" s="32"/>
      <c r="DF39" s="32"/>
      <c r="DG39" s="32"/>
      <c r="DH39" s="32"/>
      <c r="DI39" s="32"/>
      <c r="DJ39" s="32"/>
      <c r="DK39" s="32"/>
      <c r="DL39" s="32"/>
      <c r="DM39" s="32"/>
      <c r="DN39" s="32"/>
      <c r="DO39" s="32"/>
      <c r="DP39" s="32"/>
      <c r="DQ39" s="32"/>
      <c r="DR39" s="32"/>
      <c r="DS39" s="32"/>
      <c r="DT39" s="32"/>
      <c r="DU39" s="32"/>
      <c r="DV39" s="32"/>
      <c r="DW39" s="32"/>
      <c r="DX39" s="32"/>
      <c r="DY39" s="32"/>
      <c r="DZ39" s="32"/>
      <c r="EA39" s="32"/>
      <c r="EB39" s="32"/>
      <c r="EC39" s="32"/>
      <c r="ED39" s="32"/>
      <c r="EE39" s="32"/>
      <c r="EF39" s="32"/>
      <c r="EG39" s="32"/>
      <c r="EH39" s="32"/>
      <c r="EI39" s="32"/>
      <c r="EJ39" s="32"/>
      <c r="EK39" s="32"/>
      <c r="EL39" s="32"/>
      <c r="EM39" s="32"/>
      <c r="EN39" s="32"/>
      <c r="EO39" s="32"/>
      <c r="EP39" s="32"/>
      <c r="EQ39" s="32"/>
      <c r="ER39" s="32"/>
      <c r="ES39" s="32"/>
      <c r="ET39" s="32"/>
      <c r="EU39" s="32"/>
      <c r="EV39" s="32"/>
      <c r="EW39" s="32"/>
      <c r="EX39" s="32"/>
      <c r="EY39" s="32"/>
      <c r="EZ39" s="32"/>
      <c r="FA39" s="32"/>
      <c r="FB39" s="32"/>
      <c r="FC39" s="32"/>
      <c r="FD39" s="32"/>
      <c r="FE39" s="32"/>
      <c r="FF39" s="32"/>
      <c r="FG39" s="32"/>
      <c r="FH39" s="32"/>
      <c r="FI39" s="32"/>
      <c r="FJ39" s="32"/>
      <c r="FK39" s="32"/>
      <c r="FL39" s="32"/>
      <c r="FM39" s="32"/>
      <c r="FN39" s="32"/>
      <c r="FO39" s="32"/>
      <c r="FP39" s="32"/>
      <c r="FQ39" s="32"/>
      <c r="FR39" s="32"/>
      <c r="FS39" s="32"/>
      <c r="FT39" s="32"/>
      <c r="FU39" s="32"/>
      <c r="FV39" s="32"/>
      <c r="FW39" s="32"/>
      <c r="FX39" s="32"/>
      <c r="FY39" s="32"/>
      <c r="FZ39" s="32"/>
      <c r="GA39" s="32"/>
      <c r="GB39" s="32"/>
      <c r="GC39" s="32"/>
      <c r="GD39" s="32"/>
      <c r="GE39" s="32"/>
      <c r="GF39" s="32"/>
    </row>
    <row r="40" spans="1:188" ht="60" x14ac:dyDescent="0.25">
      <c r="A40" s="78" t="s">
        <v>81</v>
      </c>
      <c r="B40" s="34">
        <f>'2 уровень'!C126</f>
        <v>11000</v>
      </c>
      <c r="C40" s="34">
        <f>'2 уровень'!D126</f>
        <v>4583</v>
      </c>
      <c r="D40" s="34">
        <f>'2 уровень'!E126</f>
        <v>5267</v>
      </c>
      <c r="E40" s="106">
        <f>'2 уровень'!F126</f>
        <v>114.92472179794895</v>
      </c>
      <c r="F40" s="327">
        <f>'2 уровень'!G126</f>
        <v>31471.66</v>
      </c>
      <c r="G40" s="327">
        <f>'2 уровень'!H126</f>
        <v>13113.19</v>
      </c>
      <c r="H40" s="327">
        <f>'2 уровень'!I126</f>
        <v>12458.092350000001</v>
      </c>
      <c r="I40" s="327">
        <f>'2 уровень'!J126</f>
        <v>-655.0976499999997</v>
      </c>
      <c r="J40" s="327">
        <f>'2 уровень'!K126</f>
        <v>-11.642950000000001</v>
      </c>
      <c r="K40" s="327">
        <f>'2 уровень'!L126</f>
        <v>12446.449400000001</v>
      </c>
      <c r="L40" s="327">
        <f>'2 уровень'!M126</f>
        <v>95.004284617244167</v>
      </c>
      <c r="M40" s="70"/>
      <c r="O40" s="731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  <c r="BD40" s="32"/>
      <c r="BE40" s="32"/>
      <c r="BF40" s="32"/>
      <c r="BG40" s="32"/>
      <c r="BH40" s="32"/>
      <c r="BI40" s="32"/>
      <c r="BJ40" s="32"/>
      <c r="BK40" s="32"/>
      <c r="BL40" s="32"/>
      <c r="BM40" s="32"/>
      <c r="BN40" s="32"/>
      <c r="BO40" s="32"/>
      <c r="BP40" s="32"/>
      <c r="BQ40" s="32"/>
      <c r="BR40" s="32"/>
      <c r="BS40" s="32"/>
      <c r="BT40" s="32"/>
      <c r="BU40" s="32"/>
      <c r="BV40" s="32"/>
      <c r="BW40" s="32"/>
      <c r="BX40" s="32"/>
      <c r="BY40" s="32"/>
      <c r="BZ40" s="32"/>
      <c r="CA40" s="32"/>
      <c r="CB40" s="32"/>
      <c r="CC40" s="32"/>
      <c r="CD40" s="32"/>
      <c r="CE40" s="32"/>
      <c r="CF40" s="32"/>
      <c r="CG40" s="32"/>
      <c r="CH40" s="32"/>
      <c r="CI40" s="32"/>
      <c r="CJ40" s="32"/>
      <c r="CK40" s="32"/>
      <c r="CL40" s="32"/>
      <c r="CM40" s="32"/>
      <c r="CN40" s="32"/>
      <c r="CO40" s="32"/>
      <c r="CP40" s="32"/>
      <c r="CQ40" s="32"/>
      <c r="CR40" s="32"/>
      <c r="CS40" s="32"/>
      <c r="CT40" s="32"/>
      <c r="CU40" s="32"/>
      <c r="CV40" s="32"/>
      <c r="CW40" s="32"/>
      <c r="CX40" s="32"/>
      <c r="CY40" s="32"/>
      <c r="CZ40" s="32"/>
      <c r="DA40" s="32"/>
      <c r="DB40" s="32"/>
      <c r="DC40" s="32"/>
      <c r="DD40" s="32"/>
      <c r="DE40" s="32"/>
      <c r="DF40" s="32"/>
      <c r="DG40" s="32"/>
      <c r="DH40" s="32"/>
      <c r="DI40" s="32"/>
      <c r="DJ40" s="32"/>
      <c r="DK40" s="32"/>
      <c r="DL40" s="32"/>
      <c r="DM40" s="32"/>
      <c r="DN40" s="32"/>
      <c r="DO40" s="32"/>
      <c r="DP40" s="32"/>
      <c r="DQ40" s="32"/>
      <c r="DR40" s="32"/>
      <c r="DS40" s="32"/>
      <c r="DT40" s="32"/>
      <c r="DU40" s="32"/>
      <c r="DV40" s="32"/>
      <c r="DW40" s="32"/>
      <c r="DX40" s="32"/>
      <c r="DY40" s="32"/>
      <c r="DZ40" s="32"/>
      <c r="EA40" s="32"/>
      <c r="EB40" s="32"/>
      <c r="EC40" s="32"/>
      <c r="ED40" s="32"/>
      <c r="EE40" s="32"/>
      <c r="EF40" s="32"/>
      <c r="EG40" s="32"/>
      <c r="EH40" s="32"/>
      <c r="EI40" s="32"/>
      <c r="EJ40" s="32"/>
      <c r="EK40" s="32"/>
      <c r="EL40" s="32"/>
      <c r="EM40" s="32"/>
      <c r="EN40" s="32"/>
      <c r="EO40" s="32"/>
      <c r="EP40" s="32"/>
      <c r="EQ40" s="32"/>
      <c r="ER40" s="32"/>
      <c r="ES40" s="32"/>
      <c r="ET40" s="32"/>
      <c r="EU40" s="32"/>
      <c r="EV40" s="32"/>
      <c r="EW40" s="32"/>
      <c r="EX40" s="32"/>
      <c r="EY40" s="32"/>
      <c r="EZ40" s="32"/>
      <c r="FA40" s="32"/>
      <c r="FB40" s="32"/>
      <c r="FC40" s="32"/>
      <c r="FD40" s="32"/>
      <c r="FE40" s="32"/>
      <c r="FF40" s="32"/>
      <c r="FG40" s="32"/>
      <c r="FH40" s="32"/>
      <c r="FI40" s="32"/>
      <c r="FJ40" s="32"/>
      <c r="FK40" s="32"/>
      <c r="FL40" s="32"/>
      <c r="FM40" s="32"/>
      <c r="FN40" s="32"/>
      <c r="FO40" s="32"/>
      <c r="FP40" s="32"/>
      <c r="FQ40" s="32"/>
      <c r="FR40" s="32"/>
      <c r="FS40" s="32"/>
      <c r="FT40" s="32"/>
      <c r="FU40" s="32"/>
      <c r="FV40" s="32"/>
      <c r="FW40" s="32"/>
      <c r="FX40" s="32"/>
      <c r="FY40" s="32"/>
      <c r="FZ40" s="32"/>
      <c r="GA40" s="32"/>
      <c r="GB40" s="32"/>
      <c r="GC40" s="32"/>
      <c r="GD40" s="32"/>
      <c r="GE40" s="32"/>
      <c r="GF40" s="32"/>
    </row>
    <row r="41" spans="1:188" ht="45" x14ac:dyDescent="0.25">
      <c r="A41" s="78" t="s">
        <v>109</v>
      </c>
      <c r="B41" s="34">
        <f>'2 уровень'!C127</f>
        <v>4126</v>
      </c>
      <c r="C41" s="34">
        <f>'2 уровень'!D127</f>
        <v>1719</v>
      </c>
      <c r="D41" s="34">
        <f>'2 уровень'!E127</f>
        <v>1225</v>
      </c>
      <c r="E41" s="106">
        <f>'2 уровень'!F127</f>
        <v>71.262361838278068</v>
      </c>
      <c r="F41" s="327">
        <f>'2 уровень'!G127</f>
        <v>4405.0001199999988</v>
      </c>
      <c r="G41" s="327">
        <f>'2 уровень'!H127</f>
        <v>1835.42</v>
      </c>
      <c r="H41" s="327">
        <f>'2 уровень'!I127</f>
        <v>1318.9158399999999</v>
      </c>
      <c r="I41" s="327">
        <f>'2 уровень'!J127</f>
        <v>-516.50416000000018</v>
      </c>
      <c r="J41" s="327">
        <f>'2 уровень'!K127</f>
        <v>0</v>
      </c>
      <c r="K41" s="327">
        <f>'2 уровень'!L127</f>
        <v>1318.9158399999999</v>
      </c>
      <c r="L41" s="327">
        <f>'2 уровень'!M127</f>
        <v>71.85907530701418</v>
      </c>
      <c r="M41" s="70"/>
      <c r="O41" s="731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2"/>
      <c r="AT41" s="32"/>
      <c r="AU41" s="32"/>
      <c r="AV41" s="32"/>
      <c r="AW41" s="32"/>
      <c r="AX41" s="32"/>
      <c r="AY41" s="32"/>
      <c r="AZ41" s="32"/>
      <c r="BA41" s="32"/>
      <c r="BB41" s="32"/>
      <c r="BC41" s="32"/>
      <c r="BD41" s="32"/>
      <c r="BE41" s="32"/>
      <c r="BF41" s="32"/>
      <c r="BG41" s="32"/>
      <c r="BH41" s="32"/>
      <c r="BI41" s="32"/>
      <c r="BJ41" s="32"/>
      <c r="BK41" s="32"/>
      <c r="BL41" s="32"/>
      <c r="BM41" s="32"/>
      <c r="BN41" s="32"/>
      <c r="BO41" s="32"/>
      <c r="BP41" s="32"/>
      <c r="BQ41" s="32"/>
      <c r="BR41" s="32"/>
      <c r="BS41" s="32"/>
      <c r="BT41" s="32"/>
      <c r="BU41" s="32"/>
      <c r="BV41" s="32"/>
      <c r="BW41" s="32"/>
      <c r="BX41" s="32"/>
      <c r="BY41" s="32"/>
      <c r="BZ41" s="32"/>
      <c r="CA41" s="32"/>
      <c r="CB41" s="32"/>
      <c r="CC41" s="32"/>
      <c r="CD41" s="32"/>
      <c r="CE41" s="32"/>
      <c r="CF41" s="32"/>
      <c r="CG41" s="32"/>
      <c r="CH41" s="32"/>
      <c r="CI41" s="32"/>
      <c r="CJ41" s="32"/>
      <c r="CK41" s="32"/>
      <c r="CL41" s="32"/>
      <c r="CM41" s="32"/>
      <c r="CN41" s="32"/>
      <c r="CO41" s="32"/>
      <c r="CP41" s="32"/>
      <c r="CQ41" s="32"/>
      <c r="CR41" s="32"/>
      <c r="CS41" s="32"/>
      <c r="CT41" s="32"/>
      <c r="CU41" s="32"/>
      <c r="CV41" s="32"/>
      <c r="CW41" s="32"/>
      <c r="CX41" s="32"/>
      <c r="CY41" s="32"/>
      <c r="CZ41" s="32"/>
      <c r="DA41" s="32"/>
      <c r="DB41" s="32"/>
      <c r="DC41" s="32"/>
      <c r="DD41" s="32"/>
      <c r="DE41" s="32"/>
      <c r="DF41" s="32"/>
      <c r="DG41" s="32"/>
      <c r="DH41" s="32"/>
      <c r="DI41" s="32"/>
      <c r="DJ41" s="32"/>
      <c r="DK41" s="32"/>
      <c r="DL41" s="32"/>
      <c r="DM41" s="32"/>
      <c r="DN41" s="32"/>
      <c r="DO41" s="32"/>
      <c r="DP41" s="32"/>
      <c r="DQ41" s="32"/>
      <c r="DR41" s="32"/>
      <c r="DS41" s="32"/>
      <c r="DT41" s="32"/>
      <c r="DU41" s="32"/>
      <c r="DV41" s="32"/>
      <c r="DW41" s="32"/>
      <c r="DX41" s="32"/>
      <c r="DY41" s="32"/>
      <c r="DZ41" s="32"/>
      <c r="EA41" s="32"/>
      <c r="EB41" s="32"/>
      <c r="EC41" s="32"/>
      <c r="ED41" s="32"/>
      <c r="EE41" s="32"/>
      <c r="EF41" s="32"/>
      <c r="EG41" s="32"/>
      <c r="EH41" s="32"/>
      <c r="EI41" s="32"/>
      <c r="EJ41" s="32"/>
      <c r="EK41" s="32"/>
      <c r="EL41" s="32"/>
      <c r="EM41" s="32"/>
      <c r="EN41" s="32"/>
      <c r="EO41" s="32"/>
      <c r="EP41" s="32"/>
      <c r="EQ41" s="32"/>
      <c r="ER41" s="32"/>
      <c r="ES41" s="32"/>
      <c r="ET41" s="32"/>
      <c r="EU41" s="32"/>
      <c r="EV41" s="32"/>
      <c r="EW41" s="32"/>
      <c r="EX41" s="32"/>
      <c r="EY41" s="32"/>
      <c r="EZ41" s="32"/>
      <c r="FA41" s="32"/>
      <c r="FB41" s="32"/>
      <c r="FC41" s="32"/>
      <c r="FD41" s="32"/>
      <c r="FE41" s="32"/>
      <c r="FF41" s="32"/>
      <c r="FG41" s="32"/>
      <c r="FH41" s="32"/>
      <c r="FI41" s="32"/>
      <c r="FJ41" s="32"/>
      <c r="FK41" s="32"/>
      <c r="FL41" s="32"/>
      <c r="FM41" s="32"/>
      <c r="FN41" s="32"/>
      <c r="FO41" s="32"/>
      <c r="FP41" s="32"/>
      <c r="FQ41" s="32"/>
      <c r="FR41" s="32"/>
      <c r="FS41" s="32"/>
      <c r="FT41" s="32"/>
      <c r="FU41" s="32"/>
      <c r="FV41" s="32"/>
      <c r="FW41" s="32"/>
      <c r="FX41" s="32"/>
      <c r="FY41" s="32"/>
      <c r="FZ41" s="32"/>
      <c r="GA41" s="32"/>
      <c r="GB41" s="32"/>
      <c r="GC41" s="32"/>
      <c r="GD41" s="32"/>
      <c r="GE41" s="32"/>
      <c r="GF41" s="32"/>
    </row>
    <row r="42" spans="1:188" ht="30.75" thickBot="1" x14ac:dyDescent="0.3">
      <c r="A42" s="273" t="s">
        <v>123</v>
      </c>
      <c r="B42" s="232">
        <f>'2 уровень'!C128</f>
        <v>43000</v>
      </c>
      <c r="C42" s="232">
        <f>'2 уровень'!D128</f>
        <v>17917</v>
      </c>
      <c r="D42" s="232">
        <f>'2 уровень'!E128</f>
        <v>14624</v>
      </c>
      <c r="E42" s="233">
        <f>'2 уровень'!F128</f>
        <v>81.620807054752461</v>
      </c>
      <c r="F42" s="329">
        <f>'2 уровень'!G128</f>
        <v>41848.46</v>
      </c>
      <c r="G42" s="329">
        <f>'2 уровень'!H128</f>
        <v>17436.86</v>
      </c>
      <c r="H42" s="329">
        <f>'2 уровень'!I128</f>
        <v>14236.262160000002</v>
      </c>
      <c r="I42" s="329">
        <f>'2 уровень'!J128</f>
        <v>-3200.5978399999985</v>
      </c>
      <c r="J42" s="329">
        <f>'2 уровень'!K128</f>
        <v>-40.820819999999998</v>
      </c>
      <c r="K42" s="329">
        <f>'2 уровень'!L128</f>
        <v>14195.441340000001</v>
      </c>
      <c r="L42" s="329">
        <f>'2 уровень'!M128</f>
        <v>81.644643358953388</v>
      </c>
      <c r="M42" s="70"/>
      <c r="N42" s="70"/>
      <c r="O42" s="7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  <c r="BI42" s="32"/>
      <c r="BJ42" s="32"/>
      <c r="BK42" s="32"/>
      <c r="BL42" s="32"/>
      <c r="BM42" s="32"/>
      <c r="BN42" s="32"/>
      <c r="BO42" s="32"/>
      <c r="BP42" s="32"/>
      <c r="BQ42" s="32"/>
      <c r="BR42" s="32"/>
      <c r="BS42" s="32"/>
      <c r="BT42" s="32"/>
      <c r="BU42" s="32"/>
      <c r="BV42" s="32"/>
      <c r="BW42" s="32"/>
      <c r="BX42" s="32"/>
      <c r="BY42" s="32"/>
      <c r="BZ42" s="32"/>
      <c r="CA42" s="32"/>
      <c r="CB42" s="32"/>
      <c r="CC42" s="32"/>
      <c r="CD42" s="32"/>
      <c r="CE42" s="32"/>
      <c r="CF42" s="32"/>
      <c r="CG42" s="32"/>
      <c r="CH42" s="32"/>
      <c r="CI42" s="32"/>
      <c r="CJ42" s="32"/>
      <c r="CK42" s="32"/>
      <c r="CL42" s="32"/>
      <c r="CM42" s="32"/>
      <c r="CN42" s="32"/>
      <c r="CO42" s="32"/>
      <c r="CP42" s="32"/>
      <c r="CQ42" s="32"/>
      <c r="CR42" s="32"/>
      <c r="CS42" s="32"/>
      <c r="CT42" s="32"/>
      <c r="CU42" s="32"/>
      <c r="CV42" s="32"/>
      <c r="CW42" s="32"/>
      <c r="CX42" s="32"/>
      <c r="CY42" s="32"/>
      <c r="CZ42" s="32"/>
      <c r="DA42" s="32"/>
      <c r="DB42" s="32"/>
      <c r="DC42" s="32"/>
      <c r="DD42" s="32"/>
      <c r="DE42" s="32"/>
      <c r="DF42" s="32"/>
      <c r="DG42" s="32"/>
      <c r="DH42" s="32"/>
      <c r="DI42" s="32"/>
      <c r="DJ42" s="32"/>
      <c r="DK42" s="32"/>
      <c r="DL42" s="32"/>
      <c r="DM42" s="32"/>
      <c r="DN42" s="32"/>
      <c r="DO42" s="32"/>
      <c r="DP42" s="32"/>
      <c r="DQ42" s="32"/>
      <c r="DR42" s="32"/>
      <c r="DS42" s="32"/>
      <c r="DT42" s="32"/>
      <c r="DU42" s="32"/>
      <c r="DV42" s="32"/>
      <c r="DW42" s="32"/>
      <c r="DX42" s="32"/>
      <c r="DY42" s="32"/>
      <c r="DZ42" s="32"/>
      <c r="EA42" s="32"/>
      <c r="EB42" s="32"/>
      <c r="EC42" s="32"/>
      <c r="ED42" s="32"/>
      <c r="EE42" s="32"/>
      <c r="EF42" s="32"/>
      <c r="EG42" s="32"/>
      <c r="EH42" s="32"/>
      <c r="EI42" s="32"/>
      <c r="EJ42" s="32"/>
      <c r="EK42" s="32"/>
      <c r="EL42" s="32"/>
      <c r="EM42" s="32"/>
      <c r="EN42" s="32"/>
      <c r="EO42" s="32"/>
      <c r="EP42" s="32"/>
      <c r="EQ42" s="32"/>
      <c r="ER42" s="32"/>
      <c r="ES42" s="32"/>
      <c r="ET42" s="32"/>
      <c r="EU42" s="32"/>
      <c r="EV42" s="32"/>
      <c r="EW42" s="32"/>
      <c r="EX42" s="32"/>
      <c r="EY42" s="32"/>
      <c r="EZ42" s="32"/>
      <c r="FA42" s="32"/>
      <c r="FB42" s="32"/>
      <c r="FC42" s="32"/>
      <c r="FD42" s="32"/>
      <c r="FE42" s="32"/>
      <c r="FF42" s="32"/>
      <c r="FG42" s="32"/>
      <c r="FH42" s="32"/>
      <c r="FI42" s="32"/>
      <c r="FJ42" s="32"/>
      <c r="FK42" s="32"/>
      <c r="FL42" s="32"/>
      <c r="FM42" s="32"/>
      <c r="FN42" s="32"/>
      <c r="FO42" s="32"/>
      <c r="FP42" s="32"/>
      <c r="FQ42" s="32"/>
      <c r="FR42" s="32"/>
      <c r="FS42" s="32"/>
      <c r="FT42" s="32"/>
      <c r="FU42" s="32"/>
      <c r="FV42" s="32"/>
      <c r="FW42" s="32"/>
      <c r="FX42" s="32"/>
      <c r="FY42" s="32"/>
      <c r="FZ42" s="32"/>
      <c r="GA42" s="32"/>
      <c r="GB42" s="32"/>
      <c r="GC42" s="32"/>
      <c r="GD42" s="32"/>
      <c r="GE42" s="32"/>
      <c r="GF42" s="32"/>
    </row>
    <row r="43" spans="1:188" ht="15.75" thickBot="1" x14ac:dyDescent="0.3">
      <c r="A43" s="234" t="s">
        <v>106</v>
      </c>
      <c r="B43" s="235">
        <f>'2 уровень'!C129</f>
        <v>0</v>
      </c>
      <c r="C43" s="235">
        <f>'2 уровень'!D129</f>
        <v>0</v>
      </c>
      <c r="D43" s="235">
        <f>'2 уровень'!E129</f>
        <v>0</v>
      </c>
      <c r="E43" s="236">
        <f>'2 уровень'!F129</f>
        <v>0</v>
      </c>
      <c r="F43" s="338">
        <f>'2 уровень'!G129</f>
        <v>110157.23402</v>
      </c>
      <c r="G43" s="338">
        <f>'2 уровень'!H129</f>
        <v>45898.85</v>
      </c>
      <c r="H43" s="338">
        <f>'2 уровень'!I129</f>
        <v>32439.697340000002</v>
      </c>
      <c r="I43" s="338">
        <f>'2 уровень'!J129</f>
        <v>-13459.152659999996</v>
      </c>
      <c r="J43" s="338">
        <f>'2 уровень'!K129</f>
        <v>-234.73505999999998</v>
      </c>
      <c r="K43" s="338">
        <f>'2 уровень'!L129</f>
        <v>32204.962280000003</v>
      </c>
      <c r="L43" s="338">
        <f>'2 уровень'!M129</f>
        <v>70.676492635436404</v>
      </c>
      <c r="M43" s="70"/>
      <c r="O43" s="731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2"/>
      <c r="AS43" s="32"/>
      <c r="AT43" s="32"/>
      <c r="AU43" s="32"/>
      <c r="AV43" s="32"/>
      <c r="AW43" s="32"/>
      <c r="AX43" s="32"/>
      <c r="AY43" s="32"/>
      <c r="AZ43" s="32"/>
      <c r="BA43" s="32"/>
      <c r="BB43" s="32"/>
      <c r="BC43" s="32"/>
      <c r="BD43" s="32"/>
      <c r="BE43" s="32"/>
      <c r="BF43" s="32"/>
      <c r="BG43" s="32"/>
      <c r="BH43" s="32"/>
      <c r="BI43" s="32"/>
      <c r="BJ43" s="32"/>
      <c r="BK43" s="32"/>
      <c r="BL43" s="32"/>
      <c r="BM43" s="32"/>
      <c r="BN43" s="32"/>
      <c r="BO43" s="32"/>
      <c r="BP43" s="32"/>
      <c r="BQ43" s="32"/>
      <c r="BR43" s="32"/>
      <c r="BS43" s="32"/>
      <c r="BT43" s="32"/>
      <c r="BU43" s="32"/>
      <c r="BV43" s="32"/>
      <c r="BW43" s="32"/>
      <c r="BX43" s="32"/>
      <c r="BY43" s="32"/>
      <c r="BZ43" s="32"/>
      <c r="CA43" s="32"/>
      <c r="CB43" s="32"/>
      <c r="CC43" s="32"/>
      <c r="CD43" s="32"/>
      <c r="CE43" s="32"/>
      <c r="CF43" s="32"/>
      <c r="CG43" s="32"/>
      <c r="CH43" s="32"/>
      <c r="CI43" s="32"/>
      <c r="CJ43" s="32"/>
      <c r="CK43" s="32"/>
      <c r="CL43" s="32"/>
      <c r="CM43" s="32"/>
      <c r="CN43" s="32"/>
      <c r="CO43" s="32"/>
      <c r="CP43" s="32"/>
      <c r="CQ43" s="32"/>
      <c r="CR43" s="32"/>
      <c r="CS43" s="32"/>
      <c r="CT43" s="32"/>
      <c r="CU43" s="32"/>
      <c r="CV43" s="32"/>
      <c r="CW43" s="32"/>
      <c r="CX43" s="32"/>
      <c r="CY43" s="32"/>
      <c r="CZ43" s="32"/>
      <c r="DA43" s="32"/>
      <c r="DB43" s="32"/>
      <c r="DC43" s="32"/>
      <c r="DD43" s="32"/>
      <c r="DE43" s="32"/>
      <c r="DF43" s="32"/>
      <c r="DG43" s="32"/>
      <c r="DH43" s="32"/>
      <c r="DI43" s="32"/>
      <c r="DJ43" s="32"/>
      <c r="DK43" s="32"/>
      <c r="DL43" s="32"/>
      <c r="DM43" s="32"/>
      <c r="DN43" s="32"/>
      <c r="DO43" s="32"/>
      <c r="DP43" s="32"/>
      <c r="DQ43" s="32"/>
      <c r="DR43" s="32"/>
      <c r="DS43" s="32"/>
      <c r="DT43" s="32"/>
      <c r="DU43" s="32"/>
      <c r="DV43" s="32"/>
      <c r="DW43" s="32"/>
      <c r="DX43" s="32"/>
      <c r="DY43" s="32"/>
      <c r="DZ43" s="32"/>
      <c r="EA43" s="32"/>
      <c r="EB43" s="32"/>
      <c r="EC43" s="32"/>
      <c r="ED43" s="32"/>
      <c r="EE43" s="32"/>
      <c r="EF43" s="32"/>
      <c r="EG43" s="32"/>
      <c r="EH43" s="32"/>
      <c r="EI43" s="32"/>
      <c r="EJ43" s="32"/>
      <c r="EK43" s="32"/>
      <c r="EL43" s="32"/>
      <c r="EM43" s="32"/>
      <c r="EN43" s="32"/>
      <c r="EO43" s="32"/>
      <c r="EP43" s="32"/>
      <c r="EQ43" s="32"/>
      <c r="ER43" s="32"/>
      <c r="ES43" s="32"/>
      <c r="ET43" s="32"/>
      <c r="EU43" s="32"/>
      <c r="EV43" s="32"/>
      <c r="EW43" s="32"/>
      <c r="EX43" s="32"/>
      <c r="EY43" s="32"/>
      <c r="EZ43" s="32"/>
      <c r="FA43" s="32"/>
      <c r="FB43" s="32"/>
      <c r="FC43" s="32"/>
      <c r="FD43" s="32"/>
      <c r="FE43" s="32"/>
      <c r="FF43" s="32"/>
      <c r="FG43" s="32"/>
      <c r="FH43" s="32"/>
      <c r="FI43" s="32"/>
      <c r="FJ43" s="32"/>
      <c r="FK43" s="32"/>
      <c r="FL43" s="32"/>
      <c r="FM43" s="32"/>
      <c r="FN43" s="32"/>
      <c r="FO43" s="32"/>
      <c r="FP43" s="32"/>
      <c r="FQ43" s="32"/>
      <c r="FR43" s="32"/>
      <c r="FS43" s="32"/>
      <c r="FT43" s="32"/>
      <c r="FU43" s="32"/>
      <c r="FV43" s="32"/>
      <c r="FW43" s="32"/>
      <c r="FX43" s="32"/>
      <c r="FY43" s="32"/>
      <c r="FZ43" s="32"/>
      <c r="GA43" s="32"/>
      <c r="GB43" s="32"/>
      <c r="GC43" s="32"/>
      <c r="GD43" s="32"/>
      <c r="GE43" s="32"/>
      <c r="GF43" s="32"/>
    </row>
    <row r="44" spans="1:188" ht="15" customHeight="1" x14ac:dyDescent="0.25">
      <c r="A44" s="66" t="s">
        <v>18</v>
      </c>
      <c r="B44" s="67"/>
      <c r="C44" s="67"/>
      <c r="D44" s="67"/>
      <c r="E44" s="109"/>
      <c r="F44" s="325"/>
      <c r="G44" s="325"/>
      <c r="H44" s="325"/>
      <c r="I44" s="325"/>
      <c r="J44" s="325"/>
      <c r="K44" s="325"/>
      <c r="L44" s="325"/>
      <c r="M44" s="70"/>
      <c r="O44" s="731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2"/>
      <c r="AS44" s="32"/>
      <c r="AT44" s="32"/>
      <c r="AU44" s="32"/>
      <c r="AV44" s="32"/>
      <c r="AW44" s="32"/>
      <c r="AX44" s="32"/>
      <c r="AY44" s="32"/>
      <c r="AZ44" s="32"/>
      <c r="BA44" s="32"/>
      <c r="BB44" s="32"/>
      <c r="BC44" s="32"/>
      <c r="BD44" s="32"/>
      <c r="BE44" s="32"/>
      <c r="BF44" s="32"/>
      <c r="BG44" s="32"/>
      <c r="BH44" s="32"/>
      <c r="BI44" s="32"/>
      <c r="BJ44" s="32"/>
      <c r="BK44" s="32"/>
      <c r="BL44" s="32"/>
      <c r="BM44" s="32"/>
      <c r="BN44" s="32"/>
      <c r="BO44" s="32"/>
      <c r="BP44" s="32"/>
      <c r="BQ44" s="32"/>
      <c r="BR44" s="32"/>
      <c r="BS44" s="32"/>
      <c r="BT44" s="32"/>
      <c r="BU44" s="32"/>
      <c r="BV44" s="32"/>
      <c r="BW44" s="32"/>
      <c r="BX44" s="32"/>
      <c r="BY44" s="32"/>
      <c r="BZ44" s="32"/>
      <c r="CA44" s="32"/>
      <c r="CB44" s="32"/>
      <c r="CC44" s="32"/>
      <c r="CD44" s="32"/>
      <c r="CE44" s="32"/>
      <c r="CF44" s="32"/>
      <c r="CG44" s="32"/>
      <c r="CH44" s="32"/>
      <c r="CI44" s="32"/>
      <c r="CJ44" s="32"/>
      <c r="CK44" s="32"/>
      <c r="CL44" s="32"/>
      <c r="CM44" s="32"/>
      <c r="CN44" s="32"/>
      <c r="CO44" s="32"/>
      <c r="CP44" s="32"/>
      <c r="CQ44" s="32"/>
      <c r="CR44" s="32"/>
      <c r="CS44" s="32"/>
      <c r="CT44" s="32"/>
      <c r="CU44" s="32"/>
      <c r="CV44" s="32"/>
      <c r="CW44" s="32"/>
      <c r="CX44" s="32"/>
      <c r="CY44" s="32"/>
      <c r="CZ44" s="32"/>
      <c r="DA44" s="32"/>
      <c r="DB44" s="32"/>
      <c r="DC44" s="32"/>
      <c r="DD44" s="32"/>
      <c r="DE44" s="32"/>
      <c r="DF44" s="32"/>
      <c r="DG44" s="32"/>
      <c r="DH44" s="32"/>
      <c r="DI44" s="32"/>
      <c r="DJ44" s="32"/>
      <c r="DK44" s="32"/>
      <c r="DL44" s="32"/>
      <c r="DM44" s="32"/>
      <c r="DN44" s="32"/>
      <c r="DO44" s="32"/>
      <c r="DP44" s="32"/>
      <c r="DQ44" s="32"/>
      <c r="DR44" s="32"/>
      <c r="DS44" s="32"/>
      <c r="DT44" s="32"/>
      <c r="DU44" s="32"/>
      <c r="DV44" s="32"/>
      <c r="DW44" s="32"/>
      <c r="DX44" s="32"/>
      <c r="DY44" s="32"/>
      <c r="DZ44" s="32"/>
      <c r="EA44" s="32"/>
      <c r="EB44" s="32"/>
      <c r="EC44" s="32"/>
      <c r="ED44" s="32"/>
      <c r="EE44" s="32"/>
      <c r="EF44" s="32"/>
      <c r="EG44" s="32"/>
      <c r="EH44" s="32"/>
      <c r="EI44" s="32"/>
      <c r="EJ44" s="32"/>
      <c r="EK44" s="32"/>
      <c r="EL44" s="32"/>
      <c r="EM44" s="32"/>
      <c r="EN44" s="32"/>
      <c r="EO44" s="32"/>
      <c r="EP44" s="32"/>
      <c r="EQ44" s="32"/>
      <c r="ER44" s="32"/>
      <c r="ES44" s="32"/>
      <c r="ET44" s="32"/>
      <c r="EU44" s="32"/>
      <c r="EV44" s="32"/>
      <c r="EW44" s="32"/>
      <c r="EX44" s="32"/>
      <c r="EY44" s="32"/>
      <c r="EZ44" s="32"/>
      <c r="FA44" s="32"/>
      <c r="FB44" s="32"/>
      <c r="FC44" s="32"/>
      <c r="FD44" s="32"/>
      <c r="FE44" s="32"/>
      <c r="FF44" s="32"/>
      <c r="FG44" s="32"/>
      <c r="FH44" s="32"/>
      <c r="FI44" s="32"/>
      <c r="FJ44" s="32"/>
      <c r="FK44" s="32"/>
      <c r="FL44" s="32"/>
      <c r="FM44" s="32"/>
      <c r="FN44" s="32"/>
      <c r="FO44" s="32"/>
      <c r="FP44" s="32"/>
      <c r="FQ44" s="32"/>
      <c r="FR44" s="32"/>
      <c r="FS44" s="32"/>
      <c r="FT44" s="32"/>
      <c r="FU44" s="32"/>
      <c r="FV44" s="32"/>
      <c r="FW44" s="32"/>
      <c r="FX44" s="32"/>
      <c r="FY44" s="32"/>
      <c r="FZ44" s="32"/>
      <c r="GA44" s="32"/>
      <c r="GB44" s="32"/>
      <c r="GC44" s="32"/>
      <c r="GD44" s="32"/>
      <c r="GE44" s="32"/>
      <c r="GF44" s="32"/>
    </row>
    <row r="45" spans="1:188" ht="30" x14ac:dyDescent="0.25">
      <c r="A45" s="231" t="s">
        <v>120</v>
      </c>
      <c r="B45" s="257">
        <f>'Аян '!B21</f>
        <v>522</v>
      </c>
      <c r="C45" s="257">
        <f>'Аян '!C21</f>
        <v>217</v>
      </c>
      <c r="D45" s="257">
        <f>'Аян '!D21</f>
        <v>255</v>
      </c>
      <c r="E45" s="258">
        <f>'Аян '!E21</f>
        <v>117.51152073732717</v>
      </c>
      <c r="F45" s="326">
        <f>'Аян '!F21</f>
        <v>1484.4722899999999</v>
      </c>
      <c r="G45" s="326">
        <f>'Аян '!G21</f>
        <v>618.53</v>
      </c>
      <c r="H45" s="326">
        <f>'Аян '!H21</f>
        <v>606.90103999999997</v>
      </c>
      <c r="I45" s="326">
        <f>'Аян '!I21</f>
        <v>-11.628959999999992</v>
      </c>
      <c r="J45" s="326">
        <f>'Аян '!J21</f>
        <v>-81.270629999999997</v>
      </c>
      <c r="K45" s="326">
        <f>'Аян '!K21</f>
        <v>525.63040999999998</v>
      </c>
      <c r="L45" s="326">
        <f>'Аян '!L21</f>
        <v>98.119903642507239</v>
      </c>
      <c r="M45" s="70"/>
      <c r="O45" s="731"/>
    </row>
    <row r="46" spans="1:188" ht="30" x14ac:dyDescent="0.25">
      <c r="A46" s="78" t="s">
        <v>79</v>
      </c>
      <c r="B46" s="38">
        <f>'Аян '!B22</f>
        <v>370</v>
      </c>
      <c r="C46" s="38">
        <f>'Аян '!C22</f>
        <v>154</v>
      </c>
      <c r="D46" s="38">
        <f>'Аян '!D22</f>
        <v>160</v>
      </c>
      <c r="E46" s="110">
        <f>'Аян '!E22</f>
        <v>103.89610389610388</v>
      </c>
      <c r="F46" s="327">
        <f>'Аян '!F22</f>
        <v>851</v>
      </c>
      <c r="G46" s="327">
        <f>'Аян '!G22</f>
        <v>354.58</v>
      </c>
      <c r="H46" s="327">
        <f>'Аян '!H22</f>
        <v>371.60050999999999</v>
      </c>
      <c r="I46" s="327">
        <f>'Аян '!I22</f>
        <v>17.020510000000002</v>
      </c>
      <c r="J46" s="327">
        <f>'Аян '!J22</f>
        <v>-80.460009999999997</v>
      </c>
      <c r="K46" s="327">
        <f>'Аян '!K22</f>
        <v>291.14049999999997</v>
      </c>
      <c r="L46" s="327">
        <f>'Аян '!L22</f>
        <v>104.80018895594789</v>
      </c>
      <c r="M46" s="70"/>
      <c r="O46" s="731"/>
    </row>
    <row r="47" spans="1:188" ht="30" x14ac:dyDescent="0.25">
      <c r="A47" s="78" t="s">
        <v>80</v>
      </c>
      <c r="B47" s="38">
        <f>'Аян '!B23</f>
        <v>111</v>
      </c>
      <c r="C47" s="38">
        <f>'Аян '!C23</f>
        <v>46</v>
      </c>
      <c r="D47" s="38">
        <f>'Аян '!D23</f>
        <v>95</v>
      </c>
      <c r="E47" s="110">
        <f>'Аян '!E23</f>
        <v>206.52173913043475</v>
      </c>
      <c r="F47" s="327">
        <f>'Аян '!F23</f>
        <v>276.34671000000003</v>
      </c>
      <c r="G47" s="327">
        <f>'Аян '!G23</f>
        <v>115.14</v>
      </c>
      <c r="H47" s="327">
        <f>'Аян '!H23</f>
        <v>235.30052999999998</v>
      </c>
      <c r="I47" s="327">
        <f>'Аян '!I23</f>
        <v>120.16052999999998</v>
      </c>
      <c r="J47" s="327">
        <f>'Аян '!J23</f>
        <v>-0.81062000000000001</v>
      </c>
      <c r="K47" s="327">
        <f>'Аян '!K23</f>
        <v>234.48990999999998</v>
      </c>
      <c r="L47" s="327">
        <f>'Аян '!L23</f>
        <v>204.36036998436686</v>
      </c>
      <c r="M47" s="70"/>
      <c r="O47" s="731"/>
    </row>
    <row r="48" spans="1:188" ht="45" x14ac:dyDescent="0.25">
      <c r="A48" s="78" t="s">
        <v>99</v>
      </c>
      <c r="B48" s="38">
        <f>'Аян '!B24</f>
        <v>4</v>
      </c>
      <c r="C48" s="38">
        <f>'Аян '!C24</f>
        <v>2</v>
      </c>
      <c r="D48" s="38">
        <f>'Аян '!D24</f>
        <v>0</v>
      </c>
      <c r="E48" s="110">
        <f>'Аян '!E24</f>
        <v>0</v>
      </c>
      <c r="F48" s="327">
        <f>'Аян '!F24</f>
        <v>34.841519999999996</v>
      </c>
      <c r="G48" s="327">
        <f>'Аян '!G24</f>
        <v>14.52</v>
      </c>
      <c r="H48" s="327">
        <f>'Аян '!H24</f>
        <v>0</v>
      </c>
      <c r="I48" s="327">
        <f>'Аян '!I24</f>
        <v>-14.52</v>
      </c>
      <c r="J48" s="327">
        <f>'Аян '!J24</f>
        <v>0</v>
      </c>
      <c r="K48" s="327">
        <f>'Аян '!K24</f>
        <v>0</v>
      </c>
      <c r="L48" s="327">
        <f>'Аян '!L24</f>
        <v>0</v>
      </c>
      <c r="M48" s="70"/>
      <c r="O48" s="731"/>
    </row>
    <row r="49" spans="1:188" ht="30" x14ac:dyDescent="0.25">
      <c r="A49" s="78" t="s">
        <v>100</v>
      </c>
      <c r="B49" s="38">
        <f>'Аян '!B25</f>
        <v>37</v>
      </c>
      <c r="C49" s="38">
        <f>'Аян '!C25</f>
        <v>15</v>
      </c>
      <c r="D49" s="38">
        <f>'Аян '!D25</f>
        <v>0</v>
      </c>
      <c r="E49" s="110">
        <f>'Аян '!E25</f>
        <v>0</v>
      </c>
      <c r="F49" s="327">
        <f>'Аян '!F25</f>
        <v>322.28406000000001</v>
      </c>
      <c r="G49" s="327">
        <f>'Аян '!G25</f>
        <v>134.29</v>
      </c>
      <c r="H49" s="327">
        <f>'Аян '!H25</f>
        <v>0</v>
      </c>
      <c r="I49" s="327">
        <f>'Аян '!I25</f>
        <v>-134.29</v>
      </c>
      <c r="J49" s="327">
        <f>'Аян '!J25</f>
        <v>0</v>
      </c>
      <c r="K49" s="327">
        <f>'Аян '!K25</f>
        <v>0</v>
      </c>
      <c r="L49" s="327">
        <f>'Аян '!L25</f>
        <v>0</v>
      </c>
      <c r="M49" s="70"/>
      <c r="O49" s="731"/>
    </row>
    <row r="50" spans="1:188" ht="30" x14ac:dyDescent="0.25">
      <c r="A50" s="231" t="s">
        <v>112</v>
      </c>
      <c r="B50" s="257">
        <f>'Аян '!B26</f>
        <v>800</v>
      </c>
      <c r="C50" s="257">
        <f>'Аян '!C26</f>
        <v>333</v>
      </c>
      <c r="D50" s="257">
        <f>'Аян '!D26</f>
        <v>278</v>
      </c>
      <c r="E50" s="258">
        <f>'Аян '!E26</f>
        <v>83.483483483483482</v>
      </c>
      <c r="F50" s="326">
        <f>'Аян '!F26</f>
        <v>2606.52</v>
      </c>
      <c r="G50" s="326">
        <f>'Аян '!G26</f>
        <v>1086.0600000000002</v>
      </c>
      <c r="H50" s="326">
        <f>'Аян '!H26</f>
        <v>857.51563999999996</v>
      </c>
      <c r="I50" s="326">
        <f>'Аян '!I26</f>
        <v>-228.54436000000001</v>
      </c>
      <c r="J50" s="326">
        <f>'Аян '!J26</f>
        <v>0</v>
      </c>
      <c r="K50" s="326">
        <f>'Аян '!K26</f>
        <v>857.51563999999996</v>
      </c>
      <c r="L50" s="326">
        <f>'Аян '!L26</f>
        <v>78.956562252545879</v>
      </c>
      <c r="M50" s="70"/>
      <c r="O50" s="731"/>
    </row>
    <row r="51" spans="1:188" ht="30" x14ac:dyDescent="0.25">
      <c r="A51" s="78" t="s">
        <v>108</v>
      </c>
      <c r="B51" s="38">
        <f>'Аян '!B27</f>
        <v>200</v>
      </c>
      <c r="C51" s="38">
        <f>'Аян '!C27</f>
        <v>83</v>
      </c>
      <c r="D51" s="38">
        <f>'Аян '!D27</f>
        <v>108</v>
      </c>
      <c r="E51" s="110">
        <f>'Аян '!E27</f>
        <v>130.12048192771084</v>
      </c>
      <c r="F51" s="327">
        <f>'Аян '!F27</f>
        <v>548.75</v>
      </c>
      <c r="G51" s="327">
        <f>'Аян '!G27</f>
        <v>228.65</v>
      </c>
      <c r="H51" s="327">
        <f>'Аян '!H27</f>
        <v>293.85792000000004</v>
      </c>
      <c r="I51" s="327">
        <f>'Аян '!I27</f>
        <v>65.20792000000003</v>
      </c>
      <c r="J51" s="327">
        <f>'Аян '!J27</f>
        <v>0</v>
      </c>
      <c r="K51" s="327">
        <f>'Аян '!K27</f>
        <v>293.85792000000004</v>
      </c>
      <c r="L51" s="327">
        <f>'Аян '!L27</f>
        <v>128.51866171003718</v>
      </c>
      <c r="M51" s="70"/>
      <c r="O51" s="731"/>
    </row>
    <row r="52" spans="1:188" ht="60" x14ac:dyDescent="0.25">
      <c r="A52" s="78" t="s">
        <v>81</v>
      </c>
      <c r="B52" s="38">
        <f>'Аян '!B28</f>
        <v>500</v>
      </c>
      <c r="C52" s="38">
        <f>'Аян '!C28</f>
        <v>208</v>
      </c>
      <c r="D52" s="38">
        <f>'Аян '!D28</f>
        <v>116</v>
      </c>
      <c r="E52" s="110">
        <f>'Аян '!E28</f>
        <v>55.769230769230774</v>
      </c>
      <c r="F52" s="327">
        <f>'Аян '!F28</f>
        <v>1927.15</v>
      </c>
      <c r="G52" s="327">
        <f>'Аян '!G28</f>
        <v>802.98</v>
      </c>
      <c r="H52" s="327">
        <f>'Аян '!H28</f>
        <v>491.20035999999999</v>
      </c>
      <c r="I52" s="327">
        <f>'Аян '!I28</f>
        <v>-311.77964000000003</v>
      </c>
      <c r="J52" s="327">
        <f>'Аян '!J28</f>
        <v>0</v>
      </c>
      <c r="K52" s="327">
        <f>'Аян '!K28</f>
        <v>491.20035999999999</v>
      </c>
      <c r="L52" s="327">
        <f>'Аян '!L28</f>
        <v>61.17217863458616</v>
      </c>
      <c r="M52" s="70"/>
      <c r="O52" s="731"/>
    </row>
    <row r="53" spans="1:188" ht="45" x14ac:dyDescent="0.25">
      <c r="A53" s="78" t="s">
        <v>109</v>
      </c>
      <c r="B53" s="38">
        <f>'Аян '!B29</f>
        <v>100</v>
      </c>
      <c r="C53" s="38">
        <f>'Аян '!C29</f>
        <v>42</v>
      </c>
      <c r="D53" s="38">
        <f>'Аян '!D29</f>
        <v>54</v>
      </c>
      <c r="E53" s="110">
        <f>'Аян '!E29</f>
        <v>128.57142857142858</v>
      </c>
      <c r="F53" s="327">
        <f>'Аян '!F29</f>
        <v>130.62</v>
      </c>
      <c r="G53" s="327">
        <f>'Аян '!G29</f>
        <v>54.43</v>
      </c>
      <c r="H53" s="327">
        <f>'Аян '!H29</f>
        <v>72.457359999999994</v>
      </c>
      <c r="I53" s="327">
        <f>'Аян '!I29</f>
        <v>18.027359999999994</v>
      </c>
      <c r="J53" s="327">
        <f>'Аян '!J29</f>
        <v>0</v>
      </c>
      <c r="K53" s="327">
        <f>'Аян '!K29</f>
        <v>72.457359999999994</v>
      </c>
      <c r="L53" s="327">
        <f>'Аян '!L29</f>
        <v>133.12026455998529</v>
      </c>
      <c r="M53" s="70"/>
      <c r="O53" s="731"/>
    </row>
    <row r="54" spans="1:188" ht="30.75" thickBot="1" x14ac:dyDescent="0.3">
      <c r="A54" s="271" t="s">
        <v>123</v>
      </c>
      <c r="B54" s="237">
        <f>'Аян '!B30</f>
        <v>1900</v>
      </c>
      <c r="C54" s="237">
        <f>'Аян '!C30</f>
        <v>792</v>
      </c>
      <c r="D54" s="237">
        <f>'Аян '!D30</f>
        <v>643</v>
      </c>
      <c r="E54" s="238">
        <f>'Аян '!E30</f>
        <v>81.186868686868678</v>
      </c>
      <c r="F54" s="329">
        <f>'Аян '!F30</f>
        <v>2454.4960000000001</v>
      </c>
      <c r="G54" s="329">
        <f>'Аян '!G30</f>
        <v>1022.71</v>
      </c>
      <c r="H54" s="329">
        <f>'Аян '!H30</f>
        <v>830.65312000000006</v>
      </c>
      <c r="I54" s="329">
        <f>'Аян '!I30</f>
        <v>-192.05687999999998</v>
      </c>
      <c r="J54" s="329">
        <f>'Аян '!J30</f>
        <v>-1.2918399999999999</v>
      </c>
      <c r="K54" s="329">
        <f>'Аян '!K30</f>
        <v>829.36128000000008</v>
      </c>
      <c r="L54" s="329">
        <f>'Аян '!L30</f>
        <v>81.220787906640197</v>
      </c>
      <c r="M54" s="70"/>
      <c r="N54" s="70"/>
      <c r="O54" s="732"/>
    </row>
    <row r="55" spans="1:188" ht="15.75" thickBot="1" x14ac:dyDescent="0.3">
      <c r="A55" s="234" t="s">
        <v>4</v>
      </c>
      <c r="B55" s="239">
        <f>'Аян '!B31</f>
        <v>0</v>
      </c>
      <c r="C55" s="239">
        <f>'Аян '!C31</f>
        <v>0</v>
      </c>
      <c r="D55" s="239">
        <f>'Аян '!D31</f>
        <v>0</v>
      </c>
      <c r="E55" s="240">
        <f>'Аян '!E31</f>
        <v>0</v>
      </c>
      <c r="F55" s="338">
        <f>'Аян '!F31</f>
        <v>6545.4882900000002</v>
      </c>
      <c r="G55" s="338">
        <f>'Аян '!G31</f>
        <v>2727.3</v>
      </c>
      <c r="H55" s="338">
        <f>'Аян '!H31</f>
        <v>2295.0697999999998</v>
      </c>
      <c r="I55" s="338">
        <f>'Аян '!I31</f>
        <v>-432.23019999999997</v>
      </c>
      <c r="J55" s="338">
        <f>'Аян '!J31</f>
        <v>-82.56246999999999</v>
      </c>
      <c r="K55" s="338">
        <f>'Аян '!K31</f>
        <v>2212.5073299999999</v>
      </c>
      <c r="L55" s="338">
        <f>'Аян '!L31</f>
        <v>84.151717816155156</v>
      </c>
      <c r="M55" s="70"/>
      <c r="O55" s="731"/>
    </row>
    <row r="56" spans="1:188" ht="15" customHeight="1" x14ac:dyDescent="0.25">
      <c r="A56" s="66" t="s">
        <v>19</v>
      </c>
      <c r="B56" s="67"/>
      <c r="C56" s="67"/>
      <c r="D56" s="67"/>
      <c r="E56" s="109"/>
      <c r="F56" s="325"/>
      <c r="G56" s="325"/>
      <c r="H56" s="325"/>
      <c r="I56" s="325"/>
      <c r="J56" s="325"/>
      <c r="K56" s="325"/>
      <c r="L56" s="325"/>
      <c r="M56" s="70"/>
      <c r="O56" s="731"/>
    </row>
    <row r="57" spans="1:188" ht="30" x14ac:dyDescent="0.25">
      <c r="A57" s="231" t="s">
        <v>120</v>
      </c>
      <c r="B57" s="229">
        <f>'1 уровень'!D263</f>
        <v>3973</v>
      </c>
      <c r="C57" s="229">
        <f>'1 уровень'!E263</f>
        <v>1655</v>
      </c>
      <c r="D57" s="229">
        <f>'1 уровень'!F263</f>
        <v>1236</v>
      </c>
      <c r="E57" s="230">
        <f>'1 уровень'!G263</f>
        <v>74.682779456193344</v>
      </c>
      <c r="F57" s="326">
        <f>'1 уровень'!H263</f>
        <v>6309.7930799999995</v>
      </c>
      <c r="G57" s="326">
        <f>'1 уровень'!I263</f>
        <v>2629.0799999999995</v>
      </c>
      <c r="H57" s="326">
        <f>'1 уровень'!J263</f>
        <v>2648.49442</v>
      </c>
      <c r="I57" s="326">
        <f>'1 уровень'!K263</f>
        <v>19.414420000000007</v>
      </c>
      <c r="J57" s="326">
        <f>'1 уровень'!L263</f>
        <v>-26.529579999999996</v>
      </c>
      <c r="K57" s="326">
        <f>'1 уровень'!M263</f>
        <v>2621.9648400000001</v>
      </c>
      <c r="L57" s="326">
        <f>'1 уровень'!N263</f>
        <v>100.73844919135213</v>
      </c>
      <c r="M57" s="70"/>
      <c r="O57" s="731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  <c r="BF57" s="32"/>
      <c r="BG57" s="32"/>
      <c r="BH57" s="32"/>
      <c r="BI57" s="32"/>
      <c r="BJ57" s="32"/>
      <c r="BK57" s="32"/>
      <c r="BL57" s="32"/>
      <c r="BM57" s="32"/>
      <c r="BN57" s="32"/>
      <c r="BO57" s="32"/>
      <c r="BP57" s="32"/>
      <c r="BQ57" s="32"/>
      <c r="BR57" s="32"/>
      <c r="BS57" s="32"/>
      <c r="BT57" s="32"/>
      <c r="BU57" s="32"/>
      <c r="BV57" s="32"/>
      <c r="BW57" s="32"/>
      <c r="BX57" s="32"/>
      <c r="BY57" s="32"/>
      <c r="BZ57" s="32"/>
      <c r="CA57" s="32"/>
      <c r="CB57" s="32"/>
      <c r="CC57" s="32"/>
      <c r="CD57" s="32"/>
      <c r="CE57" s="32"/>
      <c r="CF57" s="32"/>
      <c r="CG57" s="32"/>
      <c r="CH57" s="32"/>
      <c r="CI57" s="32"/>
      <c r="CJ57" s="32"/>
      <c r="CK57" s="32"/>
      <c r="CL57" s="32"/>
      <c r="CM57" s="32"/>
      <c r="CN57" s="32"/>
      <c r="CO57" s="32"/>
      <c r="CP57" s="32"/>
      <c r="CQ57" s="32"/>
      <c r="CR57" s="32"/>
      <c r="CS57" s="32"/>
      <c r="CT57" s="32"/>
      <c r="CU57" s="32"/>
      <c r="CV57" s="32"/>
      <c r="CW57" s="32"/>
      <c r="CX57" s="32"/>
      <c r="CY57" s="32"/>
      <c r="CZ57" s="32"/>
      <c r="DA57" s="32"/>
      <c r="DB57" s="32"/>
      <c r="DC57" s="32"/>
      <c r="DD57" s="32"/>
      <c r="DE57" s="32"/>
      <c r="DF57" s="32"/>
      <c r="DG57" s="32"/>
      <c r="DH57" s="32"/>
      <c r="DI57" s="32"/>
      <c r="DJ57" s="32"/>
      <c r="DK57" s="32"/>
      <c r="DL57" s="32"/>
      <c r="DM57" s="32"/>
      <c r="DN57" s="32"/>
      <c r="DO57" s="32"/>
      <c r="DP57" s="32"/>
      <c r="DQ57" s="32"/>
      <c r="DR57" s="32"/>
      <c r="DS57" s="32"/>
      <c r="DT57" s="32"/>
      <c r="DU57" s="32"/>
      <c r="DV57" s="32"/>
      <c r="DW57" s="32"/>
      <c r="DX57" s="32"/>
      <c r="DY57" s="32"/>
      <c r="DZ57" s="32"/>
      <c r="EA57" s="32"/>
      <c r="EB57" s="32"/>
      <c r="EC57" s="32"/>
      <c r="ED57" s="32"/>
      <c r="EE57" s="32"/>
      <c r="EF57" s="32"/>
      <c r="EG57" s="32"/>
      <c r="EH57" s="32"/>
      <c r="EI57" s="32"/>
      <c r="EJ57" s="32"/>
      <c r="EK57" s="32"/>
      <c r="EL57" s="32"/>
      <c r="EM57" s="32"/>
      <c r="EN57" s="32"/>
      <c r="EO57" s="32"/>
      <c r="EP57" s="32"/>
      <c r="EQ57" s="32"/>
      <c r="ER57" s="32"/>
      <c r="ES57" s="32"/>
      <c r="ET57" s="32"/>
      <c r="EU57" s="32"/>
      <c r="EV57" s="32"/>
      <c r="EW57" s="32"/>
      <c r="EX57" s="32"/>
      <c r="EY57" s="32"/>
      <c r="EZ57" s="32"/>
      <c r="FA57" s="32"/>
      <c r="FB57" s="32"/>
      <c r="FC57" s="32"/>
      <c r="FD57" s="32"/>
      <c r="FE57" s="32"/>
      <c r="FF57" s="32"/>
      <c r="FG57" s="32"/>
      <c r="FH57" s="32"/>
      <c r="FI57" s="32"/>
      <c r="FJ57" s="32"/>
      <c r="FK57" s="32"/>
      <c r="FL57" s="32"/>
      <c r="FM57" s="32"/>
      <c r="FN57" s="32"/>
      <c r="FO57" s="32"/>
      <c r="FP57" s="32"/>
      <c r="FQ57" s="32"/>
      <c r="FR57" s="32"/>
      <c r="FS57" s="32"/>
      <c r="FT57" s="32"/>
      <c r="FU57" s="32"/>
      <c r="FV57" s="32"/>
      <c r="FW57" s="32"/>
      <c r="FX57" s="32"/>
      <c r="FY57" s="32"/>
      <c r="FZ57" s="32"/>
      <c r="GA57" s="32"/>
      <c r="GB57" s="32"/>
      <c r="GC57" s="32"/>
      <c r="GD57" s="32"/>
      <c r="GE57" s="32"/>
      <c r="GF57" s="32"/>
    </row>
    <row r="58" spans="1:188" ht="30" x14ac:dyDescent="0.25">
      <c r="A58" s="78" t="s">
        <v>79</v>
      </c>
      <c r="B58" s="34">
        <f>'1 уровень'!D264</f>
        <v>2905</v>
      </c>
      <c r="C58" s="34">
        <f>'1 уровень'!E264</f>
        <v>1210</v>
      </c>
      <c r="D58" s="34">
        <f>'1 уровень'!F264</f>
        <v>861</v>
      </c>
      <c r="E58" s="106">
        <f>'1 уровень'!G264</f>
        <v>71.15702479338843</v>
      </c>
      <c r="F58" s="327">
        <f>'1 уровень'!H264</f>
        <v>3913.0349999999999</v>
      </c>
      <c r="G58" s="327">
        <f>'1 уровень'!I264</f>
        <v>1630.43</v>
      </c>
      <c r="H58" s="327">
        <f>'1 уровень'!J264</f>
        <v>1323.3822</v>
      </c>
      <c r="I58" s="327">
        <f>'1 уровень'!K264</f>
        <v>-307.04780000000005</v>
      </c>
      <c r="J58" s="327">
        <f>'1 уровень'!L264</f>
        <v>-10.124379999999999</v>
      </c>
      <c r="K58" s="327">
        <f>'1 уровень'!M264</f>
        <v>1313.25782</v>
      </c>
      <c r="L58" s="327">
        <f>'1 уровень'!N264</f>
        <v>81.167679691860428</v>
      </c>
      <c r="M58" s="70"/>
      <c r="O58" s="731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2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2"/>
      <c r="BD58" s="32"/>
      <c r="BE58" s="32"/>
      <c r="BF58" s="32"/>
      <c r="BG58" s="32"/>
      <c r="BH58" s="32"/>
      <c r="BI58" s="32"/>
      <c r="BJ58" s="32"/>
      <c r="BK58" s="32"/>
      <c r="BL58" s="32"/>
      <c r="BM58" s="32"/>
      <c r="BN58" s="32"/>
      <c r="BO58" s="32"/>
      <c r="BP58" s="32"/>
      <c r="BQ58" s="32"/>
      <c r="BR58" s="32"/>
      <c r="BS58" s="32"/>
      <c r="BT58" s="32"/>
      <c r="BU58" s="32"/>
      <c r="BV58" s="32"/>
      <c r="BW58" s="32"/>
      <c r="BX58" s="32"/>
      <c r="BY58" s="32"/>
      <c r="BZ58" s="32"/>
      <c r="CA58" s="32"/>
      <c r="CB58" s="32"/>
      <c r="CC58" s="32"/>
      <c r="CD58" s="32"/>
      <c r="CE58" s="32"/>
      <c r="CF58" s="32"/>
      <c r="CG58" s="32"/>
      <c r="CH58" s="32"/>
      <c r="CI58" s="32"/>
      <c r="CJ58" s="32"/>
      <c r="CK58" s="32"/>
      <c r="CL58" s="32"/>
      <c r="CM58" s="32"/>
      <c r="CN58" s="32"/>
      <c r="CO58" s="32"/>
      <c r="CP58" s="32"/>
      <c r="CQ58" s="32"/>
      <c r="CR58" s="32"/>
      <c r="CS58" s="32"/>
      <c r="CT58" s="32"/>
      <c r="CU58" s="32"/>
      <c r="CV58" s="32"/>
      <c r="CW58" s="32"/>
      <c r="CX58" s="32"/>
      <c r="CY58" s="32"/>
      <c r="CZ58" s="32"/>
      <c r="DA58" s="32"/>
      <c r="DB58" s="32"/>
      <c r="DC58" s="32"/>
      <c r="DD58" s="32"/>
      <c r="DE58" s="32"/>
      <c r="DF58" s="32"/>
      <c r="DG58" s="32"/>
      <c r="DH58" s="32"/>
      <c r="DI58" s="32"/>
      <c r="DJ58" s="32"/>
      <c r="DK58" s="32"/>
      <c r="DL58" s="32"/>
      <c r="DM58" s="32"/>
      <c r="DN58" s="32"/>
      <c r="DO58" s="32"/>
      <c r="DP58" s="32"/>
      <c r="DQ58" s="32"/>
      <c r="DR58" s="32"/>
      <c r="DS58" s="32"/>
      <c r="DT58" s="32"/>
      <c r="DU58" s="32"/>
      <c r="DV58" s="32"/>
      <c r="DW58" s="32"/>
      <c r="DX58" s="32"/>
      <c r="DY58" s="32"/>
      <c r="DZ58" s="32"/>
      <c r="EA58" s="32"/>
      <c r="EB58" s="32"/>
      <c r="EC58" s="32"/>
      <c r="ED58" s="32"/>
      <c r="EE58" s="32"/>
      <c r="EF58" s="32"/>
      <c r="EG58" s="32"/>
      <c r="EH58" s="32"/>
      <c r="EI58" s="32"/>
      <c r="EJ58" s="32"/>
      <c r="EK58" s="32"/>
      <c r="EL58" s="32"/>
      <c r="EM58" s="32"/>
      <c r="EN58" s="32"/>
      <c r="EO58" s="32"/>
      <c r="EP58" s="32"/>
      <c r="EQ58" s="32"/>
      <c r="ER58" s="32"/>
      <c r="ES58" s="32"/>
      <c r="ET58" s="32"/>
      <c r="EU58" s="32"/>
      <c r="EV58" s="32"/>
      <c r="EW58" s="32"/>
      <c r="EX58" s="32"/>
      <c r="EY58" s="32"/>
      <c r="EZ58" s="32"/>
      <c r="FA58" s="32"/>
      <c r="FB58" s="32"/>
      <c r="FC58" s="32"/>
      <c r="FD58" s="32"/>
      <c r="FE58" s="32"/>
      <c r="FF58" s="32"/>
      <c r="FG58" s="32"/>
      <c r="FH58" s="32"/>
      <c r="FI58" s="32"/>
      <c r="FJ58" s="32"/>
      <c r="FK58" s="32"/>
      <c r="FL58" s="32"/>
      <c r="FM58" s="32"/>
      <c r="FN58" s="32"/>
      <c r="FO58" s="32"/>
      <c r="FP58" s="32"/>
      <c r="FQ58" s="32"/>
      <c r="FR58" s="32"/>
      <c r="FS58" s="32"/>
      <c r="FT58" s="32"/>
      <c r="FU58" s="32"/>
      <c r="FV58" s="32"/>
      <c r="FW58" s="32"/>
      <c r="FX58" s="32"/>
      <c r="FY58" s="32"/>
      <c r="FZ58" s="32"/>
      <c r="GA58" s="32"/>
      <c r="GB58" s="32"/>
      <c r="GC58" s="32"/>
      <c r="GD58" s="32"/>
      <c r="GE58" s="32"/>
      <c r="GF58" s="32"/>
    </row>
    <row r="59" spans="1:188" ht="30" x14ac:dyDescent="0.25">
      <c r="A59" s="78" t="s">
        <v>80</v>
      </c>
      <c r="B59" s="34">
        <f>'1 уровень'!D265</f>
        <v>872</v>
      </c>
      <c r="C59" s="34">
        <f>'1 уровень'!E265</f>
        <v>363</v>
      </c>
      <c r="D59" s="34">
        <f>'1 уровень'!F265</f>
        <v>182</v>
      </c>
      <c r="E59" s="106">
        <f>'1 уровень'!G265</f>
        <v>50.137741046831948</v>
      </c>
      <c r="F59" s="327">
        <f>'1 уровень'!H265</f>
        <v>1324.9516799999999</v>
      </c>
      <c r="G59" s="327">
        <f>'1 уровень'!I265</f>
        <v>552.05999999999995</v>
      </c>
      <c r="H59" s="327">
        <f>'1 уровень'!J265</f>
        <v>269.71102000000002</v>
      </c>
      <c r="I59" s="327">
        <f>'1 уровень'!K265</f>
        <v>-282.34897999999993</v>
      </c>
      <c r="J59" s="327">
        <f>'1 уровень'!L265</f>
        <v>0</v>
      </c>
      <c r="K59" s="327">
        <f>'1 уровень'!M265</f>
        <v>269.71102000000002</v>
      </c>
      <c r="L59" s="327">
        <f>'1 уровень'!N265</f>
        <v>48.855381661413624</v>
      </c>
      <c r="M59" s="70"/>
      <c r="O59" s="731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2"/>
      <c r="AR59" s="32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  <c r="BF59" s="32"/>
      <c r="BG59" s="32"/>
      <c r="BH59" s="32"/>
      <c r="BI59" s="32"/>
      <c r="BJ59" s="32"/>
      <c r="BK59" s="32"/>
      <c r="BL59" s="32"/>
      <c r="BM59" s="32"/>
      <c r="BN59" s="32"/>
      <c r="BO59" s="32"/>
      <c r="BP59" s="32"/>
      <c r="BQ59" s="32"/>
      <c r="BR59" s="32"/>
      <c r="BS59" s="32"/>
      <c r="BT59" s="32"/>
      <c r="BU59" s="32"/>
      <c r="BV59" s="32"/>
      <c r="BW59" s="32"/>
      <c r="BX59" s="32"/>
      <c r="BY59" s="32"/>
      <c r="BZ59" s="32"/>
      <c r="CA59" s="32"/>
      <c r="CB59" s="32"/>
      <c r="CC59" s="32"/>
      <c r="CD59" s="32"/>
      <c r="CE59" s="32"/>
      <c r="CF59" s="32"/>
      <c r="CG59" s="32"/>
      <c r="CH59" s="32"/>
      <c r="CI59" s="32"/>
      <c r="CJ59" s="32"/>
      <c r="CK59" s="32"/>
      <c r="CL59" s="32"/>
      <c r="CM59" s="32"/>
      <c r="CN59" s="32"/>
      <c r="CO59" s="32"/>
      <c r="CP59" s="32"/>
      <c r="CQ59" s="32"/>
      <c r="CR59" s="32"/>
      <c r="CS59" s="32"/>
      <c r="CT59" s="32"/>
      <c r="CU59" s="32"/>
      <c r="CV59" s="32"/>
      <c r="CW59" s="32"/>
      <c r="CX59" s="32"/>
      <c r="CY59" s="32"/>
      <c r="CZ59" s="32"/>
      <c r="DA59" s="32"/>
      <c r="DB59" s="32"/>
      <c r="DC59" s="32"/>
      <c r="DD59" s="32"/>
      <c r="DE59" s="32"/>
      <c r="DF59" s="32"/>
      <c r="DG59" s="32"/>
      <c r="DH59" s="32"/>
      <c r="DI59" s="32"/>
      <c r="DJ59" s="32"/>
      <c r="DK59" s="32"/>
      <c r="DL59" s="32"/>
      <c r="DM59" s="32"/>
      <c r="DN59" s="32"/>
      <c r="DO59" s="32"/>
      <c r="DP59" s="32"/>
      <c r="DQ59" s="32"/>
      <c r="DR59" s="32"/>
      <c r="DS59" s="32"/>
      <c r="DT59" s="32"/>
      <c r="DU59" s="32"/>
      <c r="DV59" s="32"/>
      <c r="DW59" s="32"/>
      <c r="DX59" s="32"/>
      <c r="DY59" s="32"/>
      <c r="DZ59" s="32"/>
      <c r="EA59" s="32"/>
      <c r="EB59" s="32"/>
      <c r="EC59" s="32"/>
      <c r="ED59" s="32"/>
      <c r="EE59" s="32"/>
      <c r="EF59" s="32"/>
      <c r="EG59" s="32"/>
      <c r="EH59" s="32"/>
      <c r="EI59" s="32"/>
      <c r="EJ59" s="32"/>
      <c r="EK59" s="32"/>
      <c r="EL59" s="32"/>
      <c r="EM59" s="32"/>
      <c r="EN59" s="32"/>
      <c r="EO59" s="32"/>
      <c r="EP59" s="32"/>
      <c r="EQ59" s="32"/>
      <c r="ER59" s="32"/>
      <c r="ES59" s="32"/>
      <c r="ET59" s="32"/>
      <c r="EU59" s="32"/>
      <c r="EV59" s="32"/>
      <c r="EW59" s="32"/>
      <c r="EX59" s="32"/>
      <c r="EY59" s="32"/>
      <c r="EZ59" s="32"/>
      <c r="FA59" s="32"/>
      <c r="FB59" s="32"/>
      <c r="FC59" s="32"/>
      <c r="FD59" s="32"/>
      <c r="FE59" s="32"/>
      <c r="FF59" s="32"/>
      <c r="FG59" s="32"/>
      <c r="FH59" s="32"/>
      <c r="FI59" s="32"/>
      <c r="FJ59" s="32"/>
      <c r="FK59" s="32"/>
      <c r="FL59" s="32"/>
      <c r="FM59" s="32"/>
      <c r="FN59" s="32"/>
      <c r="FO59" s="32"/>
      <c r="FP59" s="32"/>
      <c r="FQ59" s="32"/>
      <c r="FR59" s="32"/>
      <c r="FS59" s="32"/>
      <c r="FT59" s="32"/>
      <c r="FU59" s="32"/>
      <c r="FV59" s="32"/>
      <c r="FW59" s="32"/>
      <c r="FX59" s="32"/>
      <c r="FY59" s="32"/>
      <c r="FZ59" s="32"/>
      <c r="GA59" s="32"/>
      <c r="GB59" s="32"/>
      <c r="GC59" s="32"/>
      <c r="GD59" s="32"/>
      <c r="GE59" s="32"/>
      <c r="GF59" s="32"/>
    </row>
    <row r="60" spans="1:188" ht="30" x14ac:dyDescent="0.25">
      <c r="A60" s="78" t="s">
        <v>110</v>
      </c>
      <c r="B60" s="34">
        <f>'1 уровень'!D266</f>
        <v>102</v>
      </c>
      <c r="C60" s="34">
        <f>'1 уровень'!E266</f>
        <v>43</v>
      </c>
      <c r="D60" s="34">
        <f>'1 уровень'!F266</f>
        <v>100</v>
      </c>
      <c r="E60" s="106">
        <f>'1 уровень'!G266</f>
        <v>232.55813953488374</v>
      </c>
      <c r="F60" s="327">
        <f>'1 уровень'!H266</f>
        <v>557.77679999999998</v>
      </c>
      <c r="G60" s="327">
        <f>'1 уровень'!I266</f>
        <v>232.41</v>
      </c>
      <c r="H60" s="327">
        <f>'1 уровень'!J266</f>
        <v>546.84</v>
      </c>
      <c r="I60" s="327">
        <f>'1 уровень'!K266</f>
        <v>314.43000000000006</v>
      </c>
      <c r="J60" s="327">
        <f>'1 уровень'!L266</f>
        <v>0</v>
      </c>
      <c r="K60" s="327">
        <f>'1 уровень'!M266</f>
        <v>546.84</v>
      </c>
      <c r="L60" s="327">
        <f>'1 уровень'!N266</f>
        <v>235.29108041822644</v>
      </c>
      <c r="M60" s="70"/>
      <c r="O60" s="731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  <c r="BD60" s="32"/>
      <c r="BE60" s="32"/>
      <c r="BF60" s="32"/>
      <c r="BG60" s="32"/>
      <c r="BH60" s="32"/>
      <c r="BI60" s="32"/>
      <c r="BJ60" s="32"/>
      <c r="BK60" s="32"/>
      <c r="BL60" s="32"/>
      <c r="BM60" s="32"/>
      <c r="BN60" s="32"/>
      <c r="BO60" s="32"/>
      <c r="BP60" s="32"/>
      <c r="BQ60" s="32"/>
      <c r="BR60" s="32"/>
      <c r="BS60" s="32"/>
      <c r="BT60" s="32"/>
      <c r="BU60" s="32"/>
      <c r="BV60" s="32"/>
      <c r="BW60" s="32"/>
      <c r="BX60" s="32"/>
      <c r="BY60" s="32"/>
      <c r="BZ60" s="32"/>
      <c r="CA60" s="32"/>
      <c r="CB60" s="32"/>
      <c r="CC60" s="32"/>
      <c r="CD60" s="32"/>
      <c r="CE60" s="32"/>
      <c r="CF60" s="32"/>
      <c r="CG60" s="32"/>
      <c r="CH60" s="32"/>
      <c r="CI60" s="32"/>
      <c r="CJ60" s="32"/>
      <c r="CK60" s="32"/>
      <c r="CL60" s="32"/>
      <c r="CM60" s="32"/>
      <c r="CN60" s="32"/>
      <c r="CO60" s="32"/>
      <c r="CP60" s="32"/>
      <c r="CQ60" s="32"/>
      <c r="CR60" s="32"/>
      <c r="CS60" s="32"/>
      <c r="CT60" s="32"/>
      <c r="CU60" s="32"/>
      <c r="CV60" s="32"/>
      <c r="CW60" s="32"/>
      <c r="CX60" s="32"/>
      <c r="CY60" s="32"/>
      <c r="CZ60" s="32"/>
      <c r="DA60" s="32"/>
      <c r="DB60" s="32"/>
      <c r="DC60" s="32"/>
      <c r="DD60" s="32"/>
      <c r="DE60" s="32"/>
      <c r="DF60" s="32"/>
      <c r="DG60" s="32"/>
      <c r="DH60" s="32"/>
      <c r="DI60" s="32"/>
      <c r="DJ60" s="32"/>
      <c r="DK60" s="32"/>
      <c r="DL60" s="32"/>
      <c r="DM60" s="32"/>
      <c r="DN60" s="32"/>
      <c r="DO60" s="32"/>
      <c r="DP60" s="32"/>
      <c r="DQ60" s="32"/>
      <c r="DR60" s="32"/>
      <c r="DS60" s="32"/>
      <c r="DT60" s="32"/>
      <c r="DU60" s="32"/>
      <c r="DV60" s="32"/>
      <c r="DW60" s="32"/>
      <c r="DX60" s="32"/>
      <c r="DY60" s="32"/>
      <c r="DZ60" s="32"/>
      <c r="EA60" s="32"/>
      <c r="EB60" s="32"/>
      <c r="EC60" s="32"/>
      <c r="ED60" s="32"/>
      <c r="EE60" s="32"/>
      <c r="EF60" s="32"/>
      <c r="EG60" s="32"/>
      <c r="EH60" s="32"/>
      <c r="EI60" s="32"/>
      <c r="EJ60" s="32"/>
      <c r="EK60" s="32"/>
      <c r="EL60" s="32"/>
      <c r="EM60" s="32"/>
      <c r="EN60" s="32"/>
      <c r="EO60" s="32"/>
      <c r="EP60" s="32"/>
      <c r="EQ60" s="32"/>
      <c r="ER60" s="32"/>
      <c r="ES60" s="32"/>
      <c r="ET60" s="32"/>
      <c r="EU60" s="32"/>
      <c r="EV60" s="32"/>
      <c r="EW60" s="32"/>
      <c r="EX60" s="32"/>
      <c r="EY60" s="32"/>
      <c r="EZ60" s="32"/>
      <c r="FA60" s="32"/>
      <c r="FB60" s="32"/>
      <c r="FC60" s="32"/>
      <c r="FD60" s="32"/>
      <c r="FE60" s="32"/>
      <c r="FF60" s="32"/>
      <c r="FG60" s="32"/>
      <c r="FH60" s="32"/>
      <c r="FI60" s="32"/>
      <c r="FJ60" s="32"/>
      <c r="FK60" s="32"/>
      <c r="FL60" s="32"/>
      <c r="FM60" s="32"/>
      <c r="FN60" s="32"/>
      <c r="FO60" s="32"/>
      <c r="FP60" s="32"/>
      <c r="FQ60" s="32"/>
      <c r="FR60" s="32"/>
      <c r="FS60" s="32"/>
      <c r="FT60" s="32"/>
      <c r="FU60" s="32"/>
      <c r="FV60" s="32"/>
      <c r="FW60" s="32"/>
      <c r="FX60" s="32"/>
      <c r="FY60" s="32"/>
      <c r="FZ60" s="32"/>
      <c r="GA60" s="32"/>
      <c r="GB60" s="32"/>
      <c r="GC60" s="32"/>
      <c r="GD60" s="32"/>
      <c r="GE60" s="32"/>
      <c r="GF60" s="32"/>
    </row>
    <row r="61" spans="1:188" s="32" customFormat="1" ht="30" x14ac:dyDescent="0.25">
      <c r="A61" s="78" t="s">
        <v>111</v>
      </c>
      <c r="B61" s="45">
        <f>'1 уровень'!D267</f>
        <v>94</v>
      </c>
      <c r="C61" s="45">
        <f>'1 уровень'!E267</f>
        <v>39</v>
      </c>
      <c r="D61" s="45">
        <f>'1 уровень'!F267</f>
        <v>93</v>
      </c>
      <c r="E61" s="112">
        <f>'1 уровень'!G267</f>
        <v>238.46153846153845</v>
      </c>
      <c r="F61" s="320">
        <f>'1 уровень'!H267</f>
        <v>514.02959999999996</v>
      </c>
      <c r="G61" s="320">
        <f>'1 уровень'!I267</f>
        <v>214.18</v>
      </c>
      <c r="H61" s="320">
        <f>'1 уровень'!J267</f>
        <v>508.56119999999999</v>
      </c>
      <c r="I61" s="320">
        <f>'1 уровень'!K267</f>
        <v>294.38119999999998</v>
      </c>
      <c r="J61" s="320">
        <f>'1 уровень'!L267</f>
        <v>-16.405199999999997</v>
      </c>
      <c r="K61" s="320">
        <f>'1 уровень'!M267</f>
        <v>492.15600000000001</v>
      </c>
      <c r="L61" s="320">
        <f>'1 уровень'!N267</f>
        <v>237.44569987860675</v>
      </c>
      <c r="M61" s="70"/>
      <c r="N61" s="294"/>
      <c r="O61" s="731"/>
    </row>
    <row r="62" spans="1:188" ht="30" x14ac:dyDescent="0.25">
      <c r="A62" s="231" t="s">
        <v>112</v>
      </c>
      <c r="B62" s="229">
        <f>'1 уровень'!D268</f>
        <v>6570</v>
      </c>
      <c r="C62" s="229">
        <f>'1 уровень'!E268</f>
        <v>2738</v>
      </c>
      <c r="D62" s="229">
        <f>'1 уровень'!F268</f>
        <v>1973</v>
      </c>
      <c r="E62" s="230">
        <f>'1 уровень'!G268</f>
        <v>72.059897735573415</v>
      </c>
      <c r="F62" s="326">
        <f>'1 уровень'!H268</f>
        <v>12415.565499999999</v>
      </c>
      <c r="G62" s="326">
        <f>'1 уровень'!I268</f>
        <v>5173.1499999999996</v>
      </c>
      <c r="H62" s="326">
        <f>'1 уровень'!J268</f>
        <v>2789.8156299999996</v>
      </c>
      <c r="I62" s="326">
        <f>'1 уровень'!K268</f>
        <v>-2383.3343699999996</v>
      </c>
      <c r="J62" s="326">
        <f>'1 уровень'!L268</f>
        <v>-7.2253400000000001</v>
      </c>
      <c r="K62" s="326">
        <f>'1 уровень'!M268</f>
        <v>2782.5902899999996</v>
      </c>
      <c r="L62" s="326">
        <f>'1 уровень'!N268</f>
        <v>53.928759653209354</v>
      </c>
      <c r="M62" s="70"/>
      <c r="O62" s="731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32"/>
      <c r="AP62" s="32"/>
      <c r="AQ62" s="32"/>
      <c r="AR62" s="32"/>
      <c r="AS62" s="32"/>
      <c r="AT62" s="32"/>
      <c r="AU62" s="32"/>
      <c r="AV62" s="32"/>
      <c r="AW62" s="32"/>
      <c r="AX62" s="32"/>
      <c r="AY62" s="32"/>
      <c r="AZ62" s="32"/>
      <c r="BA62" s="32"/>
      <c r="BB62" s="32"/>
      <c r="BC62" s="32"/>
      <c r="BD62" s="32"/>
      <c r="BE62" s="32"/>
      <c r="BF62" s="32"/>
      <c r="BG62" s="32"/>
      <c r="BH62" s="32"/>
      <c r="BI62" s="32"/>
      <c r="BJ62" s="32"/>
      <c r="BK62" s="32"/>
      <c r="BL62" s="32"/>
      <c r="BM62" s="32"/>
      <c r="BN62" s="32"/>
      <c r="BO62" s="32"/>
      <c r="BP62" s="32"/>
      <c r="BQ62" s="32"/>
      <c r="BR62" s="32"/>
      <c r="BS62" s="32"/>
      <c r="BT62" s="32"/>
      <c r="BU62" s="32"/>
      <c r="BV62" s="32"/>
      <c r="BW62" s="32"/>
      <c r="BX62" s="32"/>
      <c r="BY62" s="32"/>
      <c r="BZ62" s="32"/>
      <c r="CA62" s="32"/>
      <c r="CB62" s="32"/>
      <c r="CC62" s="32"/>
      <c r="CD62" s="32"/>
      <c r="CE62" s="32"/>
      <c r="CF62" s="32"/>
      <c r="CG62" s="32"/>
      <c r="CH62" s="32"/>
      <c r="CI62" s="32"/>
      <c r="CJ62" s="32"/>
      <c r="CK62" s="32"/>
      <c r="CL62" s="32"/>
      <c r="CM62" s="32"/>
      <c r="CN62" s="32"/>
      <c r="CO62" s="32"/>
      <c r="CP62" s="32"/>
      <c r="CQ62" s="32"/>
      <c r="CR62" s="32"/>
      <c r="CS62" s="32"/>
      <c r="CT62" s="32"/>
      <c r="CU62" s="32"/>
      <c r="CV62" s="32"/>
      <c r="CW62" s="32"/>
      <c r="CX62" s="32"/>
      <c r="CY62" s="32"/>
      <c r="CZ62" s="32"/>
      <c r="DA62" s="32"/>
      <c r="DB62" s="32"/>
      <c r="DC62" s="32"/>
      <c r="DD62" s="32"/>
      <c r="DE62" s="32"/>
      <c r="DF62" s="32"/>
      <c r="DG62" s="32"/>
      <c r="DH62" s="32"/>
      <c r="DI62" s="32"/>
      <c r="DJ62" s="32"/>
      <c r="DK62" s="32"/>
      <c r="DL62" s="32"/>
      <c r="DM62" s="32"/>
      <c r="DN62" s="32"/>
      <c r="DO62" s="32"/>
      <c r="DP62" s="32"/>
      <c r="DQ62" s="32"/>
      <c r="DR62" s="32"/>
      <c r="DS62" s="32"/>
      <c r="DT62" s="32"/>
      <c r="DU62" s="32"/>
      <c r="DV62" s="32"/>
      <c r="DW62" s="32"/>
      <c r="DX62" s="32"/>
      <c r="DY62" s="32"/>
      <c r="DZ62" s="32"/>
      <c r="EA62" s="32"/>
      <c r="EB62" s="32"/>
      <c r="EC62" s="32"/>
      <c r="ED62" s="32"/>
      <c r="EE62" s="32"/>
      <c r="EF62" s="32"/>
      <c r="EG62" s="32"/>
      <c r="EH62" s="32"/>
      <c r="EI62" s="32"/>
      <c r="EJ62" s="32"/>
      <c r="EK62" s="32"/>
      <c r="EL62" s="32"/>
      <c r="EM62" s="32"/>
      <c r="EN62" s="32"/>
      <c r="EO62" s="32"/>
      <c r="EP62" s="32"/>
      <c r="EQ62" s="32"/>
      <c r="ER62" s="32"/>
      <c r="ES62" s="32"/>
      <c r="ET62" s="32"/>
      <c r="EU62" s="32"/>
      <c r="EV62" s="32"/>
      <c r="EW62" s="32"/>
      <c r="EX62" s="32"/>
      <c r="EY62" s="32"/>
      <c r="EZ62" s="32"/>
      <c r="FA62" s="32"/>
      <c r="FB62" s="32"/>
      <c r="FC62" s="32"/>
      <c r="FD62" s="32"/>
      <c r="FE62" s="32"/>
      <c r="FF62" s="32"/>
      <c r="FG62" s="32"/>
      <c r="FH62" s="32"/>
      <c r="FI62" s="32"/>
      <c r="FJ62" s="32"/>
      <c r="FK62" s="32"/>
      <c r="FL62" s="32"/>
      <c r="FM62" s="32"/>
      <c r="FN62" s="32"/>
      <c r="FO62" s="32"/>
      <c r="FP62" s="32"/>
      <c r="FQ62" s="32"/>
      <c r="FR62" s="32"/>
      <c r="FS62" s="32"/>
      <c r="FT62" s="32"/>
      <c r="FU62" s="32"/>
      <c r="FV62" s="32"/>
      <c r="FW62" s="32"/>
      <c r="FX62" s="32"/>
      <c r="FY62" s="32"/>
      <c r="FZ62" s="32"/>
      <c r="GA62" s="32"/>
      <c r="GB62" s="32"/>
      <c r="GC62" s="32"/>
      <c r="GD62" s="32"/>
      <c r="GE62" s="32"/>
      <c r="GF62" s="32"/>
    </row>
    <row r="63" spans="1:188" ht="30" x14ac:dyDescent="0.25">
      <c r="A63" s="78" t="s">
        <v>108</v>
      </c>
      <c r="B63" s="34">
        <f>'1 уровень'!D269</f>
        <v>720</v>
      </c>
      <c r="C63" s="34">
        <f>'1 уровень'!E269</f>
        <v>300</v>
      </c>
      <c r="D63" s="34">
        <f>'1 уровень'!F269</f>
        <v>355</v>
      </c>
      <c r="E63" s="106">
        <f>'1 уровень'!G269</f>
        <v>118.33333333333333</v>
      </c>
      <c r="F63" s="327">
        <f>'1 уровень'!H269</f>
        <v>1272.3119999999999</v>
      </c>
      <c r="G63" s="327">
        <f>'1 уровень'!I269</f>
        <v>530.13</v>
      </c>
      <c r="H63" s="327">
        <f>'1 уровень'!J269</f>
        <v>640.22788000000003</v>
      </c>
      <c r="I63" s="327">
        <f>'1 уровень'!K269</f>
        <v>110.09788000000003</v>
      </c>
      <c r="J63" s="327">
        <f>'1 уровень'!L269</f>
        <v>0</v>
      </c>
      <c r="K63" s="327">
        <f>'1 уровень'!M269</f>
        <v>640.22788000000003</v>
      </c>
      <c r="L63" s="327">
        <f>'1 уровень'!N269</f>
        <v>120.76809084564164</v>
      </c>
      <c r="M63" s="70"/>
      <c r="O63" s="731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32"/>
      <c r="AR63" s="32"/>
      <c r="AS63" s="32"/>
      <c r="AT63" s="32"/>
      <c r="AU63" s="32"/>
      <c r="AV63" s="32"/>
      <c r="AW63" s="32"/>
      <c r="AX63" s="32"/>
      <c r="AY63" s="32"/>
      <c r="AZ63" s="32"/>
      <c r="BA63" s="32"/>
      <c r="BB63" s="32"/>
      <c r="BC63" s="32"/>
      <c r="BD63" s="32"/>
      <c r="BE63" s="32"/>
      <c r="BF63" s="32"/>
      <c r="BG63" s="32"/>
      <c r="BH63" s="32"/>
      <c r="BI63" s="32"/>
      <c r="BJ63" s="32"/>
      <c r="BK63" s="32"/>
      <c r="BL63" s="32"/>
      <c r="BM63" s="32"/>
      <c r="BN63" s="32"/>
      <c r="BO63" s="32"/>
      <c r="BP63" s="32"/>
      <c r="BQ63" s="32"/>
      <c r="BR63" s="32"/>
      <c r="BS63" s="32"/>
      <c r="BT63" s="32"/>
      <c r="BU63" s="32"/>
      <c r="BV63" s="32"/>
      <c r="BW63" s="32"/>
      <c r="BX63" s="32"/>
      <c r="BY63" s="32"/>
      <c r="BZ63" s="32"/>
      <c r="CA63" s="32"/>
      <c r="CB63" s="32"/>
      <c r="CC63" s="32"/>
      <c r="CD63" s="32"/>
      <c r="CE63" s="32"/>
      <c r="CF63" s="32"/>
      <c r="CG63" s="32"/>
      <c r="CH63" s="32"/>
      <c r="CI63" s="32"/>
      <c r="CJ63" s="32"/>
      <c r="CK63" s="32"/>
      <c r="CL63" s="32"/>
      <c r="CM63" s="32"/>
      <c r="CN63" s="32"/>
      <c r="CO63" s="32"/>
      <c r="CP63" s="32"/>
      <c r="CQ63" s="32"/>
      <c r="CR63" s="32"/>
      <c r="CS63" s="32"/>
      <c r="CT63" s="32"/>
      <c r="CU63" s="32"/>
      <c r="CV63" s="32"/>
      <c r="CW63" s="32"/>
      <c r="CX63" s="32"/>
      <c r="CY63" s="32"/>
      <c r="CZ63" s="32"/>
      <c r="DA63" s="32"/>
      <c r="DB63" s="32"/>
      <c r="DC63" s="32"/>
      <c r="DD63" s="32"/>
      <c r="DE63" s="32"/>
      <c r="DF63" s="32"/>
      <c r="DG63" s="32"/>
      <c r="DH63" s="32"/>
      <c r="DI63" s="32"/>
      <c r="DJ63" s="32"/>
      <c r="DK63" s="32"/>
      <c r="DL63" s="32"/>
      <c r="DM63" s="32"/>
      <c r="DN63" s="32"/>
      <c r="DO63" s="32"/>
      <c r="DP63" s="32"/>
      <c r="DQ63" s="32"/>
      <c r="DR63" s="32"/>
      <c r="DS63" s="32"/>
      <c r="DT63" s="32"/>
      <c r="DU63" s="32"/>
      <c r="DV63" s="32"/>
      <c r="DW63" s="32"/>
      <c r="DX63" s="32"/>
      <c r="DY63" s="32"/>
      <c r="DZ63" s="32"/>
      <c r="EA63" s="32"/>
      <c r="EB63" s="32"/>
      <c r="EC63" s="32"/>
      <c r="ED63" s="32"/>
      <c r="EE63" s="32"/>
      <c r="EF63" s="32"/>
      <c r="EG63" s="32"/>
      <c r="EH63" s="32"/>
      <c r="EI63" s="32"/>
      <c r="EJ63" s="32"/>
      <c r="EK63" s="32"/>
      <c r="EL63" s="32"/>
      <c r="EM63" s="32"/>
      <c r="EN63" s="32"/>
      <c r="EO63" s="32"/>
      <c r="EP63" s="32"/>
      <c r="EQ63" s="32"/>
      <c r="ER63" s="32"/>
      <c r="ES63" s="32"/>
      <c r="ET63" s="32"/>
      <c r="EU63" s="32"/>
      <c r="EV63" s="32"/>
      <c r="EW63" s="32"/>
      <c r="EX63" s="32"/>
      <c r="EY63" s="32"/>
      <c r="EZ63" s="32"/>
      <c r="FA63" s="32"/>
      <c r="FB63" s="32"/>
      <c r="FC63" s="32"/>
      <c r="FD63" s="32"/>
      <c r="FE63" s="32"/>
      <c r="FF63" s="32"/>
      <c r="FG63" s="32"/>
      <c r="FH63" s="32"/>
      <c r="FI63" s="32"/>
      <c r="FJ63" s="32"/>
      <c r="FK63" s="32"/>
      <c r="FL63" s="32"/>
      <c r="FM63" s="32"/>
      <c r="FN63" s="32"/>
      <c r="FO63" s="32"/>
      <c r="FP63" s="32"/>
      <c r="FQ63" s="32"/>
      <c r="FR63" s="32"/>
      <c r="FS63" s="32"/>
      <c r="FT63" s="32"/>
      <c r="FU63" s="32"/>
      <c r="FV63" s="32"/>
      <c r="FW63" s="32"/>
      <c r="FX63" s="32"/>
      <c r="FY63" s="32"/>
      <c r="FZ63" s="32"/>
      <c r="GA63" s="32"/>
      <c r="GB63" s="32"/>
      <c r="GC63" s="32"/>
      <c r="GD63" s="32"/>
      <c r="GE63" s="32"/>
      <c r="GF63" s="32"/>
    </row>
    <row r="64" spans="1:188" ht="60" x14ac:dyDescent="0.25">
      <c r="A64" s="78" t="s">
        <v>81</v>
      </c>
      <c r="B64" s="34">
        <f>'1 уровень'!D270</f>
        <v>4300</v>
      </c>
      <c r="C64" s="34">
        <f>'1 уровень'!E270</f>
        <v>1792</v>
      </c>
      <c r="D64" s="34">
        <f>'1 уровень'!F270</f>
        <v>1142</v>
      </c>
      <c r="E64" s="106">
        <f>'1 уровень'!G270</f>
        <v>63.727678571428569</v>
      </c>
      <c r="F64" s="327">
        <f>'1 уровень'!H270</f>
        <v>9755.9259999999995</v>
      </c>
      <c r="G64" s="327">
        <f>'1 уровень'!I270</f>
        <v>4064.97</v>
      </c>
      <c r="H64" s="327">
        <f>'1 уровень'!J270</f>
        <v>1763.5443099999998</v>
      </c>
      <c r="I64" s="327">
        <f>'1 уровень'!K270</f>
        <v>-2301.42569</v>
      </c>
      <c r="J64" s="327">
        <f>'1 уровень'!L270</f>
        <v>0</v>
      </c>
      <c r="K64" s="327">
        <f>'1 уровень'!M270</f>
        <v>1763.5443099999998</v>
      </c>
      <c r="L64" s="327">
        <f>'1 уровень'!N270</f>
        <v>43.383944038947391</v>
      </c>
      <c r="M64" s="70"/>
      <c r="O64" s="731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32"/>
      <c r="AR64" s="32"/>
      <c r="AS64" s="32"/>
      <c r="AT64" s="32"/>
      <c r="AU64" s="32"/>
      <c r="AV64" s="32"/>
      <c r="AW64" s="32"/>
      <c r="AX64" s="32"/>
      <c r="AY64" s="32"/>
      <c r="AZ64" s="32"/>
      <c r="BA64" s="32"/>
      <c r="BB64" s="32"/>
      <c r="BC64" s="32"/>
      <c r="BD64" s="32"/>
      <c r="BE64" s="32"/>
      <c r="BF64" s="32"/>
      <c r="BG64" s="32"/>
      <c r="BH64" s="32"/>
      <c r="BI64" s="32"/>
      <c r="BJ64" s="32"/>
      <c r="BK64" s="32"/>
      <c r="BL64" s="32"/>
      <c r="BM64" s="32"/>
      <c r="BN64" s="32"/>
      <c r="BO64" s="32"/>
      <c r="BP64" s="32"/>
      <c r="BQ64" s="32"/>
      <c r="BR64" s="32"/>
      <c r="BS64" s="32"/>
      <c r="BT64" s="32"/>
      <c r="BU64" s="32"/>
      <c r="BV64" s="32"/>
      <c r="BW64" s="32"/>
      <c r="BX64" s="32"/>
      <c r="BY64" s="32"/>
      <c r="BZ64" s="32"/>
      <c r="CA64" s="32"/>
      <c r="CB64" s="32"/>
      <c r="CC64" s="32"/>
      <c r="CD64" s="32"/>
      <c r="CE64" s="32"/>
      <c r="CF64" s="32"/>
      <c r="CG64" s="32"/>
      <c r="CH64" s="32"/>
      <c r="CI64" s="32"/>
      <c r="CJ64" s="32"/>
      <c r="CK64" s="32"/>
      <c r="CL64" s="32"/>
      <c r="CM64" s="32"/>
      <c r="CN64" s="32"/>
      <c r="CO64" s="32"/>
      <c r="CP64" s="32"/>
      <c r="CQ64" s="32"/>
      <c r="CR64" s="32"/>
      <c r="CS64" s="32"/>
      <c r="CT64" s="32"/>
      <c r="CU64" s="32"/>
      <c r="CV64" s="32"/>
      <c r="CW64" s="32"/>
      <c r="CX64" s="32"/>
      <c r="CY64" s="32"/>
      <c r="CZ64" s="32"/>
      <c r="DA64" s="32"/>
      <c r="DB64" s="32"/>
      <c r="DC64" s="32"/>
      <c r="DD64" s="32"/>
      <c r="DE64" s="32"/>
      <c r="DF64" s="32"/>
      <c r="DG64" s="32"/>
      <c r="DH64" s="32"/>
      <c r="DI64" s="32"/>
      <c r="DJ64" s="32"/>
      <c r="DK64" s="32"/>
      <c r="DL64" s="32"/>
      <c r="DM64" s="32"/>
      <c r="DN64" s="32"/>
      <c r="DO64" s="32"/>
      <c r="DP64" s="32"/>
      <c r="DQ64" s="32"/>
      <c r="DR64" s="32"/>
      <c r="DS64" s="32"/>
      <c r="DT64" s="32"/>
      <c r="DU64" s="32"/>
      <c r="DV64" s="32"/>
      <c r="DW64" s="32"/>
      <c r="DX64" s="32"/>
      <c r="DY64" s="32"/>
      <c r="DZ64" s="32"/>
      <c r="EA64" s="32"/>
      <c r="EB64" s="32"/>
      <c r="EC64" s="32"/>
      <c r="ED64" s="32"/>
      <c r="EE64" s="32"/>
      <c r="EF64" s="32"/>
      <c r="EG64" s="32"/>
      <c r="EH64" s="32"/>
      <c r="EI64" s="32"/>
      <c r="EJ64" s="32"/>
      <c r="EK64" s="32"/>
      <c r="EL64" s="32"/>
      <c r="EM64" s="32"/>
      <c r="EN64" s="32"/>
      <c r="EO64" s="32"/>
      <c r="EP64" s="32"/>
      <c r="EQ64" s="32"/>
      <c r="ER64" s="32"/>
      <c r="ES64" s="32"/>
      <c r="ET64" s="32"/>
      <c r="EU64" s="32"/>
      <c r="EV64" s="32"/>
      <c r="EW64" s="32"/>
      <c r="EX64" s="32"/>
      <c r="EY64" s="32"/>
      <c r="EZ64" s="32"/>
      <c r="FA64" s="32"/>
      <c r="FB64" s="32"/>
      <c r="FC64" s="32"/>
      <c r="FD64" s="32"/>
      <c r="FE64" s="32"/>
      <c r="FF64" s="32"/>
      <c r="FG64" s="32"/>
      <c r="FH64" s="32"/>
      <c r="FI64" s="32"/>
      <c r="FJ64" s="32"/>
      <c r="FK64" s="32"/>
      <c r="FL64" s="32"/>
      <c r="FM64" s="32"/>
      <c r="FN64" s="32"/>
      <c r="FO64" s="32"/>
      <c r="FP64" s="32"/>
      <c r="FQ64" s="32"/>
      <c r="FR64" s="32"/>
      <c r="FS64" s="32"/>
      <c r="FT64" s="32"/>
      <c r="FU64" s="32"/>
      <c r="FV64" s="32"/>
      <c r="FW64" s="32"/>
      <c r="FX64" s="32"/>
      <c r="FY64" s="32"/>
      <c r="FZ64" s="32"/>
      <c r="GA64" s="32"/>
      <c r="GB64" s="32"/>
      <c r="GC64" s="32"/>
      <c r="GD64" s="32"/>
      <c r="GE64" s="32"/>
      <c r="GF64" s="32"/>
    </row>
    <row r="65" spans="1:188" ht="45" x14ac:dyDescent="0.25">
      <c r="A65" s="78" t="s">
        <v>109</v>
      </c>
      <c r="B65" s="34">
        <f>'1 уровень'!D271</f>
        <v>1550</v>
      </c>
      <c r="C65" s="34">
        <f>'1 уровень'!E271</f>
        <v>646</v>
      </c>
      <c r="D65" s="34">
        <f>'1 уровень'!F271</f>
        <v>476</v>
      </c>
      <c r="E65" s="106">
        <f>'1 уровень'!G271</f>
        <v>73.68421052631578</v>
      </c>
      <c r="F65" s="327">
        <f>'1 уровень'!H271</f>
        <v>1387.3275000000001</v>
      </c>
      <c r="G65" s="327">
        <f>'1 уровень'!I271</f>
        <v>578.04999999999995</v>
      </c>
      <c r="H65" s="327">
        <f>'1 уровень'!J271</f>
        <v>386.04344000000003</v>
      </c>
      <c r="I65" s="327">
        <f>'1 уровень'!K271</f>
        <v>-192.00655999999992</v>
      </c>
      <c r="J65" s="327">
        <f>'1 уровень'!L271</f>
        <v>-7.2253400000000001</v>
      </c>
      <c r="K65" s="327">
        <f>'1 уровень'!M271</f>
        <v>378.81810000000002</v>
      </c>
      <c r="L65" s="327">
        <f>'1 уровень'!N271</f>
        <v>66.783745350748219</v>
      </c>
      <c r="M65" s="70"/>
      <c r="O65" s="731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32"/>
      <c r="AR65" s="32"/>
      <c r="AS65" s="32"/>
      <c r="AT65" s="32"/>
      <c r="AU65" s="32"/>
      <c r="AV65" s="32"/>
      <c r="AW65" s="32"/>
      <c r="AX65" s="32"/>
      <c r="AY65" s="32"/>
      <c r="AZ65" s="32"/>
      <c r="BA65" s="32"/>
      <c r="BB65" s="32"/>
      <c r="BC65" s="32"/>
      <c r="BD65" s="32"/>
      <c r="BE65" s="32"/>
      <c r="BF65" s="32"/>
      <c r="BG65" s="32"/>
      <c r="BH65" s="32"/>
      <c r="BI65" s="32"/>
      <c r="BJ65" s="32"/>
      <c r="BK65" s="32"/>
      <c r="BL65" s="32"/>
      <c r="BM65" s="32"/>
      <c r="BN65" s="32"/>
      <c r="BO65" s="32"/>
      <c r="BP65" s="32"/>
      <c r="BQ65" s="32"/>
      <c r="BR65" s="32"/>
      <c r="BS65" s="32"/>
      <c r="BT65" s="32"/>
      <c r="BU65" s="32"/>
      <c r="BV65" s="32"/>
      <c r="BW65" s="32"/>
      <c r="BX65" s="32"/>
      <c r="BY65" s="32"/>
      <c r="BZ65" s="32"/>
      <c r="CA65" s="32"/>
      <c r="CB65" s="32"/>
      <c r="CC65" s="32"/>
      <c r="CD65" s="32"/>
      <c r="CE65" s="32"/>
      <c r="CF65" s="32"/>
      <c r="CG65" s="32"/>
      <c r="CH65" s="32"/>
      <c r="CI65" s="32"/>
      <c r="CJ65" s="32"/>
      <c r="CK65" s="32"/>
      <c r="CL65" s="32"/>
      <c r="CM65" s="32"/>
      <c r="CN65" s="32"/>
      <c r="CO65" s="32"/>
      <c r="CP65" s="32"/>
      <c r="CQ65" s="32"/>
      <c r="CR65" s="32"/>
      <c r="CS65" s="32"/>
      <c r="CT65" s="32"/>
      <c r="CU65" s="32"/>
      <c r="CV65" s="32"/>
      <c r="CW65" s="32"/>
      <c r="CX65" s="32"/>
      <c r="CY65" s="32"/>
      <c r="CZ65" s="32"/>
      <c r="DA65" s="32"/>
      <c r="DB65" s="32"/>
      <c r="DC65" s="32"/>
      <c r="DD65" s="32"/>
      <c r="DE65" s="32"/>
      <c r="DF65" s="32"/>
      <c r="DG65" s="32"/>
      <c r="DH65" s="32"/>
      <c r="DI65" s="32"/>
      <c r="DJ65" s="32"/>
      <c r="DK65" s="32"/>
      <c r="DL65" s="32"/>
      <c r="DM65" s="32"/>
      <c r="DN65" s="32"/>
      <c r="DO65" s="32"/>
      <c r="DP65" s="32"/>
      <c r="DQ65" s="32"/>
      <c r="DR65" s="32"/>
      <c r="DS65" s="32"/>
      <c r="DT65" s="32"/>
      <c r="DU65" s="32"/>
      <c r="DV65" s="32"/>
      <c r="DW65" s="32"/>
      <c r="DX65" s="32"/>
      <c r="DY65" s="32"/>
      <c r="DZ65" s="32"/>
      <c r="EA65" s="32"/>
      <c r="EB65" s="32"/>
      <c r="EC65" s="32"/>
      <c r="ED65" s="32"/>
      <c r="EE65" s="32"/>
      <c r="EF65" s="32"/>
      <c r="EG65" s="32"/>
      <c r="EH65" s="32"/>
      <c r="EI65" s="32"/>
      <c r="EJ65" s="32"/>
      <c r="EK65" s="32"/>
      <c r="EL65" s="32"/>
      <c r="EM65" s="32"/>
      <c r="EN65" s="32"/>
      <c r="EO65" s="32"/>
      <c r="EP65" s="32"/>
      <c r="EQ65" s="32"/>
      <c r="ER65" s="32"/>
      <c r="ES65" s="32"/>
      <c r="ET65" s="32"/>
      <c r="EU65" s="32"/>
      <c r="EV65" s="32"/>
      <c r="EW65" s="32"/>
      <c r="EX65" s="32"/>
      <c r="EY65" s="32"/>
      <c r="EZ65" s="32"/>
      <c r="FA65" s="32"/>
      <c r="FB65" s="32"/>
      <c r="FC65" s="32"/>
      <c r="FD65" s="32"/>
      <c r="FE65" s="32"/>
      <c r="FF65" s="32"/>
      <c r="FG65" s="32"/>
      <c r="FH65" s="32"/>
      <c r="FI65" s="32"/>
      <c r="FJ65" s="32"/>
      <c r="FK65" s="32"/>
      <c r="FL65" s="32"/>
      <c r="FM65" s="32"/>
      <c r="FN65" s="32"/>
      <c r="FO65" s="32"/>
      <c r="FP65" s="32"/>
      <c r="FQ65" s="32"/>
      <c r="FR65" s="32"/>
      <c r="FS65" s="32"/>
      <c r="FT65" s="32"/>
      <c r="FU65" s="32"/>
      <c r="FV65" s="32"/>
      <c r="FW65" s="32"/>
      <c r="FX65" s="32"/>
      <c r="FY65" s="32"/>
      <c r="FZ65" s="32"/>
      <c r="GA65" s="32"/>
      <c r="GB65" s="32"/>
      <c r="GC65" s="32"/>
      <c r="GD65" s="32"/>
      <c r="GE65" s="32"/>
      <c r="GF65" s="32"/>
    </row>
    <row r="66" spans="1:188" ht="30.75" thickBot="1" x14ac:dyDescent="0.3">
      <c r="A66" s="172" t="s">
        <v>123</v>
      </c>
      <c r="B66" s="232">
        <f>'1 уровень'!D272</f>
        <v>10700</v>
      </c>
      <c r="C66" s="232">
        <f>'1 уровень'!E272</f>
        <v>4458</v>
      </c>
      <c r="D66" s="232">
        <f>'1 уровень'!F272</f>
        <v>4396</v>
      </c>
      <c r="E66" s="233">
        <f>'1 уровень'!G272</f>
        <v>98.609241812471964</v>
      </c>
      <c r="F66" s="329">
        <f>'1 уровень'!H272</f>
        <v>8677.9140000000007</v>
      </c>
      <c r="G66" s="329">
        <f>'1 уровень'!I272</f>
        <v>3615.8</v>
      </c>
      <c r="H66" s="329">
        <f>'1 уровень'!J272</f>
        <v>3568.4879999999998</v>
      </c>
      <c r="I66" s="329">
        <f>'1 уровень'!K272</f>
        <v>-47.312000000000353</v>
      </c>
      <c r="J66" s="329">
        <f>'1 уровень'!L272</f>
        <v>-6.2957000000000001</v>
      </c>
      <c r="K66" s="329">
        <f>'1 уровень'!M272</f>
        <v>3562.1922999999997</v>
      </c>
      <c r="L66" s="329">
        <f>'1 уровень'!N272</f>
        <v>98.691520548702911</v>
      </c>
      <c r="M66" s="70"/>
      <c r="N66" s="70"/>
      <c r="O66" s="7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32"/>
      <c r="AR66" s="32"/>
      <c r="AS66" s="32"/>
      <c r="AT66" s="32"/>
      <c r="AU66" s="32"/>
      <c r="AV66" s="32"/>
      <c r="AW66" s="32"/>
      <c r="AX66" s="32"/>
      <c r="AY66" s="32"/>
      <c r="AZ66" s="32"/>
      <c r="BA66" s="32"/>
      <c r="BB66" s="32"/>
      <c r="BC66" s="32"/>
      <c r="BD66" s="32"/>
      <c r="BE66" s="32"/>
      <c r="BF66" s="32"/>
      <c r="BG66" s="32"/>
      <c r="BH66" s="32"/>
      <c r="BI66" s="32"/>
      <c r="BJ66" s="32"/>
      <c r="BK66" s="32"/>
      <c r="BL66" s="32"/>
      <c r="BM66" s="32"/>
      <c r="BN66" s="32"/>
      <c r="BO66" s="32"/>
      <c r="BP66" s="32"/>
      <c r="BQ66" s="32"/>
      <c r="BR66" s="32"/>
      <c r="BS66" s="32"/>
      <c r="BT66" s="32"/>
      <c r="BU66" s="32"/>
      <c r="BV66" s="32"/>
      <c r="BW66" s="32"/>
      <c r="BX66" s="32"/>
      <c r="BY66" s="32"/>
      <c r="BZ66" s="32"/>
      <c r="CA66" s="32"/>
      <c r="CB66" s="32"/>
      <c r="CC66" s="32"/>
      <c r="CD66" s="32"/>
      <c r="CE66" s="32"/>
      <c r="CF66" s="32"/>
      <c r="CG66" s="32"/>
      <c r="CH66" s="32"/>
      <c r="CI66" s="32"/>
      <c r="CJ66" s="32"/>
      <c r="CK66" s="32"/>
      <c r="CL66" s="32"/>
      <c r="CM66" s="32"/>
      <c r="CN66" s="32"/>
      <c r="CO66" s="32"/>
      <c r="CP66" s="32"/>
      <c r="CQ66" s="32"/>
      <c r="CR66" s="32"/>
      <c r="CS66" s="32"/>
      <c r="CT66" s="32"/>
      <c r="CU66" s="32"/>
      <c r="CV66" s="32"/>
      <c r="CW66" s="32"/>
      <c r="CX66" s="32"/>
      <c r="CY66" s="32"/>
      <c r="CZ66" s="32"/>
      <c r="DA66" s="32"/>
      <c r="DB66" s="32"/>
      <c r="DC66" s="32"/>
      <c r="DD66" s="32"/>
      <c r="DE66" s="32"/>
      <c r="DF66" s="32"/>
      <c r="DG66" s="32"/>
      <c r="DH66" s="32"/>
      <c r="DI66" s="32"/>
      <c r="DJ66" s="32"/>
      <c r="DK66" s="32"/>
      <c r="DL66" s="32"/>
      <c r="DM66" s="32"/>
      <c r="DN66" s="32"/>
      <c r="DO66" s="32"/>
      <c r="DP66" s="32"/>
      <c r="DQ66" s="32"/>
      <c r="DR66" s="32"/>
      <c r="DS66" s="32"/>
      <c r="DT66" s="32"/>
      <c r="DU66" s="32"/>
      <c r="DV66" s="32"/>
      <c r="DW66" s="32"/>
      <c r="DX66" s="32"/>
      <c r="DY66" s="32"/>
      <c r="DZ66" s="32"/>
      <c r="EA66" s="32"/>
      <c r="EB66" s="32"/>
      <c r="EC66" s="32"/>
      <c r="ED66" s="32"/>
      <c r="EE66" s="32"/>
      <c r="EF66" s="32"/>
      <c r="EG66" s="32"/>
      <c r="EH66" s="32"/>
      <c r="EI66" s="32"/>
      <c r="EJ66" s="32"/>
      <c r="EK66" s="32"/>
      <c r="EL66" s="32"/>
      <c r="EM66" s="32"/>
      <c r="EN66" s="32"/>
      <c r="EO66" s="32"/>
      <c r="EP66" s="32"/>
      <c r="EQ66" s="32"/>
      <c r="ER66" s="32"/>
      <c r="ES66" s="32"/>
      <c r="ET66" s="32"/>
      <c r="EU66" s="32"/>
      <c r="EV66" s="32"/>
      <c r="EW66" s="32"/>
      <c r="EX66" s="32"/>
      <c r="EY66" s="32"/>
      <c r="EZ66" s="32"/>
      <c r="FA66" s="32"/>
      <c r="FB66" s="32"/>
      <c r="FC66" s="32"/>
      <c r="FD66" s="32"/>
      <c r="FE66" s="32"/>
      <c r="FF66" s="32"/>
      <c r="FG66" s="32"/>
      <c r="FH66" s="32"/>
      <c r="FI66" s="32"/>
      <c r="FJ66" s="32"/>
      <c r="FK66" s="32"/>
      <c r="FL66" s="32"/>
      <c r="FM66" s="32"/>
      <c r="FN66" s="32"/>
      <c r="FO66" s="32"/>
      <c r="FP66" s="32"/>
      <c r="FQ66" s="32"/>
      <c r="FR66" s="32"/>
      <c r="FS66" s="32"/>
      <c r="FT66" s="32"/>
      <c r="FU66" s="32"/>
      <c r="FV66" s="32"/>
      <c r="FW66" s="32"/>
      <c r="FX66" s="32"/>
      <c r="FY66" s="32"/>
      <c r="FZ66" s="32"/>
      <c r="GA66" s="32"/>
      <c r="GB66" s="32"/>
      <c r="GC66" s="32"/>
      <c r="GD66" s="32"/>
      <c r="GE66" s="32"/>
      <c r="GF66" s="32"/>
    </row>
    <row r="67" spans="1:188" ht="15.75" thickBot="1" x14ac:dyDescent="0.3">
      <c r="A67" s="241" t="s">
        <v>106</v>
      </c>
      <c r="B67" s="235">
        <f>'1 уровень'!D273</f>
        <v>0</v>
      </c>
      <c r="C67" s="235">
        <f>'1 уровень'!E273</f>
        <v>0</v>
      </c>
      <c r="D67" s="235">
        <f>'1 уровень'!F273</f>
        <v>0</v>
      </c>
      <c r="E67" s="236">
        <f>'1 уровень'!G273</f>
        <v>0</v>
      </c>
      <c r="F67" s="338">
        <f>'1 уровень'!H273</f>
        <v>27403.272580000001</v>
      </c>
      <c r="G67" s="338">
        <f>'1 уровень'!I273</f>
        <v>11418.029999999999</v>
      </c>
      <c r="H67" s="338">
        <f>'1 уровень'!J273</f>
        <v>9006.7980499999994</v>
      </c>
      <c r="I67" s="338">
        <f>'1 уровень'!K273</f>
        <v>-2411.2319499999999</v>
      </c>
      <c r="J67" s="338">
        <f>'1 уровень'!L273</f>
        <v>-40.050619999999995</v>
      </c>
      <c r="K67" s="338">
        <f>'1 уровень'!M273</f>
        <v>8966.7474299999994</v>
      </c>
      <c r="L67" s="338">
        <f>'1 уровень'!N273</f>
        <v>78.882241945414393</v>
      </c>
      <c r="M67" s="70"/>
      <c r="O67" s="731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 s="32"/>
      <c r="AO67" s="32"/>
      <c r="AP67" s="32"/>
      <c r="AQ67" s="32"/>
      <c r="AR67" s="32"/>
      <c r="AS67" s="32"/>
      <c r="AT67" s="32"/>
      <c r="AU67" s="32"/>
      <c r="AV67" s="32"/>
      <c r="AW67" s="32"/>
      <c r="AX67" s="32"/>
      <c r="AY67" s="32"/>
      <c r="AZ67" s="32"/>
      <c r="BA67" s="32"/>
      <c r="BB67" s="32"/>
      <c r="BC67" s="32"/>
      <c r="BD67" s="32"/>
      <c r="BE67" s="32"/>
      <c r="BF67" s="32"/>
      <c r="BG67" s="32"/>
      <c r="BH67" s="32"/>
      <c r="BI67" s="32"/>
      <c r="BJ67" s="32"/>
      <c r="BK67" s="32"/>
      <c r="BL67" s="32"/>
      <c r="BM67" s="32"/>
      <c r="BN67" s="32"/>
      <c r="BO67" s="32"/>
      <c r="BP67" s="32"/>
      <c r="BQ67" s="32"/>
      <c r="BR67" s="32"/>
      <c r="BS67" s="32"/>
      <c r="BT67" s="32"/>
      <c r="BU67" s="32"/>
      <c r="BV67" s="32"/>
      <c r="BW67" s="32"/>
      <c r="BX67" s="32"/>
      <c r="BY67" s="32"/>
      <c r="BZ67" s="32"/>
      <c r="CA67" s="32"/>
      <c r="CB67" s="32"/>
      <c r="CC67" s="32"/>
      <c r="CD67" s="32"/>
      <c r="CE67" s="32"/>
      <c r="CF67" s="32"/>
      <c r="CG67" s="32"/>
      <c r="CH67" s="32"/>
      <c r="CI67" s="32"/>
      <c r="CJ67" s="32"/>
      <c r="CK67" s="32"/>
      <c r="CL67" s="32"/>
      <c r="CM67" s="32"/>
      <c r="CN67" s="32"/>
      <c r="CO67" s="32"/>
      <c r="CP67" s="32"/>
      <c r="CQ67" s="32"/>
      <c r="CR67" s="32"/>
      <c r="CS67" s="32"/>
      <c r="CT67" s="32"/>
      <c r="CU67" s="32"/>
      <c r="CV67" s="32"/>
      <c r="CW67" s="32"/>
      <c r="CX67" s="32"/>
      <c r="CY67" s="32"/>
      <c r="CZ67" s="32"/>
      <c r="DA67" s="32"/>
      <c r="DB67" s="32"/>
      <c r="DC67" s="32"/>
      <c r="DD67" s="32"/>
      <c r="DE67" s="32"/>
      <c r="DF67" s="32"/>
      <c r="DG67" s="32"/>
      <c r="DH67" s="32"/>
      <c r="DI67" s="32"/>
      <c r="DJ67" s="32"/>
      <c r="DK67" s="32"/>
      <c r="DL67" s="32"/>
      <c r="DM67" s="32"/>
      <c r="DN67" s="32"/>
      <c r="DO67" s="32"/>
      <c r="DP67" s="32"/>
      <c r="DQ67" s="32"/>
      <c r="DR67" s="32"/>
      <c r="DS67" s="32"/>
      <c r="DT67" s="32"/>
      <c r="DU67" s="32"/>
      <c r="DV67" s="32"/>
      <c r="DW67" s="32"/>
      <c r="DX67" s="32"/>
      <c r="DY67" s="32"/>
      <c r="DZ67" s="32"/>
      <c r="EA67" s="32"/>
      <c r="EB67" s="32"/>
      <c r="EC67" s="32"/>
      <c r="ED67" s="32"/>
      <c r="EE67" s="32"/>
      <c r="EF67" s="32"/>
      <c r="EG67" s="32"/>
      <c r="EH67" s="32"/>
      <c r="EI67" s="32"/>
      <c r="EJ67" s="32"/>
      <c r="EK67" s="32"/>
      <c r="EL67" s="32"/>
      <c r="EM67" s="32"/>
      <c r="EN67" s="32"/>
      <c r="EO67" s="32"/>
      <c r="EP67" s="32"/>
      <c r="EQ67" s="32"/>
      <c r="ER67" s="32"/>
      <c r="ES67" s="32"/>
      <c r="ET67" s="32"/>
      <c r="EU67" s="32"/>
      <c r="EV67" s="32"/>
      <c r="EW67" s="32"/>
      <c r="EX67" s="32"/>
      <c r="EY67" s="32"/>
      <c r="EZ67" s="32"/>
      <c r="FA67" s="32"/>
      <c r="FB67" s="32"/>
      <c r="FC67" s="32"/>
      <c r="FD67" s="32"/>
      <c r="FE67" s="32"/>
      <c r="FF67" s="32"/>
      <c r="FG67" s="32"/>
      <c r="FH67" s="32"/>
      <c r="FI67" s="32"/>
      <c r="FJ67" s="32"/>
      <c r="FK67" s="32"/>
      <c r="FL67" s="32"/>
      <c r="FM67" s="32"/>
      <c r="FN67" s="32"/>
      <c r="FO67" s="32"/>
      <c r="FP67" s="32"/>
      <c r="FQ67" s="32"/>
      <c r="FR67" s="32"/>
      <c r="FS67" s="32"/>
      <c r="FT67" s="32"/>
      <c r="FU67" s="32"/>
      <c r="FV67" s="32"/>
      <c r="FW67" s="32"/>
      <c r="FX67" s="32"/>
      <c r="FY67" s="32"/>
      <c r="FZ67" s="32"/>
      <c r="GA67" s="32"/>
      <c r="GB67" s="32"/>
      <c r="GC67" s="32"/>
      <c r="GD67" s="32"/>
      <c r="GE67" s="32"/>
      <c r="GF67" s="32"/>
    </row>
    <row r="68" spans="1:188" s="32" customFormat="1" ht="15" customHeight="1" x14ac:dyDescent="0.25">
      <c r="A68" s="135" t="s">
        <v>20</v>
      </c>
      <c r="B68" s="152"/>
      <c r="C68" s="152"/>
      <c r="D68" s="281"/>
      <c r="E68" s="153"/>
      <c r="F68" s="340"/>
      <c r="G68" s="340"/>
      <c r="H68" s="341"/>
      <c r="I68" s="341"/>
      <c r="J68" s="341"/>
      <c r="K68" s="341"/>
      <c r="L68" s="340"/>
      <c r="M68" s="70"/>
      <c r="N68" s="294"/>
      <c r="O68" s="731"/>
    </row>
    <row r="69" spans="1:188" ht="30" x14ac:dyDescent="0.25">
      <c r="A69" s="231" t="s">
        <v>120</v>
      </c>
      <c r="B69" s="229">
        <f>'2 уровень'!C153</f>
        <v>6659</v>
      </c>
      <c r="C69" s="229">
        <f>'2 уровень'!D153</f>
        <v>2776</v>
      </c>
      <c r="D69" s="229">
        <f>'2 уровень'!E153</f>
        <v>1716</v>
      </c>
      <c r="E69" s="230">
        <f>'2 уровень'!F153</f>
        <v>61.815561959654175</v>
      </c>
      <c r="F69" s="326">
        <f>'2 уровень'!G153</f>
        <v>11844.583999999999</v>
      </c>
      <c r="G69" s="326">
        <f>'2 уровень'!H153</f>
        <v>4935.24</v>
      </c>
      <c r="H69" s="326">
        <f>'2 уровень'!I153</f>
        <v>3197.25056</v>
      </c>
      <c r="I69" s="326">
        <f>'2 уровень'!J153</f>
        <v>-1737.9894399999998</v>
      </c>
      <c r="J69" s="326">
        <f>'2 уровень'!K153</f>
        <v>-133.47780999999998</v>
      </c>
      <c r="K69" s="326">
        <f>'2 уровень'!L153</f>
        <v>3063.7727500000001</v>
      </c>
      <c r="L69" s="326">
        <f>'2 уровень'!M153</f>
        <v>64.784094795795141</v>
      </c>
      <c r="M69" s="70"/>
      <c r="O69" s="731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  <c r="AK69" s="32"/>
      <c r="AL69" s="32"/>
      <c r="AM69" s="32"/>
      <c r="AN69" s="32"/>
      <c r="AO69" s="32"/>
      <c r="AP69" s="32"/>
      <c r="AQ69" s="32"/>
      <c r="AR69" s="32"/>
      <c r="AS69" s="32"/>
      <c r="AT69" s="32"/>
      <c r="AU69" s="32"/>
      <c r="AV69" s="32"/>
      <c r="AW69" s="32"/>
      <c r="AX69" s="32"/>
      <c r="AY69" s="32"/>
      <c r="AZ69" s="32"/>
      <c r="BA69" s="32"/>
      <c r="BB69" s="32"/>
      <c r="BC69" s="32"/>
      <c r="BD69" s="32"/>
      <c r="BE69" s="32"/>
      <c r="BF69" s="32"/>
      <c r="BG69" s="32"/>
      <c r="BH69" s="32"/>
      <c r="BI69" s="32"/>
      <c r="BJ69" s="32"/>
      <c r="BK69" s="32"/>
      <c r="BL69" s="32"/>
      <c r="BM69" s="32"/>
      <c r="BN69" s="32"/>
      <c r="BO69" s="32"/>
      <c r="BP69" s="32"/>
      <c r="BQ69" s="32"/>
      <c r="BR69" s="32"/>
      <c r="BS69" s="32"/>
      <c r="BT69" s="32"/>
      <c r="BU69" s="32"/>
      <c r="BV69" s="32"/>
      <c r="BW69" s="32"/>
      <c r="BX69" s="32"/>
      <c r="BY69" s="32"/>
      <c r="BZ69" s="32"/>
      <c r="CA69" s="32"/>
      <c r="CB69" s="32"/>
      <c r="CC69" s="32"/>
      <c r="CD69" s="32"/>
      <c r="CE69" s="32"/>
      <c r="CF69" s="32"/>
      <c r="CG69" s="32"/>
      <c r="CH69" s="32"/>
      <c r="CI69" s="32"/>
      <c r="CJ69" s="32"/>
      <c r="CK69" s="32"/>
      <c r="CL69" s="32"/>
      <c r="CM69" s="32"/>
      <c r="CN69" s="32"/>
      <c r="CO69" s="32"/>
      <c r="CP69" s="32"/>
      <c r="CQ69" s="32"/>
      <c r="CR69" s="32"/>
      <c r="CS69" s="32"/>
      <c r="CT69" s="32"/>
      <c r="CU69" s="32"/>
      <c r="CV69" s="32"/>
      <c r="CW69" s="32"/>
      <c r="CX69" s="32"/>
      <c r="CY69" s="32"/>
      <c r="CZ69" s="32"/>
      <c r="DA69" s="32"/>
      <c r="DB69" s="32"/>
      <c r="DC69" s="32"/>
      <c r="DD69" s="32"/>
      <c r="DE69" s="32"/>
      <c r="DF69" s="32"/>
      <c r="DG69" s="32"/>
      <c r="DH69" s="32"/>
      <c r="DI69" s="32"/>
      <c r="DJ69" s="32"/>
      <c r="DK69" s="32"/>
      <c r="DL69" s="32"/>
      <c r="DM69" s="32"/>
      <c r="DN69" s="32"/>
      <c r="DO69" s="32"/>
      <c r="DP69" s="32"/>
      <c r="DQ69" s="32"/>
      <c r="DR69" s="32"/>
      <c r="DS69" s="32"/>
      <c r="DT69" s="32"/>
      <c r="DU69" s="32"/>
      <c r="DV69" s="32"/>
      <c r="DW69" s="32"/>
      <c r="DX69" s="32"/>
      <c r="DY69" s="32"/>
      <c r="DZ69" s="32"/>
      <c r="EA69" s="32"/>
      <c r="EB69" s="32"/>
      <c r="EC69" s="32"/>
      <c r="ED69" s="32"/>
      <c r="EE69" s="32"/>
      <c r="EF69" s="32"/>
      <c r="EG69" s="32"/>
      <c r="EH69" s="32"/>
      <c r="EI69" s="32"/>
      <c r="EJ69" s="32"/>
      <c r="EK69" s="32"/>
      <c r="EL69" s="32"/>
      <c r="EM69" s="32"/>
      <c r="EN69" s="32"/>
      <c r="EO69" s="32"/>
      <c r="EP69" s="32"/>
      <c r="EQ69" s="32"/>
      <c r="ER69" s="32"/>
      <c r="ES69" s="32"/>
      <c r="ET69" s="32"/>
      <c r="EU69" s="32"/>
      <c r="EV69" s="32"/>
      <c r="EW69" s="32"/>
      <c r="EX69" s="32"/>
      <c r="EY69" s="32"/>
      <c r="EZ69" s="32"/>
      <c r="FA69" s="32"/>
      <c r="FB69" s="32"/>
      <c r="FC69" s="32"/>
      <c r="FD69" s="32"/>
      <c r="FE69" s="32"/>
      <c r="FF69" s="32"/>
      <c r="FG69" s="32"/>
      <c r="FH69" s="32"/>
      <c r="FI69" s="32"/>
      <c r="FJ69" s="32"/>
      <c r="FK69" s="32"/>
      <c r="FL69" s="32"/>
      <c r="FM69" s="32"/>
      <c r="FN69" s="32"/>
      <c r="FO69" s="32"/>
      <c r="FP69" s="32"/>
      <c r="FQ69" s="32"/>
      <c r="FR69" s="32"/>
      <c r="FS69" s="32"/>
      <c r="FT69" s="32"/>
      <c r="FU69" s="32"/>
      <c r="FV69" s="32"/>
      <c r="FW69" s="32"/>
      <c r="FX69" s="32"/>
      <c r="FY69" s="32"/>
      <c r="FZ69" s="32"/>
      <c r="GA69" s="32"/>
      <c r="GB69" s="32"/>
      <c r="GC69" s="32"/>
      <c r="GD69" s="32"/>
      <c r="GE69" s="32"/>
      <c r="GF69" s="32"/>
    </row>
    <row r="70" spans="1:188" ht="30" x14ac:dyDescent="0.25">
      <c r="A70" s="78" t="s">
        <v>79</v>
      </c>
      <c r="B70" s="154">
        <f>'2 уровень'!C154</f>
        <v>4966</v>
      </c>
      <c r="C70" s="154">
        <f>'2 уровень'!D154</f>
        <v>2070</v>
      </c>
      <c r="D70" s="34">
        <f>'2 уровень'!E154</f>
        <v>1110</v>
      </c>
      <c r="E70" s="155">
        <f>'2 уровень'!F154</f>
        <v>53.623188405797109</v>
      </c>
      <c r="F70" s="328">
        <f>'2 уровень'!G154</f>
        <v>7803.8703600000008</v>
      </c>
      <c r="G70" s="328">
        <f>'2 уровень'!H154</f>
        <v>3251.6099999999997</v>
      </c>
      <c r="H70" s="327">
        <f>'2 уровень'!I154</f>
        <v>1844.0869199999997</v>
      </c>
      <c r="I70" s="327">
        <f>'2 уровень'!J154</f>
        <v>-1407.5230800000002</v>
      </c>
      <c r="J70" s="327">
        <f>'2 уровень'!K154</f>
        <v>-113.22452999999999</v>
      </c>
      <c r="K70" s="327">
        <f>'2 уровень'!L154</f>
        <v>1730.8623899999998</v>
      </c>
      <c r="L70" s="328">
        <f>'2 уровень'!M154</f>
        <v>56.713041231882059</v>
      </c>
      <c r="M70" s="70"/>
      <c r="O70" s="731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2"/>
      <c r="AR70" s="32"/>
      <c r="AS70" s="32"/>
      <c r="AT70" s="32"/>
      <c r="AU70" s="32"/>
      <c r="AV70" s="32"/>
      <c r="AW70" s="32"/>
      <c r="AX70" s="32"/>
      <c r="AY70" s="32"/>
      <c r="AZ70" s="32"/>
      <c r="BA70" s="32"/>
      <c r="BB70" s="32"/>
      <c r="BC70" s="32"/>
      <c r="BD70" s="32"/>
      <c r="BE70" s="32"/>
      <c r="BF70" s="32"/>
      <c r="BG70" s="32"/>
      <c r="BH70" s="32"/>
      <c r="BI70" s="32"/>
      <c r="BJ70" s="32"/>
      <c r="BK70" s="32"/>
      <c r="BL70" s="32"/>
      <c r="BM70" s="32"/>
      <c r="BN70" s="32"/>
      <c r="BO70" s="32"/>
      <c r="BP70" s="32"/>
      <c r="BQ70" s="32"/>
      <c r="BR70" s="32"/>
      <c r="BS70" s="32"/>
      <c r="BT70" s="32"/>
      <c r="BU70" s="32"/>
      <c r="BV70" s="32"/>
      <c r="BW70" s="32"/>
      <c r="BX70" s="32"/>
      <c r="BY70" s="32"/>
      <c r="BZ70" s="32"/>
      <c r="CA70" s="32"/>
      <c r="CB70" s="32"/>
      <c r="CC70" s="32"/>
      <c r="CD70" s="32"/>
      <c r="CE70" s="32"/>
      <c r="CF70" s="32"/>
      <c r="CG70" s="32"/>
      <c r="CH70" s="32"/>
      <c r="CI70" s="32"/>
      <c r="CJ70" s="32"/>
      <c r="CK70" s="32"/>
      <c r="CL70" s="32"/>
      <c r="CM70" s="32"/>
      <c r="CN70" s="32"/>
      <c r="CO70" s="32"/>
      <c r="CP70" s="32"/>
      <c r="CQ70" s="32"/>
      <c r="CR70" s="32"/>
      <c r="CS70" s="32"/>
      <c r="CT70" s="32"/>
      <c r="CU70" s="32"/>
      <c r="CV70" s="32"/>
      <c r="CW70" s="32"/>
      <c r="CX70" s="32"/>
      <c r="CY70" s="32"/>
      <c r="CZ70" s="32"/>
      <c r="DA70" s="32"/>
      <c r="DB70" s="32"/>
      <c r="DC70" s="32"/>
      <c r="DD70" s="32"/>
      <c r="DE70" s="32"/>
      <c r="DF70" s="32"/>
      <c r="DG70" s="32"/>
      <c r="DH70" s="32"/>
      <c r="DI70" s="32"/>
      <c r="DJ70" s="32"/>
      <c r="DK70" s="32"/>
      <c r="DL70" s="32"/>
      <c r="DM70" s="32"/>
      <c r="DN70" s="32"/>
      <c r="DO70" s="32"/>
      <c r="DP70" s="32"/>
      <c r="DQ70" s="32"/>
      <c r="DR70" s="32"/>
      <c r="DS70" s="32"/>
      <c r="DT70" s="32"/>
      <c r="DU70" s="32"/>
      <c r="DV70" s="32"/>
      <c r="DW70" s="32"/>
      <c r="DX70" s="32"/>
      <c r="DY70" s="32"/>
      <c r="DZ70" s="32"/>
      <c r="EA70" s="32"/>
      <c r="EB70" s="32"/>
      <c r="EC70" s="32"/>
      <c r="ED70" s="32"/>
      <c r="EE70" s="32"/>
      <c r="EF70" s="32"/>
      <c r="EG70" s="32"/>
      <c r="EH70" s="32"/>
      <c r="EI70" s="32"/>
      <c r="EJ70" s="32"/>
      <c r="EK70" s="32"/>
      <c r="EL70" s="32"/>
      <c r="EM70" s="32"/>
      <c r="EN70" s="32"/>
      <c r="EO70" s="32"/>
      <c r="EP70" s="32"/>
      <c r="EQ70" s="32"/>
      <c r="ER70" s="32"/>
      <c r="ES70" s="32"/>
      <c r="ET70" s="32"/>
      <c r="EU70" s="32"/>
      <c r="EV70" s="32"/>
      <c r="EW70" s="32"/>
      <c r="EX70" s="32"/>
      <c r="EY70" s="32"/>
      <c r="EZ70" s="32"/>
      <c r="FA70" s="32"/>
      <c r="FB70" s="32"/>
      <c r="FC70" s="32"/>
      <c r="FD70" s="32"/>
      <c r="FE70" s="32"/>
      <c r="FF70" s="32"/>
      <c r="FG70" s="32"/>
      <c r="FH70" s="32"/>
      <c r="FI70" s="32"/>
      <c r="FJ70" s="32"/>
      <c r="FK70" s="32"/>
      <c r="FL70" s="32"/>
      <c r="FM70" s="32"/>
      <c r="FN70" s="32"/>
      <c r="FO70" s="32"/>
      <c r="FP70" s="32"/>
      <c r="FQ70" s="32"/>
      <c r="FR70" s="32"/>
      <c r="FS70" s="32"/>
      <c r="FT70" s="32"/>
      <c r="FU70" s="32"/>
      <c r="FV70" s="32"/>
      <c r="FW70" s="32"/>
      <c r="FX70" s="32"/>
      <c r="FY70" s="32"/>
      <c r="FZ70" s="32"/>
      <c r="GA70" s="32"/>
      <c r="GB70" s="32"/>
      <c r="GC70" s="32"/>
      <c r="GD70" s="32"/>
      <c r="GE70" s="32"/>
      <c r="GF70" s="32"/>
    </row>
    <row r="71" spans="1:188" ht="30" x14ac:dyDescent="0.25">
      <c r="A71" s="78" t="s">
        <v>80</v>
      </c>
      <c r="B71" s="154">
        <f>'2 уровень'!C155</f>
        <v>1490</v>
      </c>
      <c r="C71" s="154">
        <f>'2 уровень'!D155</f>
        <v>621</v>
      </c>
      <c r="D71" s="34">
        <f>'2 уровень'!E155</f>
        <v>559</v>
      </c>
      <c r="E71" s="155">
        <f>'2 уровень'!F155</f>
        <v>90.016103059581326</v>
      </c>
      <c r="F71" s="328">
        <f>'2 уровень'!G155</f>
        <v>2708.6113999999998</v>
      </c>
      <c r="G71" s="328">
        <f>'2 уровень'!H155</f>
        <v>1128.58</v>
      </c>
      <c r="H71" s="327">
        <f>'2 уровень'!I155</f>
        <v>1044.7458799999999</v>
      </c>
      <c r="I71" s="327">
        <f>'2 уровень'!J155</f>
        <v>-83.834119999999984</v>
      </c>
      <c r="J71" s="327">
        <f>'2 уровень'!K155</f>
        <v>-19.597069999999999</v>
      </c>
      <c r="K71" s="327">
        <f>'2 уровень'!L155</f>
        <v>1025.1488100000001</v>
      </c>
      <c r="L71" s="328">
        <f>'2 уровень'!M155</f>
        <v>92.571716670506305</v>
      </c>
      <c r="M71" s="70"/>
      <c r="O71" s="731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32"/>
      <c r="AQ71" s="32"/>
      <c r="AR71" s="32"/>
      <c r="AS71" s="32"/>
      <c r="AT71" s="32"/>
      <c r="AU71" s="32"/>
      <c r="AV71" s="32"/>
      <c r="AW71" s="32"/>
      <c r="AX71" s="32"/>
      <c r="AY71" s="32"/>
      <c r="AZ71" s="32"/>
      <c r="BA71" s="32"/>
      <c r="BB71" s="32"/>
      <c r="BC71" s="32"/>
      <c r="BD71" s="32"/>
      <c r="BE71" s="32"/>
      <c r="BF71" s="32"/>
      <c r="BG71" s="32"/>
      <c r="BH71" s="32"/>
      <c r="BI71" s="32"/>
      <c r="BJ71" s="32"/>
      <c r="BK71" s="32"/>
      <c r="BL71" s="32"/>
      <c r="BM71" s="32"/>
      <c r="BN71" s="32"/>
      <c r="BO71" s="32"/>
      <c r="BP71" s="32"/>
      <c r="BQ71" s="32"/>
      <c r="BR71" s="32"/>
      <c r="BS71" s="32"/>
      <c r="BT71" s="32"/>
      <c r="BU71" s="32"/>
      <c r="BV71" s="32"/>
      <c r="BW71" s="32"/>
      <c r="BX71" s="32"/>
      <c r="BY71" s="32"/>
      <c r="BZ71" s="32"/>
      <c r="CA71" s="32"/>
      <c r="CB71" s="32"/>
      <c r="CC71" s="32"/>
      <c r="CD71" s="32"/>
      <c r="CE71" s="32"/>
      <c r="CF71" s="32"/>
      <c r="CG71" s="32"/>
      <c r="CH71" s="32"/>
      <c r="CI71" s="32"/>
      <c r="CJ71" s="32"/>
      <c r="CK71" s="32"/>
      <c r="CL71" s="32"/>
      <c r="CM71" s="32"/>
      <c r="CN71" s="32"/>
      <c r="CO71" s="32"/>
      <c r="CP71" s="32"/>
      <c r="CQ71" s="32"/>
      <c r="CR71" s="32"/>
      <c r="CS71" s="32"/>
      <c r="CT71" s="32"/>
      <c r="CU71" s="32"/>
      <c r="CV71" s="32"/>
      <c r="CW71" s="32"/>
      <c r="CX71" s="32"/>
      <c r="CY71" s="32"/>
      <c r="CZ71" s="32"/>
      <c r="DA71" s="32"/>
      <c r="DB71" s="32"/>
      <c r="DC71" s="32"/>
      <c r="DD71" s="32"/>
      <c r="DE71" s="32"/>
      <c r="DF71" s="32"/>
      <c r="DG71" s="32"/>
      <c r="DH71" s="32"/>
      <c r="DI71" s="32"/>
      <c r="DJ71" s="32"/>
      <c r="DK71" s="32"/>
      <c r="DL71" s="32"/>
      <c r="DM71" s="32"/>
      <c r="DN71" s="32"/>
      <c r="DO71" s="32"/>
      <c r="DP71" s="32"/>
      <c r="DQ71" s="32"/>
      <c r="DR71" s="32"/>
      <c r="DS71" s="32"/>
      <c r="DT71" s="32"/>
      <c r="DU71" s="32"/>
      <c r="DV71" s="32"/>
      <c r="DW71" s="32"/>
      <c r="DX71" s="32"/>
      <c r="DY71" s="32"/>
      <c r="DZ71" s="32"/>
      <c r="EA71" s="32"/>
      <c r="EB71" s="32"/>
      <c r="EC71" s="32"/>
      <c r="ED71" s="32"/>
      <c r="EE71" s="32"/>
      <c r="EF71" s="32"/>
      <c r="EG71" s="32"/>
      <c r="EH71" s="32"/>
      <c r="EI71" s="32"/>
      <c r="EJ71" s="32"/>
      <c r="EK71" s="32"/>
      <c r="EL71" s="32"/>
      <c r="EM71" s="32"/>
      <c r="EN71" s="32"/>
      <c r="EO71" s="32"/>
      <c r="EP71" s="32"/>
      <c r="EQ71" s="32"/>
      <c r="ER71" s="32"/>
      <c r="ES71" s="32"/>
      <c r="ET71" s="32"/>
      <c r="EU71" s="32"/>
      <c r="EV71" s="32"/>
      <c r="EW71" s="32"/>
      <c r="EX71" s="32"/>
      <c r="EY71" s="32"/>
      <c r="EZ71" s="32"/>
      <c r="FA71" s="32"/>
      <c r="FB71" s="32"/>
      <c r="FC71" s="32"/>
      <c r="FD71" s="32"/>
      <c r="FE71" s="32"/>
      <c r="FF71" s="32"/>
      <c r="FG71" s="32"/>
      <c r="FH71" s="32"/>
      <c r="FI71" s="32"/>
      <c r="FJ71" s="32"/>
      <c r="FK71" s="32"/>
      <c r="FL71" s="32"/>
      <c r="FM71" s="32"/>
      <c r="FN71" s="32"/>
      <c r="FO71" s="32"/>
      <c r="FP71" s="32"/>
      <c r="FQ71" s="32"/>
      <c r="FR71" s="32"/>
      <c r="FS71" s="32"/>
      <c r="FT71" s="32"/>
      <c r="FU71" s="32"/>
      <c r="FV71" s="32"/>
      <c r="FW71" s="32"/>
      <c r="FX71" s="32"/>
      <c r="FY71" s="32"/>
      <c r="FZ71" s="32"/>
      <c r="GA71" s="32"/>
      <c r="GB71" s="32"/>
      <c r="GC71" s="32"/>
      <c r="GD71" s="32"/>
      <c r="GE71" s="32"/>
      <c r="GF71" s="32"/>
    </row>
    <row r="72" spans="1:188" ht="30" x14ac:dyDescent="0.25">
      <c r="A72" s="78" t="s">
        <v>126</v>
      </c>
      <c r="B72" s="154">
        <f>'2 уровень'!C156</f>
        <v>54</v>
      </c>
      <c r="C72" s="154">
        <f>'2 уровень'!D156</f>
        <v>23</v>
      </c>
      <c r="D72" s="34">
        <f>'2 уровень'!E156</f>
        <v>17</v>
      </c>
      <c r="E72" s="155">
        <f>'2 уровень'!F156</f>
        <v>73.91304347826086</v>
      </c>
      <c r="F72" s="328">
        <f>'2 уровень'!G156</f>
        <v>354.35232000000002</v>
      </c>
      <c r="G72" s="328">
        <f>'2 уровень'!H156</f>
        <v>147.65</v>
      </c>
      <c r="H72" s="327">
        <f>'2 уровень'!I156</f>
        <v>111.55536000000001</v>
      </c>
      <c r="I72" s="327">
        <f>'2 уровень'!J156</f>
        <v>-36.094639999999998</v>
      </c>
      <c r="J72" s="327">
        <f>'2 уровень'!K156</f>
        <v>0</v>
      </c>
      <c r="K72" s="327">
        <f>'2 уровень'!L156</f>
        <v>111.55536000000001</v>
      </c>
      <c r="L72" s="328">
        <f>'2 уровень'!M156</f>
        <v>75.553918049441251</v>
      </c>
      <c r="M72" s="70"/>
      <c r="O72" s="731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  <c r="AG72" s="32"/>
      <c r="AH72" s="32"/>
      <c r="AI72" s="32"/>
      <c r="AJ72" s="32"/>
      <c r="AK72" s="32"/>
      <c r="AL72" s="32"/>
      <c r="AM72" s="32"/>
      <c r="AN72" s="32"/>
      <c r="AO72" s="32"/>
      <c r="AP72" s="32"/>
      <c r="AQ72" s="32"/>
      <c r="AR72" s="32"/>
      <c r="AS72" s="32"/>
      <c r="AT72" s="32"/>
      <c r="AU72" s="32"/>
      <c r="AV72" s="32"/>
      <c r="AW72" s="32"/>
      <c r="AX72" s="32"/>
      <c r="AY72" s="32"/>
      <c r="AZ72" s="32"/>
      <c r="BA72" s="32"/>
      <c r="BB72" s="32"/>
      <c r="BC72" s="32"/>
      <c r="BD72" s="32"/>
      <c r="BE72" s="32"/>
      <c r="BF72" s="32"/>
      <c r="BG72" s="32"/>
      <c r="BH72" s="32"/>
      <c r="BI72" s="32"/>
      <c r="BJ72" s="32"/>
      <c r="BK72" s="32"/>
      <c r="BL72" s="32"/>
      <c r="BM72" s="32"/>
      <c r="BN72" s="32"/>
      <c r="BO72" s="32"/>
      <c r="BP72" s="32"/>
      <c r="BQ72" s="32"/>
      <c r="BR72" s="32"/>
      <c r="BS72" s="32"/>
      <c r="BT72" s="32"/>
      <c r="BU72" s="32"/>
      <c r="BV72" s="32"/>
      <c r="BW72" s="32"/>
      <c r="BX72" s="32"/>
      <c r="BY72" s="32"/>
      <c r="BZ72" s="32"/>
      <c r="CA72" s="32"/>
      <c r="CB72" s="32"/>
      <c r="CC72" s="32"/>
      <c r="CD72" s="32"/>
      <c r="CE72" s="32"/>
      <c r="CF72" s="32"/>
      <c r="CG72" s="32"/>
      <c r="CH72" s="32"/>
      <c r="CI72" s="32"/>
      <c r="CJ72" s="32"/>
      <c r="CK72" s="32"/>
      <c r="CL72" s="32"/>
      <c r="CM72" s="32"/>
      <c r="CN72" s="32"/>
      <c r="CO72" s="32"/>
      <c r="CP72" s="32"/>
      <c r="CQ72" s="32"/>
      <c r="CR72" s="32"/>
      <c r="CS72" s="32"/>
      <c r="CT72" s="32"/>
      <c r="CU72" s="32"/>
      <c r="CV72" s="32"/>
      <c r="CW72" s="32"/>
      <c r="CX72" s="32"/>
      <c r="CY72" s="32"/>
      <c r="CZ72" s="32"/>
      <c r="DA72" s="32"/>
      <c r="DB72" s="32"/>
      <c r="DC72" s="32"/>
      <c r="DD72" s="32"/>
      <c r="DE72" s="32"/>
      <c r="DF72" s="32"/>
      <c r="DG72" s="32"/>
      <c r="DH72" s="32"/>
      <c r="DI72" s="32"/>
      <c r="DJ72" s="32"/>
      <c r="DK72" s="32"/>
      <c r="DL72" s="32"/>
      <c r="DM72" s="32"/>
      <c r="DN72" s="32"/>
      <c r="DO72" s="32"/>
      <c r="DP72" s="32"/>
      <c r="DQ72" s="32"/>
      <c r="DR72" s="32"/>
      <c r="DS72" s="32"/>
      <c r="DT72" s="32"/>
      <c r="DU72" s="32"/>
      <c r="DV72" s="32"/>
      <c r="DW72" s="32"/>
      <c r="DX72" s="32"/>
      <c r="DY72" s="32"/>
      <c r="DZ72" s="32"/>
      <c r="EA72" s="32"/>
      <c r="EB72" s="32"/>
      <c r="EC72" s="32"/>
      <c r="ED72" s="32"/>
      <c r="EE72" s="32"/>
      <c r="EF72" s="32"/>
      <c r="EG72" s="32"/>
      <c r="EH72" s="32"/>
      <c r="EI72" s="32"/>
      <c r="EJ72" s="32"/>
      <c r="EK72" s="32"/>
      <c r="EL72" s="32"/>
      <c r="EM72" s="32"/>
      <c r="EN72" s="32"/>
      <c r="EO72" s="32"/>
      <c r="EP72" s="32"/>
      <c r="EQ72" s="32"/>
      <c r="ER72" s="32"/>
      <c r="ES72" s="32"/>
      <c r="ET72" s="32"/>
      <c r="EU72" s="32"/>
      <c r="EV72" s="32"/>
      <c r="EW72" s="32"/>
      <c r="EX72" s="32"/>
      <c r="EY72" s="32"/>
      <c r="EZ72" s="32"/>
      <c r="FA72" s="32"/>
      <c r="FB72" s="32"/>
      <c r="FC72" s="32"/>
      <c r="FD72" s="32"/>
      <c r="FE72" s="32"/>
      <c r="FF72" s="32"/>
      <c r="FG72" s="32"/>
      <c r="FH72" s="32"/>
      <c r="FI72" s="32"/>
      <c r="FJ72" s="32"/>
      <c r="FK72" s="32"/>
      <c r="FL72" s="32"/>
      <c r="FM72" s="32"/>
      <c r="FN72" s="32"/>
      <c r="FO72" s="32"/>
      <c r="FP72" s="32"/>
      <c r="FQ72" s="32"/>
      <c r="FR72" s="32"/>
      <c r="FS72" s="32"/>
      <c r="FT72" s="32"/>
      <c r="FU72" s="32"/>
      <c r="FV72" s="32"/>
      <c r="FW72" s="32"/>
      <c r="FX72" s="32"/>
      <c r="FY72" s="32"/>
      <c r="FZ72" s="32"/>
      <c r="GA72" s="32"/>
      <c r="GB72" s="32"/>
      <c r="GC72" s="32"/>
      <c r="GD72" s="32"/>
      <c r="GE72" s="32"/>
      <c r="GF72" s="32"/>
    </row>
    <row r="73" spans="1:188" ht="30" x14ac:dyDescent="0.25">
      <c r="A73" s="78" t="s">
        <v>111</v>
      </c>
      <c r="B73" s="154">
        <f>'2 уровень'!C157</f>
        <v>149</v>
      </c>
      <c r="C73" s="154">
        <f>'2 уровень'!D157</f>
        <v>62</v>
      </c>
      <c r="D73" s="34">
        <f>'2 уровень'!E157</f>
        <v>30</v>
      </c>
      <c r="E73" s="155">
        <f>'2 уровень'!F157</f>
        <v>48.387096774193552</v>
      </c>
      <c r="F73" s="328">
        <f>'2 уровень'!G157</f>
        <v>977.74992000000009</v>
      </c>
      <c r="G73" s="328">
        <f>'2 уровень'!H157</f>
        <v>407.4</v>
      </c>
      <c r="H73" s="327">
        <f>'2 уровень'!I157</f>
        <v>196.86239999999998</v>
      </c>
      <c r="I73" s="327">
        <f>'2 уровень'!J157</f>
        <v>-210.5376</v>
      </c>
      <c r="J73" s="327">
        <f>'2 уровень'!K157</f>
        <v>-0.65621000000000007</v>
      </c>
      <c r="K73" s="327">
        <f>'2 уровень'!L157</f>
        <v>196.20618999999999</v>
      </c>
      <c r="L73" s="328">
        <f>'2 уровень'!M157</f>
        <v>48.321649484536081</v>
      </c>
      <c r="M73" s="70"/>
      <c r="O73" s="731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32"/>
      <c r="AQ73" s="32"/>
      <c r="AR73" s="32"/>
      <c r="AS73" s="32"/>
      <c r="AT73" s="32"/>
      <c r="AU73" s="32"/>
      <c r="AV73" s="32"/>
      <c r="AW73" s="32"/>
      <c r="AX73" s="32"/>
      <c r="AY73" s="32"/>
      <c r="AZ73" s="32"/>
      <c r="BA73" s="32"/>
      <c r="BB73" s="32"/>
      <c r="BC73" s="32"/>
      <c r="BD73" s="32"/>
      <c r="BE73" s="32"/>
      <c r="BF73" s="32"/>
      <c r="BG73" s="32"/>
      <c r="BH73" s="32"/>
      <c r="BI73" s="32"/>
      <c r="BJ73" s="32"/>
      <c r="BK73" s="32"/>
      <c r="BL73" s="32"/>
      <c r="BM73" s="32"/>
      <c r="BN73" s="32"/>
      <c r="BO73" s="32"/>
      <c r="BP73" s="32"/>
      <c r="BQ73" s="32"/>
      <c r="BR73" s="32"/>
      <c r="BS73" s="32"/>
      <c r="BT73" s="32"/>
      <c r="BU73" s="32"/>
      <c r="BV73" s="32"/>
      <c r="BW73" s="32"/>
      <c r="BX73" s="32"/>
      <c r="BY73" s="32"/>
      <c r="BZ73" s="32"/>
      <c r="CA73" s="32"/>
      <c r="CB73" s="32"/>
      <c r="CC73" s="32"/>
      <c r="CD73" s="32"/>
      <c r="CE73" s="32"/>
      <c r="CF73" s="32"/>
      <c r="CG73" s="32"/>
      <c r="CH73" s="32"/>
      <c r="CI73" s="32"/>
      <c r="CJ73" s="32"/>
      <c r="CK73" s="32"/>
      <c r="CL73" s="32"/>
      <c r="CM73" s="32"/>
      <c r="CN73" s="32"/>
      <c r="CO73" s="32"/>
      <c r="CP73" s="32"/>
      <c r="CQ73" s="32"/>
      <c r="CR73" s="32"/>
      <c r="CS73" s="32"/>
      <c r="CT73" s="32"/>
      <c r="CU73" s="32"/>
      <c r="CV73" s="32"/>
      <c r="CW73" s="32"/>
      <c r="CX73" s="32"/>
      <c r="CY73" s="32"/>
      <c r="CZ73" s="32"/>
      <c r="DA73" s="32"/>
      <c r="DB73" s="32"/>
      <c r="DC73" s="32"/>
      <c r="DD73" s="32"/>
      <c r="DE73" s="32"/>
      <c r="DF73" s="32"/>
      <c r="DG73" s="32"/>
      <c r="DH73" s="32"/>
      <c r="DI73" s="32"/>
      <c r="DJ73" s="32"/>
      <c r="DK73" s="32"/>
      <c r="DL73" s="32"/>
      <c r="DM73" s="32"/>
      <c r="DN73" s="32"/>
      <c r="DO73" s="32"/>
      <c r="DP73" s="32"/>
      <c r="DQ73" s="32"/>
      <c r="DR73" s="32"/>
      <c r="DS73" s="32"/>
      <c r="DT73" s="32"/>
      <c r="DU73" s="32"/>
      <c r="DV73" s="32"/>
      <c r="DW73" s="32"/>
      <c r="DX73" s="32"/>
      <c r="DY73" s="32"/>
      <c r="DZ73" s="32"/>
      <c r="EA73" s="32"/>
      <c r="EB73" s="32"/>
      <c r="EC73" s="32"/>
      <c r="ED73" s="32"/>
      <c r="EE73" s="32"/>
      <c r="EF73" s="32"/>
      <c r="EG73" s="32"/>
      <c r="EH73" s="32"/>
      <c r="EI73" s="32"/>
      <c r="EJ73" s="32"/>
      <c r="EK73" s="32"/>
      <c r="EL73" s="32"/>
      <c r="EM73" s="32"/>
      <c r="EN73" s="32"/>
      <c r="EO73" s="32"/>
      <c r="EP73" s="32"/>
      <c r="EQ73" s="32"/>
      <c r="ER73" s="32"/>
      <c r="ES73" s="32"/>
      <c r="ET73" s="32"/>
      <c r="EU73" s="32"/>
      <c r="EV73" s="32"/>
      <c r="EW73" s="32"/>
      <c r="EX73" s="32"/>
      <c r="EY73" s="32"/>
      <c r="EZ73" s="32"/>
      <c r="FA73" s="32"/>
      <c r="FB73" s="32"/>
      <c r="FC73" s="32"/>
      <c r="FD73" s="32"/>
      <c r="FE73" s="32"/>
      <c r="FF73" s="32"/>
      <c r="FG73" s="32"/>
      <c r="FH73" s="32"/>
      <c r="FI73" s="32"/>
      <c r="FJ73" s="32"/>
      <c r="FK73" s="32"/>
      <c r="FL73" s="32"/>
      <c r="FM73" s="32"/>
      <c r="FN73" s="32"/>
      <c r="FO73" s="32"/>
      <c r="FP73" s="32"/>
      <c r="FQ73" s="32"/>
      <c r="FR73" s="32"/>
      <c r="FS73" s="32"/>
      <c r="FT73" s="32"/>
      <c r="FU73" s="32"/>
      <c r="FV73" s="32"/>
      <c r="FW73" s="32"/>
      <c r="FX73" s="32"/>
      <c r="FY73" s="32"/>
      <c r="FZ73" s="32"/>
      <c r="GA73" s="32"/>
      <c r="GB73" s="32"/>
      <c r="GC73" s="32"/>
      <c r="GD73" s="32"/>
      <c r="GE73" s="32"/>
      <c r="GF73" s="32"/>
    </row>
    <row r="74" spans="1:188" ht="30" x14ac:dyDescent="0.25">
      <c r="A74" s="231" t="s">
        <v>112</v>
      </c>
      <c r="B74" s="229">
        <f>'2 уровень'!C158</f>
        <v>7918</v>
      </c>
      <c r="C74" s="229">
        <f>'2 уровень'!D158</f>
        <v>3299</v>
      </c>
      <c r="D74" s="229">
        <f>'2 уровень'!E158</f>
        <v>1249</v>
      </c>
      <c r="E74" s="230">
        <f>'2 уровень'!F158</f>
        <v>68.859997592391963</v>
      </c>
      <c r="F74" s="326">
        <f>'2 уровень'!G158</f>
        <v>19882.97738</v>
      </c>
      <c r="G74" s="326">
        <f>'2 уровень'!H158</f>
        <v>8284.58</v>
      </c>
      <c r="H74" s="326">
        <f>'2 уровень'!I158</f>
        <v>2587.4099799999999</v>
      </c>
      <c r="I74" s="326">
        <f>'2 уровень'!J158</f>
        <v>-5697.1700199999996</v>
      </c>
      <c r="J74" s="326">
        <f>'2 уровень'!K158</f>
        <v>0</v>
      </c>
      <c r="K74" s="326">
        <f>'2 уровень'!L158</f>
        <v>2587.4099799999999</v>
      </c>
      <c r="L74" s="326">
        <f>'2 уровень'!M158</f>
        <v>31.231637331041522</v>
      </c>
      <c r="M74" s="70"/>
      <c r="O74" s="731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2"/>
      <c r="AH74" s="32"/>
      <c r="AI74" s="32"/>
      <c r="AJ74" s="32"/>
      <c r="AK74" s="32"/>
      <c r="AL74" s="32"/>
      <c r="AM74" s="32"/>
      <c r="AN74" s="32"/>
      <c r="AO74" s="32"/>
      <c r="AP74" s="32"/>
      <c r="AQ74" s="32"/>
      <c r="AR74" s="32"/>
      <c r="AS74" s="32"/>
      <c r="AT74" s="32"/>
      <c r="AU74" s="32"/>
      <c r="AV74" s="32"/>
      <c r="AW74" s="32"/>
      <c r="AX74" s="32"/>
      <c r="AY74" s="32"/>
      <c r="AZ74" s="32"/>
      <c r="BA74" s="32"/>
      <c r="BB74" s="32"/>
      <c r="BC74" s="32"/>
      <c r="BD74" s="32"/>
      <c r="BE74" s="32"/>
      <c r="BF74" s="32"/>
      <c r="BG74" s="32"/>
      <c r="BH74" s="32"/>
      <c r="BI74" s="32"/>
      <c r="BJ74" s="32"/>
      <c r="BK74" s="32"/>
      <c r="BL74" s="32"/>
      <c r="BM74" s="32"/>
      <c r="BN74" s="32"/>
      <c r="BO74" s="32"/>
      <c r="BP74" s="32"/>
      <c r="BQ74" s="32"/>
      <c r="BR74" s="32"/>
      <c r="BS74" s="32"/>
      <c r="BT74" s="32"/>
      <c r="BU74" s="32"/>
      <c r="BV74" s="32"/>
      <c r="BW74" s="32"/>
      <c r="BX74" s="32"/>
      <c r="BY74" s="32"/>
      <c r="BZ74" s="32"/>
      <c r="CA74" s="32"/>
      <c r="CB74" s="32"/>
      <c r="CC74" s="32"/>
      <c r="CD74" s="32"/>
      <c r="CE74" s="32"/>
      <c r="CF74" s="32"/>
      <c r="CG74" s="32"/>
      <c r="CH74" s="32"/>
      <c r="CI74" s="32"/>
      <c r="CJ74" s="32"/>
      <c r="CK74" s="32"/>
      <c r="CL74" s="32"/>
      <c r="CM74" s="32"/>
      <c r="CN74" s="32"/>
      <c r="CO74" s="32"/>
      <c r="CP74" s="32"/>
      <c r="CQ74" s="32"/>
      <c r="CR74" s="32"/>
      <c r="CS74" s="32"/>
      <c r="CT74" s="32"/>
      <c r="CU74" s="32"/>
      <c r="CV74" s="32"/>
      <c r="CW74" s="32"/>
      <c r="CX74" s="32"/>
      <c r="CY74" s="32"/>
      <c r="CZ74" s="32"/>
      <c r="DA74" s="32"/>
      <c r="DB74" s="32"/>
      <c r="DC74" s="32"/>
      <c r="DD74" s="32"/>
      <c r="DE74" s="32"/>
      <c r="DF74" s="32"/>
      <c r="DG74" s="32"/>
      <c r="DH74" s="32"/>
      <c r="DI74" s="32"/>
      <c r="DJ74" s="32"/>
      <c r="DK74" s="32"/>
      <c r="DL74" s="32"/>
      <c r="DM74" s="32"/>
      <c r="DN74" s="32"/>
      <c r="DO74" s="32"/>
      <c r="DP74" s="32"/>
      <c r="DQ74" s="32"/>
      <c r="DR74" s="32"/>
      <c r="DS74" s="32"/>
      <c r="DT74" s="32"/>
      <c r="DU74" s="32"/>
      <c r="DV74" s="32"/>
      <c r="DW74" s="32"/>
      <c r="DX74" s="32"/>
      <c r="DY74" s="32"/>
      <c r="DZ74" s="32"/>
      <c r="EA74" s="32"/>
      <c r="EB74" s="32"/>
      <c r="EC74" s="32"/>
      <c r="ED74" s="32"/>
      <c r="EE74" s="32"/>
      <c r="EF74" s="32"/>
      <c r="EG74" s="32"/>
      <c r="EH74" s="32"/>
      <c r="EI74" s="32"/>
      <c r="EJ74" s="32"/>
      <c r="EK74" s="32"/>
      <c r="EL74" s="32"/>
      <c r="EM74" s="32"/>
      <c r="EN74" s="32"/>
      <c r="EO74" s="32"/>
      <c r="EP74" s="32"/>
      <c r="EQ74" s="32"/>
      <c r="ER74" s="32"/>
      <c r="ES74" s="32"/>
      <c r="ET74" s="32"/>
      <c r="EU74" s="32"/>
      <c r="EV74" s="32"/>
      <c r="EW74" s="32"/>
      <c r="EX74" s="32"/>
      <c r="EY74" s="32"/>
      <c r="EZ74" s="32"/>
      <c r="FA74" s="32"/>
      <c r="FB74" s="32"/>
      <c r="FC74" s="32"/>
      <c r="FD74" s="32"/>
      <c r="FE74" s="32"/>
      <c r="FF74" s="32"/>
      <c r="FG74" s="32"/>
      <c r="FH74" s="32"/>
      <c r="FI74" s="32"/>
      <c r="FJ74" s="32"/>
      <c r="FK74" s="32"/>
      <c r="FL74" s="32"/>
      <c r="FM74" s="32"/>
      <c r="FN74" s="32"/>
      <c r="FO74" s="32"/>
      <c r="FP74" s="32"/>
      <c r="FQ74" s="32"/>
      <c r="FR74" s="32"/>
      <c r="FS74" s="32"/>
      <c r="FT74" s="32"/>
      <c r="FU74" s="32"/>
      <c r="FV74" s="32"/>
      <c r="FW74" s="32"/>
      <c r="FX74" s="32"/>
      <c r="FY74" s="32"/>
      <c r="FZ74" s="32"/>
      <c r="GA74" s="32"/>
      <c r="GB74" s="32"/>
      <c r="GC74" s="32"/>
      <c r="GD74" s="32"/>
      <c r="GE74" s="32"/>
      <c r="GF74" s="32"/>
    </row>
    <row r="75" spans="1:188" ht="30" x14ac:dyDescent="0.25">
      <c r="A75" s="78" t="s">
        <v>108</v>
      </c>
      <c r="B75" s="154">
        <f>'2 уровень'!C159</f>
        <v>1998</v>
      </c>
      <c r="C75" s="154">
        <f>'2 уровень'!D159</f>
        <v>832</v>
      </c>
      <c r="D75" s="34">
        <f>'2 уровень'!E159</f>
        <v>223</v>
      </c>
      <c r="E75" s="155">
        <f>'2 уровень'!F159</f>
        <v>57.005494505494511</v>
      </c>
      <c r="F75" s="328">
        <f>'2 уровень'!G159</f>
        <v>4236.778980000001</v>
      </c>
      <c r="G75" s="328">
        <f>'2 уровень'!H159</f>
        <v>1765.33</v>
      </c>
      <c r="H75" s="327">
        <f>'2 уровень'!I159</f>
        <v>474.84676999999999</v>
      </c>
      <c r="I75" s="327">
        <f>'2 уровень'!J159</f>
        <v>-1290.48323</v>
      </c>
      <c r="J75" s="327">
        <f>'2 уровень'!K159</f>
        <v>0</v>
      </c>
      <c r="K75" s="327">
        <f>'2 уровень'!L159</f>
        <v>474.84676999999999</v>
      </c>
      <c r="L75" s="328">
        <f>'2 уровень'!M159</f>
        <v>26.898470540918694</v>
      </c>
      <c r="M75" s="70"/>
      <c r="O75" s="731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32"/>
      <c r="AL75" s="32"/>
      <c r="AM75" s="32"/>
      <c r="AN75" s="32"/>
      <c r="AO75" s="32"/>
      <c r="AP75" s="32"/>
      <c r="AQ75" s="32"/>
      <c r="AR75" s="32"/>
      <c r="AS75" s="32"/>
      <c r="AT75" s="32"/>
      <c r="AU75" s="32"/>
      <c r="AV75" s="32"/>
      <c r="AW75" s="32"/>
      <c r="AX75" s="32"/>
      <c r="AY75" s="32"/>
      <c r="AZ75" s="32"/>
      <c r="BA75" s="32"/>
      <c r="BB75" s="32"/>
      <c r="BC75" s="32"/>
      <c r="BD75" s="32"/>
      <c r="BE75" s="32"/>
      <c r="BF75" s="32"/>
      <c r="BG75" s="32"/>
      <c r="BH75" s="32"/>
      <c r="BI75" s="32"/>
      <c r="BJ75" s="32"/>
      <c r="BK75" s="32"/>
      <c r="BL75" s="32"/>
      <c r="BM75" s="32"/>
      <c r="BN75" s="32"/>
      <c r="BO75" s="32"/>
      <c r="BP75" s="32"/>
      <c r="BQ75" s="32"/>
      <c r="BR75" s="32"/>
      <c r="BS75" s="32"/>
      <c r="BT75" s="32"/>
      <c r="BU75" s="32"/>
      <c r="BV75" s="32"/>
      <c r="BW75" s="32"/>
      <c r="BX75" s="32"/>
      <c r="BY75" s="32"/>
      <c r="BZ75" s="32"/>
      <c r="CA75" s="32"/>
      <c r="CB75" s="32"/>
      <c r="CC75" s="32"/>
      <c r="CD75" s="32"/>
      <c r="CE75" s="32"/>
      <c r="CF75" s="32"/>
      <c r="CG75" s="32"/>
      <c r="CH75" s="32"/>
      <c r="CI75" s="32"/>
      <c r="CJ75" s="32"/>
      <c r="CK75" s="32"/>
      <c r="CL75" s="32"/>
      <c r="CM75" s="32"/>
      <c r="CN75" s="32"/>
      <c r="CO75" s="32"/>
      <c r="CP75" s="32"/>
      <c r="CQ75" s="32"/>
      <c r="CR75" s="32"/>
      <c r="CS75" s="32"/>
      <c r="CT75" s="32"/>
      <c r="CU75" s="32"/>
      <c r="CV75" s="32"/>
      <c r="CW75" s="32"/>
      <c r="CX75" s="32"/>
      <c r="CY75" s="32"/>
      <c r="CZ75" s="32"/>
      <c r="DA75" s="32"/>
      <c r="DB75" s="32"/>
      <c r="DC75" s="32"/>
      <c r="DD75" s="32"/>
      <c r="DE75" s="32"/>
      <c r="DF75" s="32"/>
      <c r="DG75" s="32"/>
      <c r="DH75" s="32"/>
      <c r="DI75" s="32"/>
      <c r="DJ75" s="32"/>
      <c r="DK75" s="32"/>
      <c r="DL75" s="32"/>
      <c r="DM75" s="32"/>
      <c r="DN75" s="32"/>
      <c r="DO75" s="32"/>
      <c r="DP75" s="32"/>
      <c r="DQ75" s="32"/>
      <c r="DR75" s="32"/>
      <c r="DS75" s="32"/>
      <c r="DT75" s="32"/>
      <c r="DU75" s="32"/>
      <c r="DV75" s="32"/>
      <c r="DW75" s="32"/>
      <c r="DX75" s="32"/>
      <c r="DY75" s="32"/>
      <c r="DZ75" s="32"/>
      <c r="EA75" s="32"/>
      <c r="EB75" s="32"/>
      <c r="EC75" s="32"/>
      <c r="ED75" s="32"/>
      <c r="EE75" s="32"/>
      <c r="EF75" s="32"/>
      <c r="EG75" s="32"/>
      <c r="EH75" s="32"/>
      <c r="EI75" s="32"/>
      <c r="EJ75" s="32"/>
      <c r="EK75" s="32"/>
      <c r="EL75" s="32"/>
      <c r="EM75" s="32"/>
      <c r="EN75" s="32"/>
      <c r="EO75" s="32"/>
      <c r="EP75" s="32"/>
      <c r="EQ75" s="32"/>
      <c r="ER75" s="32"/>
      <c r="ES75" s="32"/>
      <c r="ET75" s="32"/>
      <c r="EU75" s="32"/>
      <c r="EV75" s="32"/>
      <c r="EW75" s="32"/>
      <c r="EX75" s="32"/>
      <c r="EY75" s="32"/>
      <c r="EZ75" s="32"/>
      <c r="FA75" s="32"/>
      <c r="FB75" s="32"/>
      <c r="FC75" s="32"/>
      <c r="FD75" s="32"/>
      <c r="FE75" s="32"/>
      <c r="FF75" s="32"/>
      <c r="FG75" s="32"/>
      <c r="FH75" s="32"/>
      <c r="FI75" s="32"/>
      <c r="FJ75" s="32"/>
      <c r="FK75" s="32"/>
      <c r="FL75" s="32"/>
      <c r="FM75" s="32"/>
      <c r="FN75" s="32"/>
      <c r="FO75" s="32"/>
      <c r="FP75" s="32"/>
      <c r="FQ75" s="32"/>
      <c r="FR75" s="32"/>
      <c r="FS75" s="32"/>
      <c r="FT75" s="32"/>
      <c r="FU75" s="32"/>
      <c r="FV75" s="32"/>
      <c r="FW75" s="32"/>
      <c r="FX75" s="32"/>
      <c r="FY75" s="32"/>
      <c r="FZ75" s="32"/>
      <c r="GA75" s="32"/>
      <c r="GB75" s="32"/>
      <c r="GC75" s="32"/>
      <c r="GD75" s="32"/>
      <c r="GE75" s="32"/>
      <c r="GF75" s="32"/>
    </row>
    <row r="76" spans="1:188" ht="60" x14ac:dyDescent="0.25">
      <c r="A76" s="78" t="s">
        <v>81</v>
      </c>
      <c r="B76" s="154">
        <f>'2 уровень'!C160</f>
        <v>5200</v>
      </c>
      <c r="C76" s="154">
        <f>'2 уровень'!D160</f>
        <v>2167</v>
      </c>
      <c r="D76" s="34">
        <f>'2 уровень'!E160</f>
        <v>751</v>
      </c>
      <c r="E76" s="155">
        <f>'2 уровень'!F160</f>
        <v>34.656206737425009</v>
      </c>
      <c r="F76" s="328">
        <f>'2 уровень'!G160</f>
        <v>14877.512000000001</v>
      </c>
      <c r="G76" s="328">
        <f>'2 уровень'!H160</f>
        <v>6198.96</v>
      </c>
      <c r="H76" s="327">
        <f>'2 уровень'!I160</f>
        <v>1807.00224</v>
      </c>
      <c r="I76" s="327">
        <f>'2 уровень'!J160</f>
        <v>-4391.9577600000002</v>
      </c>
      <c r="J76" s="327">
        <f>'2 уровень'!K160</f>
        <v>0</v>
      </c>
      <c r="K76" s="327">
        <f>'2 уровень'!L160</f>
        <v>1807.00224</v>
      </c>
      <c r="L76" s="328">
        <f>'2 уровень'!M160</f>
        <v>29.150087111386426</v>
      </c>
      <c r="M76" s="70"/>
      <c r="O76" s="731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2"/>
      <c r="AS76" s="32"/>
      <c r="AT76" s="32"/>
      <c r="AU76" s="32"/>
      <c r="AV76" s="32"/>
      <c r="AW76" s="32"/>
      <c r="AX76" s="32"/>
      <c r="AY76" s="32"/>
      <c r="AZ76" s="32"/>
      <c r="BA76" s="32"/>
      <c r="BB76" s="32"/>
      <c r="BC76" s="32"/>
      <c r="BD76" s="32"/>
      <c r="BE76" s="32"/>
      <c r="BF76" s="32"/>
      <c r="BG76" s="32"/>
      <c r="BH76" s="32"/>
      <c r="BI76" s="32"/>
      <c r="BJ76" s="32"/>
      <c r="BK76" s="32"/>
      <c r="BL76" s="32"/>
      <c r="BM76" s="32"/>
      <c r="BN76" s="32"/>
      <c r="BO76" s="32"/>
      <c r="BP76" s="32"/>
      <c r="BQ76" s="32"/>
      <c r="BR76" s="32"/>
      <c r="BS76" s="32"/>
      <c r="BT76" s="32"/>
      <c r="BU76" s="32"/>
      <c r="BV76" s="32"/>
      <c r="BW76" s="32"/>
      <c r="BX76" s="32"/>
      <c r="BY76" s="32"/>
      <c r="BZ76" s="32"/>
      <c r="CA76" s="32"/>
      <c r="CB76" s="32"/>
      <c r="CC76" s="32"/>
      <c r="CD76" s="32"/>
      <c r="CE76" s="32"/>
      <c r="CF76" s="32"/>
      <c r="CG76" s="32"/>
      <c r="CH76" s="32"/>
      <c r="CI76" s="32"/>
      <c r="CJ76" s="32"/>
      <c r="CK76" s="32"/>
      <c r="CL76" s="32"/>
      <c r="CM76" s="32"/>
      <c r="CN76" s="32"/>
      <c r="CO76" s="32"/>
      <c r="CP76" s="32"/>
      <c r="CQ76" s="32"/>
      <c r="CR76" s="32"/>
      <c r="CS76" s="32"/>
      <c r="CT76" s="32"/>
      <c r="CU76" s="32"/>
      <c r="CV76" s="32"/>
      <c r="CW76" s="32"/>
      <c r="CX76" s="32"/>
      <c r="CY76" s="32"/>
      <c r="CZ76" s="32"/>
      <c r="DA76" s="32"/>
      <c r="DB76" s="32"/>
      <c r="DC76" s="32"/>
      <c r="DD76" s="32"/>
      <c r="DE76" s="32"/>
      <c r="DF76" s="32"/>
      <c r="DG76" s="32"/>
      <c r="DH76" s="32"/>
      <c r="DI76" s="32"/>
      <c r="DJ76" s="32"/>
      <c r="DK76" s="32"/>
      <c r="DL76" s="32"/>
      <c r="DM76" s="32"/>
      <c r="DN76" s="32"/>
      <c r="DO76" s="32"/>
      <c r="DP76" s="32"/>
      <c r="DQ76" s="32"/>
      <c r="DR76" s="32"/>
      <c r="DS76" s="32"/>
      <c r="DT76" s="32"/>
      <c r="DU76" s="32"/>
      <c r="DV76" s="32"/>
      <c r="DW76" s="32"/>
      <c r="DX76" s="32"/>
      <c r="DY76" s="32"/>
      <c r="DZ76" s="32"/>
      <c r="EA76" s="32"/>
      <c r="EB76" s="32"/>
      <c r="EC76" s="32"/>
      <c r="ED76" s="32"/>
      <c r="EE76" s="32"/>
      <c r="EF76" s="32"/>
      <c r="EG76" s="32"/>
      <c r="EH76" s="32"/>
      <c r="EI76" s="32"/>
      <c r="EJ76" s="32"/>
      <c r="EK76" s="32"/>
      <c r="EL76" s="32"/>
      <c r="EM76" s="32"/>
      <c r="EN76" s="32"/>
      <c r="EO76" s="32"/>
      <c r="EP76" s="32"/>
      <c r="EQ76" s="32"/>
      <c r="ER76" s="32"/>
      <c r="ES76" s="32"/>
      <c r="ET76" s="32"/>
      <c r="EU76" s="32"/>
      <c r="EV76" s="32"/>
      <c r="EW76" s="32"/>
      <c r="EX76" s="32"/>
      <c r="EY76" s="32"/>
      <c r="EZ76" s="32"/>
      <c r="FA76" s="32"/>
      <c r="FB76" s="32"/>
      <c r="FC76" s="32"/>
      <c r="FD76" s="32"/>
      <c r="FE76" s="32"/>
      <c r="FF76" s="32"/>
      <c r="FG76" s="32"/>
      <c r="FH76" s="32"/>
      <c r="FI76" s="32"/>
      <c r="FJ76" s="32"/>
      <c r="FK76" s="32"/>
      <c r="FL76" s="32"/>
      <c r="FM76" s="32"/>
      <c r="FN76" s="32"/>
      <c r="FO76" s="32"/>
      <c r="FP76" s="32"/>
      <c r="FQ76" s="32"/>
      <c r="FR76" s="32"/>
      <c r="FS76" s="32"/>
      <c r="FT76" s="32"/>
      <c r="FU76" s="32"/>
      <c r="FV76" s="32"/>
      <c r="FW76" s="32"/>
      <c r="FX76" s="32"/>
      <c r="FY76" s="32"/>
      <c r="FZ76" s="32"/>
      <c r="GA76" s="32"/>
      <c r="GB76" s="32"/>
      <c r="GC76" s="32"/>
      <c r="GD76" s="32"/>
      <c r="GE76" s="32"/>
      <c r="GF76" s="32"/>
    </row>
    <row r="77" spans="1:188" ht="45" x14ac:dyDescent="0.25">
      <c r="A77" s="78" t="s">
        <v>109</v>
      </c>
      <c r="B77" s="154">
        <f>'2 уровень'!C161</f>
        <v>720</v>
      </c>
      <c r="C77" s="154">
        <f>'2 уровень'!D161</f>
        <v>300</v>
      </c>
      <c r="D77" s="34">
        <f>'2 уровень'!E161</f>
        <v>275</v>
      </c>
      <c r="E77" s="155">
        <f>'2 уровень'!F161</f>
        <v>91.666666666666657</v>
      </c>
      <c r="F77" s="328">
        <f>'2 уровень'!G161</f>
        <v>768.68639999999994</v>
      </c>
      <c r="G77" s="328">
        <f>'2 уровень'!H161</f>
        <v>320.29000000000002</v>
      </c>
      <c r="H77" s="327">
        <f>'2 уровень'!I161</f>
        <v>305.56097000000005</v>
      </c>
      <c r="I77" s="327">
        <f>'2 уровень'!J161</f>
        <v>-14.729029999999966</v>
      </c>
      <c r="J77" s="327">
        <f>'2 уровень'!K161</f>
        <v>0</v>
      </c>
      <c r="K77" s="327">
        <f>'2 уровень'!L161</f>
        <v>305.56097000000005</v>
      </c>
      <c r="L77" s="328">
        <f>'2 уровень'!M161</f>
        <v>95.401345655499711</v>
      </c>
      <c r="M77" s="70"/>
      <c r="O77" s="731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  <c r="AM77" s="32"/>
      <c r="AN77" s="32"/>
      <c r="AO77" s="32"/>
      <c r="AP77" s="32"/>
      <c r="AQ77" s="32"/>
      <c r="AR77" s="32"/>
      <c r="AS77" s="32"/>
      <c r="AT77" s="32"/>
      <c r="AU77" s="32"/>
      <c r="AV77" s="32"/>
      <c r="AW77" s="32"/>
      <c r="AX77" s="32"/>
      <c r="AY77" s="32"/>
      <c r="AZ77" s="32"/>
      <c r="BA77" s="32"/>
      <c r="BB77" s="32"/>
      <c r="BC77" s="32"/>
      <c r="BD77" s="32"/>
      <c r="BE77" s="32"/>
      <c r="BF77" s="32"/>
      <c r="BG77" s="32"/>
      <c r="BH77" s="32"/>
      <c r="BI77" s="32"/>
      <c r="BJ77" s="32"/>
      <c r="BK77" s="32"/>
      <c r="BL77" s="32"/>
      <c r="BM77" s="32"/>
      <c r="BN77" s="32"/>
      <c r="BO77" s="32"/>
      <c r="BP77" s="32"/>
      <c r="BQ77" s="32"/>
      <c r="BR77" s="32"/>
      <c r="BS77" s="32"/>
      <c r="BT77" s="32"/>
      <c r="BU77" s="32"/>
      <c r="BV77" s="32"/>
      <c r="BW77" s="32"/>
      <c r="BX77" s="32"/>
      <c r="BY77" s="32"/>
      <c r="BZ77" s="32"/>
      <c r="CA77" s="32"/>
      <c r="CB77" s="32"/>
      <c r="CC77" s="32"/>
      <c r="CD77" s="32"/>
      <c r="CE77" s="32"/>
      <c r="CF77" s="32"/>
      <c r="CG77" s="32"/>
      <c r="CH77" s="32"/>
      <c r="CI77" s="32"/>
      <c r="CJ77" s="32"/>
      <c r="CK77" s="32"/>
      <c r="CL77" s="32"/>
      <c r="CM77" s="32"/>
      <c r="CN77" s="32"/>
      <c r="CO77" s="32"/>
      <c r="CP77" s="32"/>
      <c r="CQ77" s="32"/>
      <c r="CR77" s="32"/>
      <c r="CS77" s="32"/>
      <c r="CT77" s="32"/>
      <c r="CU77" s="32"/>
      <c r="CV77" s="32"/>
      <c r="CW77" s="32"/>
      <c r="CX77" s="32"/>
      <c r="CY77" s="32"/>
      <c r="CZ77" s="32"/>
      <c r="DA77" s="32"/>
      <c r="DB77" s="32"/>
      <c r="DC77" s="32"/>
      <c r="DD77" s="32"/>
      <c r="DE77" s="32"/>
      <c r="DF77" s="32"/>
      <c r="DG77" s="32"/>
      <c r="DH77" s="32"/>
      <c r="DI77" s="32"/>
      <c r="DJ77" s="32"/>
      <c r="DK77" s="32"/>
      <c r="DL77" s="32"/>
      <c r="DM77" s="32"/>
      <c r="DN77" s="32"/>
      <c r="DO77" s="32"/>
      <c r="DP77" s="32"/>
      <c r="DQ77" s="32"/>
      <c r="DR77" s="32"/>
      <c r="DS77" s="32"/>
      <c r="DT77" s="32"/>
      <c r="DU77" s="32"/>
      <c r="DV77" s="32"/>
      <c r="DW77" s="32"/>
      <c r="DX77" s="32"/>
      <c r="DY77" s="32"/>
      <c r="DZ77" s="32"/>
      <c r="EA77" s="32"/>
      <c r="EB77" s="32"/>
      <c r="EC77" s="32"/>
      <c r="ED77" s="32"/>
      <c r="EE77" s="32"/>
      <c r="EF77" s="32"/>
      <c r="EG77" s="32"/>
      <c r="EH77" s="32"/>
      <c r="EI77" s="32"/>
      <c r="EJ77" s="32"/>
      <c r="EK77" s="32"/>
      <c r="EL77" s="32"/>
      <c r="EM77" s="32"/>
      <c r="EN77" s="32"/>
      <c r="EO77" s="32"/>
      <c r="EP77" s="32"/>
      <c r="EQ77" s="32"/>
      <c r="ER77" s="32"/>
      <c r="ES77" s="32"/>
      <c r="ET77" s="32"/>
      <c r="EU77" s="32"/>
      <c r="EV77" s="32"/>
      <c r="EW77" s="32"/>
      <c r="EX77" s="32"/>
      <c r="EY77" s="32"/>
      <c r="EZ77" s="32"/>
      <c r="FA77" s="32"/>
      <c r="FB77" s="32"/>
      <c r="FC77" s="32"/>
      <c r="FD77" s="32"/>
      <c r="FE77" s="32"/>
      <c r="FF77" s="32"/>
      <c r="FG77" s="32"/>
      <c r="FH77" s="32"/>
      <c r="FI77" s="32"/>
      <c r="FJ77" s="32"/>
      <c r="FK77" s="32"/>
      <c r="FL77" s="32"/>
      <c r="FM77" s="32"/>
      <c r="FN77" s="32"/>
      <c r="FO77" s="32"/>
      <c r="FP77" s="32"/>
      <c r="FQ77" s="32"/>
      <c r="FR77" s="32"/>
      <c r="FS77" s="32"/>
      <c r="FT77" s="32"/>
      <c r="FU77" s="32"/>
      <c r="FV77" s="32"/>
      <c r="FW77" s="32"/>
      <c r="FX77" s="32"/>
      <c r="FY77" s="32"/>
      <c r="FZ77" s="32"/>
      <c r="GA77" s="32"/>
      <c r="GB77" s="32"/>
      <c r="GC77" s="32"/>
      <c r="GD77" s="32"/>
      <c r="GE77" s="32"/>
      <c r="GF77" s="32"/>
    </row>
    <row r="78" spans="1:188" ht="30.75" thickBot="1" x14ac:dyDescent="0.3">
      <c r="A78" s="271" t="s">
        <v>123</v>
      </c>
      <c r="B78" s="242">
        <f>'2 уровень'!C162</f>
        <v>5820</v>
      </c>
      <c r="C78" s="242">
        <f>'2 уровень'!D162</f>
        <v>2425</v>
      </c>
      <c r="D78" s="232">
        <f>'2 уровень'!E162</f>
        <v>2375</v>
      </c>
      <c r="E78" s="243">
        <f>'2 уровень'!F162</f>
        <v>100.37647058823529</v>
      </c>
      <c r="F78" s="342">
        <f>'2 уровень'!G162</f>
        <v>5664.1403999999993</v>
      </c>
      <c r="G78" s="342">
        <f>'2 уровень'!H162</f>
        <v>2360.0600000000004</v>
      </c>
      <c r="H78" s="329">
        <f>'2 уровень'!I162</f>
        <v>2311.6613400000006</v>
      </c>
      <c r="I78" s="329">
        <f>'2 уровень'!J162</f>
        <v>-48.398659999999751</v>
      </c>
      <c r="J78" s="329">
        <f>'2 уровень'!K162</f>
        <v>-22.025600000000004</v>
      </c>
      <c r="K78" s="329">
        <f>'2 уровень'!L162</f>
        <v>2289.6357400000002</v>
      </c>
      <c r="L78" s="342">
        <f>'2 уровень'!M162</f>
        <v>97.949261459454434</v>
      </c>
      <c r="M78" s="70"/>
      <c r="N78" s="70"/>
      <c r="O78" s="7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32"/>
      <c r="AH78" s="32"/>
      <c r="AI78" s="32"/>
      <c r="AJ78" s="32"/>
      <c r="AK78" s="32"/>
      <c r="AL78" s="32"/>
      <c r="AM78" s="32"/>
      <c r="AN78" s="32"/>
      <c r="AO78" s="32"/>
      <c r="AP78" s="32"/>
      <c r="AQ78" s="32"/>
      <c r="AR78" s="32"/>
      <c r="AS78" s="32"/>
      <c r="AT78" s="32"/>
      <c r="AU78" s="32"/>
      <c r="AV78" s="32"/>
      <c r="AW78" s="32"/>
      <c r="AX78" s="32"/>
      <c r="AY78" s="32"/>
      <c r="AZ78" s="32"/>
      <c r="BA78" s="32"/>
      <c r="BB78" s="32"/>
      <c r="BC78" s="32"/>
      <c r="BD78" s="32"/>
      <c r="BE78" s="32"/>
      <c r="BF78" s="32"/>
      <c r="BG78" s="32"/>
      <c r="BH78" s="32"/>
      <c r="BI78" s="32"/>
      <c r="BJ78" s="32"/>
      <c r="BK78" s="32"/>
      <c r="BL78" s="32"/>
      <c r="BM78" s="32"/>
      <c r="BN78" s="32"/>
      <c r="BO78" s="32"/>
      <c r="BP78" s="32"/>
      <c r="BQ78" s="32"/>
      <c r="BR78" s="32"/>
      <c r="BS78" s="32"/>
      <c r="BT78" s="32"/>
      <c r="BU78" s="32"/>
      <c r="BV78" s="32"/>
      <c r="BW78" s="32"/>
      <c r="BX78" s="32"/>
      <c r="BY78" s="32"/>
      <c r="BZ78" s="32"/>
      <c r="CA78" s="32"/>
      <c r="CB78" s="32"/>
      <c r="CC78" s="32"/>
      <c r="CD78" s="32"/>
      <c r="CE78" s="32"/>
      <c r="CF78" s="32"/>
      <c r="CG78" s="32"/>
      <c r="CH78" s="32"/>
      <c r="CI78" s="32"/>
      <c r="CJ78" s="32"/>
      <c r="CK78" s="32"/>
      <c r="CL78" s="32"/>
      <c r="CM78" s="32"/>
      <c r="CN78" s="32"/>
      <c r="CO78" s="32"/>
      <c r="CP78" s="32"/>
      <c r="CQ78" s="32"/>
      <c r="CR78" s="32"/>
      <c r="CS78" s="32"/>
      <c r="CT78" s="32"/>
      <c r="CU78" s="32"/>
      <c r="CV78" s="32"/>
      <c r="CW78" s="32"/>
      <c r="CX78" s="32"/>
      <c r="CY78" s="32"/>
      <c r="CZ78" s="32"/>
      <c r="DA78" s="32"/>
      <c r="DB78" s="32"/>
      <c r="DC78" s="32"/>
      <c r="DD78" s="32"/>
      <c r="DE78" s="32"/>
      <c r="DF78" s="32"/>
      <c r="DG78" s="32"/>
      <c r="DH78" s="32"/>
      <c r="DI78" s="32"/>
      <c r="DJ78" s="32"/>
      <c r="DK78" s="32"/>
      <c r="DL78" s="32"/>
      <c r="DM78" s="32"/>
      <c r="DN78" s="32"/>
      <c r="DO78" s="32"/>
      <c r="DP78" s="32"/>
      <c r="DQ78" s="32"/>
      <c r="DR78" s="32"/>
      <c r="DS78" s="32"/>
      <c r="DT78" s="32"/>
      <c r="DU78" s="32"/>
      <c r="DV78" s="32"/>
      <c r="DW78" s="32"/>
      <c r="DX78" s="32"/>
      <c r="DY78" s="32"/>
      <c r="DZ78" s="32"/>
      <c r="EA78" s="32"/>
      <c r="EB78" s="32"/>
      <c r="EC78" s="32"/>
      <c r="ED78" s="32"/>
      <c r="EE78" s="32"/>
      <c r="EF78" s="32"/>
      <c r="EG78" s="32"/>
      <c r="EH78" s="32"/>
      <c r="EI78" s="32"/>
      <c r="EJ78" s="32"/>
      <c r="EK78" s="32"/>
      <c r="EL78" s="32"/>
      <c r="EM78" s="32"/>
      <c r="EN78" s="32"/>
      <c r="EO78" s="32"/>
      <c r="EP78" s="32"/>
      <c r="EQ78" s="32"/>
      <c r="ER78" s="32"/>
      <c r="ES78" s="32"/>
      <c r="ET78" s="32"/>
      <c r="EU78" s="32"/>
      <c r="EV78" s="32"/>
      <c r="EW78" s="32"/>
      <c r="EX78" s="32"/>
      <c r="EY78" s="32"/>
      <c r="EZ78" s="32"/>
      <c r="FA78" s="32"/>
      <c r="FB78" s="32"/>
      <c r="FC78" s="32"/>
      <c r="FD78" s="32"/>
      <c r="FE78" s="32"/>
      <c r="FF78" s="32"/>
      <c r="FG78" s="32"/>
      <c r="FH78" s="32"/>
      <c r="FI78" s="32"/>
      <c r="FJ78" s="32"/>
      <c r="FK78" s="32"/>
      <c r="FL78" s="32"/>
      <c r="FM78" s="32"/>
      <c r="FN78" s="32"/>
      <c r="FO78" s="32"/>
      <c r="FP78" s="32"/>
      <c r="FQ78" s="32"/>
      <c r="FR78" s="32"/>
      <c r="FS78" s="32"/>
      <c r="FT78" s="32"/>
      <c r="FU78" s="32"/>
      <c r="FV78" s="32"/>
      <c r="FW78" s="32"/>
      <c r="FX78" s="32"/>
      <c r="FY78" s="32"/>
      <c r="FZ78" s="32"/>
      <c r="GA78" s="32"/>
      <c r="GB78" s="32"/>
      <c r="GC78" s="32"/>
      <c r="GD78" s="32"/>
      <c r="GE78" s="32"/>
      <c r="GF78" s="32"/>
    </row>
    <row r="79" spans="1:188" ht="15.75" thickBot="1" x14ac:dyDescent="0.3">
      <c r="A79" s="234" t="s">
        <v>4</v>
      </c>
      <c r="B79" s="244">
        <f>'2 уровень'!C163</f>
        <v>0</v>
      </c>
      <c r="C79" s="244">
        <f>'2 уровень'!D163</f>
        <v>0</v>
      </c>
      <c r="D79" s="235">
        <f>'2 уровень'!E163</f>
        <v>0</v>
      </c>
      <c r="E79" s="245">
        <f>'2 уровень'!F163</f>
        <v>0</v>
      </c>
      <c r="F79" s="343">
        <f>'2 уровень'!G163</f>
        <v>37391.701780000003</v>
      </c>
      <c r="G79" s="343">
        <f>'2 уровень'!H163</f>
        <v>15579.880000000001</v>
      </c>
      <c r="H79" s="338">
        <f>'2 уровень'!I163</f>
        <v>8096.3218800000004</v>
      </c>
      <c r="I79" s="338">
        <f>'2 уровень'!J163</f>
        <v>-7483.5581199999997</v>
      </c>
      <c r="J79" s="338">
        <f>'2 уровень'!K163</f>
        <v>-155.50340999999997</v>
      </c>
      <c r="K79" s="338">
        <f>'2 уровень'!L163</f>
        <v>7940.8184700000002</v>
      </c>
      <c r="L79" s="343">
        <f>'2 уровень'!M163</f>
        <v>51.966522720329031</v>
      </c>
      <c r="M79" s="70"/>
      <c r="O79" s="731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2"/>
      <c r="AR79" s="32"/>
      <c r="AS79" s="32"/>
      <c r="AT79" s="32"/>
      <c r="AU79" s="32"/>
      <c r="AV79" s="32"/>
      <c r="AW79" s="32"/>
      <c r="AX79" s="32"/>
      <c r="AY79" s="32"/>
      <c r="AZ79" s="32"/>
      <c r="BA79" s="32"/>
      <c r="BB79" s="32"/>
      <c r="BC79" s="32"/>
      <c r="BD79" s="32"/>
      <c r="BE79" s="32"/>
      <c r="BF79" s="32"/>
      <c r="BG79" s="32"/>
      <c r="BH79" s="32"/>
      <c r="BI79" s="32"/>
      <c r="BJ79" s="32"/>
      <c r="BK79" s="32"/>
      <c r="BL79" s="32"/>
      <c r="BM79" s="32"/>
      <c r="BN79" s="32"/>
      <c r="BO79" s="32"/>
      <c r="BP79" s="32"/>
      <c r="BQ79" s="32"/>
      <c r="BR79" s="32"/>
      <c r="BS79" s="32"/>
      <c r="BT79" s="32"/>
      <c r="BU79" s="32"/>
      <c r="BV79" s="32"/>
      <c r="BW79" s="32"/>
      <c r="BX79" s="32"/>
      <c r="BY79" s="32"/>
      <c r="BZ79" s="32"/>
      <c r="CA79" s="32"/>
      <c r="CB79" s="32"/>
      <c r="CC79" s="32"/>
      <c r="CD79" s="32"/>
      <c r="CE79" s="32"/>
      <c r="CF79" s="32"/>
      <c r="CG79" s="32"/>
      <c r="CH79" s="32"/>
      <c r="CI79" s="32"/>
      <c r="CJ79" s="32"/>
      <c r="CK79" s="32"/>
      <c r="CL79" s="32"/>
      <c r="CM79" s="32"/>
      <c r="CN79" s="32"/>
      <c r="CO79" s="32"/>
      <c r="CP79" s="32"/>
      <c r="CQ79" s="32"/>
      <c r="CR79" s="32"/>
      <c r="CS79" s="32"/>
      <c r="CT79" s="32"/>
      <c r="CU79" s="32"/>
      <c r="CV79" s="32"/>
      <c r="CW79" s="32"/>
      <c r="CX79" s="32"/>
      <c r="CY79" s="32"/>
      <c r="CZ79" s="32"/>
      <c r="DA79" s="32"/>
      <c r="DB79" s="32"/>
      <c r="DC79" s="32"/>
      <c r="DD79" s="32"/>
      <c r="DE79" s="32"/>
      <c r="DF79" s="32"/>
      <c r="DG79" s="32"/>
      <c r="DH79" s="32"/>
      <c r="DI79" s="32"/>
      <c r="DJ79" s="32"/>
      <c r="DK79" s="32"/>
      <c r="DL79" s="32"/>
      <c r="DM79" s="32"/>
      <c r="DN79" s="32"/>
      <c r="DO79" s="32"/>
      <c r="DP79" s="32"/>
      <c r="DQ79" s="32"/>
      <c r="DR79" s="32"/>
      <c r="DS79" s="32"/>
      <c r="DT79" s="32"/>
      <c r="DU79" s="32"/>
      <c r="DV79" s="32"/>
      <c r="DW79" s="32"/>
      <c r="DX79" s="32"/>
      <c r="DY79" s="32"/>
      <c r="DZ79" s="32"/>
      <c r="EA79" s="32"/>
      <c r="EB79" s="32"/>
      <c r="EC79" s="32"/>
      <c r="ED79" s="32"/>
      <c r="EE79" s="32"/>
      <c r="EF79" s="32"/>
      <c r="EG79" s="32"/>
      <c r="EH79" s="32"/>
      <c r="EI79" s="32"/>
      <c r="EJ79" s="32"/>
      <c r="EK79" s="32"/>
      <c r="EL79" s="32"/>
      <c r="EM79" s="32"/>
      <c r="EN79" s="32"/>
      <c r="EO79" s="32"/>
      <c r="EP79" s="32"/>
      <c r="EQ79" s="32"/>
      <c r="ER79" s="32"/>
      <c r="ES79" s="32"/>
      <c r="ET79" s="32"/>
      <c r="EU79" s="32"/>
      <c r="EV79" s="32"/>
      <c r="EW79" s="32"/>
      <c r="EX79" s="32"/>
      <c r="EY79" s="32"/>
      <c r="EZ79" s="32"/>
      <c r="FA79" s="32"/>
      <c r="FB79" s="32"/>
      <c r="FC79" s="32"/>
      <c r="FD79" s="32"/>
      <c r="FE79" s="32"/>
      <c r="FF79" s="32"/>
      <c r="FG79" s="32"/>
      <c r="FH79" s="32"/>
      <c r="FI79" s="32"/>
      <c r="FJ79" s="32"/>
      <c r="FK79" s="32"/>
      <c r="FL79" s="32"/>
      <c r="FM79" s="32"/>
      <c r="FN79" s="32"/>
      <c r="FO79" s="32"/>
      <c r="FP79" s="32"/>
      <c r="FQ79" s="32"/>
      <c r="FR79" s="32"/>
      <c r="FS79" s="32"/>
      <c r="FT79" s="32"/>
      <c r="FU79" s="32"/>
      <c r="FV79" s="32"/>
      <c r="FW79" s="32"/>
      <c r="FX79" s="32"/>
      <c r="FY79" s="32"/>
      <c r="FZ79" s="32"/>
      <c r="GA79" s="32"/>
      <c r="GB79" s="32"/>
      <c r="GC79" s="32"/>
      <c r="GD79" s="32"/>
      <c r="GE79" s="32"/>
      <c r="GF79" s="32"/>
    </row>
    <row r="80" spans="1:188" s="32" customFormat="1" ht="15" customHeight="1" x14ac:dyDescent="0.25">
      <c r="A80" s="135" t="s">
        <v>21</v>
      </c>
      <c r="B80" s="152"/>
      <c r="C80" s="152"/>
      <c r="D80" s="281"/>
      <c r="E80" s="153"/>
      <c r="F80" s="340"/>
      <c r="G80" s="340"/>
      <c r="H80" s="341"/>
      <c r="I80" s="341"/>
      <c r="J80" s="341"/>
      <c r="K80" s="341"/>
      <c r="L80" s="340"/>
      <c r="M80" s="70"/>
      <c r="N80" s="294"/>
      <c r="O80" s="7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  <c r="AP80" s="31"/>
      <c r="AQ80" s="31"/>
      <c r="AR80" s="31"/>
      <c r="AS80" s="31"/>
      <c r="AT80" s="31"/>
      <c r="AU80" s="31"/>
      <c r="AV80" s="31"/>
      <c r="AW80" s="31"/>
      <c r="AX80" s="31"/>
      <c r="AY80" s="31"/>
      <c r="AZ80" s="31"/>
      <c r="BA80" s="31"/>
      <c r="BB80" s="31"/>
      <c r="BC80" s="31"/>
      <c r="BD80" s="31"/>
      <c r="BE80" s="31"/>
      <c r="BF80" s="31"/>
      <c r="BG80" s="31"/>
      <c r="BH80" s="31"/>
      <c r="BI80" s="31"/>
      <c r="BJ80" s="31"/>
      <c r="BK80" s="31"/>
      <c r="BL80" s="31"/>
      <c r="BM80" s="31"/>
      <c r="BN80" s="31"/>
      <c r="BO80" s="31"/>
      <c r="BP80" s="31"/>
      <c r="BQ80" s="31"/>
      <c r="BR80" s="31"/>
      <c r="BS80" s="31"/>
      <c r="BT80" s="31"/>
      <c r="BU80" s="31"/>
      <c r="BV80" s="31"/>
      <c r="BW80" s="31"/>
      <c r="BX80" s="31"/>
      <c r="BY80" s="31"/>
      <c r="BZ80" s="31"/>
      <c r="CA80" s="31"/>
      <c r="CB80" s="31"/>
      <c r="CC80" s="31"/>
      <c r="CD80" s="31"/>
      <c r="CE80" s="31"/>
      <c r="CF80" s="31"/>
      <c r="CG80" s="31"/>
      <c r="CH80" s="31"/>
      <c r="CI80" s="31"/>
      <c r="CJ80" s="31"/>
      <c r="CK80" s="31"/>
      <c r="CL80" s="31"/>
      <c r="CM80" s="31"/>
      <c r="CN80" s="31"/>
      <c r="CO80" s="31"/>
      <c r="CP80" s="31"/>
      <c r="CQ80" s="31"/>
      <c r="CR80" s="31"/>
      <c r="CS80" s="31"/>
      <c r="CT80" s="31"/>
      <c r="CU80" s="31"/>
      <c r="CV80" s="31"/>
      <c r="CW80" s="31"/>
      <c r="CX80" s="31"/>
      <c r="CY80" s="31"/>
      <c r="CZ80" s="31"/>
      <c r="DA80" s="31"/>
      <c r="DB80" s="31"/>
      <c r="DC80" s="31"/>
      <c r="DD80" s="31"/>
      <c r="DE80" s="31"/>
      <c r="DF80" s="31"/>
      <c r="DG80" s="31"/>
      <c r="DH80" s="31"/>
      <c r="DI80" s="31"/>
      <c r="DJ80" s="31"/>
      <c r="DK80" s="31"/>
      <c r="DL80" s="31"/>
      <c r="DM80" s="31"/>
      <c r="DN80" s="31"/>
      <c r="DO80" s="31"/>
      <c r="DP80" s="31"/>
      <c r="DQ80" s="31"/>
      <c r="DR80" s="31"/>
      <c r="DS80" s="31"/>
      <c r="DT80" s="31"/>
      <c r="DU80" s="31"/>
      <c r="DV80" s="31"/>
      <c r="DW80" s="31"/>
      <c r="DX80" s="31"/>
      <c r="DY80" s="31"/>
      <c r="DZ80" s="31"/>
      <c r="EA80" s="31"/>
      <c r="EB80" s="31"/>
      <c r="EC80" s="31"/>
      <c r="ED80" s="31"/>
      <c r="EE80" s="31"/>
      <c r="EF80" s="31"/>
      <c r="EG80" s="31"/>
      <c r="EH80" s="31"/>
      <c r="EI80" s="31"/>
      <c r="EJ80" s="31"/>
      <c r="EK80" s="31"/>
      <c r="EL80" s="31"/>
      <c r="EM80" s="31"/>
      <c r="EN80" s="31"/>
      <c r="EO80" s="31"/>
      <c r="EP80" s="31"/>
      <c r="EQ80" s="31"/>
      <c r="ER80" s="31"/>
      <c r="ES80" s="31"/>
      <c r="ET80" s="31"/>
      <c r="EU80" s="31"/>
      <c r="EV80" s="31"/>
      <c r="EW80" s="31"/>
      <c r="EX80" s="31"/>
      <c r="EY80" s="31"/>
      <c r="EZ80" s="31"/>
      <c r="FA80" s="31"/>
      <c r="FB80" s="31"/>
      <c r="FC80" s="31"/>
      <c r="FD80" s="31"/>
      <c r="FE80" s="31"/>
      <c r="FF80" s="31"/>
      <c r="FG80" s="31"/>
      <c r="FH80" s="31"/>
      <c r="FI80" s="31"/>
      <c r="FJ80" s="31"/>
      <c r="FK80" s="31"/>
      <c r="FL80" s="31"/>
      <c r="FM80" s="31"/>
      <c r="FN80" s="31"/>
      <c r="FO80" s="31"/>
      <c r="FP80" s="31"/>
      <c r="FQ80" s="31"/>
      <c r="FR80" s="31"/>
      <c r="FS80" s="31"/>
      <c r="FT80" s="31"/>
      <c r="FU80" s="31"/>
      <c r="FV80" s="31"/>
      <c r="FW80" s="31"/>
      <c r="FX80" s="31"/>
      <c r="FY80" s="31"/>
      <c r="FZ80" s="31"/>
      <c r="GA80" s="31"/>
      <c r="GB80" s="31"/>
      <c r="GC80" s="31"/>
      <c r="GD80" s="31"/>
      <c r="GE80" s="31"/>
      <c r="GF80" s="31"/>
    </row>
    <row r="81" spans="1:188" s="32" customFormat="1" ht="53.25" customHeight="1" x14ac:dyDescent="0.25">
      <c r="A81" s="231" t="s">
        <v>120</v>
      </c>
      <c r="B81" s="255">
        <f>'2 уровень'!C178</f>
        <v>4274</v>
      </c>
      <c r="C81" s="255">
        <f>'2 уровень'!D178</f>
        <v>1782</v>
      </c>
      <c r="D81" s="255">
        <f>'2 уровень'!E178</f>
        <v>622</v>
      </c>
      <c r="E81" s="256">
        <f>'2 уровень'!F178</f>
        <v>34.904601571268238</v>
      </c>
      <c r="F81" s="318">
        <f>'2 уровень'!G178</f>
        <v>7808.1474800000005</v>
      </c>
      <c r="G81" s="318">
        <f>'2 уровень'!H178</f>
        <v>3253.4</v>
      </c>
      <c r="H81" s="318">
        <f>'2 уровень'!I178</f>
        <v>1457.62724</v>
      </c>
      <c r="I81" s="318">
        <f>'2 уровень'!J178</f>
        <v>-1795.7727600000003</v>
      </c>
      <c r="J81" s="318">
        <f>'2 уровень'!K178</f>
        <v>-120.88754999999999</v>
      </c>
      <c r="K81" s="318">
        <f>'2 уровень'!L178</f>
        <v>1336.7396900000001</v>
      </c>
      <c r="L81" s="318">
        <f>'2 уровень'!M178</f>
        <v>44.803197885289237</v>
      </c>
      <c r="M81" s="70"/>
      <c r="N81" s="294"/>
      <c r="O81" s="7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1"/>
      <c r="AR81" s="31"/>
      <c r="AS81" s="31"/>
      <c r="AT81" s="31"/>
      <c r="AU81" s="31"/>
      <c r="AV81" s="31"/>
      <c r="AW81" s="31"/>
      <c r="AX81" s="31"/>
      <c r="AY81" s="31"/>
      <c r="AZ81" s="31"/>
      <c r="BA81" s="31"/>
      <c r="BB81" s="31"/>
      <c r="BC81" s="31"/>
      <c r="BD81" s="31"/>
      <c r="BE81" s="31"/>
      <c r="BF81" s="31"/>
      <c r="BG81" s="31"/>
      <c r="BH81" s="31"/>
      <c r="BI81" s="31"/>
      <c r="BJ81" s="31"/>
      <c r="BK81" s="31"/>
      <c r="BL81" s="31"/>
      <c r="BM81" s="31"/>
      <c r="BN81" s="31"/>
      <c r="BO81" s="31"/>
      <c r="BP81" s="31"/>
      <c r="BQ81" s="31"/>
      <c r="BR81" s="31"/>
      <c r="BS81" s="31"/>
      <c r="BT81" s="31"/>
      <c r="BU81" s="31"/>
      <c r="BV81" s="31"/>
      <c r="BW81" s="31"/>
      <c r="BX81" s="31"/>
      <c r="BY81" s="31"/>
      <c r="BZ81" s="31"/>
      <c r="CA81" s="31"/>
      <c r="CB81" s="31"/>
      <c r="CC81" s="31"/>
      <c r="CD81" s="31"/>
      <c r="CE81" s="31"/>
      <c r="CF81" s="31"/>
      <c r="CG81" s="31"/>
      <c r="CH81" s="31"/>
      <c r="CI81" s="31"/>
      <c r="CJ81" s="31"/>
      <c r="CK81" s="31"/>
      <c r="CL81" s="31"/>
      <c r="CM81" s="31"/>
      <c r="CN81" s="31"/>
      <c r="CO81" s="31"/>
      <c r="CP81" s="31"/>
      <c r="CQ81" s="31"/>
      <c r="CR81" s="31"/>
      <c r="CS81" s="31"/>
      <c r="CT81" s="31"/>
      <c r="CU81" s="31"/>
      <c r="CV81" s="31"/>
      <c r="CW81" s="31"/>
      <c r="CX81" s="31"/>
      <c r="CY81" s="31"/>
      <c r="CZ81" s="31"/>
      <c r="DA81" s="31"/>
      <c r="DB81" s="31"/>
      <c r="DC81" s="31"/>
      <c r="DD81" s="31"/>
      <c r="DE81" s="31"/>
      <c r="DF81" s="31"/>
      <c r="DG81" s="31"/>
      <c r="DH81" s="31"/>
      <c r="DI81" s="31"/>
      <c r="DJ81" s="31"/>
      <c r="DK81" s="31"/>
      <c r="DL81" s="31"/>
      <c r="DM81" s="31"/>
      <c r="DN81" s="31"/>
      <c r="DO81" s="31"/>
      <c r="DP81" s="31"/>
      <c r="DQ81" s="31"/>
      <c r="DR81" s="31"/>
      <c r="DS81" s="31"/>
      <c r="DT81" s="31"/>
      <c r="DU81" s="31"/>
      <c r="DV81" s="31"/>
      <c r="DW81" s="31"/>
      <c r="DX81" s="31"/>
      <c r="DY81" s="31"/>
      <c r="DZ81" s="31"/>
      <c r="EA81" s="31"/>
      <c r="EB81" s="31"/>
      <c r="EC81" s="31"/>
      <c r="ED81" s="31"/>
      <c r="EE81" s="31"/>
      <c r="EF81" s="31"/>
      <c r="EG81" s="31"/>
      <c r="EH81" s="31"/>
      <c r="EI81" s="31"/>
      <c r="EJ81" s="31"/>
      <c r="EK81" s="31"/>
      <c r="EL81" s="31"/>
      <c r="EM81" s="31"/>
      <c r="EN81" s="31"/>
      <c r="EO81" s="31"/>
      <c r="EP81" s="31"/>
      <c r="EQ81" s="31"/>
      <c r="ER81" s="31"/>
      <c r="ES81" s="31"/>
      <c r="ET81" s="31"/>
      <c r="EU81" s="31"/>
      <c r="EV81" s="31"/>
      <c r="EW81" s="31"/>
      <c r="EX81" s="31"/>
      <c r="EY81" s="31"/>
      <c r="EZ81" s="31"/>
      <c r="FA81" s="31"/>
      <c r="FB81" s="31"/>
      <c r="FC81" s="31"/>
      <c r="FD81" s="31"/>
      <c r="FE81" s="31"/>
      <c r="FF81" s="31"/>
      <c r="FG81" s="31"/>
      <c r="FH81" s="31"/>
      <c r="FI81" s="31"/>
      <c r="FJ81" s="31"/>
      <c r="FK81" s="31"/>
      <c r="FL81" s="31"/>
      <c r="FM81" s="31"/>
      <c r="FN81" s="31"/>
      <c r="FO81" s="31"/>
      <c r="FP81" s="31"/>
      <c r="FQ81" s="31"/>
      <c r="FR81" s="31"/>
      <c r="FS81" s="31"/>
      <c r="FT81" s="31"/>
      <c r="FU81" s="31"/>
      <c r="FV81" s="31"/>
      <c r="FW81" s="31"/>
      <c r="FX81" s="31"/>
      <c r="FY81" s="31"/>
      <c r="FZ81" s="31"/>
      <c r="GA81" s="31"/>
      <c r="GB81" s="31"/>
      <c r="GC81" s="31"/>
      <c r="GD81" s="31"/>
      <c r="GE81" s="31"/>
      <c r="GF81" s="31"/>
    </row>
    <row r="82" spans="1:188" s="32" customFormat="1" ht="38.1" customHeight="1" x14ac:dyDescent="0.25">
      <c r="A82" s="78" t="s">
        <v>79</v>
      </c>
      <c r="B82" s="168">
        <f>'2 уровень'!C179</f>
        <v>3155</v>
      </c>
      <c r="C82" s="168">
        <f>'2 уровень'!D179</f>
        <v>1315</v>
      </c>
      <c r="D82" s="45">
        <f>'2 уровень'!E179</f>
        <v>385</v>
      </c>
      <c r="E82" s="169">
        <f>'2 уровень'!F179</f>
        <v>29.277566539923956</v>
      </c>
      <c r="F82" s="319">
        <f>'2 уровень'!G179</f>
        <v>4957.9562999999998</v>
      </c>
      <c r="G82" s="319">
        <f>'2 уровень'!H179</f>
        <v>2065.8200000000002</v>
      </c>
      <c r="H82" s="320">
        <f>'2 уровень'!I179</f>
        <v>687.30312000000004</v>
      </c>
      <c r="I82" s="320">
        <f>'2 уровень'!J179</f>
        <v>-1378.5168800000001</v>
      </c>
      <c r="J82" s="320">
        <f>'2 уровень'!K179</f>
        <v>-110.19523</v>
      </c>
      <c r="K82" s="320">
        <f>'2 уровень'!L179</f>
        <v>577.10789</v>
      </c>
      <c r="L82" s="319">
        <f>'2 уровень'!M179</f>
        <v>33.270232643695962</v>
      </c>
      <c r="M82" s="70"/>
      <c r="N82" s="294"/>
      <c r="O82" s="7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1"/>
      <c r="AS82" s="31"/>
      <c r="AT82" s="31"/>
      <c r="AU82" s="31"/>
      <c r="AV82" s="31"/>
      <c r="AW82" s="31"/>
      <c r="AX82" s="31"/>
      <c r="AY82" s="31"/>
      <c r="AZ82" s="31"/>
      <c r="BA82" s="31"/>
      <c r="BB82" s="31"/>
      <c r="BC82" s="31"/>
      <c r="BD82" s="31"/>
      <c r="BE82" s="31"/>
      <c r="BF82" s="31"/>
      <c r="BG82" s="31"/>
      <c r="BH82" s="31"/>
      <c r="BI82" s="31"/>
      <c r="BJ82" s="31"/>
      <c r="BK82" s="31"/>
      <c r="BL82" s="31"/>
      <c r="BM82" s="31"/>
      <c r="BN82" s="31"/>
      <c r="BO82" s="31"/>
      <c r="BP82" s="31"/>
      <c r="BQ82" s="31"/>
      <c r="BR82" s="31"/>
      <c r="BS82" s="31"/>
      <c r="BT82" s="31"/>
      <c r="BU82" s="31"/>
      <c r="BV82" s="31"/>
      <c r="BW82" s="31"/>
      <c r="BX82" s="31"/>
      <c r="BY82" s="31"/>
      <c r="BZ82" s="31"/>
      <c r="CA82" s="31"/>
      <c r="CB82" s="31"/>
      <c r="CC82" s="31"/>
      <c r="CD82" s="31"/>
      <c r="CE82" s="31"/>
      <c r="CF82" s="31"/>
      <c r="CG82" s="31"/>
      <c r="CH82" s="31"/>
      <c r="CI82" s="31"/>
      <c r="CJ82" s="31"/>
      <c r="CK82" s="31"/>
      <c r="CL82" s="31"/>
      <c r="CM82" s="31"/>
      <c r="CN82" s="31"/>
      <c r="CO82" s="31"/>
      <c r="CP82" s="31"/>
      <c r="CQ82" s="31"/>
      <c r="CR82" s="31"/>
      <c r="CS82" s="31"/>
      <c r="CT82" s="31"/>
      <c r="CU82" s="31"/>
      <c r="CV82" s="31"/>
      <c r="CW82" s="31"/>
      <c r="CX82" s="31"/>
      <c r="CY82" s="31"/>
      <c r="CZ82" s="31"/>
      <c r="DA82" s="31"/>
      <c r="DB82" s="31"/>
      <c r="DC82" s="31"/>
      <c r="DD82" s="31"/>
      <c r="DE82" s="31"/>
      <c r="DF82" s="31"/>
      <c r="DG82" s="31"/>
      <c r="DH82" s="31"/>
      <c r="DI82" s="31"/>
      <c r="DJ82" s="31"/>
      <c r="DK82" s="31"/>
      <c r="DL82" s="31"/>
      <c r="DM82" s="31"/>
      <c r="DN82" s="31"/>
      <c r="DO82" s="31"/>
      <c r="DP82" s="31"/>
      <c r="DQ82" s="31"/>
      <c r="DR82" s="31"/>
      <c r="DS82" s="31"/>
      <c r="DT82" s="31"/>
      <c r="DU82" s="31"/>
      <c r="DV82" s="31"/>
      <c r="DW82" s="31"/>
      <c r="DX82" s="31"/>
      <c r="DY82" s="31"/>
      <c r="DZ82" s="31"/>
      <c r="EA82" s="31"/>
      <c r="EB82" s="31"/>
      <c r="EC82" s="31"/>
      <c r="ED82" s="31"/>
      <c r="EE82" s="31"/>
      <c r="EF82" s="31"/>
      <c r="EG82" s="31"/>
      <c r="EH82" s="31"/>
      <c r="EI82" s="31"/>
      <c r="EJ82" s="31"/>
      <c r="EK82" s="31"/>
      <c r="EL82" s="31"/>
      <c r="EM82" s="31"/>
      <c r="EN82" s="31"/>
      <c r="EO82" s="31"/>
      <c r="EP82" s="31"/>
      <c r="EQ82" s="31"/>
      <c r="ER82" s="31"/>
      <c r="ES82" s="31"/>
      <c r="ET82" s="31"/>
      <c r="EU82" s="31"/>
      <c r="EV82" s="31"/>
      <c r="EW82" s="31"/>
      <c r="EX82" s="31"/>
      <c r="EY82" s="31"/>
      <c r="EZ82" s="31"/>
      <c r="FA82" s="31"/>
      <c r="FB82" s="31"/>
      <c r="FC82" s="31"/>
      <c r="FD82" s="31"/>
      <c r="FE82" s="31"/>
      <c r="FF82" s="31"/>
      <c r="FG82" s="31"/>
      <c r="FH82" s="31"/>
      <c r="FI82" s="31"/>
      <c r="FJ82" s="31"/>
      <c r="FK82" s="31"/>
      <c r="FL82" s="31"/>
      <c r="FM82" s="31"/>
      <c r="FN82" s="31"/>
      <c r="FO82" s="31"/>
      <c r="FP82" s="31"/>
      <c r="FQ82" s="31"/>
      <c r="FR82" s="31"/>
      <c r="FS82" s="31"/>
      <c r="FT82" s="31"/>
      <c r="FU82" s="31"/>
      <c r="FV82" s="31"/>
      <c r="FW82" s="31"/>
      <c r="FX82" s="31"/>
      <c r="FY82" s="31"/>
      <c r="FZ82" s="31"/>
      <c r="GA82" s="31"/>
      <c r="GB82" s="31"/>
      <c r="GC82" s="31"/>
      <c r="GD82" s="31"/>
      <c r="GE82" s="31"/>
      <c r="GF82" s="31"/>
    </row>
    <row r="83" spans="1:188" s="32" customFormat="1" ht="38.1" customHeight="1" x14ac:dyDescent="0.25">
      <c r="A83" s="78" t="s">
        <v>80</v>
      </c>
      <c r="B83" s="168">
        <f>'2 уровень'!C180</f>
        <v>947</v>
      </c>
      <c r="C83" s="168">
        <f>'2 уровень'!D180</f>
        <v>395</v>
      </c>
      <c r="D83" s="45">
        <f>'2 уровень'!E180</f>
        <v>167</v>
      </c>
      <c r="E83" s="169">
        <f>'2 уровень'!F180</f>
        <v>42.278481012658226</v>
      </c>
      <c r="F83" s="319">
        <f>'2 уровень'!G180</f>
        <v>1721.51342</v>
      </c>
      <c r="G83" s="319">
        <f>'2 уровень'!H180</f>
        <v>717.3</v>
      </c>
      <c r="H83" s="320">
        <f>'2 уровень'!I180</f>
        <v>310.97852</v>
      </c>
      <c r="I83" s="320">
        <f>'2 уровень'!J180</f>
        <v>-406.32147999999995</v>
      </c>
      <c r="J83" s="320">
        <f>'2 уровень'!K180</f>
        <v>-10.69232</v>
      </c>
      <c r="K83" s="320">
        <f>'2 уровень'!L180</f>
        <v>300.28620000000001</v>
      </c>
      <c r="L83" s="319">
        <f>'2 уровень'!M180</f>
        <v>43.354038756447792</v>
      </c>
      <c r="M83" s="70"/>
      <c r="N83" s="294"/>
      <c r="O83" s="7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1"/>
      <c r="AS83" s="31"/>
      <c r="AT83" s="31"/>
      <c r="AU83" s="31"/>
      <c r="AV83" s="31"/>
      <c r="AW83" s="31"/>
      <c r="AX83" s="31"/>
      <c r="AY83" s="31"/>
      <c r="AZ83" s="31"/>
      <c r="BA83" s="31"/>
      <c r="BB83" s="31"/>
      <c r="BC83" s="31"/>
      <c r="BD83" s="31"/>
      <c r="BE83" s="31"/>
      <c r="BF83" s="31"/>
      <c r="BG83" s="31"/>
      <c r="BH83" s="31"/>
      <c r="BI83" s="31"/>
      <c r="BJ83" s="31"/>
      <c r="BK83" s="31"/>
      <c r="BL83" s="31"/>
      <c r="BM83" s="31"/>
      <c r="BN83" s="31"/>
      <c r="BO83" s="31"/>
      <c r="BP83" s="31"/>
      <c r="BQ83" s="31"/>
      <c r="BR83" s="31"/>
      <c r="BS83" s="31"/>
      <c r="BT83" s="31"/>
      <c r="BU83" s="31"/>
      <c r="BV83" s="31"/>
      <c r="BW83" s="31"/>
      <c r="BX83" s="31"/>
      <c r="BY83" s="31"/>
      <c r="BZ83" s="31"/>
      <c r="CA83" s="31"/>
      <c r="CB83" s="31"/>
      <c r="CC83" s="31"/>
      <c r="CD83" s="31"/>
      <c r="CE83" s="31"/>
      <c r="CF83" s="31"/>
      <c r="CG83" s="31"/>
      <c r="CH83" s="31"/>
      <c r="CI83" s="31"/>
      <c r="CJ83" s="31"/>
      <c r="CK83" s="31"/>
      <c r="CL83" s="31"/>
      <c r="CM83" s="31"/>
      <c r="CN83" s="31"/>
      <c r="CO83" s="31"/>
      <c r="CP83" s="31"/>
      <c r="CQ83" s="31"/>
      <c r="CR83" s="31"/>
      <c r="CS83" s="31"/>
      <c r="CT83" s="31"/>
      <c r="CU83" s="31"/>
      <c r="CV83" s="31"/>
      <c r="CW83" s="31"/>
      <c r="CX83" s="31"/>
      <c r="CY83" s="31"/>
      <c r="CZ83" s="31"/>
      <c r="DA83" s="31"/>
      <c r="DB83" s="31"/>
      <c r="DC83" s="31"/>
      <c r="DD83" s="31"/>
      <c r="DE83" s="31"/>
      <c r="DF83" s="31"/>
      <c r="DG83" s="31"/>
      <c r="DH83" s="31"/>
      <c r="DI83" s="31"/>
      <c r="DJ83" s="31"/>
      <c r="DK83" s="31"/>
      <c r="DL83" s="31"/>
      <c r="DM83" s="31"/>
      <c r="DN83" s="31"/>
      <c r="DO83" s="31"/>
      <c r="DP83" s="31"/>
      <c r="DQ83" s="31"/>
      <c r="DR83" s="31"/>
      <c r="DS83" s="31"/>
      <c r="DT83" s="31"/>
      <c r="DU83" s="31"/>
      <c r="DV83" s="31"/>
      <c r="DW83" s="31"/>
      <c r="DX83" s="31"/>
      <c r="DY83" s="31"/>
      <c r="DZ83" s="31"/>
      <c r="EA83" s="31"/>
      <c r="EB83" s="31"/>
      <c r="EC83" s="31"/>
      <c r="ED83" s="31"/>
      <c r="EE83" s="31"/>
      <c r="EF83" s="31"/>
      <c r="EG83" s="31"/>
      <c r="EH83" s="31"/>
      <c r="EI83" s="31"/>
      <c r="EJ83" s="31"/>
      <c r="EK83" s="31"/>
      <c r="EL83" s="31"/>
      <c r="EM83" s="31"/>
      <c r="EN83" s="31"/>
      <c r="EO83" s="31"/>
      <c r="EP83" s="31"/>
      <c r="EQ83" s="31"/>
      <c r="ER83" s="31"/>
      <c r="ES83" s="31"/>
      <c r="ET83" s="31"/>
      <c r="EU83" s="31"/>
      <c r="EV83" s="31"/>
      <c r="EW83" s="31"/>
      <c r="EX83" s="31"/>
      <c r="EY83" s="31"/>
      <c r="EZ83" s="31"/>
      <c r="FA83" s="31"/>
      <c r="FB83" s="31"/>
      <c r="FC83" s="31"/>
      <c r="FD83" s="31"/>
      <c r="FE83" s="31"/>
      <c r="FF83" s="31"/>
      <c r="FG83" s="31"/>
      <c r="FH83" s="31"/>
      <c r="FI83" s="31"/>
      <c r="FJ83" s="31"/>
      <c r="FK83" s="31"/>
      <c r="FL83" s="31"/>
      <c r="FM83" s="31"/>
      <c r="FN83" s="31"/>
      <c r="FO83" s="31"/>
      <c r="FP83" s="31"/>
      <c r="FQ83" s="31"/>
      <c r="FR83" s="31"/>
      <c r="FS83" s="31"/>
      <c r="FT83" s="31"/>
      <c r="FU83" s="31"/>
      <c r="FV83" s="31"/>
      <c r="FW83" s="31"/>
      <c r="FX83" s="31"/>
      <c r="FY83" s="31"/>
      <c r="FZ83" s="31"/>
      <c r="GA83" s="31"/>
      <c r="GB83" s="31"/>
      <c r="GC83" s="31"/>
      <c r="GD83" s="31"/>
      <c r="GE83" s="31"/>
      <c r="GF83" s="31"/>
    </row>
    <row r="84" spans="1:188" s="32" customFormat="1" ht="45" customHeight="1" x14ac:dyDescent="0.25">
      <c r="A84" s="78" t="s">
        <v>110</v>
      </c>
      <c r="B84" s="168">
        <f>'2 уровень'!C181</f>
        <v>17</v>
      </c>
      <c r="C84" s="168">
        <f>'2 уровень'!D181</f>
        <v>7</v>
      </c>
      <c r="D84" s="45">
        <f>'2 уровень'!E181</f>
        <v>1</v>
      </c>
      <c r="E84" s="169">
        <f>'2 уровень'!F181</f>
        <v>14.285714285714285</v>
      </c>
      <c r="F84" s="319">
        <f>'2 уровень'!G181</f>
        <v>111.55536000000001</v>
      </c>
      <c r="G84" s="319">
        <f>'2 уровень'!H181</f>
        <v>46.48</v>
      </c>
      <c r="H84" s="320">
        <f>'2 уровень'!I181</f>
        <v>6.5620799999999999</v>
      </c>
      <c r="I84" s="320">
        <f>'2 уровень'!J181</f>
        <v>-39.917919999999995</v>
      </c>
      <c r="J84" s="320">
        <f>'2 уровень'!K181</f>
        <v>0</v>
      </c>
      <c r="K84" s="320">
        <f>'2 уровень'!L181</f>
        <v>6.5620799999999999</v>
      </c>
      <c r="L84" s="319">
        <f>'2 уровень'!M181</f>
        <v>14.118072289156627</v>
      </c>
      <c r="M84" s="70"/>
      <c r="N84" s="294"/>
      <c r="O84" s="7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1"/>
      <c r="AR84" s="31"/>
      <c r="AS84" s="31"/>
      <c r="AT84" s="31"/>
      <c r="AU84" s="31"/>
      <c r="AV84" s="31"/>
      <c r="AW84" s="31"/>
      <c r="AX84" s="31"/>
      <c r="AY84" s="31"/>
      <c r="AZ84" s="31"/>
      <c r="BA84" s="31"/>
      <c r="BB84" s="31"/>
      <c r="BC84" s="31"/>
      <c r="BD84" s="31"/>
      <c r="BE84" s="31"/>
      <c r="BF84" s="31"/>
      <c r="BG84" s="31"/>
      <c r="BH84" s="31"/>
      <c r="BI84" s="31"/>
      <c r="BJ84" s="31"/>
      <c r="BK84" s="31"/>
      <c r="BL84" s="31"/>
      <c r="BM84" s="31"/>
      <c r="BN84" s="31"/>
      <c r="BO84" s="31"/>
      <c r="BP84" s="31"/>
      <c r="BQ84" s="31"/>
      <c r="BR84" s="31"/>
      <c r="BS84" s="31"/>
      <c r="BT84" s="31"/>
      <c r="BU84" s="31"/>
      <c r="BV84" s="31"/>
      <c r="BW84" s="31"/>
      <c r="BX84" s="31"/>
      <c r="BY84" s="31"/>
      <c r="BZ84" s="31"/>
      <c r="CA84" s="31"/>
      <c r="CB84" s="31"/>
      <c r="CC84" s="31"/>
      <c r="CD84" s="31"/>
      <c r="CE84" s="31"/>
      <c r="CF84" s="31"/>
      <c r="CG84" s="31"/>
      <c r="CH84" s="31"/>
      <c r="CI84" s="31"/>
      <c r="CJ84" s="31"/>
      <c r="CK84" s="31"/>
      <c r="CL84" s="31"/>
      <c r="CM84" s="31"/>
      <c r="CN84" s="31"/>
      <c r="CO84" s="31"/>
      <c r="CP84" s="31"/>
      <c r="CQ84" s="31"/>
      <c r="CR84" s="31"/>
      <c r="CS84" s="31"/>
      <c r="CT84" s="31"/>
      <c r="CU84" s="31"/>
      <c r="CV84" s="31"/>
      <c r="CW84" s="31"/>
      <c r="CX84" s="31"/>
      <c r="CY84" s="31"/>
      <c r="CZ84" s="31"/>
      <c r="DA84" s="31"/>
      <c r="DB84" s="31"/>
      <c r="DC84" s="31"/>
      <c r="DD84" s="31"/>
      <c r="DE84" s="31"/>
      <c r="DF84" s="31"/>
      <c r="DG84" s="31"/>
      <c r="DH84" s="31"/>
      <c r="DI84" s="31"/>
      <c r="DJ84" s="31"/>
      <c r="DK84" s="31"/>
      <c r="DL84" s="31"/>
      <c r="DM84" s="31"/>
      <c r="DN84" s="31"/>
      <c r="DO84" s="31"/>
      <c r="DP84" s="31"/>
      <c r="DQ84" s="31"/>
      <c r="DR84" s="31"/>
      <c r="DS84" s="31"/>
      <c r="DT84" s="31"/>
      <c r="DU84" s="31"/>
      <c r="DV84" s="31"/>
      <c r="DW84" s="31"/>
      <c r="DX84" s="31"/>
      <c r="DY84" s="31"/>
      <c r="DZ84" s="31"/>
      <c r="EA84" s="31"/>
      <c r="EB84" s="31"/>
      <c r="EC84" s="31"/>
      <c r="ED84" s="31"/>
      <c r="EE84" s="31"/>
      <c r="EF84" s="31"/>
      <c r="EG84" s="31"/>
      <c r="EH84" s="31"/>
      <c r="EI84" s="31"/>
      <c r="EJ84" s="31"/>
      <c r="EK84" s="31"/>
      <c r="EL84" s="31"/>
      <c r="EM84" s="31"/>
      <c r="EN84" s="31"/>
      <c r="EO84" s="31"/>
      <c r="EP84" s="31"/>
      <c r="EQ84" s="31"/>
      <c r="ER84" s="31"/>
      <c r="ES84" s="31"/>
      <c r="ET84" s="31"/>
      <c r="EU84" s="31"/>
      <c r="EV84" s="31"/>
      <c r="EW84" s="31"/>
      <c r="EX84" s="31"/>
      <c r="EY84" s="31"/>
      <c r="EZ84" s="31"/>
      <c r="FA84" s="31"/>
      <c r="FB84" s="31"/>
      <c r="FC84" s="31"/>
      <c r="FD84" s="31"/>
      <c r="FE84" s="31"/>
      <c r="FF84" s="31"/>
      <c r="FG84" s="31"/>
      <c r="FH84" s="31"/>
      <c r="FI84" s="31"/>
      <c r="FJ84" s="31"/>
      <c r="FK84" s="31"/>
      <c r="FL84" s="31"/>
      <c r="FM84" s="31"/>
      <c r="FN84" s="31"/>
      <c r="FO84" s="31"/>
      <c r="FP84" s="31"/>
      <c r="FQ84" s="31"/>
      <c r="FR84" s="31"/>
      <c r="FS84" s="31"/>
      <c r="FT84" s="31"/>
      <c r="FU84" s="31"/>
      <c r="FV84" s="31"/>
      <c r="FW84" s="31"/>
      <c r="FX84" s="31"/>
      <c r="FY84" s="31"/>
      <c r="FZ84" s="31"/>
      <c r="GA84" s="31"/>
      <c r="GB84" s="31"/>
      <c r="GC84" s="31"/>
      <c r="GD84" s="31"/>
      <c r="GE84" s="31"/>
      <c r="GF84" s="31"/>
    </row>
    <row r="85" spans="1:188" s="32" customFormat="1" ht="38.1" customHeight="1" x14ac:dyDescent="0.25">
      <c r="A85" s="78" t="s">
        <v>111</v>
      </c>
      <c r="B85" s="168">
        <f>'2 уровень'!C182</f>
        <v>155</v>
      </c>
      <c r="C85" s="168">
        <f>'2 уровень'!D182</f>
        <v>65</v>
      </c>
      <c r="D85" s="45">
        <f>'2 уровень'!E182</f>
        <v>69</v>
      </c>
      <c r="E85" s="169">
        <f>'2 уровень'!F182</f>
        <v>106.15384615384616</v>
      </c>
      <c r="F85" s="319">
        <f>'2 уровень'!G182</f>
        <v>1017.1224</v>
      </c>
      <c r="G85" s="319">
        <f>'2 уровень'!H182</f>
        <v>423.8</v>
      </c>
      <c r="H85" s="320">
        <f>'2 уровень'!I182</f>
        <v>452.78352000000001</v>
      </c>
      <c r="I85" s="320">
        <f>'2 уровень'!J182</f>
        <v>28.983519999999999</v>
      </c>
      <c r="J85" s="320">
        <f>'2 уровень'!K182</f>
        <v>0</v>
      </c>
      <c r="K85" s="320">
        <f>'2 уровень'!L182</f>
        <v>452.78352000000001</v>
      </c>
      <c r="L85" s="319">
        <f>'2 уровень'!M182</f>
        <v>106.83896177442189</v>
      </c>
      <c r="M85" s="70"/>
      <c r="N85" s="294"/>
      <c r="O85" s="731"/>
      <c r="P85" s="31"/>
      <c r="Q85" s="31"/>
      <c r="R85" s="3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F85" s="31"/>
      <c r="AG85" s="31"/>
      <c r="AH85" s="31"/>
      <c r="AI85" s="31"/>
      <c r="AJ85" s="31"/>
      <c r="AK85" s="31"/>
      <c r="AL85" s="31"/>
      <c r="AM85" s="31"/>
      <c r="AN85" s="31"/>
      <c r="AO85" s="31"/>
      <c r="AP85" s="31"/>
      <c r="AQ85" s="31"/>
      <c r="AR85" s="31"/>
      <c r="AS85" s="31"/>
      <c r="AT85" s="31"/>
      <c r="AU85" s="31"/>
      <c r="AV85" s="31"/>
      <c r="AW85" s="31"/>
      <c r="AX85" s="31"/>
      <c r="AY85" s="31"/>
      <c r="AZ85" s="31"/>
      <c r="BA85" s="31"/>
      <c r="BB85" s="31"/>
      <c r="BC85" s="31"/>
      <c r="BD85" s="31"/>
      <c r="BE85" s="31"/>
      <c r="BF85" s="31"/>
      <c r="BG85" s="31"/>
      <c r="BH85" s="31"/>
      <c r="BI85" s="31"/>
      <c r="BJ85" s="31"/>
      <c r="BK85" s="31"/>
      <c r="BL85" s="31"/>
      <c r="BM85" s="31"/>
      <c r="BN85" s="31"/>
      <c r="BO85" s="31"/>
      <c r="BP85" s="31"/>
      <c r="BQ85" s="31"/>
      <c r="BR85" s="31"/>
      <c r="BS85" s="31"/>
      <c r="BT85" s="31"/>
      <c r="BU85" s="31"/>
      <c r="BV85" s="31"/>
      <c r="BW85" s="31"/>
      <c r="BX85" s="31"/>
      <c r="BY85" s="31"/>
      <c r="BZ85" s="31"/>
      <c r="CA85" s="31"/>
      <c r="CB85" s="31"/>
      <c r="CC85" s="31"/>
      <c r="CD85" s="31"/>
      <c r="CE85" s="31"/>
      <c r="CF85" s="31"/>
      <c r="CG85" s="31"/>
      <c r="CH85" s="31"/>
      <c r="CI85" s="31"/>
      <c r="CJ85" s="31"/>
      <c r="CK85" s="31"/>
      <c r="CL85" s="31"/>
      <c r="CM85" s="31"/>
      <c r="CN85" s="31"/>
      <c r="CO85" s="31"/>
      <c r="CP85" s="31"/>
      <c r="CQ85" s="31"/>
      <c r="CR85" s="31"/>
      <c r="CS85" s="31"/>
      <c r="CT85" s="31"/>
      <c r="CU85" s="31"/>
      <c r="CV85" s="31"/>
      <c r="CW85" s="31"/>
      <c r="CX85" s="31"/>
      <c r="CY85" s="31"/>
      <c r="CZ85" s="31"/>
      <c r="DA85" s="31"/>
      <c r="DB85" s="31"/>
      <c r="DC85" s="31"/>
      <c r="DD85" s="31"/>
      <c r="DE85" s="31"/>
      <c r="DF85" s="31"/>
      <c r="DG85" s="31"/>
      <c r="DH85" s="31"/>
      <c r="DI85" s="31"/>
      <c r="DJ85" s="31"/>
      <c r="DK85" s="31"/>
      <c r="DL85" s="31"/>
      <c r="DM85" s="31"/>
      <c r="DN85" s="31"/>
      <c r="DO85" s="31"/>
      <c r="DP85" s="31"/>
      <c r="DQ85" s="31"/>
      <c r="DR85" s="31"/>
      <c r="DS85" s="31"/>
      <c r="DT85" s="31"/>
      <c r="DU85" s="31"/>
      <c r="DV85" s="31"/>
      <c r="DW85" s="31"/>
      <c r="DX85" s="31"/>
      <c r="DY85" s="31"/>
      <c r="DZ85" s="31"/>
      <c r="EA85" s="31"/>
      <c r="EB85" s="31"/>
      <c r="EC85" s="31"/>
      <c r="ED85" s="31"/>
      <c r="EE85" s="31"/>
      <c r="EF85" s="31"/>
      <c r="EG85" s="31"/>
      <c r="EH85" s="31"/>
      <c r="EI85" s="31"/>
      <c r="EJ85" s="31"/>
      <c r="EK85" s="31"/>
      <c r="EL85" s="31"/>
      <c r="EM85" s="31"/>
      <c r="EN85" s="31"/>
      <c r="EO85" s="31"/>
      <c r="EP85" s="31"/>
      <c r="EQ85" s="31"/>
      <c r="ER85" s="31"/>
      <c r="ES85" s="31"/>
      <c r="ET85" s="31"/>
      <c r="EU85" s="31"/>
      <c r="EV85" s="31"/>
      <c r="EW85" s="31"/>
      <c r="EX85" s="31"/>
      <c r="EY85" s="31"/>
      <c r="EZ85" s="31"/>
      <c r="FA85" s="31"/>
      <c r="FB85" s="31"/>
      <c r="FC85" s="31"/>
      <c r="FD85" s="31"/>
      <c r="FE85" s="31"/>
      <c r="FF85" s="31"/>
      <c r="FG85" s="31"/>
      <c r="FH85" s="31"/>
      <c r="FI85" s="31"/>
      <c r="FJ85" s="31"/>
      <c r="FK85" s="31"/>
      <c r="FL85" s="31"/>
      <c r="FM85" s="31"/>
      <c r="FN85" s="31"/>
      <c r="FO85" s="31"/>
      <c r="FP85" s="31"/>
      <c r="FQ85" s="31"/>
      <c r="FR85" s="31"/>
      <c r="FS85" s="31"/>
      <c r="FT85" s="31"/>
      <c r="FU85" s="31"/>
      <c r="FV85" s="31"/>
      <c r="FW85" s="31"/>
      <c r="FX85" s="31"/>
      <c r="FY85" s="31"/>
      <c r="FZ85" s="31"/>
      <c r="GA85" s="31"/>
      <c r="GB85" s="31"/>
      <c r="GC85" s="31"/>
      <c r="GD85" s="31"/>
      <c r="GE85" s="31"/>
      <c r="GF85" s="31"/>
    </row>
    <row r="86" spans="1:188" s="32" customFormat="1" ht="54" customHeight="1" x14ac:dyDescent="0.25">
      <c r="A86" s="231" t="s">
        <v>112</v>
      </c>
      <c r="B86" s="255">
        <f>'2 уровень'!C183</f>
        <v>4500</v>
      </c>
      <c r="C86" s="255">
        <f>'2 уровень'!D183</f>
        <v>1874</v>
      </c>
      <c r="D86" s="255">
        <f>'2 уровень'!E183</f>
        <v>466</v>
      </c>
      <c r="E86" s="256">
        <f>'2 уровень'!F183</f>
        <v>24.86659551760939</v>
      </c>
      <c r="F86" s="318">
        <f>'2 уровень'!G183</f>
        <v>11607.775</v>
      </c>
      <c r="G86" s="318">
        <f>'2 уровень'!H183</f>
        <v>4836.57</v>
      </c>
      <c r="H86" s="318">
        <f>'2 уровень'!I183</f>
        <v>632.44195999999988</v>
      </c>
      <c r="I86" s="318">
        <f>'2 уровень'!J183</f>
        <v>-4204.1280399999996</v>
      </c>
      <c r="J86" s="318">
        <f>'2 уровень'!K183</f>
        <v>-124.92986999999999</v>
      </c>
      <c r="K86" s="318">
        <f>'2 уровень'!L183</f>
        <v>507.51209</v>
      </c>
      <c r="L86" s="318">
        <f>'2 уровень'!M183</f>
        <v>13.076249490858189</v>
      </c>
      <c r="M86" s="70"/>
      <c r="N86" s="294"/>
      <c r="O86" s="7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31"/>
      <c r="AT86" s="31"/>
      <c r="AU86" s="31"/>
      <c r="AV86" s="31"/>
      <c r="AW86" s="31"/>
      <c r="AX86" s="31"/>
      <c r="AY86" s="31"/>
      <c r="AZ86" s="31"/>
      <c r="BA86" s="31"/>
      <c r="BB86" s="31"/>
      <c r="BC86" s="31"/>
      <c r="BD86" s="31"/>
      <c r="BE86" s="31"/>
      <c r="BF86" s="31"/>
      <c r="BG86" s="31"/>
      <c r="BH86" s="31"/>
      <c r="BI86" s="31"/>
      <c r="BJ86" s="31"/>
      <c r="BK86" s="31"/>
      <c r="BL86" s="31"/>
      <c r="BM86" s="31"/>
      <c r="BN86" s="31"/>
      <c r="BO86" s="31"/>
      <c r="BP86" s="31"/>
      <c r="BQ86" s="31"/>
      <c r="BR86" s="31"/>
      <c r="BS86" s="31"/>
      <c r="BT86" s="31"/>
      <c r="BU86" s="31"/>
      <c r="BV86" s="31"/>
      <c r="BW86" s="31"/>
      <c r="BX86" s="31"/>
      <c r="BY86" s="31"/>
      <c r="BZ86" s="31"/>
      <c r="CA86" s="31"/>
      <c r="CB86" s="31"/>
      <c r="CC86" s="31"/>
      <c r="CD86" s="31"/>
      <c r="CE86" s="31"/>
      <c r="CF86" s="31"/>
      <c r="CG86" s="31"/>
      <c r="CH86" s="31"/>
      <c r="CI86" s="31"/>
      <c r="CJ86" s="31"/>
      <c r="CK86" s="31"/>
      <c r="CL86" s="31"/>
      <c r="CM86" s="31"/>
      <c r="CN86" s="31"/>
      <c r="CO86" s="31"/>
      <c r="CP86" s="31"/>
      <c r="CQ86" s="31"/>
      <c r="CR86" s="31"/>
      <c r="CS86" s="31"/>
      <c r="CT86" s="31"/>
      <c r="CU86" s="31"/>
      <c r="CV86" s="31"/>
      <c r="CW86" s="31"/>
      <c r="CX86" s="31"/>
      <c r="CY86" s="31"/>
      <c r="CZ86" s="31"/>
      <c r="DA86" s="31"/>
      <c r="DB86" s="31"/>
      <c r="DC86" s="31"/>
      <c r="DD86" s="31"/>
      <c r="DE86" s="31"/>
      <c r="DF86" s="31"/>
      <c r="DG86" s="31"/>
      <c r="DH86" s="31"/>
      <c r="DI86" s="31"/>
      <c r="DJ86" s="31"/>
      <c r="DK86" s="31"/>
      <c r="DL86" s="31"/>
      <c r="DM86" s="31"/>
      <c r="DN86" s="31"/>
      <c r="DO86" s="31"/>
      <c r="DP86" s="31"/>
      <c r="DQ86" s="31"/>
      <c r="DR86" s="31"/>
      <c r="DS86" s="31"/>
      <c r="DT86" s="31"/>
      <c r="DU86" s="31"/>
      <c r="DV86" s="31"/>
      <c r="DW86" s="31"/>
      <c r="DX86" s="31"/>
      <c r="DY86" s="31"/>
      <c r="DZ86" s="31"/>
      <c r="EA86" s="31"/>
      <c r="EB86" s="31"/>
      <c r="EC86" s="31"/>
      <c r="ED86" s="31"/>
      <c r="EE86" s="31"/>
      <c r="EF86" s="31"/>
      <c r="EG86" s="31"/>
      <c r="EH86" s="31"/>
      <c r="EI86" s="31"/>
      <c r="EJ86" s="31"/>
      <c r="EK86" s="31"/>
      <c r="EL86" s="31"/>
      <c r="EM86" s="31"/>
      <c r="EN86" s="31"/>
      <c r="EO86" s="31"/>
      <c r="EP86" s="31"/>
      <c r="EQ86" s="31"/>
      <c r="ER86" s="31"/>
      <c r="ES86" s="31"/>
      <c r="ET86" s="31"/>
      <c r="EU86" s="31"/>
      <c r="EV86" s="31"/>
      <c r="EW86" s="31"/>
      <c r="EX86" s="31"/>
      <c r="EY86" s="31"/>
      <c r="EZ86" s="31"/>
      <c r="FA86" s="31"/>
      <c r="FB86" s="31"/>
      <c r="FC86" s="31"/>
      <c r="FD86" s="31"/>
      <c r="FE86" s="31"/>
      <c r="FF86" s="31"/>
      <c r="FG86" s="31"/>
      <c r="FH86" s="31"/>
      <c r="FI86" s="31"/>
      <c r="FJ86" s="31"/>
      <c r="FK86" s="31"/>
      <c r="FL86" s="31"/>
      <c r="FM86" s="31"/>
      <c r="FN86" s="31"/>
      <c r="FO86" s="31"/>
      <c r="FP86" s="31"/>
      <c r="FQ86" s="31"/>
      <c r="FR86" s="31"/>
      <c r="FS86" s="31"/>
      <c r="FT86" s="31"/>
      <c r="FU86" s="31"/>
      <c r="FV86" s="31"/>
      <c r="FW86" s="31"/>
      <c r="FX86" s="31"/>
      <c r="FY86" s="31"/>
      <c r="FZ86" s="31"/>
      <c r="GA86" s="31"/>
      <c r="GB86" s="31"/>
      <c r="GC86" s="31"/>
      <c r="GD86" s="31"/>
      <c r="GE86" s="31"/>
      <c r="GF86" s="31"/>
    </row>
    <row r="87" spans="1:188" s="32" customFormat="1" ht="54" customHeight="1" x14ac:dyDescent="0.25">
      <c r="A87" s="78" t="s">
        <v>108</v>
      </c>
      <c r="B87" s="168">
        <f>'2 уровень'!C184</f>
        <v>500</v>
      </c>
      <c r="C87" s="168">
        <f>'2 уровень'!D184</f>
        <v>208</v>
      </c>
      <c r="D87" s="45">
        <f>'2 уровень'!E184</f>
        <v>7</v>
      </c>
      <c r="E87" s="169">
        <f>'2 уровень'!F184</f>
        <v>3.3653846153846154</v>
      </c>
      <c r="F87" s="319">
        <f>'2 уровень'!G184</f>
        <v>1060.2550000000001</v>
      </c>
      <c r="G87" s="319">
        <f>'2 уровень'!H184</f>
        <v>441.77</v>
      </c>
      <c r="H87" s="320">
        <f>'2 уровень'!I184</f>
        <v>14.72475</v>
      </c>
      <c r="I87" s="320">
        <f>'2 уровень'!J184</f>
        <v>-427.04525000000001</v>
      </c>
      <c r="J87" s="320">
        <f>'2 уровень'!K184</f>
        <v>0</v>
      </c>
      <c r="K87" s="320">
        <f>'2 уровень'!L184</f>
        <v>14.72475</v>
      </c>
      <c r="L87" s="319">
        <f>'2 уровень'!M184</f>
        <v>3.3331258347103696</v>
      </c>
      <c r="M87" s="70"/>
      <c r="N87" s="294"/>
      <c r="O87" s="7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31"/>
      <c r="AO87" s="31"/>
      <c r="AP87" s="31"/>
      <c r="AQ87" s="31"/>
      <c r="AR87" s="31"/>
      <c r="AS87" s="31"/>
      <c r="AT87" s="31"/>
      <c r="AU87" s="31"/>
      <c r="AV87" s="31"/>
      <c r="AW87" s="31"/>
      <c r="AX87" s="31"/>
      <c r="AY87" s="31"/>
      <c r="AZ87" s="31"/>
      <c r="BA87" s="31"/>
      <c r="BB87" s="31"/>
      <c r="BC87" s="31"/>
      <c r="BD87" s="31"/>
      <c r="BE87" s="31"/>
      <c r="BF87" s="31"/>
      <c r="BG87" s="31"/>
      <c r="BH87" s="31"/>
      <c r="BI87" s="31"/>
      <c r="BJ87" s="31"/>
      <c r="BK87" s="31"/>
      <c r="BL87" s="31"/>
      <c r="BM87" s="31"/>
      <c r="BN87" s="31"/>
      <c r="BO87" s="31"/>
      <c r="BP87" s="31"/>
      <c r="BQ87" s="31"/>
      <c r="BR87" s="31"/>
      <c r="BS87" s="31"/>
      <c r="BT87" s="31"/>
      <c r="BU87" s="31"/>
      <c r="BV87" s="31"/>
      <c r="BW87" s="31"/>
      <c r="BX87" s="31"/>
      <c r="BY87" s="31"/>
      <c r="BZ87" s="31"/>
      <c r="CA87" s="31"/>
      <c r="CB87" s="31"/>
      <c r="CC87" s="31"/>
      <c r="CD87" s="31"/>
      <c r="CE87" s="31"/>
      <c r="CF87" s="31"/>
      <c r="CG87" s="31"/>
      <c r="CH87" s="31"/>
      <c r="CI87" s="31"/>
      <c r="CJ87" s="31"/>
      <c r="CK87" s="31"/>
      <c r="CL87" s="31"/>
      <c r="CM87" s="31"/>
      <c r="CN87" s="31"/>
      <c r="CO87" s="31"/>
      <c r="CP87" s="31"/>
      <c r="CQ87" s="31"/>
      <c r="CR87" s="31"/>
      <c r="CS87" s="31"/>
      <c r="CT87" s="31"/>
      <c r="CU87" s="31"/>
      <c r="CV87" s="31"/>
      <c r="CW87" s="31"/>
      <c r="CX87" s="31"/>
      <c r="CY87" s="31"/>
      <c r="CZ87" s="31"/>
      <c r="DA87" s="31"/>
      <c r="DB87" s="31"/>
      <c r="DC87" s="31"/>
      <c r="DD87" s="31"/>
      <c r="DE87" s="31"/>
      <c r="DF87" s="31"/>
      <c r="DG87" s="31"/>
      <c r="DH87" s="31"/>
      <c r="DI87" s="31"/>
      <c r="DJ87" s="31"/>
      <c r="DK87" s="31"/>
      <c r="DL87" s="31"/>
      <c r="DM87" s="31"/>
      <c r="DN87" s="31"/>
      <c r="DO87" s="31"/>
      <c r="DP87" s="31"/>
      <c r="DQ87" s="31"/>
      <c r="DR87" s="31"/>
      <c r="DS87" s="31"/>
      <c r="DT87" s="31"/>
      <c r="DU87" s="31"/>
      <c r="DV87" s="31"/>
      <c r="DW87" s="31"/>
      <c r="DX87" s="31"/>
      <c r="DY87" s="31"/>
      <c r="DZ87" s="31"/>
      <c r="EA87" s="31"/>
      <c r="EB87" s="31"/>
      <c r="EC87" s="31"/>
      <c r="ED87" s="31"/>
      <c r="EE87" s="31"/>
      <c r="EF87" s="31"/>
      <c r="EG87" s="31"/>
      <c r="EH87" s="31"/>
      <c r="EI87" s="31"/>
      <c r="EJ87" s="31"/>
      <c r="EK87" s="31"/>
      <c r="EL87" s="31"/>
      <c r="EM87" s="31"/>
      <c r="EN87" s="31"/>
      <c r="EO87" s="31"/>
      <c r="EP87" s="31"/>
      <c r="EQ87" s="31"/>
      <c r="ER87" s="31"/>
      <c r="ES87" s="31"/>
      <c r="ET87" s="31"/>
      <c r="EU87" s="31"/>
      <c r="EV87" s="31"/>
      <c r="EW87" s="31"/>
      <c r="EX87" s="31"/>
      <c r="EY87" s="31"/>
      <c r="EZ87" s="31"/>
      <c r="FA87" s="31"/>
      <c r="FB87" s="31"/>
      <c r="FC87" s="31"/>
      <c r="FD87" s="31"/>
      <c r="FE87" s="31"/>
      <c r="FF87" s="31"/>
      <c r="FG87" s="31"/>
      <c r="FH87" s="31"/>
      <c r="FI87" s="31"/>
      <c r="FJ87" s="31"/>
      <c r="FK87" s="31"/>
      <c r="FL87" s="31"/>
      <c r="FM87" s="31"/>
      <c r="FN87" s="31"/>
      <c r="FO87" s="31"/>
      <c r="FP87" s="31"/>
      <c r="FQ87" s="31"/>
      <c r="FR87" s="31"/>
      <c r="FS87" s="31"/>
      <c r="FT87" s="31"/>
      <c r="FU87" s="31"/>
      <c r="FV87" s="31"/>
      <c r="FW87" s="31"/>
      <c r="FX87" s="31"/>
      <c r="FY87" s="31"/>
      <c r="FZ87" s="31"/>
      <c r="GA87" s="31"/>
      <c r="GB87" s="31"/>
      <c r="GC87" s="31"/>
      <c r="GD87" s="31"/>
      <c r="GE87" s="31"/>
      <c r="GF87" s="31"/>
    </row>
    <row r="88" spans="1:188" s="32" customFormat="1" ht="60" x14ac:dyDescent="0.25">
      <c r="A88" s="78" t="s">
        <v>81</v>
      </c>
      <c r="B88" s="168">
        <f>'2 уровень'!C185</f>
        <v>3500</v>
      </c>
      <c r="C88" s="168">
        <f>'2 уровень'!D185</f>
        <v>1458</v>
      </c>
      <c r="D88" s="45">
        <f>'2 уровень'!E185</f>
        <v>214</v>
      </c>
      <c r="E88" s="169">
        <f>'2 уровень'!F185</f>
        <v>14.67764060356653</v>
      </c>
      <c r="F88" s="319">
        <f>'2 уровень'!G185</f>
        <v>10013.709999999999</v>
      </c>
      <c r="G88" s="319">
        <f>'2 уровень'!H185</f>
        <v>4172.38</v>
      </c>
      <c r="H88" s="320">
        <f>'2 уровень'!I185</f>
        <v>392.87126999999998</v>
      </c>
      <c r="I88" s="320">
        <f>'2 уровень'!J185</f>
        <v>-3779.50873</v>
      </c>
      <c r="J88" s="320">
        <f>'2 уровень'!K185</f>
        <v>-123.21804999999999</v>
      </c>
      <c r="K88" s="320">
        <f>'2 уровень'!L185</f>
        <v>269.65321999999998</v>
      </c>
      <c r="L88" s="319">
        <f>'2 уровень'!M185</f>
        <v>9.4159992618122033</v>
      </c>
      <c r="M88" s="70"/>
      <c r="N88" s="294"/>
      <c r="O88" s="7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31"/>
      <c r="AT88" s="31"/>
      <c r="AU88" s="31"/>
      <c r="AV88" s="31"/>
      <c r="AW88" s="31"/>
      <c r="AX88" s="31"/>
      <c r="AY88" s="31"/>
      <c r="AZ88" s="31"/>
      <c r="BA88" s="31"/>
      <c r="BB88" s="31"/>
      <c r="BC88" s="31"/>
      <c r="BD88" s="31"/>
      <c r="BE88" s="31"/>
      <c r="BF88" s="31"/>
      <c r="BG88" s="31"/>
      <c r="BH88" s="31"/>
      <c r="BI88" s="31"/>
      <c r="BJ88" s="31"/>
      <c r="BK88" s="31"/>
      <c r="BL88" s="31"/>
      <c r="BM88" s="31"/>
      <c r="BN88" s="31"/>
      <c r="BO88" s="31"/>
      <c r="BP88" s="31"/>
      <c r="BQ88" s="31"/>
      <c r="BR88" s="31"/>
      <c r="BS88" s="31"/>
      <c r="BT88" s="31"/>
      <c r="BU88" s="31"/>
      <c r="BV88" s="31"/>
      <c r="BW88" s="31"/>
      <c r="BX88" s="31"/>
      <c r="BY88" s="31"/>
      <c r="BZ88" s="31"/>
      <c r="CA88" s="31"/>
      <c r="CB88" s="31"/>
      <c r="CC88" s="31"/>
      <c r="CD88" s="31"/>
      <c r="CE88" s="31"/>
      <c r="CF88" s="31"/>
      <c r="CG88" s="31"/>
      <c r="CH88" s="31"/>
      <c r="CI88" s="31"/>
      <c r="CJ88" s="31"/>
      <c r="CK88" s="31"/>
      <c r="CL88" s="31"/>
      <c r="CM88" s="31"/>
      <c r="CN88" s="31"/>
      <c r="CO88" s="31"/>
      <c r="CP88" s="31"/>
      <c r="CQ88" s="31"/>
      <c r="CR88" s="31"/>
      <c r="CS88" s="31"/>
      <c r="CT88" s="31"/>
      <c r="CU88" s="31"/>
      <c r="CV88" s="31"/>
      <c r="CW88" s="31"/>
      <c r="CX88" s="31"/>
      <c r="CY88" s="31"/>
      <c r="CZ88" s="31"/>
      <c r="DA88" s="31"/>
      <c r="DB88" s="31"/>
      <c r="DC88" s="31"/>
      <c r="DD88" s="31"/>
      <c r="DE88" s="31"/>
      <c r="DF88" s="31"/>
      <c r="DG88" s="31"/>
      <c r="DH88" s="31"/>
      <c r="DI88" s="31"/>
      <c r="DJ88" s="31"/>
      <c r="DK88" s="31"/>
      <c r="DL88" s="31"/>
      <c r="DM88" s="31"/>
      <c r="DN88" s="31"/>
      <c r="DO88" s="31"/>
      <c r="DP88" s="31"/>
      <c r="DQ88" s="31"/>
      <c r="DR88" s="31"/>
      <c r="DS88" s="31"/>
      <c r="DT88" s="31"/>
      <c r="DU88" s="31"/>
      <c r="DV88" s="31"/>
      <c r="DW88" s="31"/>
      <c r="DX88" s="31"/>
      <c r="DY88" s="31"/>
      <c r="DZ88" s="31"/>
      <c r="EA88" s="31"/>
      <c r="EB88" s="31"/>
      <c r="EC88" s="31"/>
      <c r="ED88" s="31"/>
      <c r="EE88" s="31"/>
      <c r="EF88" s="31"/>
      <c r="EG88" s="31"/>
      <c r="EH88" s="31"/>
      <c r="EI88" s="31"/>
      <c r="EJ88" s="31"/>
      <c r="EK88" s="31"/>
      <c r="EL88" s="31"/>
      <c r="EM88" s="31"/>
      <c r="EN88" s="31"/>
      <c r="EO88" s="31"/>
      <c r="EP88" s="31"/>
      <c r="EQ88" s="31"/>
      <c r="ER88" s="31"/>
      <c r="ES88" s="31"/>
      <c r="ET88" s="31"/>
      <c r="EU88" s="31"/>
      <c r="EV88" s="31"/>
      <c r="EW88" s="31"/>
      <c r="EX88" s="31"/>
      <c r="EY88" s="31"/>
      <c r="EZ88" s="31"/>
      <c r="FA88" s="31"/>
      <c r="FB88" s="31"/>
      <c r="FC88" s="31"/>
      <c r="FD88" s="31"/>
      <c r="FE88" s="31"/>
      <c r="FF88" s="31"/>
      <c r="FG88" s="31"/>
      <c r="FH88" s="31"/>
      <c r="FI88" s="31"/>
      <c r="FJ88" s="31"/>
      <c r="FK88" s="31"/>
      <c r="FL88" s="31"/>
      <c r="FM88" s="31"/>
      <c r="FN88" s="31"/>
      <c r="FO88" s="31"/>
      <c r="FP88" s="31"/>
      <c r="FQ88" s="31"/>
      <c r="FR88" s="31"/>
      <c r="FS88" s="31"/>
      <c r="FT88" s="31"/>
      <c r="FU88" s="31"/>
      <c r="FV88" s="31"/>
      <c r="FW88" s="31"/>
      <c r="FX88" s="31"/>
      <c r="FY88" s="31"/>
      <c r="FZ88" s="31"/>
      <c r="GA88" s="31"/>
      <c r="GB88" s="31"/>
      <c r="GC88" s="31"/>
      <c r="GD88" s="31"/>
      <c r="GE88" s="31"/>
      <c r="GF88" s="31"/>
    </row>
    <row r="89" spans="1:188" s="32" customFormat="1" ht="45" x14ac:dyDescent="0.25">
      <c r="A89" s="78" t="s">
        <v>109</v>
      </c>
      <c r="B89" s="168">
        <f>'2 уровень'!C186</f>
        <v>500</v>
      </c>
      <c r="C89" s="168">
        <f>'2 уровень'!D186</f>
        <v>208</v>
      </c>
      <c r="D89" s="45">
        <f>'2 уровень'!E186</f>
        <v>245</v>
      </c>
      <c r="E89" s="169">
        <f>'2 уровень'!F186</f>
        <v>117.78846153846155</v>
      </c>
      <c r="F89" s="319">
        <f>'2 уровень'!G186</f>
        <v>533.80999999999995</v>
      </c>
      <c r="G89" s="319">
        <f>'2 уровень'!H186</f>
        <v>222.42</v>
      </c>
      <c r="H89" s="320">
        <f>'2 уровень'!I186</f>
        <v>224.84593999999998</v>
      </c>
      <c r="I89" s="320">
        <f>'2 уровень'!J186</f>
        <v>2.4259399999999971</v>
      </c>
      <c r="J89" s="320">
        <f>'2 уровень'!K186</f>
        <v>-1.7118199999999999</v>
      </c>
      <c r="K89" s="320">
        <f>'2 уровень'!L186</f>
        <v>223.13412</v>
      </c>
      <c r="L89" s="319">
        <f>'2 уровень'!M186</f>
        <v>101.09070227497527</v>
      </c>
      <c r="M89" s="70"/>
      <c r="N89" s="294"/>
      <c r="O89" s="7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31"/>
      <c r="AO89" s="31"/>
      <c r="AP89" s="31"/>
      <c r="AQ89" s="31"/>
      <c r="AR89" s="31"/>
      <c r="AS89" s="31"/>
      <c r="AT89" s="31"/>
      <c r="AU89" s="31"/>
      <c r="AV89" s="31"/>
      <c r="AW89" s="31"/>
      <c r="AX89" s="31"/>
      <c r="AY89" s="31"/>
      <c r="AZ89" s="31"/>
      <c r="BA89" s="31"/>
      <c r="BB89" s="31"/>
      <c r="BC89" s="31"/>
      <c r="BD89" s="31"/>
      <c r="BE89" s="31"/>
      <c r="BF89" s="31"/>
      <c r="BG89" s="31"/>
      <c r="BH89" s="31"/>
      <c r="BI89" s="31"/>
      <c r="BJ89" s="31"/>
      <c r="BK89" s="31"/>
      <c r="BL89" s="31"/>
      <c r="BM89" s="31"/>
      <c r="BN89" s="31"/>
      <c r="BO89" s="31"/>
      <c r="BP89" s="31"/>
      <c r="BQ89" s="31"/>
      <c r="BR89" s="31"/>
      <c r="BS89" s="31"/>
      <c r="BT89" s="31"/>
      <c r="BU89" s="31"/>
      <c r="BV89" s="31"/>
      <c r="BW89" s="31"/>
      <c r="BX89" s="31"/>
      <c r="BY89" s="31"/>
      <c r="BZ89" s="31"/>
      <c r="CA89" s="31"/>
      <c r="CB89" s="31"/>
      <c r="CC89" s="31"/>
      <c r="CD89" s="31"/>
      <c r="CE89" s="31"/>
      <c r="CF89" s="31"/>
      <c r="CG89" s="31"/>
      <c r="CH89" s="31"/>
      <c r="CI89" s="31"/>
      <c r="CJ89" s="31"/>
      <c r="CK89" s="31"/>
      <c r="CL89" s="31"/>
      <c r="CM89" s="31"/>
      <c r="CN89" s="31"/>
      <c r="CO89" s="31"/>
      <c r="CP89" s="31"/>
      <c r="CQ89" s="31"/>
      <c r="CR89" s="31"/>
      <c r="CS89" s="31"/>
      <c r="CT89" s="31"/>
      <c r="CU89" s="31"/>
      <c r="CV89" s="31"/>
      <c r="CW89" s="31"/>
      <c r="CX89" s="31"/>
      <c r="CY89" s="31"/>
      <c r="CZ89" s="31"/>
      <c r="DA89" s="31"/>
      <c r="DB89" s="31"/>
      <c r="DC89" s="31"/>
      <c r="DD89" s="31"/>
      <c r="DE89" s="31"/>
      <c r="DF89" s="31"/>
      <c r="DG89" s="31"/>
      <c r="DH89" s="31"/>
      <c r="DI89" s="31"/>
      <c r="DJ89" s="31"/>
      <c r="DK89" s="31"/>
      <c r="DL89" s="31"/>
      <c r="DM89" s="31"/>
      <c r="DN89" s="31"/>
      <c r="DO89" s="31"/>
      <c r="DP89" s="31"/>
      <c r="DQ89" s="31"/>
      <c r="DR89" s="31"/>
      <c r="DS89" s="31"/>
      <c r="DT89" s="31"/>
      <c r="DU89" s="31"/>
      <c r="DV89" s="31"/>
      <c r="DW89" s="31"/>
      <c r="DX89" s="31"/>
      <c r="DY89" s="31"/>
      <c r="DZ89" s="31"/>
      <c r="EA89" s="31"/>
      <c r="EB89" s="31"/>
      <c r="EC89" s="31"/>
      <c r="ED89" s="31"/>
      <c r="EE89" s="31"/>
      <c r="EF89" s="31"/>
      <c r="EG89" s="31"/>
      <c r="EH89" s="31"/>
      <c r="EI89" s="31"/>
      <c r="EJ89" s="31"/>
      <c r="EK89" s="31"/>
      <c r="EL89" s="31"/>
      <c r="EM89" s="31"/>
      <c r="EN89" s="31"/>
      <c r="EO89" s="31"/>
      <c r="EP89" s="31"/>
      <c r="EQ89" s="31"/>
      <c r="ER89" s="31"/>
      <c r="ES89" s="31"/>
      <c r="ET89" s="31"/>
      <c r="EU89" s="31"/>
      <c r="EV89" s="31"/>
      <c r="EW89" s="31"/>
      <c r="EX89" s="31"/>
      <c r="EY89" s="31"/>
      <c r="EZ89" s="31"/>
      <c r="FA89" s="31"/>
      <c r="FB89" s="31"/>
      <c r="FC89" s="31"/>
      <c r="FD89" s="31"/>
      <c r="FE89" s="31"/>
      <c r="FF89" s="31"/>
      <c r="FG89" s="31"/>
      <c r="FH89" s="31"/>
      <c r="FI89" s="31"/>
      <c r="FJ89" s="31"/>
      <c r="FK89" s="31"/>
      <c r="FL89" s="31"/>
      <c r="FM89" s="31"/>
      <c r="FN89" s="31"/>
      <c r="FO89" s="31"/>
      <c r="FP89" s="31"/>
      <c r="FQ89" s="31"/>
      <c r="FR89" s="31"/>
      <c r="FS89" s="31"/>
      <c r="FT89" s="31"/>
      <c r="FU89" s="31"/>
      <c r="FV89" s="31"/>
      <c r="FW89" s="31"/>
      <c r="FX89" s="31"/>
      <c r="FY89" s="31"/>
      <c r="FZ89" s="31"/>
      <c r="GA89" s="31"/>
      <c r="GB89" s="31"/>
      <c r="GC89" s="31"/>
      <c r="GD89" s="31"/>
      <c r="GE89" s="31"/>
      <c r="GF89" s="31"/>
    </row>
    <row r="90" spans="1:188" s="32" customFormat="1" ht="38.1" customHeight="1" thickBot="1" x14ac:dyDescent="0.3">
      <c r="A90" s="273" t="s">
        <v>123</v>
      </c>
      <c r="B90" s="246">
        <f>'2 уровень'!C187</f>
        <v>7150</v>
      </c>
      <c r="C90" s="246">
        <f>'2 уровень'!D187</f>
        <v>2979</v>
      </c>
      <c r="D90" s="282">
        <f>'2 уровень'!E187</f>
        <v>2821</v>
      </c>
      <c r="E90" s="247">
        <f>'2 уровень'!F187</f>
        <v>94.696206780798931</v>
      </c>
      <c r="F90" s="321">
        <f>'2 уровень'!G187</f>
        <v>6958.5230000000001</v>
      </c>
      <c r="G90" s="321">
        <f>'2 уровень'!H187</f>
        <v>2899.38</v>
      </c>
      <c r="H90" s="322">
        <f>'2 уровень'!I187</f>
        <v>2757.1322599999999</v>
      </c>
      <c r="I90" s="322">
        <f>'2 уровень'!J187</f>
        <v>-142.24774000000025</v>
      </c>
      <c r="J90" s="322">
        <f>'2 уровень'!K187</f>
        <v>-2.9196599999999999</v>
      </c>
      <c r="K90" s="322">
        <f>'2 уровень'!L187</f>
        <v>2754.2125999999998</v>
      </c>
      <c r="L90" s="321">
        <f>'2 уровень'!M187</f>
        <v>95.093856617621682</v>
      </c>
      <c r="M90" s="70"/>
      <c r="N90" s="70"/>
      <c r="O90" s="732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  <c r="AL90" s="31"/>
      <c r="AM90" s="31"/>
      <c r="AN90" s="31"/>
      <c r="AO90" s="31"/>
      <c r="AP90" s="31"/>
      <c r="AQ90" s="31"/>
      <c r="AR90" s="31"/>
      <c r="AS90" s="31"/>
      <c r="AT90" s="31"/>
      <c r="AU90" s="31"/>
      <c r="AV90" s="31"/>
      <c r="AW90" s="31"/>
      <c r="AX90" s="31"/>
      <c r="AY90" s="31"/>
      <c r="AZ90" s="31"/>
      <c r="BA90" s="31"/>
      <c r="BB90" s="31"/>
      <c r="BC90" s="31"/>
      <c r="BD90" s="31"/>
      <c r="BE90" s="31"/>
      <c r="BF90" s="31"/>
      <c r="BG90" s="31"/>
      <c r="BH90" s="31"/>
      <c r="BI90" s="31"/>
      <c r="BJ90" s="31"/>
      <c r="BK90" s="31"/>
      <c r="BL90" s="31"/>
      <c r="BM90" s="31"/>
      <c r="BN90" s="31"/>
      <c r="BO90" s="31"/>
      <c r="BP90" s="31"/>
      <c r="BQ90" s="31"/>
      <c r="BR90" s="31"/>
      <c r="BS90" s="31"/>
      <c r="BT90" s="31"/>
      <c r="BU90" s="31"/>
      <c r="BV90" s="31"/>
      <c r="BW90" s="31"/>
      <c r="BX90" s="31"/>
      <c r="BY90" s="31"/>
      <c r="BZ90" s="31"/>
      <c r="CA90" s="31"/>
      <c r="CB90" s="31"/>
      <c r="CC90" s="31"/>
      <c r="CD90" s="31"/>
      <c r="CE90" s="31"/>
      <c r="CF90" s="31"/>
      <c r="CG90" s="31"/>
      <c r="CH90" s="31"/>
      <c r="CI90" s="31"/>
      <c r="CJ90" s="31"/>
      <c r="CK90" s="31"/>
      <c r="CL90" s="31"/>
      <c r="CM90" s="31"/>
      <c r="CN90" s="31"/>
      <c r="CO90" s="31"/>
      <c r="CP90" s="31"/>
      <c r="CQ90" s="31"/>
      <c r="CR90" s="31"/>
      <c r="CS90" s="31"/>
      <c r="CT90" s="31"/>
      <c r="CU90" s="31"/>
      <c r="CV90" s="31"/>
      <c r="CW90" s="31"/>
      <c r="CX90" s="31"/>
      <c r="CY90" s="31"/>
      <c r="CZ90" s="31"/>
      <c r="DA90" s="31"/>
      <c r="DB90" s="31"/>
      <c r="DC90" s="31"/>
      <c r="DD90" s="31"/>
      <c r="DE90" s="31"/>
      <c r="DF90" s="31"/>
      <c r="DG90" s="31"/>
      <c r="DH90" s="31"/>
      <c r="DI90" s="31"/>
      <c r="DJ90" s="31"/>
      <c r="DK90" s="31"/>
      <c r="DL90" s="31"/>
      <c r="DM90" s="31"/>
      <c r="DN90" s="31"/>
      <c r="DO90" s="31"/>
      <c r="DP90" s="31"/>
      <c r="DQ90" s="31"/>
      <c r="DR90" s="31"/>
      <c r="DS90" s="31"/>
      <c r="DT90" s="31"/>
      <c r="DU90" s="31"/>
      <c r="DV90" s="31"/>
      <c r="DW90" s="31"/>
      <c r="DX90" s="31"/>
      <c r="DY90" s="31"/>
      <c r="DZ90" s="31"/>
      <c r="EA90" s="31"/>
      <c r="EB90" s="31"/>
      <c r="EC90" s="31"/>
      <c r="ED90" s="31"/>
      <c r="EE90" s="31"/>
      <c r="EF90" s="31"/>
      <c r="EG90" s="31"/>
      <c r="EH90" s="31"/>
      <c r="EI90" s="31"/>
      <c r="EJ90" s="31"/>
      <c r="EK90" s="31"/>
      <c r="EL90" s="31"/>
      <c r="EM90" s="31"/>
      <c r="EN90" s="31"/>
      <c r="EO90" s="31"/>
      <c r="EP90" s="31"/>
      <c r="EQ90" s="31"/>
      <c r="ER90" s="31"/>
      <c r="ES90" s="31"/>
      <c r="ET90" s="31"/>
      <c r="EU90" s="31"/>
      <c r="EV90" s="31"/>
      <c r="EW90" s="31"/>
      <c r="EX90" s="31"/>
      <c r="EY90" s="31"/>
      <c r="EZ90" s="31"/>
      <c r="FA90" s="31"/>
      <c r="FB90" s="31"/>
      <c r="FC90" s="31"/>
      <c r="FD90" s="31"/>
      <c r="FE90" s="31"/>
      <c r="FF90" s="31"/>
      <c r="FG90" s="31"/>
      <c r="FH90" s="31"/>
      <c r="FI90" s="31"/>
      <c r="FJ90" s="31"/>
      <c r="FK90" s="31"/>
      <c r="FL90" s="31"/>
      <c r="FM90" s="31"/>
      <c r="FN90" s="31"/>
      <c r="FO90" s="31"/>
      <c r="FP90" s="31"/>
      <c r="FQ90" s="31"/>
      <c r="FR90" s="31"/>
      <c r="FS90" s="31"/>
      <c r="FT90" s="31"/>
      <c r="FU90" s="31"/>
      <c r="FV90" s="31"/>
      <c r="FW90" s="31"/>
      <c r="FX90" s="31"/>
      <c r="FY90" s="31"/>
      <c r="FZ90" s="31"/>
      <c r="GA90" s="31"/>
      <c r="GB90" s="31"/>
      <c r="GC90" s="31"/>
      <c r="GD90" s="31"/>
      <c r="GE90" s="31"/>
      <c r="GF90" s="31"/>
    </row>
    <row r="91" spans="1:188" s="32" customFormat="1" ht="15" customHeight="1" thickBot="1" x14ac:dyDescent="0.3">
      <c r="A91" s="234" t="s">
        <v>107</v>
      </c>
      <c r="B91" s="248">
        <f>'2 уровень'!C188</f>
        <v>0</v>
      </c>
      <c r="C91" s="248">
        <f>'2 уровень'!D188</f>
        <v>0</v>
      </c>
      <c r="D91" s="283">
        <f>'2 уровень'!E188</f>
        <v>0</v>
      </c>
      <c r="E91" s="249">
        <f>'2 уровень'!F188</f>
        <v>0</v>
      </c>
      <c r="F91" s="323">
        <f>'2 уровень'!G188</f>
        <v>26374.445480000002</v>
      </c>
      <c r="G91" s="323">
        <f>'2 уровень'!H188</f>
        <v>10989.349999999999</v>
      </c>
      <c r="H91" s="324">
        <f>'2 уровень'!I188</f>
        <v>4847.2014600000002</v>
      </c>
      <c r="I91" s="324">
        <f>'2 уровень'!J188</f>
        <v>-6142.1485400000001</v>
      </c>
      <c r="J91" s="324">
        <f>'2 уровень'!K188</f>
        <v>-248.73707999999996</v>
      </c>
      <c r="K91" s="324">
        <f>'2 уровень'!L188</f>
        <v>4598.4643799999994</v>
      </c>
      <c r="L91" s="323">
        <f>'2 уровень'!M188</f>
        <v>44.108172548876873</v>
      </c>
      <c r="M91" s="70"/>
      <c r="N91" s="294"/>
      <c r="O91" s="731"/>
    </row>
    <row r="92" spans="1:188" ht="15" customHeight="1" x14ac:dyDescent="0.25">
      <c r="A92" s="135" t="s">
        <v>22</v>
      </c>
      <c r="B92" s="67"/>
      <c r="C92" s="67"/>
      <c r="D92" s="67"/>
      <c r="E92" s="109"/>
      <c r="F92" s="325"/>
      <c r="G92" s="325"/>
      <c r="H92" s="325"/>
      <c r="I92" s="325"/>
      <c r="J92" s="325"/>
      <c r="K92" s="325"/>
      <c r="L92" s="325"/>
      <c r="M92" s="70"/>
      <c r="O92" s="731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F92" s="32"/>
      <c r="AG92" s="32"/>
      <c r="AH92" s="32"/>
      <c r="AI92" s="32"/>
      <c r="AJ92" s="32"/>
      <c r="AK92" s="32"/>
      <c r="AL92" s="32"/>
      <c r="AM92" s="32"/>
      <c r="AN92" s="32"/>
      <c r="AO92" s="32"/>
      <c r="AP92" s="32"/>
      <c r="AQ92" s="32"/>
      <c r="AR92" s="32"/>
      <c r="AS92" s="32"/>
      <c r="AT92" s="32"/>
      <c r="AU92" s="32"/>
      <c r="AV92" s="32"/>
      <c r="AW92" s="32"/>
      <c r="AX92" s="32"/>
      <c r="AY92" s="32"/>
      <c r="AZ92" s="32"/>
      <c r="BA92" s="32"/>
      <c r="BB92" s="32"/>
      <c r="BC92" s="32"/>
      <c r="BD92" s="32"/>
      <c r="BE92" s="32"/>
      <c r="BF92" s="32"/>
      <c r="BG92" s="32"/>
      <c r="BH92" s="32"/>
      <c r="BI92" s="32"/>
      <c r="BJ92" s="32"/>
      <c r="BK92" s="32"/>
      <c r="BL92" s="32"/>
      <c r="BM92" s="32"/>
      <c r="BN92" s="32"/>
      <c r="BO92" s="32"/>
      <c r="BP92" s="32"/>
      <c r="BQ92" s="32"/>
      <c r="BR92" s="32"/>
      <c r="BS92" s="32"/>
      <c r="BT92" s="32"/>
      <c r="BU92" s="32"/>
      <c r="BV92" s="32"/>
      <c r="BW92" s="32"/>
      <c r="BX92" s="32"/>
      <c r="BY92" s="32"/>
      <c r="BZ92" s="32"/>
      <c r="CA92" s="32"/>
      <c r="CB92" s="32"/>
      <c r="CC92" s="32"/>
      <c r="CD92" s="32"/>
      <c r="CE92" s="32"/>
      <c r="CF92" s="32"/>
      <c r="CG92" s="32"/>
      <c r="CH92" s="32"/>
      <c r="CI92" s="32"/>
      <c r="CJ92" s="32"/>
      <c r="CK92" s="32"/>
      <c r="CL92" s="32"/>
      <c r="CM92" s="32"/>
      <c r="CN92" s="32"/>
      <c r="CO92" s="32"/>
      <c r="CP92" s="32"/>
      <c r="CQ92" s="32"/>
      <c r="CR92" s="32"/>
      <c r="CS92" s="32"/>
      <c r="CT92" s="32"/>
      <c r="CU92" s="32"/>
      <c r="CV92" s="32"/>
      <c r="CW92" s="32"/>
      <c r="CX92" s="32"/>
      <c r="CY92" s="32"/>
      <c r="CZ92" s="32"/>
      <c r="DA92" s="32"/>
      <c r="DB92" s="32"/>
      <c r="DC92" s="32"/>
      <c r="DD92" s="32"/>
      <c r="DE92" s="32"/>
      <c r="DF92" s="32"/>
      <c r="DG92" s="32"/>
      <c r="DH92" s="32"/>
      <c r="DI92" s="32"/>
      <c r="DJ92" s="32"/>
      <c r="DK92" s="32"/>
      <c r="DL92" s="32"/>
      <c r="DM92" s="32"/>
      <c r="DN92" s="32"/>
      <c r="DO92" s="32"/>
      <c r="DP92" s="32"/>
      <c r="DQ92" s="32"/>
      <c r="DR92" s="32"/>
      <c r="DS92" s="32"/>
      <c r="DT92" s="32"/>
      <c r="DU92" s="32"/>
      <c r="DV92" s="32"/>
      <c r="DW92" s="32"/>
      <c r="DX92" s="32"/>
      <c r="DY92" s="32"/>
      <c r="DZ92" s="32"/>
      <c r="EA92" s="32"/>
      <c r="EB92" s="32"/>
      <c r="EC92" s="32"/>
      <c r="ED92" s="32"/>
      <c r="EE92" s="32"/>
      <c r="EF92" s="32"/>
      <c r="EG92" s="32"/>
      <c r="EH92" s="32"/>
      <c r="EI92" s="32"/>
      <c r="EJ92" s="32"/>
      <c r="EK92" s="32"/>
      <c r="EL92" s="32"/>
      <c r="EM92" s="32"/>
      <c r="EN92" s="32"/>
      <c r="EO92" s="32"/>
      <c r="EP92" s="32"/>
      <c r="EQ92" s="32"/>
      <c r="ER92" s="32"/>
      <c r="ES92" s="32"/>
      <c r="ET92" s="32"/>
      <c r="EU92" s="32"/>
      <c r="EV92" s="32"/>
      <c r="EW92" s="32"/>
      <c r="EX92" s="32"/>
      <c r="EY92" s="32"/>
      <c r="EZ92" s="32"/>
      <c r="FA92" s="32"/>
      <c r="FB92" s="32"/>
      <c r="FC92" s="32"/>
      <c r="FD92" s="32"/>
      <c r="FE92" s="32"/>
      <c r="FF92" s="32"/>
      <c r="FG92" s="32"/>
      <c r="FH92" s="32"/>
      <c r="FI92" s="32"/>
      <c r="FJ92" s="32"/>
      <c r="FK92" s="32"/>
      <c r="FL92" s="32"/>
      <c r="FM92" s="32"/>
      <c r="FN92" s="32"/>
      <c r="FO92" s="32"/>
      <c r="FP92" s="32"/>
      <c r="FQ92" s="32"/>
      <c r="FR92" s="32"/>
      <c r="FS92" s="32"/>
      <c r="FT92" s="32"/>
      <c r="FU92" s="32"/>
      <c r="FV92" s="32"/>
      <c r="FW92" s="32"/>
      <c r="FX92" s="32"/>
      <c r="FY92" s="32"/>
      <c r="FZ92" s="32"/>
      <c r="GA92" s="32"/>
      <c r="GB92" s="32"/>
      <c r="GC92" s="32"/>
      <c r="GD92" s="32"/>
      <c r="GE92" s="32"/>
      <c r="GF92" s="32"/>
    </row>
    <row r="93" spans="1:188" ht="30" x14ac:dyDescent="0.25">
      <c r="A93" s="231" t="s">
        <v>120</v>
      </c>
      <c r="B93" s="229">
        <f>'1 уровень'!D288</f>
        <v>5204</v>
      </c>
      <c r="C93" s="229">
        <f>'1 уровень'!E288</f>
        <v>2169</v>
      </c>
      <c r="D93" s="229">
        <f>'1 уровень'!F288</f>
        <v>1005</v>
      </c>
      <c r="E93" s="230">
        <f>'1 уровень'!G288</f>
        <v>46.334716459197786</v>
      </c>
      <c r="F93" s="326">
        <f>'1 уровень'!H288</f>
        <v>8808.7148400000005</v>
      </c>
      <c r="G93" s="326">
        <f>'1 уровень'!I288</f>
        <v>3670.2999999999997</v>
      </c>
      <c r="H93" s="326">
        <f>'1 уровень'!J288</f>
        <v>2163.37826</v>
      </c>
      <c r="I93" s="326">
        <f>'1 уровень'!K288</f>
        <v>-1506.9217399999998</v>
      </c>
      <c r="J93" s="326">
        <f>'1 уровень'!L288</f>
        <v>-52.647840000000002</v>
      </c>
      <c r="K93" s="326">
        <f>'1 уровень'!M288</f>
        <v>2110.7304199999999</v>
      </c>
      <c r="L93" s="326">
        <f>'1 уровень'!N288</f>
        <v>58.942818298231757</v>
      </c>
      <c r="M93" s="70"/>
      <c r="O93" s="731"/>
    </row>
    <row r="94" spans="1:188" ht="30" x14ac:dyDescent="0.25">
      <c r="A94" s="78" t="s">
        <v>79</v>
      </c>
      <c r="B94" s="34">
        <f>'1 уровень'!D289</f>
        <v>3703</v>
      </c>
      <c r="C94" s="34">
        <f>'1 уровень'!E289</f>
        <v>1543</v>
      </c>
      <c r="D94" s="34">
        <f>'1 уровень'!F289</f>
        <v>778</v>
      </c>
      <c r="E94" s="106">
        <f>'1 уровень'!G289</f>
        <v>50.421257290991569</v>
      </c>
      <c r="F94" s="327">
        <f>'1 уровень'!H289</f>
        <v>4987.9409999999998</v>
      </c>
      <c r="G94" s="327">
        <f>'1 уровень'!I289</f>
        <v>2078.31</v>
      </c>
      <c r="H94" s="327">
        <f>'1 уровень'!J289</f>
        <v>1168.48927</v>
      </c>
      <c r="I94" s="327">
        <f>'1 уровень'!K289</f>
        <v>-909.82072999999991</v>
      </c>
      <c r="J94" s="327">
        <f>'1 уровень'!L289</f>
        <v>-3.4322399999999997</v>
      </c>
      <c r="K94" s="327">
        <f>'1 уровень'!M289</f>
        <v>1165.0570299999999</v>
      </c>
      <c r="L94" s="327">
        <f>'1 уровень'!N289</f>
        <v>56.22304997810722</v>
      </c>
      <c r="M94" s="70"/>
      <c r="O94" s="731"/>
    </row>
    <row r="95" spans="1:188" ht="30" x14ac:dyDescent="0.25">
      <c r="A95" s="78" t="s">
        <v>80</v>
      </c>
      <c r="B95" s="34">
        <f>'1 уровень'!D290</f>
        <v>1111</v>
      </c>
      <c r="C95" s="34">
        <f>'1 уровень'!E290</f>
        <v>463</v>
      </c>
      <c r="D95" s="34">
        <f>'1 уровень'!F290</f>
        <v>63</v>
      </c>
      <c r="E95" s="106">
        <f>'1 уровень'!G290</f>
        <v>13.606911447084233</v>
      </c>
      <c r="F95" s="327">
        <f>'1 уровень'!H290</f>
        <v>1688.0978400000001</v>
      </c>
      <c r="G95" s="327">
        <f>'1 уровень'!I290</f>
        <v>703.37</v>
      </c>
      <c r="H95" s="327">
        <f>'1 уровень'!J290</f>
        <v>98.071390000000008</v>
      </c>
      <c r="I95" s="327">
        <f>'1 уровень'!K290</f>
        <v>-605.29861000000005</v>
      </c>
      <c r="J95" s="327">
        <f>'1 уровень'!L290</f>
        <v>-49.215600000000002</v>
      </c>
      <c r="K95" s="327">
        <f>'1 уровень'!M290</f>
        <v>48.855790000000013</v>
      </c>
      <c r="L95" s="327">
        <f>'1 уровень'!N290</f>
        <v>13.943072636023714</v>
      </c>
      <c r="M95" s="70"/>
      <c r="O95" s="731"/>
    </row>
    <row r="96" spans="1:188" s="32" customFormat="1" ht="30" x14ac:dyDescent="0.25">
      <c r="A96" s="78" t="s">
        <v>110</v>
      </c>
      <c r="B96" s="45">
        <f>'1 уровень'!D291</f>
        <v>160</v>
      </c>
      <c r="C96" s="45">
        <f>'1 уровень'!E291</f>
        <v>67</v>
      </c>
      <c r="D96" s="33">
        <f>'1 уровень'!F291</f>
        <v>54</v>
      </c>
      <c r="E96" s="105">
        <f>'1 уровень'!G291</f>
        <v>80.597014925373131</v>
      </c>
      <c r="F96" s="320">
        <f>'1 уровень'!H291</f>
        <v>874.94399999999996</v>
      </c>
      <c r="G96" s="320">
        <f>'1 уровень'!I291</f>
        <v>364.56</v>
      </c>
      <c r="H96" s="320">
        <f>'1 уровень'!J291</f>
        <v>295.29359999999997</v>
      </c>
      <c r="I96" s="320">
        <f>'1 уровень'!K291</f>
        <v>-69.266400000000033</v>
      </c>
      <c r="J96" s="320">
        <f>'1 уровень'!L291</f>
        <v>0</v>
      </c>
      <c r="K96" s="320">
        <f>'1 уровень'!M291</f>
        <v>295.29359999999997</v>
      </c>
      <c r="L96" s="320">
        <f>'1 уровень'!N291</f>
        <v>81</v>
      </c>
      <c r="M96" s="70"/>
      <c r="N96" s="294"/>
      <c r="O96" s="731"/>
    </row>
    <row r="97" spans="1:15" ht="30" x14ac:dyDescent="0.25">
      <c r="A97" s="78" t="s">
        <v>111</v>
      </c>
      <c r="B97" s="34">
        <f>'1 уровень'!D292</f>
        <v>230</v>
      </c>
      <c r="C97" s="34">
        <f>'1 уровень'!E292</f>
        <v>96</v>
      </c>
      <c r="D97" s="34">
        <f>'1 уровень'!F292</f>
        <v>110</v>
      </c>
      <c r="E97" s="106">
        <f>'1 уровень'!G292</f>
        <v>114.58333333333333</v>
      </c>
      <c r="F97" s="327">
        <f>'1 уровень'!H292</f>
        <v>1257.732</v>
      </c>
      <c r="G97" s="327">
        <f>'1 уровень'!I292</f>
        <v>524.05999999999995</v>
      </c>
      <c r="H97" s="327">
        <f>'1 уровень'!J292</f>
        <v>601.524</v>
      </c>
      <c r="I97" s="327">
        <f>'1 уровень'!K292</f>
        <v>77.464000000000055</v>
      </c>
      <c r="J97" s="327">
        <f>'1 уровень'!L292</f>
        <v>0</v>
      </c>
      <c r="K97" s="327">
        <f>'1 уровень'!M292</f>
        <v>601.524</v>
      </c>
      <c r="L97" s="327">
        <f>'1 уровень'!N292</f>
        <v>114.78151356714881</v>
      </c>
      <c r="M97" s="70"/>
      <c r="O97" s="731"/>
    </row>
    <row r="98" spans="1:15" ht="30" x14ac:dyDescent="0.25">
      <c r="A98" s="231" t="s">
        <v>112</v>
      </c>
      <c r="B98" s="229">
        <f>'1 уровень'!D293</f>
        <v>6622</v>
      </c>
      <c r="C98" s="229">
        <f>'1 уровень'!E293</f>
        <v>2759</v>
      </c>
      <c r="D98" s="229">
        <f>'1 уровень'!F293</f>
        <v>1432</v>
      </c>
      <c r="E98" s="230">
        <f>'1 уровень'!G293</f>
        <v>51.902863356288506</v>
      </c>
      <c r="F98" s="326">
        <f>'1 уровень'!H293</f>
        <v>13509.033250000002</v>
      </c>
      <c r="G98" s="326">
        <f>'1 уровень'!I293</f>
        <v>5628.76</v>
      </c>
      <c r="H98" s="326">
        <f>'1 уровень'!J293</f>
        <v>4682.4346700000006</v>
      </c>
      <c r="I98" s="326">
        <f>'1 уровень'!K293</f>
        <v>-946.32532999999944</v>
      </c>
      <c r="J98" s="326">
        <f>'1 уровень'!L293</f>
        <v>-21.02985</v>
      </c>
      <c r="K98" s="326">
        <f>'1 уровень'!M293</f>
        <v>4661.4048200000007</v>
      </c>
      <c r="L98" s="326">
        <f>'1 уровень'!N293</f>
        <v>83.187676681897969</v>
      </c>
      <c r="M98" s="70"/>
      <c r="O98" s="731"/>
    </row>
    <row r="99" spans="1:15" ht="30" x14ac:dyDescent="0.25">
      <c r="A99" s="78" t="s">
        <v>108</v>
      </c>
      <c r="B99" s="34">
        <f>'1 уровень'!D294</f>
        <v>1763</v>
      </c>
      <c r="C99" s="34">
        <f>'1 уровень'!E294</f>
        <v>735</v>
      </c>
      <c r="D99" s="34">
        <f>'1 уровень'!F294</f>
        <v>202</v>
      </c>
      <c r="E99" s="106">
        <f>'1 уровень'!G294</f>
        <v>27.482993197278908</v>
      </c>
      <c r="F99" s="327">
        <f>'1 уровень'!H294</f>
        <v>3115.3972999999996</v>
      </c>
      <c r="G99" s="327">
        <f>'1 уровень'!I294</f>
        <v>1298.08</v>
      </c>
      <c r="H99" s="327">
        <f>'1 уровень'!J294</f>
        <v>361.83514000000002</v>
      </c>
      <c r="I99" s="327">
        <f>'1 уровень'!K294</f>
        <v>-936.2448599999999</v>
      </c>
      <c r="J99" s="327">
        <f>'1 уровень'!L294</f>
        <v>0</v>
      </c>
      <c r="K99" s="327">
        <f>'1 уровень'!M294</f>
        <v>361.83514000000002</v>
      </c>
      <c r="L99" s="327">
        <f>'1 уровень'!N294</f>
        <v>27.874641008258354</v>
      </c>
      <c r="M99" s="70"/>
      <c r="O99" s="731"/>
    </row>
    <row r="100" spans="1:15" ht="60" x14ac:dyDescent="0.25">
      <c r="A100" s="78" t="s">
        <v>81</v>
      </c>
      <c r="B100" s="34">
        <f>'1 уровень'!D295</f>
        <v>4400</v>
      </c>
      <c r="C100" s="34">
        <f>'1 уровень'!E295</f>
        <v>1833</v>
      </c>
      <c r="D100" s="34">
        <f>'1 уровень'!F295</f>
        <v>1230</v>
      </c>
      <c r="E100" s="106">
        <f>'1 уровень'!G295</f>
        <v>67.103109656301143</v>
      </c>
      <c r="F100" s="327">
        <f>'1 уровень'!H295</f>
        <v>9982.8080000000009</v>
      </c>
      <c r="G100" s="327">
        <f>'1 уровень'!I295</f>
        <v>4159.5</v>
      </c>
      <c r="H100" s="327">
        <f>'1 уровень'!J295</f>
        <v>4320.5995300000004</v>
      </c>
      <c r="I100" s="327">
        <f>'1 уровень'!K295</f>
        <v>161.09953000000041</v>
      </c>
      <c r="J100" s="327">
        <f>'1 уровень'!L295</f>
        <v>-21.02985</v>
      </c>
      <c r="K100" s="327">
        <f>'1 уровень'!M295</f>
        <v>4299.5696800000005</v>
      </c>
      <c r="L100" s="327">
        <f>'1 уровень'!N295</f>
        <v>103.87305036663062</v>
      </c>
      <c r="M100" s="70"/>
      <c r="O100" s="731"/>
    </row>
    <row r="101" spans="1:15" ht="45" x14ac:dyDescent="0.25">
      <c r="A101" s="78" t="s">
        <v>109</v>
      </c>
      <c r="B101" s="34">
        <f>'1 уровень'!D296</f>
        <v>459</v>
      </c>
      <c r="C101" s="34">
        <f>'1 уровень'!E296</f>
        <v>191</v>
      </c>
      <c r="D101" s="34">
        <f>'1 уровень'!F296</f>
        <v>0</v>
      </c>
      <c r="E101" s="106">
        <f>'1 уровень'!G296</f>
        <v>0</v>
      </c>
      <c r="F101" s="327">
        <f>'1 уровень'!H296</f>
        <v>410.82794999999993</v>
      </c>
      <c r="G101" s="327">
        <f>'1 уровень'!I296</f>
        <v>171.18</v>
      </c>
      <c r="H101" s="327">
        <f>'1 уровень'!J296</f>
        <v>0</v>
      </c>
      <c r="I101" s="327">
        <f>'1 уровень'!K296</f>
        <v>-171.18</v>
      </c>
      <c r="J101" s="327">
        <f>'1 уровень'!L296</f>
        <v>0</v>
      </c>
      <c r="K101" s="327">
        <f>'1 уровень'!M296</f>
        <v>0</v>
      </c>
      <c r="L101" s="327">
        <f>'1 уровень'!N296</f>
        <v>0</v>
      </c>
      <c r="M101" s="70"/>
      <c r="O101" s="731"/>
    </row>
    <row r="102" spans="1:15" ht="30.75" thickBot="1" x14ac:dyDescent="0.3">
      <c r="A102" s="172" t="s">
        <v>123</v>
      </c>
      <c r="B102" s="232">
        <f>'1 уровень'!D297</f>
        <v>7300</v>
      </c>
      <c r="C102" s="232">
        <f>'1 уровень'!E297</f>
        <v>3042</v>
      </c>
      <c r="D102" s="232">
        <f>'1 уровень'!F297</f>
        <v>2792</v>
      </c>
      <c r="E102" s="233">
        <f>'1 уровень'!G297</f>
        <v>91.781722550953319</v>
      </c>
      <c r="F102" s="329">
        <f>'1 уровень'!H297</f>
        <v>5920.4459999999999</v>
      </c>
      <c r="G102" s="329">
        <f>'1 уровень'!I297</f>
        <v>2466.85</v>
      </c>
      <c r="H102" s="329">
        <f>'1 уровень'!J297</f>
        <v>2259.0585400000004</v>
      </c>
      <c r="I102" s="329">
        <f>'1 уровень'!K297</f>
        <v>-207.79145999999946</v>
      </c>
      <c r="J102" s="329">
        <f>'1 уровень'!L297</f>
        <v>-1.4598200000000001</v>
      </c>
      <c r="K102" s="329">
        <f>'1 уровень'!M297</f>
        <v>2257.5987200000004</v>
      </c>
      <c r="L102" s="329">
        <f>'1 уровень'!N297</f>
        <v>91.576647951841437</v>
      </c>
      <c r="M102" s="70"/>
      <c r="N102" s="70"/>
      <c r="O102" s="732"/>
    </row>
    <row r="103" spans="1:15" ht="15.75" thickBot="1" x14ac:dyDescent="0.3">
      <c r="A103" s="241" t="s">
        <v>105</v>
      </c>
      <c r="B103" s="235">
        <f>'1 уровень'!D298</f>
        <v>0</v>
      </c>
      <c r="C103" s="235">
        <f>'1 уровень'!E298</f>
        <v>0</v>
      </c>
      <c r="D103" s="235">
        <f>'1 уровень'!F298</f>
        <v>0</v>
      </c>
      <c r="E103" s="236">
        <f>'1 уровень'!G298</f>
        <v>0</v>
      </c>
      <c r="F103" s="338">
        <f>'1 уровень'!H298</f>
        <v>28238.194090000001</v>
      </c>
      <c r="G103" s="338">
        <f>'1 уровень'!I298</f>
        <v>11765.91</v>
      </c>
      <c r="H103" s="338">
        <f>'1 уровень'!J298</f>
        <v>9104.87147</v>
      </c>
      <c r="I103" s="338">
        <f>'1 уровень'!K298</f>
        <v>-2661.0385299999989</v>
      </c>
      <c r="J103" s="338">
        <f>'1 уровень'!L298</f>
        <v>-75.137509999999992</v>
      </c>
      <c r="K103" s="338">
        <f>'1 уровень'!M298</f>
        <v>9029.7339600000014</v>
      </c>
      <c r="L103" s="338">
        <f>'1 уровень'!N298</f>
        <v>77.383487295075355</v>
      </c>
      <c r="M103" s="70"/>
      <c r="O103" s="731"/>
    </row>
    <row r="104" spans="1:15" ht="15" customHeight="1" x14ac:dyDescent="0.25">
      <c r="A104" s="135" t="s">
        <v>23</v>
      </c>
      <c r="B104" s="67"/>
      <c r="C104" s="67"/>
      <c r="D104" s="67"/>
      <c r="E104" s="109"/>
      <c r="F104" s="325"/>
      <c r="G104" s="325"/>
      <c r="H104" s="325"/>
      <c r="I104" s="325"/>
      <c r="J104" s="325"/>
      <c r="K104" s="325"/>
      <c r="L104" s="325"/>
      <c r="M104" s="70"/>
      <c r="O104" s="731"/>
    </row>
    <row r="105" spans="1:15" ht="30" x14ac:dyDescent="0.25">
      <c r="A105" s="231" t="s">
        <v>120</v>
      </c>
      <c r="B105" s="229">
        <f>'2 уровень'!C203</f>
        <v>6752</v>
      </c>
      <c r="C105" s="229">
        <f>'2 уровень'!D203</f>
        <v>2813</v>
      </c>
      <c r="D105" s="229">
        <f>'2 уровень'!E203</f>
        <v>3425</v>
      </c>
      <c r="E105" s="230">
        <f>'2 уровень'!F203</f>
        <v>121.75613224315678</v>
      </c>
      <c r="F105" s="326">
        <f>'2 уровень'!G203</f>
        <v>12237.73416</v>
      </c>
      <c r="G105" s="326">
        <f>'2 уровень'!H203</f>
        <v>5099.0600000000004</v>
      </c>
      <c r="H105" s="326">
        <f>'2 уровень'!I203</f>
        <v>6845.8607000000011</v>
      </c>
      <c r="I105" s="326">
        <f>'2 уровень'!J203</f>
        <v>1746.8007000000005</v>
      </c>
      <c r="J105" s="326">
        <f>'2 уровень'!K203</f>
        <v>-226.31728000000004</v>
      </c>
      <c r="K105" s="326">
        <f>'2 уровень'!L203</f>
        <v>6619.5434200000009</v>
      </c>
      <c r="L105" s="326">
        <f>'2 уровень'!M203</f>
        <v>134.25730820974849</v>
      </c>
      <c r="M105" s="70"/>
      <c r="O105" s="731"/>
    </row>
    <row r="106" spans="1:15" ht="30" x14ac:dyDescent="0.25">
      <c r="A106" s="78" t="s">
        <v>79</v>
      </c>
      <c r="B106" s="34">
        <f>'2 уровень'!C204</f>
        <v>5000</v>
      </c>
      <c r="C106" s="34">
        <f>'2 уровень'!D204</f>
        <v>2083</v>
      </c>
      <c r="D106" s="34">
        <f>'2 уровень'!E204</f>
        <v>2210</v>
      </c>
      <c r="E106" s="106">
        <f>'2 уровень'!F204</f>
        <v>106.09697551608257</v>
      </c>
      <c r="F106" s="327">
        <f>'2 уровень'!G204</f>
        <v>7857.3</v>
      </c>
      <c r="G106" s="327">
        <f>'2 уровень'!H204</f>
        <v>3273.88</v>
      </c>
      <c r="H106" s="327">
        <f>'2 уровень'!I204</f>
        <v>3600.0367200000005</v>
      </c>
      <c r="I106" s="327">
        <f>'2 уровень'!J204</f>
        <v>326.1567200000004</v>
      </c>
      <c r="J106" s="327">
        <f>'2 уровень'!K204</f>
        <v>-126.80175</v>
      </c>
      <c r="K106" s="327">
        <f>'2 уровень'!L204</f>
        <v>3473.2349700000004</v>
      </c>
      <c r="L106" s="327">
        <f>'2 уровень'!M204</f>
        <v>109.96239080235073</v>
      </c>
      <c r="M106" s="70"/>
      <c r="O106" s="731"/>
    </row>
    <row r="107" spans="1:15" ht="30" x14ac:dyDescent="0.25">
      <c r="A107" s="78" t="s">
        <v>80</v>
      </c>
      <c r="B107" s="34">
        <f>'2 уровень'!C205</f>
        <v>1500</v>
      </c>
      <c r="C107" s="34">
        <f>'2 уровень'!D205</f>
        <v>625</v>
      </c>
      <c r="D107" s="34">
        <f>'2 уровень'!E205</f>
        <v>983</v>
      </c>
      <c r="E107" s="106">
        <f>'2 уровень'!F205</f>
        <v>157.28</v>
      </c>
      <c r="F107" s="327">
        <f>'2 уровень'!G205</f>
        <v>2726.79</v>
      </c>
      <c r="G107" s="327">
        <f>'2 уровень'!H205</f>
        <v>1136.1600000000001</v>
      </c>
      <c r="H107" s="327">
        <f>'2 уровень'!I205</f>
        <v>1723.4214200000001</v>
      </c>
      <c r="I107" s="327">
        <f>'2 уровень'!J205</f>
        <v>587.26142000000004</v>
      </c>
      <c r="J107" s="327">
        <f>'2 уровень'!K205</f>
        <v>-50.29992</v>
      </c>
      <c r="K107" s="327">
        <f>'2 уровень'!L205</f>
        <v>1673.1215000000002</v>
      </c>
      <c r="L107" s="327">
        <f>'2 уровень'!M205</f>
        <v>151.68826749753558</v>
      </c>
      <c r="M107" s="70"/>
      <c r="O107" s="731"/>
    </row>
    <row r="108" spans="1:15" ht="30" x14ac:dyDescent="0.25">
      <c r="A108" s="78" t="s">
        <v>110</v>
      </c>
      <c r="B108" s="34">
        <f>'2 уровень'!C206</f>
        <v>60</v>
      </c>
      <c r="C108" s="34">
        <f>'2 уровень'!D206</f>
        <v>25</v>
      </c>
      <c r="D108" s="34">
        <f>'2 уровень'!E206</f>
        <v>42</v>
      </c>
      <c r="E108" s="106">
        <f>'2 уровень'!F206</f>
        <v>168</v>
      </c>
      <c r="F108" s="327">
        <f>'2 уровень'!G206</f>
        <v>393.72480000000002</v>
      </c>
      <c r="G108" s="327">
        <f>'2 уровень'!H206</f>
        <v>164.05</v>
      </c>
      <c r="H108" s="327">
        <f>'2 уровень'!I206</f>
        <v>275.60736000000003</v>
      </c>
      <c r="I108" s="327">
        <f>'2 уровень'!J206</f>
        <v>111.55736000000002</v>
      </c>
      <c r="J108" s="327">
        <f>'2 уровень'!K206</f>
        <v>-16.40521</v>
      </c>
      <c r="K108" s="327">
        <f>'2 уровень'!L206</f>
        <v>259.20215000000002</v>
      </c>
      <c r="L108" s="327">
        <f>'2 уровень'!M206</f>
        <v>168.00204815604999</v>
      </c>
      <c r="M108" s="70"/>
      <c r="O108" s="731"/>
    </row>
    <row r="109" spans="1:15" ht="30" x14ac:dyDescent="0.25">
      <c r="A109" s="78" t="s">
        <v>111</v>
      </c>
      <c r="B109" s="34">
        <f>'2 уровень'!C207</f>
        <v>192</v>
      </c>
      <c r="C109" s="34">
        <f>'2 уровень'!D207</f>
        <v>80</v>
      </c>
      <c r="D109" s="34">
        <f>'2 уровень'!E207</f>
        <v>190</v>
      </c>
      <c r="E109" s="106">
        <f>'2 уровень'!F207</f>
        <v>237.5</v>
      </c>
      <c r="F109" s="327">
        <f>'2 уровень'!G207</f>
        <v>1259.9193599999999</v>
      </c>
      <c r="G109" s="327">
        <f>'2 уровень'!H207</f>
        <v>524.97</v>
      </c>
      <c r="H109" s="327">
        <f>'2 уровень'!I207</f>
        <v>1246.7952</v>
      </c>
      <c r="I109" s="327">
        <f>'2 уровень'!J207</f>
        <v>721.8252</v>
      </c>
      <c r="J109" s="327">
        <f>'2 уровень'!K207</f>
        <v>-32.810400000000001</v>
      </c>
      <c r="K109" s="327">
        <f>'2 уровень'!L207</f>
        <v>1213.9848</v>
      </c>
      <c r="L109" s="327">
        <f>'2 уровень'!M207</f>
        <v>237.49837133550486</v>
      </c>
      <c r="M109" s="70"/>
      <c r="O109" s="731"/>
    </row>
    <row r="110" spans="1:15" ht="30" x14ac:dyDescent="0.25">
      <c r="A110" s="231" t="s">
        <v>112</v>
      </c>
      <c r="B110" s="229">
        <f>'2 уровень'!C208</f>
        <v>8769</v>
      </c>
      <c r="C110" s="229">
        <f>'2 уровень'!D208</f>
        <v>3654</v>
      </c>
      <c r="D110" s="229">
        <f>'2 уровень'!E208</f>
        <v>3256</v>
      </c>
      <c r="E110" s="230">
        <f>'2 уровень'!F208</f>
        <v>89.107827038861515</v>
      </c>
      <c r="F110" s="326">
        <f>'2 уровень'!G208</f>
        <v>21658.73054</v>
      </c>
      <c r="G110" s="326">
        <f>'2 уровень'!H208</f>
        <v>9024.4699999999993</v>
      </c>
      <c r="H110" s="326">
        <f>'2 уровень'!I208</f>
        <v>8333.8459099999982</v>
      </c>
      <c r="I110" s="326">
        <f>'2 уровень'!J208</f>
        <v>-690.62409000000093</v>
      </c>
      <c r="J110" s="326">
        <f>'2 уровень'!K208</f>
        <v>-7.3576800000000002</v>
      </c>
      <c r="K110" s="326">
        <f>'2 уровень'!L208</f>
        <v>8326.488229999999</v>
      </c>
      <c r="L110" s="326">
        <f>'2 уровень'!M208</f>
        <v>92.34720609631367</v>
      </c>
      <c r="M110" s="70"/>
      <c r="O110" s="731"/>
    </row>
    <row r="111" spans="1:15" ht="30" x14ac:dyDescent="0.25">
      <c r="A111" s="78" t="s">
        <v>108</v>
      </c>
      <c r="B111" s="34">
        <f>'2 уровень'!C209</f>
        <v>2900</v>
      </c>
      <c r="C111" s="34">
        <f>'2 уровень'!D209</f>
        <v>1208</v>
      </c>
      <c r="D111" s="34">
        <f>'2 уровень'!E209</f>
        <v>1104</v>
      </c>
      <c r="E111" s="106">
        <f>'2 уровень'!F209</f>
        <v>91.390728476821195</v>
      </c>
      <c r="F111" s="327">
        <f>'2 уровень'!G209</f>
        <v>6149.4790000000012</v>
      </c>
      <c r="G111" s="327">
        <f>'2 уровень'!H209</f>
        <v>2562.2800000000002</v>
      </c>
      <c r="H111" s="327">
        <f>'2 уровень'!I209</f>
        <v>2319.1090399999998</v>
      </c>
      <c r="I111" s="327">
        <f>'2 уровень'!J209</f>
        <v>-243.17096000000038</v>
      </c>
      <c r="J111" s="327">
        <f>'2 уровень'!K209</f>
        <v>-7.3576800000000002</v>
      </c>
      <c r="K111" s="327">
        <f>'2 уровень'!L209</f>
        <v>2311.7513599999997</v>
      </c>
      <c r="L111" s="327">
        <f>'2 уровень'!M209</f>
        <v>90.509586774279143</v>
      </c>
      <c r="M111" s="70"/>
      <c r="O111" s="731"/>
    </row>
    <row r="112" spans="1:15" ht="60" x14ac:dyDescent="0.25">
      <c r="A112" s="78" t="s">
        <v>81</v>
      </c>
      <c r="B112" s="34">
        <f>'2 уровень'!C210</f>
        <v>5154</v>
      </c>
      <c r="C112" s="34">
        <f>'2 уровень'!D210</f>
        <v>2148</v>
      </c>
      <c r="D112" s="34">
        <f>'2 уровень'!E210</f>
        <v>2001</v>
      </c>
      <c r="E112" s="106">
        <f>'2 уровень'!F210</f>
        <v>93.156424581005581</v>
      </c>
      <c r="F112" s="327">
        <f>'2 уровень'!G210</f>
        <v>14745.90324</v>
      </c>
      <c r="G112" s="327">
        <f>'2 уровень'!H210</f>
        <v>6144.13</v>
      </c>
      <c r="H112" s="327">
        <f>'2 уровень'!I210</f>
        <v>5849.9003599999996</v>
      </c>
      <c r="I112" s="327">
        <f>'2 уровень'!J210</f>
        <v>-294.22964000000047</v>
      </c>
      <c r="J112" s="327">
        <f>'2 уровень'!K210</f>
        <v>0</v>
      </c>
      <c r="K112" s="327">
        <f>'2 уровень'!L210</f>
        <v>5849.9003599999996</v>
      </c>
      <c r="L112" s="327">
        <f>'2 уровень'!M210</f>
        <v>95.211207445154969</v>
      </c>
      <c r="M112" s="70"/>
      <c r="O112" s="731"/>
    </row>
    <row r="113" spans="1:188" ht="45" x14ac:dyDescent="0.25">
      <c r="A113" s="78" t="s">
        <v>109</v>
      </c>
      <c r="B113" s="34">
        <f>'2 уровень'!C211</f>
        <v>715</v>
      </c>
      <c r="C113" s="34">
        <f>'2 уровень'!D211</f>
        <v>298</v>
      </c>
      <c r="D113" s="34">
        <f>'2 уровень'!E211</f>
        <v>151</v>
      </c>
      <c r="E113" s="106">
        <f>'2 уровень'!F211</f>
        <v>50.671140939597315</v>
      </c>
      <c r="F113" s="327">
        <f>'2 уровень'!G211</f>
        <v>763.34829999999988</v>
      </c>
      <c r="G113" s="327">
        <f>'2 уровень'!H211</f>
        <v>318.06</v>
      </c>
      <c r="H113" s="327">
        <f>'2 уровень'!I211</f>
        <v>164.83650999999998</v>
      </c>
      <c r="I113" s="327">
        <f>'2 уровень'!J211</f>
        <v>-153.22349000000003</v>
      </c>
      <c r="J113" s="327">
        <f>'2 уровень'!K211</f>
        <v>0</v>
      </c>
      <c r="K113" s="327">
        <f>'2 уровень'!L211</f>
        <v>164.83650999999998</v>
      </c>
      <c r="L113" s="327">
        <f>'2 уровень'!M211</f>
        <v>51.825602087656407</v>
      </c>
      <c r="M113" s="70"/>
      <c r="O113" s="731"/>
    </row>
    <row r="114" spans="1:188" ht="30" x14ac:dyDescent="0.25">
      <c r="A114" s="78" t="s">
        <v>123</v>
      </c>
      <c r="B114" s="34">
        <f>'2 уровень'!C212</f>
        <v>13000</v>
      </c>
      <c r="C114" s="34">
        <f>'2 уровень'!D212</f>
        <v>5417</v>
      </c>
      <c r="D114" s="34">
        <f>'2 уровень'!E212</f>
        <v>5040</v>
      </c>
      <c r="E114" s="106">
        <f>'2 уровень'!F212</f>
        <v>93.040428281336531</v>
      </c>
      <c r="F114" s="327">
        <f>'2 уровень'!G212</f>
        <v>12651.86</v>
      </c>
      <c r="G114" s="327">
        <f>'2 уровень'!H212</f>
        <v>5271.61</v>
      </c>
      <c r="H114" s="327">
        <f>'2 уровень'!I212</f>
        <v>4907.4128000000001</v>
      </c>
      <c r="I114" s="327">
        <f>'2 уровень'!J212</f>
        <v>-364.19719999999961</v>
      </c>
      <c r="J114" s="327">
        <f>'2 уровень'!K212</f>
        <v>-6.374200000000001</v>
      </c>
      <c r="K114" s="327">
        <f>'2 уровень'!L212</f>
        <v>4901.0385999999999</v>
      </c>
      <c r="L114" s="327">
        <f>'2 уровень'!M212</f>
        <v>93.091347804560669</v>
      </c>
      <c r="M114" s="70"/>
      <c r="N114" s="70"/>
      <c r="O114" s="732"/>
    </row>
    <row r="115" spans="1:188" ht="15.75" thickBot="1" x14ac:dyDescent="0.3">
      <c r="A115" s="77" t="s">
        <v>107</v>
      </c>
      <c r="B115" s="34">
        <f>'2 уровень'!C213</f>
        <v>0</v>
      </c>
      <c r="C115" s="34">
        <f>'2 уровень'!D213</f>
        <v>0</v>
      </c>
      <c r="D115" s="34">
        <f>'2 уровень'!E213</f>
        <v>0</v>
      </c>
      <c r="E115" s="106">
        <f>'2 уровень'!F213</f>
        <v>0</v>
      </c>
      <c r="F115" s="327">
        <f>'2 уровень'!G213</f>
        <v>46548.324699999997</v>
      </c>
      <c r="G115" s="327">
        <f>'2 уровень'!H213</f>
        <v>19395.14</v>
      </c>
      <c r="H115" s="327">
        <f>'2 уровень'!I213</f>
        <v>20087.119409999999</v>
      </c>
      <c r="I115" s="327">
        <f>'2 уровень'!J213</f>
        <v>691.97940999999992</v>
      </c>
      <c r="J115" s="327">
        <f>'2 уровень'!K213</f>
        <v>-240.04916000000003</v>
      </c>
      <c r="K115" s="327">
        <f>'2 уровень'!L213</f>
        <v>19847.070250000001</v>
      </c>
      <c r="L115" s="327">
        <f>'2 уровень'!M213</f>
        <v>103.56779796381981</v>
      </c>
      <c r="M115" s="70"/>
      <c r="O115" s="731"/>
    </row>
    <row r="116" spans="1:188" ht="15" customHeight="1" x14ac:dyDescent="0.25">
      <c r="A116" s="66" t="s">
        <v>24</v>
      </c>
      <c r="B116" s="67"/>
      <c r="C116" s="67"/>
      <c r="D116" s="67"/>
      <c r="E116" s="109"/>
      <c r="F116" s="325"/>
      <c r="G116" s="325"/>
      <c r="H116" s="325"/>
      <c r="I116" s="325"/>
      <c r="J116" s="325"/>
      <c r="K116" s="325"/>
      <c r="L116" s="325"/>
      <c r="M116" s="70"/>
      <c r="O116" s="731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F116" s="32"/>
      <c r="AG116" s="32"/>
      <c r="AH116" s="32"/>
      <c r="AI116" s="32"/>
      <c r="AJ116" s="32"/>
      <c r="AK116" s="32"/>
      <c r="AL116" s="32"/>
      <c r="AM116" s="32"/>
      <c r="AN116" s="32"/>
      <c r="AO116" s="32"/>
      <c r="AP116" s="32"/>
      <c r="AQ116" s="32"/>
      <c r="AR116" s="32"/>
      <c r="AS116" s="32"/>
      <c r="AT116" s="32"/>
      <c r="AU116" s="32"/>
      <c r="AV116" s="32"/>
      <c r="AW116" s="32"/>
      <c r="AX116" s="32"/>
      <c r="AY116" s="32"/>
      <c r="AZ116" s="32"/>
      <c r="BA116" s="32"/>
      <c r="BB116" s="32"/>
      <c r="BC116" s="32"/>
      <c r="BD116" s="32"/>
      <c r="BE116" s="32"/>
      <c r="BF116" s="32"/>
      <c r="BG116" s="32"/>
      <c r="BH116" s="32"/>
      <c r="BI116" s="32"/>
      <c r="BJ116" s="32"/>
      <c r="BK116" s="32"/>
      <c r="BL116" s="32"/>
      <c r="BM116" s="32"/>
      <c r="BN116" s="32"/>
      <c r="BO116" s="32"/>
      <c r="BP116" s="32"/>
      <c r="BQ116" s="32"/>
      <c r="BR116" s="32"/>
      <c r="BS116" s="32"/>
      <c r="BT116" s="32"/>
      <c r="BU116" s="32"/>
      <c r="BV116" s="32"/>
      <c r="BW116" s="32"/>
      <c r="BX116" s="32"/>
      <c r="BY116" s="32"/>
      <c r="BZ116" s="32"/>
      <c r="CA116" s="32"/>
      <c r="CB116" s="32"/>
      <c r="CC116" s="32"/>
      <c r="CD116" s="32"/>
      <c r="CE116" s="32"/>
      <c r="CF116" s="32"/>
      <c r="CG116" s="32"/>
      <c r="CH116" s="32"/>
      <c r="CI116" s="32"/>
      <c r="CJ116" s="32"/>
      <c r="CK116" s="32"/>
      <c r="CL116" s="32"/>
      <c r="CM116" s="32"/>
      <c r="CN116" s="32"/>
      <c r="CO116" s="32"/>
      <c r="CP116" s="32"/>
      <c r="CQ116" s="32"/>
      <c r="CR116" s="32"/>
      <c r="CS116" s="32"/>
      <c r="CT116" s="32"/>
      <c r="CU116" s="32"/>
      <c r="CV116" s="32"/>
      <c r="CW116" s="32"/>
      <c r="CX116" s="32"/>
      <c r="CY116" s="32"/>
      <c r="CZ116" s="32"/>
      <c r="DA116" s="32"/>
      <c r="DB116" s="32"/>
      <c r="DC116" s="32"/>
      <c r="DD116" s="32"/>
      <c r="DE116" s="32"/>
      <c r="DF116" s="32"/>
      <c r="DG116" s="32"/>
      <c r="DH116" s="32"/>
      <c r="DI116" s="32"/>
      <c r="DJ116" s="32"/>
      <c r="DK116" s="32"/>
      <c r="DL116" s="32"/>
      <c r="DM116" s="32"/>
      <c r="DN116" s="32"/>
      <c r="DO116" s="32"/>
      <c r="DP116" s="32"/>
      <c r="DQ116" s="32"/>
      <c r="DR116" s="32"/>
      <c r="DS116" s="32"/>
      <c r="DT116" s="32"/>
      <c r="DU116" s="32"/>
      <c r="DV116" s="32"/>
      <c r="DW116" s="32"/>
      <c r="DX116" s="32"/>
      <c r="DY116" s="32"/>
      <c r="DZ116" s="32"/>
      <c r="EA116" s="32"/>
      <c r="EB116" s="32"/>
      <c r="EC116" s="32"/>
      <c r="ED116" s="32"/>
      <c r="EE116" s="32"/>
      <c r="EF116" s="32"/>
      <c r="EG116" s="32"/>
      <c r="EH116" s="32"/>
      <c r="EI116" s="32"/>
      <c r="EJ116" s="32"/>
      <c r="EK116" s="32"/>
      <c r="EL116" s="32"/>
      <c r="EM116" s="32"/>
      <c r="EN116" s="32"/>
      <c r="EO116" s="32"/>
      <c r="EP116" s="32"/>
      <c r="EQ116" s="32"/>
      <c r="ER116" s="32"/>
      <c r="ES116" s="32"/>
      <c r="ET116" s="32"/>
      <c r="EU116" s="32"/>
      <c r="EV116" s="32"/>
      <c r="EW116" s="32"/>
      <c r="EX116" s="32"/>
      <c r="EY116" s="32"/>
      <c r="EZ116" s="32"/>
      <c r="FA116" s="32"/>
      <c r="FB116" s="32"/>
      <c r="FC116" s="32"/>
      <c r="FD116" s="32"/>
      <c r="FE116" s="32"/>
      <c r="FF116" s="32"/>
      <c r="FG116" s="32"/>
      <c r="FH116" s="32"/>
      <c r="FI116" s="32"/>
      <c r="FJ116" s="32"/>
      <c r="FK116" s="32"/>
      <c r="FL116" s="32"/>
      <c r="FM116" s="32"/>
      <c r="FN116" s="32"/>
      <c r="FO116" s="32"/>
      <c r="FP116" s="32"/>
      <c r="FQ116" s="32"/>
      <c r="FR116" s="32"/>
      <c r="FS116" s="32"/>
      <c r="FT116" s="32"/>
      <c r="FU116" s="32"/>
      <c r="FV116" s="32"/>
      <c r="FW116" s="32"/>
      <c r="FX116" s="32"/>
      <c r="FY116" s="32"/>
      <c r="FZ116" s="32"/>
      <c r="GA116" s="32"/>
      <c r="GB116" s="32"/>
      <c r="GC116" s="32"/>
      <c r="GD116" s="32"/>
      <c r="GE116" s="32"/>
      <c r="GF116" s="32"/>
    </row>
    <row r="117" spans="1:188" ht="30" x14ac:dyDescent="0.25">
      <c r="A117" s="231" t="s">
        <v>120</v>
      </c>
      <c r="B117" s="229">
        <f>'1 уровень'!D315</f>
        <v>12884</v>
      </c>
      <c r="C117" s="229">
        <f>'1 уровень'!E315</f>
        <v>5368</v>
      </c>
      <c r="D117" s="229">
        <f>'1 уровень'!F315</f>
        <v>4571</v>
      </c>
      <c r="E117" s="230">
        <f>'1 уровень'!G315</f>
        <v>85.152757078986582</v>
      </c>
      <c r="F117" s="326">
        <f>'1 уровень'!H315</f>
        <v>21102.145199999999</v>
      </c>
      <c r="G117" s="326">
        <f>'1 уровень'!I315</f>
        <v>8792.5700000000015</v>
      </c>
      <c r="H117" s="326">
        <f>'1 уровень'!J315</f>
        <v>8140.1348799999996</v>
      </c>
      <c r="I117" s="326">
        <f>'1 уровень'!K315</f>
        <v>-652.43512000000044</v>
      </c>
      <c r="J117" s="326">
        <f>'1 уровень'!L315</f>
        <v>-44.592310000000012</v>
      </c>
      <c r="K117" s="326">
        <f>'1 уровень'!M315</f>
        <v>8095.5425700000005</v>
      </c>
      <c r="L117" s="326">
        <f>'1 уровень'!N315</f>
        <v>92.579699450786265</v>
      </c>
      <c r="M117" s="70"/>
      <c r="O117" s="731"/>
    </row>
    <row r="118" spans="1:188" ht="30" x14ac:dyDescent="0.25">
      <c r="A118" s="78" t="s">
        <v>79</v>
      </c>
      <c r="B118" s="34">
        <f>'1 уровень'!D316</f>
        <v>6068</v>
      </c>
      <c r="C118" s="34">
        <f>'1 уровень'!E316</f>
        <v>2528</v>
      </c>
      <c r="D118" s="34">
        <f>'1 уровень'!F316</f>
        <v>2812</v>
      </c>
      <c r="E118" s="106">
        <f>'1 уровень'!G316</f>
        <v>111.23417721518987</v>
      </c>
      <c r="F118" s="327">
        <f>'1 уровень'!H316</f>
        <v>8173.5959999999995</v>
      </c>
      <c r="G118" s="327">
        <f>'1 уровень'!I316</f>
        <v>3405.67</v>
      </c>
      <c r="H118" s="327">
        <f>'1 уровень'!J316</f>
        <v>3611.7394699999995</v>
      </c>
      <c r="I118" s="327">
        <f>'1 уровень'!K316</f>
        <v>206.06946999999946</v>
      </c>
      <c r="J118" s="327">
        <f>'1 уровень'!L316</f>
        <v>-43.66358000000001</v>
      </c>
      <c r="K118" s="327">
        <f>'1 уровень'!M316</f>
        <v>3568.0758899999996</v>
      </c>
      <c r="L118" s="327">
        <f>'1 уровень'!N316</f>
        <v>106.05077620556307</v>
      </c>
      <c r="M118" s="70"/>
      <c r="O118" s="731"/>
    </row>
    <row r="119" spans="1:188" ht="45" x14ac:dyDescent="0.25">
      <c r="A119" s="78" t="s">
        <v>130</v>
      </c>
      <c r="B119" s="34">
        <f>'1 уровень'!D317</f>
        <v>3500</v>
      </c>
      <c r="C119" s="34">
        <f>'1 уровень'!E317</f>
        <v>1458</v>
      </c>
      <c r="D119" s="34">
        <f>'1 уровень'!F317</f>
        <v>290</v>
      </c>
      <c r="E119" s="106">
        <f>'1 уровень'!G317</f>
        <v>19.890260631001372</v>
      </c>
      <c r="F119" s="327">
        <f>'1 уровень'!H317</f>
        <v>6128.8500000000013</v>
      </c>
      <c r="G119" s="327">
        <f>'1 уровень'!I317</f>
        <v>2553.69</v>
      </c>
      <c r="H119" s="327">
        <f>'1 уровень'!J317</f>
        <v>886.34980000000007</v>
      </c>
      <c r="I119" s="327">
        <f>'1 уровень'!K317</f>
        <v>-1667.3402000000001</v>
      </c>
      <c r="J119" s="327">
        <f>'1 уровень'!L317</f>
        <v>0</v>
      </c>
      <c r="K119" s="327">
        <f>'1 уровень'!M317</f>
        <v>886.34980000000007</v>
      </c>
      <c r="L119" s="327">
        <f>'1 уровень'!N317</f>
        <v>34.708590314407786</v>
      </c>
      <c r="M119" s="70"/>
      <c r="O119" s="731"/>
    </row>
    <row r="120" spans="1:188" ht="30" x14ac:dyDescent="0.25">
      <c r="A120" s="78" t="s">
        <v>131</v>
      </c>
      <c r="B120" s="34">
        <f>'1 уровень'!D318</f>
        <v>2870</v>
      </c>
      <c r="C120" s="34">
        <f>'1 уровень'!E318</f>
        <v>1196</v>
      </c>
      <c r="D120" s="34">
        <f>'1 уровень'!F318</f>
        <v>1121</v>
      </c>
      <c r="E120" s="106">
        <f>'1 уровень'!G318</f>
        <v>93.72909698996655</v>
      </c>
      <c r="F120" s="327">
        <f>'1 уровень'!H318</f>
        <v>4360.7928000000002</v>
      </c>
      <c r="G120" s="327">
        <f>'1 уровень'!I318</f>
        <v>1817</v>
      </c>
      <c r="H120" s="327">
        <f>'1 уровень'!J318</f>
        <v>1739.0424100000002</v>
      </c>
      <c r="I120" s="327">
        <f>'1 уровень'!K318</f>
        <v>-77.957589999999755</v>
      </c>
      <c r="J120" s="327">
        <f>'1 уровень'!L318</f>
        <v>-0.92873000000000006</v>
      </c>
      <c r="K120" s="327">
        <f>'1 уровень'!M318</f>
        <v>1738.1136800000002</v>
      </c>
      <c r="L120" s="327">
        <f>'1 уровень'!N318</f>
        <v>95.709543753439746</v>
      </c>
      <c r="M120" s="70"/>
      <c r="O120" s="731"/>
    </row>
    <row r="121" spans="1:188" ht="30" x14ac:dyDescent="0.25">
      <c r="A121" s="78" t="s">
        <v>132</v>
      </c>
      <c r="B121" s="34">
        <f>'1 уровень'!D319</f>
        <v>75</v>
      </c>
      <c r="C121" s="34">
        <f>'1 уровень'!E319</f>
        <v>31</v>
      </c>
      <c r="D121" s="34">
        <f>'1 уровень'!F319</f>
        <v>93</v>
      </c>
      <c r="E121" s="106">
        <f>'1 уровень'!G319</f>
        <v>300</v>
      </c>
      <c r="F121" s="327">
        <f>'1 уровень'!H319</f>
        <v>410.13</v>
      </c>
      <c r="G121" s="327">
        <f>'1 уровень'!I319</f>
        <v>170.89</v>
      </c>
      <c r="H121" s="327">
        <f>'1 уровень'!J319</f>
        <v>508.56119999999999</v>
      </c>
      <c r="I121" s="327">
        <f>'1 уровень'!K319</f>
        <v>337.6712</v>
      </c>
      <c r="J121" s="327">
        <f>'1 уровень'!L319</f>
        <v>0</v>
      </c>
      <c r="K121" s="327">
        <f>'1 уровень'!M319</f>
        <v>508.56119999999999</v>
      </c>
      <c r="L121" s="327">
        <f>'1 уровень'!N319</f>
        <v>297.59564632219559</v>
      </c>
      <c r="M121" s="70"/>
      <c r="O121" s="731"/>
    </row>
    <row r="122" spans="1:188" ht="30" x14ac:dyDescent="0.25">
      <c r="A122" s="78" t="s">
        <v>133</v>
      </c>
      <c r="B122" s="34">
        <f>'1 уровень'!D320</f>
        <v>371</v>
      </c>
      <c r="C122" s="34">
        <f>'1 уровень'!E320</f>
        <v>155</v>
      </c>
      <c r="D122" s="34">
        <f>'1 уровень'!F320</f>
        <v>255</v>
      </c>
      <c r="E122" s="106">
        <f>'1 уровень'!G320</f>
        <v>164.51612903225808</v>
      </c>
      <c r="F122" s="327">
        <f>'1 уровень'!H320</f>
        <v>2028.7764</v>
      </c>
      <c r="G122" s="327">
        <f>'1 уровень'!I320</f>
        <v>845.32</v>
      </c>
      <c r="H122" s="327">
        <f>'1 уровень'!J320</f>
        <v>1394.442</v>
      </c>
      <c r="I122" s="327">
        <f>'1 уровень'!K320</f>
        <v>549.12199999999996</v>
      </c>
      <c r="J122" s="327">
        <f>'1 уровень'!L320</f>
        <v>0</v>
      </c>
      <c r="K122" s="327">
        <f>'1 уровень'!M320</f>
        <v>1394.442</v>
      </c>
      <c r="L122" s="327">
        <f>'1 уровень'!N320</f>
        <v>164.96025173898641</v>
      </c>
      <c r="M122" s="70"/>
      <c r="O122" s="731"/>
    </row>
    <row r="123" spans="1:188" ht="30" x14ac:dyDescent="0.25">
      <c r="A123" s="231" t="s">
        <v>112</v>
      </c>
      <c r="B123" s="229">
        <f>'1 уровень'!D321</f>
        <v>16070</v>
      </c>
      <c r="C123" s="229">
        <f>'1 уровень'!E321</f>
        <v>6696</v>
      </c>
      <c r="D123" s="229">
        <f>'1 уровень'!F321</f>
        <v>5554</v>
      </c>
      <c r="E123" s="230">
        <f>'1 уровень'!G321</f>
        <v>82.945041816009564</v>
      </c>
      <c r="F123" s="326">
        <f>'1 уровень'!H321</f>
        <v>29614.393500000002</v>
      </c>
      <c r="G123" s="326">
        <f>'1 уровень'!I321</f>
        <v>12339.34</v>
      </c>
      <c r="H123" s="326">
        <f>'1 уровень'!J321</f>
        <v>10349.181839999999</v>
      </c>
      <c r="I123" s="326">
        <f>'1 уровень'!K321</f>
        <v>-1990.15816</v>
      </c>
      <c r="J123" s="326">
        <f>'1 уровень'!L321</f>
        <v>-43.602149999999995</v>
      </c>
      <c r="K123" s="326">
        <f>'1 уровень'!M321</f>
        <v>10305.57969</v>
      </c>
      <c r="L123" s="326">
        <f>'1 уровень'!N321</f>
        <v>83.87143753231534</v>
      </c>
      <c r="M123" s="70"/>
      <c r="O123" s="731"/>
    </row>
    <row r="124" spans="1:188" ht="30" x14ac:dyDescent="0.25">
      <c r="A124" s="78" t="s">
        <v>108</v>
      </c>
      <c r="B124" s="34">
        <f>'1 уровень'!D322</f>
        <v>2500</v>
      </c>
      <c r="C124" s="34">
        <f>'1 уровень'!E322</f>
        <v>1042</v>
      </c>
      <c r="D124" s="34">
        <f>'1 уровень'!F322</f>
        <v>946</v>
      </c>
      <c r="E124" s="106">
        <f>'1 уровень'!G322</f>
        <v>90.786948176583493</v>
      </c>
      <c r="F124" s="327">
        <f>'1 уровень'!H322</f>
        <v>4417.75</v>
      </c>
      <c r="G124" s="327">
        <f>'1 уровень'!I322</f>
        <v>1840.73</v>
      </c>
      <c r="H124" s="327">
        <f>'1 уровень'!J322</f>
        <v>1655.6920400000001</v>
      </c>
      <c r="I124" s="327">
        <f>'1 уровень'!K322</f>
        <v>-185.03795999999988</v>
      </c>
      <c r="J124" s="327">
        <f>'1 уровень'!L322</f>
        <v>-37.516269999999999</v>
      </c>
      <c r="K124" s="327">
        <f>'1 уровень'!M322</f>
        <v>1618.1757700000001</v>
      </c>
      <c r="L124" s="327">
        <f>'1 уровень'!N322</f>
        <v>89.947577319867662</v>
      </c>
      <c r="M124" s="70"/>
      <c r="O124" s="731"/>
    </row>
    <row r="125" spans="1:188" ht="60" x14ac:dyDescent="0.25">
      <c r="A125" s="78" t="s">
        <v>81</v>
      </c>
      <c r="B125" s="34">
        <f>'1 уровень'!D323</f>
        <v>9500</v>
      </c>
      <c r="C125" s="34">
        <f>'1 уровень'!E323</f>
        <v>3958</v>
      </c>
      <c r="D125" s="34">
        <f>'1 уровень'!F323</f>
        <v>3146</v>
      </c>
      <c r="E125" s="106">
        <f>'1 уровень'!G323</f>
        <v>79.484588175846383</v>
      </c>
      <c r="F125" s="327">
        <f>'1 уровень'!H323</f>
        <v>21553.79</v>
      </c>
      <c r="G125" s="327">
        <f>'1 уровень'!I323</f>
        <v>8980.75</v>
      </c>
      <c r="H125" s="327">
        <f>'1 уровень'!J323</f>
        <v>7383.2611799999995</v>
      </c>
      <c r="I125" s="327">
        <f>'1 уровень'!K323</f>
        <v>-1597.4888200000005</v>
      </c>
      <c r="J125" s="327">
        <f>'1 уровень'!L323</f>
        <v>-5.70641</v>
      </c>
      <c r="K125" s="327">
        <f>'1 уровень'!M323</f>
        <v>7377.5547699999997</v>
      </c>
      <c r="L125" s="327">
        <f>'1 уровень'!N323</f>
        <v>82.212077833143098</v>
      </c>
      <c r="M125" s="70"/>
      <c r="O125" s="731"/>
    </row>
    <row r="126" spans="1:188" ht="45" x14ac:dyDescent="0.25">
      <c r="A126" s="78" t="s">
        <v>109</v>
      </c>
      <c r="B126" s="34">
        <f>'1 уровень'!D324</f>
        <v>4070</v>
      </c>
      <c r="C126" s="34">
        <f>'1 уровень'!E324</f>
        <v>1696</v>
      </c>
      <c r="D126" s="34">
        <f>'1 уровень'!F324</f>
        <v>1462</v>
      </c>
      <c r="E126" s="106">
        <f>'1 уровень'!G324</f>
        <v>86.202830188679243</v>
      </c>
      <c r="F126" s="327">
        <f>'1 уровень'!H324</f>
        <v>3642.8535000000002</v>
      </c>
      <c r="G126" s="327">
        <f>'1 уровень'!I324</f>
        <v>1517.86</v>
      </c>
      <c r="H126" s="327">
        <f>'1 уровень'!J324</f>
        <v>1310.2286200000003</v>
      </c>
      <c r="I126" s="327">
        <f>'1 уровень'!K324</f>
        <v>-207.63137999999958</v>
      </c>
      <c r="J126" s="327">
        <f>'1 уровень'!L324</f>
        <v>-0.37947000000000003</v>
      </c>
      <c r="K126" s="327">
        <f>'1 уровень'!M324</f>
        <v>1309.8491500000002</v>
      </c>
      <c r="L126" s="327">
        <f>'1 уровень'!N324</f>
        <v>86.320781890292935</v>
      </c>
      <c r="M126" s="70"/>
      <c r="O126" s="731"/>
    </row>
    <row r="127" spans="1:188" ht="30" x14ac:dyDescent="0.25">
      <c r="A127" s="78" t="s">
        <v>123</v>
      </c>
      <c r="B127" s="34">
        <f>'1 уровень'!D325</f>
        <v>31200</v>
      </c>
      <c r="C127" s="34">
        <f>'1 уровень'!E325</f>
        <v>13000</v>
      </c>
      <c r="D127" s="34">
        <f>'1 уровень'!F325</f>
        <v>13530</v>
      </c>
      <c r="E127" s="106">
        <f>'1 уровень'!G325</f>
        <v>104.07692307692307</v>
      </c>
      <c r="F127" s="327">
        <f>'1 уровень'!H325</f>
        <v>25303.824000000001</v>
      </c>
      <c r="G127" s="327">
        <f>'1 уровень'!I325</f>
        <v>10543.26</v>
      </c>
      <c r="H127" s="327">
        <f>'1 уровень'!J325</f>
        <v>10973.100599999998</v>
      </c>
      <c r="I127" s="327">
        <f>'1 уровень'!K325</f>
        <v>429.84059999999772</v>
      </c>
      <c r="J127" s="327">
        <f>'1 уровень'!L325</f>
        <v>-8.5108800000000002</v>
      </c>
      <c r="K127" s="327">
        <f>'1 уровень'!M325</f>
        <v>10964.589719999998</v>
      </c>
      <c r="L127" s="327">
        <f>'1 уровень'!N325</f>
        <v>104.07692307692304</v>
      </c>
      <c r="M127" s="70"/>
      <c r="O127" s="731"/>
    </row>
    <row r="128" spans="1:188" ht="15.75" thickBot="1" x14ac:dyDescent="0.3">
      <c r="A128" s="74" t="s">
        <v>105</v>
      </c>
      <c r="B128" s="34">
        <f>'1 уровень'!D326</f>
        <v>0</v>
      </c>
      <c r="C128" s="34">
        <f>'1 уровень'!E326</f>
        <v>0</v>
      </c>
      <c r="D128" s="34">
        <f>'1 уровень'!F326</f>
        <v>0</v>
      </c>
      <c r="E128" s="106">
        <f>'1 уровень'!G326</f>
        <v>0</v>
      </c>
      <c r="F128" s="327">
        <f>'1 уровень'!H326</f>
        <v>76020.362699999998</v>
      </c>
      <c r="G128" s="327">
        <f>'1 уровень'!I326</f>
        <v>31675.170000000006</v>
      </c>
      <c r="H128" s="327">
        <f>'1 уровень'!J326</f>
        <v>29462.417319999997</v>
      </c>
      <c r="I128" s="327">
        <f>'1 уровень'!K326</f>
        <v>-2212.7526800000028</v>
      </c>
      <c r="J128" s="327">
        <f>'1 уровень'!L326</f>
        <v>-96.705340000000007</v>
      </c>
      <c r="K128" s="327">
        <f>'1 уровень'!M326</f>
        <v>29365.71198</v>
      </c>
      <c r="L128" s="327">
        <f>'1 уровень'!N326</f>
        <v>93.014235819413088</v>
      </c>
      <c r="M128" s="70"/>
      <c r="O128" s="731"/>
    </row>
    <row r="129" spans="1:188" ht="15" customHeight="1" x14ac:dyDescent="0.25">
      <c r="A129" s="66" t="s">
        <v>25</v>
      </c>
      <c r="B129" s="67"/>
      <c r="C129" s="67"/>
      <c r="D129" s="67"/>
      <c r="E129" s="109"/>
      <c r="F129" s="325"/>
      <c r="G129" s="325"/>
      <c r="H129" s="325"/>
      <c r="I129" s="325"/>
      <c r="J129" s="325"/>
      <c r="K129" s="325"/>
      <c r="L129" s="325"/>
      <c r="M129" s="70"/>
      <c r="O129" s="731"/>
    </row>
    <row r="130" spans="1:188" ht="30" x14ac:dyDescent="0.25">
      <c r="A130" s="231" t="s">
        <v>120</v>
      </c>
      <c r="B130" s="229">
        <f>'1 уровень'!D340</f>
        <v>3541</v>
      </c>
      <c r="C130" s="229">
        <f>'1 уровень'!E340</f>
        <v>1476</v>
      </c>
      <c r="D130" s="229">
        <f>'1 уровень'!F340</f>
        <v>1053</v>
      </c>
      <c r="E130" s="230">
        <f>'1 уровень'!G340</f>
        <v>71.341463414634148</v>
      </c>
      <c r="F130" s="326">
        <f>'1 уровень'!H340</f>
        <v>5620.8364799999999</v>
      </c>
      <c r="G130" s="326">
        <f>'1 уровень'!I340</f>
        <v>2342.02</v>
      </c>
      <c r="H130" s="326">
        <f>'1 уровень'!J340</f>
        <v>1922.0873799999999</v>
      </c>
      <c r="I130" s="326">
        <f>'1 уровень'!K340</f>
        <v>-419.93262000000021</v>
      </c>
      <c r="J130" s="326">
        <f>'1 уровень'!L340</f>
        <v>-183.99734000000001</v>
      </c>
      <c r="K130" s="326">
        <f>'1 уровень'!M340</f>
        <v>1738.09004</v>
      </c>
      <c r="L130" s="326">
        <f>'1 уровень'!N340</f>
        <v>82.069639883519358</v>
      </c>
      <c r="M130" s="70"/>
      <c r="O130" s="731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F130" s="32"/>
      <c r="AG130" s="32"/>
      <c r="AH130" s="32"/>
      <c r="AI130" s="32"/>
      <c r="AJ130" s="32"/>
      <c r="AK130" s="32"/>
      <c r="AL130" s="32"/>
      <c r="AM130" s="32"/>
      <c r="AN130" s="32"/>
      <c r="AO130" s="32"/>
      <c r="AP130" s="32"/>
      <c r="AQ130" s="32"/>
      <c r="AR130" s="32"/>
      <c r="AS130" s="32"/>
      <c r="AT130" s="32"/>
      <c r="AU130" s="32"/>
      <c r="AV130" s="32"/>
      <c r="AW130" s="32"/>
      <c r="AX130" s="32"/>
      <c r="AY130" s="32"/>
      <c r="AZ130" s="32"/>
      <c r="BA130" s="32"/>
      <c r="BB130" s="32"/>
      <c r="BC130" s="32"/>
      <c r="BD130" s="32"/>
      <c r="BE130" s="32"/>
      <c r="BF130" s="32"/>
      <c r="BG130" s="32"/>
      <c r="BH130" s="32"/>
      <c r="BI130" s="32"/>
      <c r="BJ130" s="32"/>
      <c r="BK130" s="32"/>
      <c r="BL130" s="32"/>
      <c r="BM130" s="32"/>
      <c r="BN130" s="32"/>
      <c r="BO130" s="32"/>
      <c r="BP130" s="32"/>
      <c r="BQ130" s="32"/>
      <c r="BR130" s="32"/>
      <c r="BS130" s="32"/>
      <c r="BT130" s="32"/>
      <c r="BU130" s="32"/>
      <c r="BV130" s="32"/>
      <c r="BW130" s="32"/>
      <c r="BX130" s="32"/>
      <c r="BY130" s="32"/>
      <c r="BZ130" s="32"/>
      <c r="CA130" s="32"/>
      <c r="CB130" s="32"/>
      <c r="CC130" s="32"/>
      <c r="CD130" s="32"/>
      <c r="CE130" s="32"/>
      <c r="CF130" s="32"/>
      <c r="CG130" s="32"/>
      <c r="CH130" s="32"/>
      <c r="CI130" s="32"/>
      <c r="CJ130" s="32"/>
      <c r="CK130" s="32"/>
      <c r="CL130" s="32"/>
      <c r="CM130" s="32"/>
      <c r="CN130" s="32"/>
      <c r="CO130" s="32"/>
      <c r="CP130" s="32"/>
      <c r="CQ130" s="32"/>
      <c r="CR130" s="32"/>
      <c r="CS130" s="32"/>
      <c r="CT130" s="32"/>
      <c r="CU130" s="32"/>
      <c r="CV130" s="32"/>
      <c r="CW130" s="32"/>
      <c r="CX130" s="32"/>
      <c r="CY130" s="32"/>
      <c r="CZ130" s="32"/>
      <c r="DA130" s="32"/>
      <c r="DB130" s="32"/>
      <c r="DC130" s="32"/>
      <c r="DD130" s="32"/>
      <c r="DE130" s="32"/>
      <c r="DF130" s="32"/>
      <c r="DG130" s="32"/>
      <c r="DH130" s="32"/>
      <c r="DI130" s="32"/>
      <c r="DJ130" s="32"/>
      <c r="DK130" s="32"/>
      <c r="DL130" s="32"/>
      <c r="DM130" s="32"/>
      <c r="DN130" s="32"/>
      <c r="DO130" s="32"/>
      <c r="DP130" s="32"/>
      <c r="DQ130" s="32"/>
      <c r="DR130" s="32"/>
      <c r="DS130" s="32"/>
      <c r="DT130" s="32"/>
      <c r="DU130" s="32"/>
      <c r="DV130" s="32"/>
      <c r="DW130" s="32"/>
      <c r="DX130" s="32"/>
      <c r="DY130" s="32"/>
      <c r="DZ130" s="32"/>
      <c r="EA130" s="32"/>
      <c r="EB130" s="32"/>
      <c r="EC130" s="32"/>
      <c r="ED130" s="32"/>
      <c r="EE130" s="32"/>
      <c r="EF130" s="32"/>
      <c r="EG130" s="32"/>
      <c r="EH130" s="32"/>
      <c r="EI130" s="32"/>
      <c r="EJ130" s="32"/>
      <c r="EK130" s="32"/>
      <c r="EL130" s="32"/>
      <c r="EM130" s="32"/>
      <c r="EN130" s="32"/>
      <c r="EO130" s="32"/>
      <c r="EP130" s="32"/>
      <c r="EQ130" s="32"/>
      <c r="ER130" s="32"/>
      <c r="ES130" s="32"/>
      <c r="ET130" s="32"/>
      <c r="EU130" s="32"/>
      <c r="EV130" s="32"/>
      <c r="EW130" s="32"/>
      <c r="EX130" s="32"/>
      <c r="EY130" s="32"/>
      <c r="EZ130" s="32"/>
      <c r="FA130" s="32"/>
      <c r="FB130" s="32"/>
      <c r="FC130" s="32"/>
      <c r="FD130" s="32"/>
      <c r="FE130" s="32"/>
      <c r="FF130" s="32"/>
      <c r="FG130" s="32"/>
      <c r="FH130" s="32"/>
      <c r="FI130" s="32"/>
      <c r="FJ130" s="32"/>
      <c r="FK130" s="32"/>
      <c r="FL130" s="32"/>
      <c r="FM130" s="32"/>
      <c r="FN130" s="32"/>
      <c r="FO130" s="32"/>
      <c r="FP130" s="32"/>
      <c r="FQ130" s="32"/>
      <c r="FR130" s="32"/>
      <c r="FS130" s="32"/>
      <c r="FT130" s="32"/>
      <c r="FU130" s="32"/>
      <c r="FV130" s="32"/>
      <c r="FW130" s="32"/>
      <c r="FX130" s="32"/>
      <c r="FY130" s="32"/>
      <c r="FZ130" s="32"/>
      <c r="GA130" s="32"/>
      <c r="GB130" s="32"/>
      <c r="GC130" s="32"/>
      <c r="GD130" s="32"/>
      <c r="GE130" s="32"/>
      <c r="GF130" s="32"/>
    </row>
    <row r="131" spans="1:188" ht="30" x14ac:dyDescent="0.25">
      <c r="A131" s="78" t="s">
        <v>79</v>
      </c>
      <c r="B131" s="34">
        <f>'1 уровень'!D341</f>
        <v>2590</v>
      </c>
      <c r="C131" s="34">
        <f>'1 уровень'!E341</f>
        <v>1079</v>
      </c>
      <c r="D131" s="34">
        <f>'1 уровень'!F341</f>
        <v>826</v>
      </c>
      <c r="E131" s="106">
        <f>'1 уровень'!G341</f>
        <v>76.552363299351256</v>
      </c>
      <c r="F131" s="327">
        <f>'1 уровень'!H341</f>
        <v>3488.73</v>
      </c>
      <c r="G131" s="327">
        <f>'1 уровень'!I341</f>
        <v>1453.64</v>
      </c>
      <c r="H131" s="327">
        <f>'1 уровень'!J341</f>
        <v>1140.8516</v>
      </c>
      <c r="I131" s="327">
        <f>'1 уровень'!K341</f>
        <v>-312.78840000000014</v>
      </c>
      <c r="J131" s="327">
        <f>'1 уровень'!L341</f>
        <v>-50.957059999999998</v>
      </c>
      <c r="K131" s="327">
        <f>'1 уровень'!M341</f>
        <v>1089.89454</v>
      </c>
      <c r="L131" s="327">
        <f>'1 уровень'!N341</f>
        <v>78.482402795740342</v>
      </c>
      <c r="M131" s="70"/>
      <c r="O131" s="731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F131" s="32"/>
      <c r="AG131" s="32"/>
      <c r="AH131" s="32"/>
      <c r="AI131" s="32"/>
      <c r="AJ131" s="32"/>
      <c r="AK131" s="32"/>
      <c r="AL131" s="32"/>
      <c r="AM131" s="32"/>
      <c r="AN131" s="32"/>
      <c r="AO131" s="32"/>
      <c r="AP131" s="32"/>
      <c r="AQ131" s="32"/>
      <c r="AR131" s="32"/>
      <c r="AS131" s="32"/>
      <c r="AT131" s="32"/>
      <c r="AU131" s="32"/>
      <c r="AV131" s="32"/>
      <c r="AW131" s="32"/>
      <c r="AX131" s="32"/>
      <c r="AY131" s="32"/>
      <c r="AZ131" s="32"/>
      <c r="BA131" s="32"/>
      <c r="BB131" s="32"/>
      <c r="BC131" s="32"/>
      <c r="BD131" s="32"/>
      <c r="BE131" s="32"/>
      <c r="BF131" s="32"/>
      <c r="BG131" s="32"/>
      <c r="BH131" s="32"/>
      <c r="BI131" s="32"/>
      <c r="BJ131" s="32"/>
      <c r="BK131" s="32"/>
      <c r="BL131" s="32"/>
      <c r="BM131" s="32"/>
      <c r="BN131" s="32"/>
      <c r="BO131" s="32"/>
      <c r="BP131" s="32"/>
      <c r="BQ131" s="32"/>
      <c r="BR131" s="32"/>
      <c r="BS131" s="32"/>
      <c r="BT131" s="32"/>
      <c r="BU131" s="32"/>
      <c r="BV131" s="32"/>
      <c r="BW131" s="32"/>
      <c r="BX131" s="32"/>
      <c r="BY131" s="32"/>
      <c r="BZ131" s="32"/>
      <c r="CA131" s="32"/>
      <c r="CB131" s="32"/>
      <c r="CC131" s="32"/>
      <c r="CD131" s="32"/>
      <c r="CE131" s="32"/>
      <c r="CF131" s="32"/>
      <c r="CG131" s="32"/>
      <c r="CH131" s="32"/>
      <c r="CI131" s="32"/>
      <c r="CJ131" s="32"/>
      <c r="CK131" s="32"/>
      <c r="CL131" s="32"/>
      <c r="CM131" s="32"/>
      <c r="CN131" s="32"/>
      <c r="CO131" s="32"/>
      <c r="CP131" s="32"/>
      <c r="CQ131" s="32"/>
      <c r="CR131" s="32"/>
      <c r="CS131" s="32"/>
      <c r="CT131" s="32"/>
      <c r="CU131" s="32"/>
      <c r="CV131" s="32"/>
      <c r="CW131" s="32"/>
      <c r="CX131" s="32"/>
      <c r="CY131" s="32"/>
      <c r="CZ131" s="32"/>
      <c r="DA131" s="32"/>
      <c r="DB131" s="32"/>
      <c r="DC131" s="32"/>
      <c r="DD131" s="32"/>
      <c r="DE131" s="32"/>
      <c r="DF131" s="32"/>
      <c r="DG131" s="32"/>
      <c r="DH131" s="32"/>
      <c r="DI131" s="32"/>
      <c r="DJ131" s="32"/>
      <c r="DK131" s="32"/>
      <c r="DL131" s="32"/>
      <c r="DM131" s="32"/>
      <c r="DN131" s="32"/>
      <c r="DO131" s="32"/>
      <c r="DP131" s="32"/>
      <c r="DQ131" s="32"/>
      <c r="DR131" s="32"/>
      <c r="DS131" s="32"/>
      <c r="DT131" s="32"/>
      <c r="DU131" s="32"/>
      <c r="DV131" s="32"/>
      <c r="DW131" s="32"/>
      <c r="DX131" s="32"/>
      <c r="DY131" s="32"/>
      <c r="DZ131" s="32"/>
      <c r="EA131" s="32"/>
      <c r="EB131" s="32"/>
      <c r="EC131" s="32"/>
      <c r="ED131" s="32"/>
      <c r="EE131" s="32"/>
      <c r="EF131" s="32"/>
      <c r="EG131" s="32"/>
      <c r="EH131" s="32"/>
      <c r="EI131" s="32"/>
      <c r="EJ131" s="32"/>
      <c r="EK131" s="32"/>
      <c r="EL131" s="32"/>
      <c r="EM131" s="32"/>
      <c r="EN131" s="32"/>
      <c r="EO131" s="32"/>
      <c r="EP131" s="32"/>
      <c r="EQ131" s="32"/>
      <c r="ER131" s="32"/>
      <c r="ES131" s="32"/>
      <c r="ET131" s="32"/>
      <c r="EU131" s="32"/>
      <c r="EV131" s="32"/>
      <c r="EW131" s="32"/>
      <c r="EX131" s="32"/>
      <c r="EY131" s="32"/>
      <c r="EZ131" s="32"/>
      <c r="FA131" s="32"/>
      <c r="FB131" s="32"/>
      <c r="FC131" s="32"/>
      <c r="FD131" s="32"/>
      <c r="FE131" s="32"/>
      <c r="FF131" s="32"/>
      <c r="FG131" s="32"/>
      <c r="FH131" s="32"/>
      <c r="FI131" s="32"/>
      <c r="FJ131" s="32"/>
      <c r="FK131" s="32"/>
      <c r="FL131" s="32"/>
      <c r="FM131" s="32"/>
      <c r="FN131" s="32"/>
      <c r="FO131" s="32"/>
      <c r="FP131" s="32"/>
      <c r="FQ131" s="32"/>
      <c r="FR131" s="32"/>
      <c r="FS131" s="32"/>
      <c r="FT131" s="32"/>
      <c r="FU131" s="32"/>
      <c r="FV131" s="32"/>
      <c r="FW131" s="32"/>
      <c r="FX131" s="32"/>
      <c r="FY131" s="32"/>
      <c r="FZ131" s="32"/>
      <c r="GA131" s="32"/>
      <c r="GB131" s="32"/>
      <c r="GC131" s="32"/>
      <c r="GD131" s="32"/>
      <c r="GE131" s="32"/>
      <c r="GF131" s="32"/>
    </row>
    <row r="132" spans="1:188" ht="30" x14ac:dyDescent="0.25">
      <c r="A132" s="78" t="s">
        <v>80</v>
      </c>
      <c r="B132" s="34">
        <f>'1 уровень'!D342</f>
        <v>777</v>
      </c>
      <c r="C132" s="34">
        <f>'1 уровень'!E342</f>
        <v>324</v>
      </c>
      <c r="D132" s="34">
        <f>'1 уровень'!F342</f>
        <v>118</v>
      </c>
      <c r="E132" s="106">
        <f>'1 уровень'!G342</f>
        <v>36.419753086419753</v>
      </c>
      <c r="F132" s="327">
        <f>'1 уровень'!H342</f>
        <v>1180.6048800000001</v>
      </c>
      <c r="G132" s="327">
        <f>'1 уровень'!I342</f>
        <v>491.92</v>
      </c>
      <c r="H132" s="327">
        <f>'1 уровень'!J342</f>
        <v>185.18017999999998</v>
      </c>
      <c r="I132" s="327">
        <f>'1 уровень'!K342</f>
        <v>-306.73982000000001</v>
      </c>
      <c r="J132" s="327">
        <f>'1 уровень'!L342</f>
        <v>-1.79532</v>
      </c>
      <c r="K132" s="327">
        <f>'1 уровень'!M342</f>
        <v>183.38485999999997</v>
      </c>
      <c r="L132" s="327">
        <f>'1 уровень'!N342</f>
        <v>37.644369003089928</v>
      </c>
      <c r="M132" s="70"/>
      <c r="O132" s="731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F132" s="32"/>
      <c r="AG132" s="32"/>
      <c r="AH132" s="32"/>
      <c r="AI132" s="32"/>
      <c r="AJ132" s="32"/>
      <c r="AK132" s="32"/>
      <c r="AL132" s="32"/>
      <c r="AM132" s="32"/>
      <c r="AN132" s="32"/>
      <c r="AO132" s="32"/>
      <c r="AP132" s="32"/>
      <c r="AQ132" s="32"/>
      <c r="AR132" s="32"/>
      <c r="AS132" s="32"/>
      <c r="AT132" s="32"/>
      <c r="AU132" s="32"/>
      <c r="AV132" s="32"/>
      <c r="AW132" s="32"/>
      <c r="AX132" s="32"/>
      <c r="AY132" s="32"/>
      <c r="AZ132" s="32"/>
      <c r="BA132" s="32"/>
      <c r="BB132" s="32"/>
      <c r="BC132" s="32"/>
      <c r="BD132" s="32"/>
      <c r="BE132" s="32"/>
      <c r="BF132" s="32"/>
      <c r="BG132" s="32"/>
      <c r="BH132" s="32"/>
      <c r="BI132" s="32"/>
      <c r="BJ132" s="32"/>
      <c r="BK132" s="32"/>
      <c r="BL132" s="32"/>
      <c r="BM132" s="32"/>
      <c r="BN132" s="32"/>
      <c r="BO132" s="32"/>
      <c r="BP132" s="32"/>
      <c r="BQ132" s="32"/>
      <c r="BR132" s="32"/>
      <c r="BS132" s="32"/>
      <c r="BT132" s="32"/>
      <c r="BU132" s="32"/>
      <c r="BV132" s="32"/>
      <c r="BW132" s="32"/>
      <c r="BX132" s="32"/>
      <c r="BY132" s="32"/>
      <c r="BZ132" s="32"/>
      <c r="CA132" s="32"/>
      <c r="CB132" s="32"/>
      <c r="CC132" s="32"/>
      <c r="CD132" s="32"/>
      <c r="CE132" s="32"/>
      <c r="CF132" s="32"/>
      <c r="CG132" s="32"/>
      <c r="CH132" s="32"/>
      <c r="CI132" s="32"/>
      <c r="CJ132" s="32"/>
      <c r="CK132" s="32"/>
      <c r="CL132" s="32"/>
      <c r="CM132" s="32"/>
      <c r="CN132" s="32"/>
      <c r="CO132" s="32"/>
      <c r="CP132" s="32"/>
      <c r="CQ132" s="32"/>
      <c r="CR132" s="32"/>
      <c r="CS132" s="32"/>
      <c r="CT132" s="32"/>
      <c r="CU132" s="32"/>
      <c r="CV132" s="32"/>
      <c r="CW132" s="32"/>
      <c r="CX132" s="32"/>
      <c r="CY132" s="32"/>
      <c r="CZ132" s="32"/>
      <c r="DA132" s="32"/>
      <c r="DB132" s="32"/>
      <c r="DC132" s="32"/>
      <c r="DD132" s="32"/>
      <c r="DE132" s="32"/>
      <c r="DF132" s="32"/>
      <c r="DG132" s="32"/>
      <c r="DH132" s="32"/>
      <c r="DI132" s="32"/>
      <c r="DJ132" s="32"/>
      <c r="DK132" s="32"/>
      <c r="DL132" s="32"/>
      <c r="DM132" s="32"/>
      <c r="DN132" s="32"/>
      <c r="DO132" s="32"/>
      <c r="DP132" s="32"/>
      <c r="DQ132" s="32"/>
      <c r="DR132" s="32"/>
      <c r="DS132" s="32"/>
      <c r="DT132" s="32"/>
      <c r="DU132" s="32"/>
      <c r="DV132" s="32"/>
      <c r="DW132" s="32"/>
      <c r="DX132" s="32"/>
      <c r="DY132" s="32"/>
      <c r="DZ132" s="32"/>
      <c r="EA132" s="32"/>
      <c r="EB132" s="32"/>
      <c r="EC132" s="32"/>
      <c r="ED132" s="32"/>
      <c r="EE132" s="32"/>
      <c r="EF132" s="32"/>
      <c r="EG132" s="32"/>
      <c r="EH132" s="32"/>
      <c r="EI132" s="32"/>
      <c r="EJ132" s="32"/>
      <c r="EK132" s="32"/>
      <c r="EL132" s="32"/>
      <c r="EM132" s="32"/>
      <c r="EN132" s="32"/>
      <c r="EO132" s="32"/>
      <c r="EP132" s="32"/>
      <c r="EQ132" s="32"/>
      <c r="ER132" s="32"/>
      <c r="ES132" s="32"/>
      <c r="ET132" s="32"/>
      <c r="EU132" s="32"/>
      <c r="EV132" s="32"/>
      <c r="EW132" s="32"/>
      <c r="EX132" s="32"/>
      <c r="EY132" s="32"/>
      <c r="EZ132" s="32"/>
      <c r="FA132" s="32"/>
      <c r="FB132" s="32"/>
      <c r="FC132" s="32"/>
      <c r="FD132" s="32"/>
      <c r="FE132" s="32"/>
      <c r="FF132" s="32"/>
      <c r="FG132" s="32"/>
      <c r="FH132" s="32"/>
      <c r="FI132" s="32"/>
      <c r="FJ132" s="32"/>
      <c r="FK132" s="32"/>
      <c r="FL132" s="32"/>
      <c r="FM132" s="32"/>
      <c r="FN132" s="32"/>
      <c r="FO132" s="32"/>
      <c r="FP132" s="32"/>
      <c r="FQ132" s="32"/>
      <c r="FR132" s="32"/>
      <c r="FS132" s="32"/>
      <c r="FT132" s="32"/>
      <c r="FU132" s="32"/>
      <c r="FV132" s="32"/>
      <c r="FW132" s="32"/>
      <c r="FX132" s="32"/>
      <c r="FY132" s="32"/>
      <c r="FZ132" s="32"/>
      <c r="GA132" s="32"/>
      <c r="GB132" s="32"/>
      <c r="GC132" s="32"/>
      <c r="GD132" s="32"/>
      <c r="GE132" s="32"/>
      <c r="GF132" s="32"/>
    </row>
    <row r="133" spans="1:188" ht="30" x14ac:dyDescent="0.25">
      <c r="A133" s="78" t="s">
        <v>110</v>
      </c>
      <c r="B133" s="34">
        <f>'1 уровень'!D343</f>
        <v>36</v>
      </c>
      <c r="C133" s="34">
        <f>'1 уровень'!E343</f>
        <v>15</v>
      </c>
      <c r="D133" s="34">
        <f>'1 уровень'!F343</f>
        <v>32</v>
      </c>
      <c r="E133" s="106">
        <f>'1 уровень'!G343</f>
        <v>213.33333333333334</v>
      </c>
      <c r="F133" s="327">
        <f>'1 уровень'!H343</f>
        <v>196.86240000000001</v>
      </c>
      <c r="G133" s="327">
        <f>'1 уровень'!I343</f>
        <v>82.03</v>
      </c>
      <c r="H133" s="327">
        <f>'1 уровень'!J343</f>
        <v>174.9888</v>
      </c>
      <c r="I133" s="327">
        <f>'1 уровень'!K343</f>
        <v>92.958799999999997</v>
      </c>
      <c r="J133" s="327">
        <f>'1 уровень'!L343</f>
        <v>0</v>
      </c>
      <c r="K133" s="327">
        <f>'1 уровень'!M343</f>
        <v>174.9888</v>
      </c>
      <c r="L133" s="327">
        <f>'1 уровень'!N343</f>
        <v>213.3229306351335</v>
      </c>
      <c r="M133" s="70"/>
      <c r="O133" s="731"/>
      <c r="P133" s="32"/>
      <c r="Q133" s="32"/>
      <c r="R133" s="3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F133" s="32"/>
      <c r="AG133" s="32"/>
      <c r="AH133" s="32"/>
      <c r="AI133" s="32"/>
      <c r="AJ133" s="32"/>
      <c r="AK133" s="32"/>
      <c r="AL133" s="32"/>
      <c r="AM133" s="32"/>
      <c r="AN133" s="32"/>
      <c r="AO133" s="32"/>
      <c r="AP133" s="32"/>
      <c r="AQ133" s="32"/>
      <c r="AR133" s="32"/>
      <c r="AS133" s="32"/>
      <c r="AT133" s="32"/>
      <c r="AU133" s="32"/>
      <c r="AV133" s="32"/>
      <c r="AW133" s="32"/>
      <c r="AX133" s="32"/>
      <c r="AY133" s="32"/>
      <c r="AZ133" s="32"/>
      <c r="BA133" s="32"/>
      <c r="BB133" s="32"/>
      <c r="BC133" s="32"/>
      <c r="BD133" s="32"/>
      <c r="BE133" s="32"/>
      <c r="BF133" s="32"/>
      <c r="BG133" s="32"/>
      <c r="BH133" s="32"/>
      <c r="BI133" s="32"/>
      <c r="BJ133" s="32"/>
      <c r="BK133" s="32"/>
      <c r="BL133" s="32"/>
      <c r="BM133" s="32"/>
      <c r="BN133" s="32"/>
      <c r="BO133" s="32"/>
      <c r="BP133" s="32"/>
      <c r="BQ133" s="32"/>
      <c r="BR133" s="32"/>
      <c r="BS133" s="32"/>
      <c r="BT133" s="32"/>
      <c r="BU133" s="32"/>
      <c r="BV133" s="32"/>
      <c r="BW133" s="32"/>
      <c r="BX133" s="32"/>
      <c r="BY133" s="32"/>
      <c r="BZ133" s="32"/>
      <c r="CA133" s="32"/>
      <c r="CB133" s="32"/>
      <c r="CC133" s="32"/>
      <c r="CD133" s="32"/>
      <c r="CE133" s="32"/>
      <c r="CF133" s="32"/>
      <c r="CG133" s="32"/>
      <c r="CH133" s="32"/>
      <c r="CI133" s="32"/>
      <c r="CJ133" s="32"/>
      <c r="CK133" s="32"/>
      <c r="CL133" s="32"/>
      <c r="CM133" s="32"/>
      <c r="CN133" s="32"/>
      <c r="CO133" s="32"/>
      <c r="CP133" s="32"/>
      <c r="CQ133" s="32"/>
      <c r="CR133" s="32"/>
      <c r="CS133" s="32"/>
      <c r="CT133" s="32"/>
      <c r="CU133" s="32"/>
      <c r="CV133" s="32"/>
      <c r="CW133" s="32"/>
      <c r="CX133" s="32"/>
      <c r="CY133" s="32"/>
      <c r="CZ133" s="32"/>
      <c r="DA133" s="32"/>
      <c r="DB133" s="32"/>
      <c r="DC133" s="32"/>
      <c r="DD133" s="32"/>
      <c r="DE133" s="32"/>
      <c r="DF133" s="32"/>
      <c r="DG133" s="32"/>
      <c r="DH133" s="32"/>
      <c r="DI133" s="32"/>
      <c r="DJ133" s="32"/>
      <c r="DK133" s="32"/>
      <c r="DL133" s="32"/>
      <c r="DM133" s="32"/>
      <c r="DN133" s="32"/>
      <c r="DO133" s="32"/>
      <c r="DP133" s="32"/>
      <c r="DQ133" s="32"/>
      <c r="DR133" s="32"/>
      <c r="DS133" s="32"/>
      <c r="DT133" s="32"/>
      <c r="DU133" s="32"/>
      <c r="DV133" s="32"/>
      <c r="DW133" s="32"/>
      <c r="DX133" s="32"/>
      <c r="DY133" s="32"/>
      <c r="DZ133" s="32"/>
      <c r="EA133" s="32"/>
      <c r="EB133" s="32"/>
      <c r="EC133" s="32"/>
      <c r="ED133" s="32"/>
      <c r="EE133" s="32"/>
      <c r="EF133" s="32"/>
      <c r="EG133" s="32"/>
      <c r="EH133" s="32"/>
      <c r="EI133" s="32"/>
      <c r="EJ133" s="32"/>
      <c r="EK133" s="32"/>
      <c r="EL133" s="32"/>
      <c r="EM133" s="32"/>
      <c r="EN133" s="32"/>
      <c r="EO133" s="32"/>
      <c r="EP133" s="32"/>
      <c r="EQ133" s="32"/>
      <c r="ER133" s="32"/>
      <c r="ES133" s="32"/>
      <c r="ET133" s="32"/>
      <c r="EU133" s="32"/>
      <c r="EV133" s="32"/>
      <c r="EW133" s="32"/>
      <c r="EX133" s="32"/>
      <c r="EY133" s="32"/>
      <c r="EZ133" s="32"/>
      <c r="FA133" s="32"/>
      <c r="FB133" s="32"/>
      <c r="FC133" s="32"/>
      <c r="FD133" s="32"/>
      <c r="FE133" s="32"/>
      <c r="FF133" s="32"/>
      <c r="FG133" s="32"/>
      <c r="FH133" s="32"/>
      <c r="FI133" s="32"/>
      <c r="FJ133" s="32"/>
      <c r="FK133" s="32"/>
      <c r="FL133" s="32"/>
      <c r="FM133" s="32"/>
      <c r="FN133" s="32"/>
      <c r="FO133" s="32"/>
      <c r="FP133" s="32"/>
      <c r="FQ133" s="32"/>
      <c r="FR133" s="32"/>
      <c r="FS133" s="32"/>
      <c r="FT133" s="32"/>
      <c r="FU133" s="32"/>
      <c r="FV133" s="32"/>
      <c r="FW133" s="32"/>
      <c r="FX133" s="32"/>
      <c r="FY133" s="32"/>
      <c r="FZ133" s="32"/>
      <c r="GA133" s="32"/>
      <c r="GB133" s="32"/>
      <c r="GC133" s="32"/>
      <c r="GD133" s="32"/>
      <c r="GE133" s="32"/>
      <c r="GF133" s="32"/>
    </row>
    <row r="134" spans="1:188" ht="30" x14ac:dyDescent="0.25">
      <c r="A134" s="78" t="s">
        <v>111</v>
      </c>
      <c r="B134" s="34">
        <f>'1 уровень'!D344</f>
        <v>138</v>
      </c>
      <c r="C134" s="34">
        <f>'1 уровень'!E344</f>
        <v>58</v>
      </c>
      <c r="D134" s="34">
        <f>'1 уровень'!F344</f>
        <v>77</v>
      </c>
      <c r="E134" s="106">
        <f>'1 уровень'!G344</f>
        <v>132.75862068965517</v>
      </c>
      <c r="F134" s="327">
        <f>'1 уровень'!H344</f>
        <v>754.63919999999996</v>
      </c>
      <c r="G134" s="327">
        <f>'1 уровень'!I344</f>
        <v>314.43</v>
      </c>
      <c r="H134" s="327">
        <f>'1 уровень'!J344</f>
        <v>421.06679999999994</v>
      </c>
      <c r="I134" s="327">
        <f>'1 уровень'!K344</f>
        <v>106.63679999999994</v>
      </c>
      <c r="J134" s="327">
        <f>'1 уровень'!L344</f>
        <v>-131.24496000000002</v>
      </c>
      <c r="K134" s="327">
        <f>'1 уровень'!M344</f>
        <v>289.82183999999995</v>
      </c>
      <c r="L134" s="327">
        <f>'1 уровень'!N344</f>
        <v>133.91432115256177</v>
      </c>
      <c r="M134" s="70"/>
      <c r="O134" s="731"/>
      <c r="P134" s="32"/>
      <c r="Q134" s="32"/>
      <c r="R134" s="3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F134" s="32"/>
      <c r="AG134" s="32"/>
      <c r="AH134" s="32"/>
      <c r="AI134" s="32"/>
      <c r="AJ134" s="32"/>
      <c r="AK134" s="32"/>
      <c r="AL134" s="32"/>
      <c r="AM134" s="32"/>
      <c r="AN134" s="32"/>
      <c r="AO134" s="32"/>
      <c r="AP134" s="32"/>
      <c r="AQ134" s="32"/>
      <c r="AR134" s="32"/>
      <c r="AS134" s="32"/>
      <c r="AT134" s="32"/>
      <c r="AU134" s="32"/>
      <c r="AV134" s="32"/>
      <c r="AW134" s="32"/>
      <c r="AX134" s="32"/>
      <c r="AY134" s="32"/>
      <c r="AZ134" s="32"/>
      <c r="BA134" s="32"/>
      <c r="BB134" s="32"/>
      <c r="BC134" s="32"/>
      <c r="BD134" s="32"/>
      <c r="BE134" s="32"/>
      <c r="BF134" s="32"/>
      <c r="BG134" s="32"/>
      <c r="BH134" s="32"/>
      <c r="BI134" s="32"/>
      <c r="BJ134" s="32"/>
      <c r="BK134" s="32"/>
      <c r="BL134" s="32"/>
      <c r="BM134" s="32"/>
      <c r="BN134" s="32"/>
      <c r="BO134" s="32"/>
      <c r="BP134" s="32"/>
      <c r="BQ134" s="32"/>
      <c r="BR134" s="32"/>
      <c r="BS134" s="32"/>
      <c r="BT134" s="32"/>
      <c r="BU134" s="32"/>
      <c r="BV134" s="32"/>
      <c r="BW134" s="32"/>
      <c r="BX134" s="32"/>
      <c r="BY134" s="32"/>
      <c r="BZ134" s="32"/>
      <c r="CA134" s="32"/>
      <c r="CB134" s="32"/>
      <c r="CC134" s="32"/>
      <c r="CD134" s="32"/>
      <c r="CE134" s="32"/>
      <c r="CF134" s="32"/>
      <c r="CG134" s="32"/>
      <c r="CH134" s="32"/>
      <c r="CI134" s="32"/>
      <c r="CJ134" s="32"/>
      <c r="CK134" s="32"/>
      <c r="CL134" s="32"/>
      <c r="CM134" s="32"/>
      <c r="CN134" s="32"/>
      <c r="CO134" s="32"/>
      <c r="CP134" s="32"/>
      <c r="CQ134" s="32"/>
      <c r="CR134" s="32"/>
      <c r="CS134" s="32"/>
      <c r="CT134" s="32"/>
      <c r="CU134" s="32"/>
      <c r="CV134" s="32"/>
      <c r="CW134" s="32"/>
      <c r="CX134" s="32"/>
      <c r="CY134" s="32"/>
      <c r="CZ134" s="32"/>
      <c r="DA134" s="32"/>
      <c r="DB134" s="32"/>
      <c r="DC134" s="32"/>
      <c r="DD134" s="32"/>
      <c r="DE134" s="32"/>
      <c r="DF134" s="32"/>
      <c r="DG134" s="32"/>
      <c r="DH134" s="32"/>
      <c r="DI134" s="32"/>
      <c r="DJ134" s="32"/>
      <c r="DK134" s="32"/>
      <c r="DL134" s="32"/>
      <c r="DM134" s="32"/>
      <c r="DN134" s="32"/>
      <c r="DO134" s="32"/>
      <c r="DP134" s="32"/>
      <c r="DQ134" s="32"/>
      <c r="DR134" s="32"/>
      <c r="DS134" s="32"/>
      <c r="DT134" s="32"/>
      <c r="DU134" s="32"/>
      <c r="DV134" s="32"/>
      <c r="DW134" s="32"/>
      <c r="DX134" s="32"/>
      <c r="DY134" s="32"/>
      <c r="DZ134" s="32"/>
      <c r="EA134" s="32"/>
      <c r="EB134" s="32"/>
      <c r="EC134" s="32"/>
      <c r="ED134" s="32"/>
      <c r="EE134" s="32"/>
      <c r="EF134" s="32"/>
      <c r="EG134" s="32"/>
      <c r="EH134" s="32"/>
      <c r="EI134" s="32"/>
      <c r="EJ134" s="32"/>
      <c r="EK134" s="32"/>
      <c r="EL134" s="32"/>
      <c r="EM134" s="32"/>
      <c r="EN134" s="32"/>
      <c r="EO134" s="32"/>
      <c r="EP134" s="32"/>
      <c r="EQ134" s="32"/>
      <c r="ER134" s="32"/>
      <c r="ES134" s="32"/>
      <c r="ET134" s="32"/>
      <c r="EU134" s="32"/>
      <c r="EV134" s="32"/>
      <c r="EW134" s="32"/>
      <c r="EX134" s="32"/>
      <c r="EY134" s="32"/>
      <c r="EZ134" s="32"/>
      <c r="FA134" s="32"/>
      <c r="FB134" s="32"/>
      <c r="FC134" s="32"/>
      <c r="FD134" s="32"/>
      <c r="FE134" s="32"/>
      <c r="FF134" s="32"/>
      <c r="FG134" s="32"/>
      <c r="FH134" s="32"/>
      <c r="FI134" s="32"/>
      <c r="FJ134" s="32"/>
      <c r="FK134" s="32"/>
      <c r="FL134" s="32"/>
      <c r="FM134" s="32"/>
      <c r="FN134" s="32"/>
      <c r="FO134" s="32"/>
      <c r="FP134" s="32"/>
      <c r="FQ134" s="32"/>
      <c r="FR134" s="32"/>
      <c r="FS134" s="32"/>
      <c r="FT134" s="32"/>
      <c r="FU134" s="32"/>
      <c r="FV134" s="32"/>
      <c r="FW134" s="32"/>
      <c r="FX134" s="32"/>
      <c r="FY134" s="32"/>
      <c r="FZ134" s="32"/>
      <c r="GA134" s="32"/>
      <c r="GB134" s="32"/>
      <c r="GC134" s="32"/>
      <c r="GD134" s="32"/>
      <c r="GE134" s="32"/>
      <c r="GF134" s="32"/>
    </row>
    <row r="135" spans="1:188" ht="30" x14ac:dyDescent="0.25">
      <c r="A135" s="231" t="s">
        <v>112</v>
      </c>
      <c r="B135" s="229">
        <f>'1 уровень'!D345</f>
        <v>5283</v>
      </c>
      <c r="C135" s="229">
        <f>'1 уровень'!E345</f>
        <v>2201</v>
      </c>
      <c r="D135" s="229">
        <f>'1 уровень'!F345</f>
        <v>2358</v>
      </c>
      <c r="E135" s="230">
        <f>'1 уровень'!G345</f>
        <v>107.13312130849614</v>
      </c>
      <c r="F135" s="326">
        <f>'1 уровень'!H345</f>
        <v>9923.3527000000013</v>
      </c>
      <c r="G135" s="326">
        <f>'1 уровень'!I345</f>
        <v>4134.7400000000007</v>
      </c>
      <c r="H135" s="326">
        <f>'1 уровень'!J345</f>
        <v>4750.06934</v>
      </c>
      <c r="I135" s="326">
        <f>'1 уровень'!K345</f>
        <v>615.32934</v>
      </c>
      <c r="J135" s="326">
        <f>'1 уровень'!L345</f>
        <v>-111.26732000000001</v>
      </c>
      <c r="K135" s="326">
        <f>'1 уровень'!M345</f>
        <v>4638.802020000001</v>
      </c>
      <c r="L135" s="326">
        <f>'1 уровень'!N345</f>
        <v>114.88193550259507</v>
      </c>
      <c r="M135" s="70"/>
      <c r="O135" s="731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F135" s="32"/>
      <c r="AG135" s="32"/>
      <c r="AH135" s="32"/>
      <c r="AI135" s="32"/>
      <c r="AJ135" s="32"/>
      <c r="AK135" s="32"/>
      <c r="AL135" s="32"/>
      <c r="AM135" s="32"/>
      <c r="AN135" s="32"/>
      <c r="AO135" s="32"/>
      <c r="AP135" s="32"/>
      <c r="AQ135" s="32"/>
      <c r="AR135" s="32"/>
      <c r="AS135" s="32"/>
      <c r="AT135" s="32"/>
      <c r="AU135" s="32"/>
      <c r="AV135" s="32"/>
      <c r="AW135" s="32"/>
      <c r="AX135" s="32"/>
      <c r="AY135" s="32"/>
      <c r="AZ135" s="32"/>
      <c r="BA135" s="32"/>
      <c r="BB135" s="32"/>
      <c r="BC135" s="32"/>
      <c r="BD135" s="32"/>
      <c r="BE135" s="32"/>
      <c r="BF135" s="32"/>
      <c r="BG135" s="32"/>
      <c r="BH135" s="32"/>
      <c r="BI135" s="32"/>
      <c r="BJ135" s="32"/>
      <c r="BK135" s="32"/>
      <c r="BL135" s="32"/>
      <c r="BM135" s="32"/>
      <c r="BN135" s="32"/>
      <c r="BO135" s="32"/>
      <c r="BP135" s="32"/>
      <c r="BQ135" s="32"/>
      <c r="BR135" s="32"/>
      <c r="BS135" s="32"/>
      <c r="BT135" s="32"/>
      <c r="BU135" s="32"/>
      <c r="BV135" s="32"/>
      <c r="BW135" s="32"/>
      <c r="BX135" s="32"/>
      <c r="BY135" s="32"/>
      <c r="BZ135" s="32"/>
      <c r="CA135" s="32"/>
      <c r="CB135" s="32"/>
      <c r="CC135" s="32"/>
      <c r="CD135" s="32"/>
      <c r="CE135" s="32"/>
      <c r="CF135" s="32"/>
      <c r="CG135" s="32"/>
      <c r="CH135" s="32"/>
      <c r="CI135" s="32"/>
      <c r="CJ135" s="32"/>
      <c r="CK135" s="32"/>
      <c r="CL135" s="32"/>
      <c r="CM135" s="32"/>
      <c r="CN135" s="32"/>
      <c r="CO135" s="32"/>
      <c r="CP135" s="32"/>
      <c r="CQ135" s="32"/>
      <c r="CR135" s="32"/>
      <c r="CS135" s="32"/>
      <c r="CT135" s="32"/>
      <c r="CU135" s="32"/>
      <c r="CV135" s="32"/>
      <c r="CW135" s="32"/>
      <c r="CX135" s="32"/>
      <c r="CY135" s="32"/>
      <c r="CZ135" s="32"/>
      <c r="DA135" s="32"/>
      <c r="DB135" s="32"/>
      <c r="DC135" s="32"/>
      <c r="DD135" s="32"/>
      <c r="DE135" s="32"/>
      <c r="DF135" s="32"/>
      <c r="DG135" s="32"/>
      <c r="DH135" s="32"/>
      <c r="DI135" s="32"/>
      <c r="DJ135" s="32"/>
      <c r="DK135" s="32"/>
      <c r="DL135" s="32"/>
      <c r="DM135" s="32"/>
      <c r="DN135" s="32"/>
      <c r="DO135" s="32"/>
      <c r="DP135" s="32"/>
      <c r="DQ135" s="32"/>
      <c r="DR135" s="32"/>
      <c r="DS135" s="32"/>
      <c r="DT135" s="32"/>
      <c r="DU135" s="32"/>
      <c r="DV135" s="32"/>
      <c r="DW135" s="32"/>
      <c r="DX135" s="32"/>
      <c r="DY135" s="32"/>
      <c r="DZ135" s="32"/>
      <c r="EA135" s="32"/>
      <c r="EB135" s="32"/>
      <c r="EC135" s="32"/>
      <c r="ED135" s="32"/>
      <c r="EE135" s="32"/>
      <c r="EF135" s="32"/>
      <c r="EG135" s="32"/>
      <c r="EH135" s="32"/>
      <c r="EI135" s="32"/>
      <c r="EJ135" s="32"/>
      <c r="EK135" s="32"/>
      <c r="EL135" s="32"/>
      <c r="EM135" s="32"/>
      <c r="EN135" s="32"/>
      <c r="EO135" s="32"/>
      <c r="EP135" s="32"/>
      <c r="EQ135" s="32"/>
      <c r="ER135" s="32"/>
      <c r="ES135" s="32"/>
      <c r="ET135" s="32"/>
      <c r="EU135" s="32"/>
      <c r="EV135" s="32"/>
      <c r="EW135" s="32"/>
      <c r="EX135" s="32"/>
      <c r="EY135" s="32"/>
      <c r="EZ135" s="32"/>
      <c r="FA135" s="32"/>
      <c r="FB135" s="32"/>
      <c r="FC135" s="32"/>
      <c r="FD135" s="32"/>
      <c r="FE135" s="32"/>
      <c r="FF135" s="32"/>
      <c r="FG135" s="32"/>
      <c r="FH135" s="32"/>
      <c r="FI135" s="32"/>
      <c r="FJ135" s="32"/>
      <c r="FK135" s="32"/>
      <c r="FL135" s="32"/>
      <c r="FM135" s="32"/>
      <c r="FN135" s="32"/>
      <c r="FO135" s="32"/>
      <c r="FP135" s="32"/>
      <c r="FQ135" s="32"/>
      <c r="FR135" s="32"/>
      <c r="FS135" s="32"/>
      <c r="FT135" s="32"/>
      <c r="FU135" s="32"/>
      <c r="FV135" s="32"/>
      <c r="FW135" s="32"/>
      <c r="FX135" s="32"/>
      <c r="FY135" s="32"/>
      <c r="FZ135" s="32"/>
      <c r="GA135" s="32"/>
      <c r="GB135" s="32"/>
      <c r="GC135" s="32"/>
      <c r="GD135" s="32"/>
      <c r="GE135" s="32"/>
      <c r="GF135" s="32"/>
    </row>
    <row r="136" spans="1:188" ht="30" x14ac:dyDescent="0.25">
      <c r="A136" s="78" t="s">
        <v>108</v>
      </c>
      <c r="B136" s="34">
        <f>'1 уровень'!D346</f>
        <v>1231</v>
      </c>
      <c r="C136" s="34">
        <f>'1 уровень'!E346</f>
        <v>513</v>
      </c>
      <c r="D136" s="34">
        <f>'1 уровень'!F346</f>
        <v>638</v>
      </c>
      <c r="E136" s="106">
        <f>'1 уровень'!G346</f>
        <v>124.3664717348928</v>
      </c>
      <c r="F136" s="327">
        <f>'1 уровень'!H346</f>
        <v>2175.3000999999999</v>
      </c>
      <c r="G136" s="327">
        <f>'1 уровень'!I346</f>
        <v>906.38</v>
      </c>
      <c r="H136" s="327">
        <f>'1 уровень'!J346</f>
        <v>1129.0253600000001</v>
      </c>
      <c r="I136" s="327">
        <f>'1 уровень'!K346</f>
        <v>222.6453600000001</v>
      </c>
      <c r="J136" s="327">
        <f>'1 уровень'!L346</f>
        <v>0</v>
      </c>
      <c r="K136" s="327">
        <f>'1 уровень'!M346</f>
        <v>1129.0253600000001</v>
      </c>
      <c r="L136" s="327">
        <f>'1 уровень'!N346</f>
        <v>124.56424016416956</v>
      </c>
      <c r="M136" s="70"/>
      <c r="O136" s="731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F136" s="32"/>
      <c r="AG136" s="32"/>
      <c r="AH136" s="32"/>
      <c r="AI136" s="32"/>
      <c r="AJ136" s="32"/>
      <c r="AK136" s="32"/>
      <c r="AL136" s="32"/>
      <c r="AM136" s="32"/>
      <c r="AN136" s="32"/>
      <c r="AO136" s="32"/>
      <c r="AP136" s="32"/>
      <c r="AQ136" s="32"/>
      <c r="AR136" s="32"/>
      <c r="AS136" s="32"/>
      <c r="AT136" s="32"/>
      <c r="AU136" s="32"/>
      <c r="AV136" s="32"/>
      <c r="AW136" s="32"/>
      <c r="AX136" s="32"/>
      <c r="AY136" s="32"/>
      <c r="AZ136" s="32"/>
      <c r="BA136" s="32"/>
      <c r="BB136" s="32"/>
      <c r="BC136" s="32"/>
      <c r="BD136" s="32"/>
      <c r="BE136" s="32"/>
      <c r="BF136" s="32"/>
      <c r="BG136" s="32"/>
      <c r="BH136" s="32"/>
      <c r="BI136" s="32"/>
      <c r="BJ136" s="32"/>
      <c r="BK136" s="32"/>
      <c r="BL136" s="32"/>
      <c r="BM136" s="32"/>
      <c r="BN136" s="32"/>
      <c r="BO136" s="32"/>
      <c r="BP136" s="32"/>
      <c r="BQ136" s="32"/>
      <c r="BR136" s="32"/>
      <c r="BS136" s="32"/>
      <c r="BT136" s="32"/>
      <c r="BU136" s="32"/>
      <c r="BV136" s="32"/>
      <c r="BW136" s="32"/>
      <c r="BX136" s="32"/>
      <c r="BY136" s="32"/>
      <c r="BZ136" s="32"/>
      <c r="CA136" s="32"/>
      <c r="CB136" s="32"/>
      <c r="CC136" s="32"/>
      <c r="CD136" s="32"/>
      <c r="CE136" s="32"/>
      <c r="CF136" s="32"/>
      <c r="CG136" s="32"/>
      <c r="CH136" s="32"/>
      <c r="CI136" s="32"/>
      <c r="CJ136" s="32"/>
      <c r="CK136" s="32"/>
      <c r="CL136" s="32"/>
      <c r="CM136" s="32"/>
      <c r="CN136" s="32"/>
      <c r="CO136" s="32"/>
      <c r="CP136" s="32"/>
      <c r="CQ136" s="32"/>
      <c r="CR136" s="32"/>
      <c r="CS136" s="32"/>
      <c r="CT136" s="32"/>
      <c r="CU136" s="32"/>
      <c r="CV136" s="32"/>
      <c r="CW136" s="32"/>
      <c r="CX136" s="32"/>
      <c r="CY136" s="32"/>
      <c r="CZ136" s="32"/>
      <c r="DA136" s="32"/>
      <c r="DB136" s="32"/>
      <c r="DC136" s="32"/>
      <c r="DD136" s="32"/>
      <c r="DE136" s="32"/>
      <c r="DF136" s="32"/>
      <c r="DG136" s="32"/>
      <c r="DH136" s="32"/>
      <c r="DI136" s="32"/>
      <c r="DJ136" s="32"/>
      <c r="DK136" s="32"/>
      <c r="DL136" s="32"/>
      <c r="DM136" s="32"/>
      <c r="DN136" s="32"/>
      <c r="DO136" s="32"/>
      <c r="DP136" s="32"/>
      <c r="DQ136" s="32"/>
      <c r="DR136" s="32"/>
      <c r="DS136" s="32"/>
      <c r="DT136" s="32"/>
      <c r="DU136" s="32"/>
      <c r="DV136" s="32"/>
      <c r="DW136" s="32"/>
      <c r="DX136" s="32"/>
      <c r="DY136" s="32"/>
      <c r="DZ136" s="32"/>
      <c r="EA136" s="32"/>
      <c r="EB136" s="32"/>
      <c r="EC136" s="32"/>
      <c r="ED136" s="32"/>
      <c r="EE136" s="32"/>
      <c r="EF136" s="32"/>
      <c r="EG136" s="32"/>
      <c r="EH136" s="32"/>
      <c r="EI136" s="32"/>
      <c r="EJ136" s="32"/>
      <c r="EK136" s="32"/>
      <c r="EL136" s="32"/>
      <c r="EM136" s="32"/>
      <c r="EN136" s="32"/>
      <c r="EO136" s="32"/>
      <c r="EP136" s="32"/>
      <c r="EQ136" s="32"/>
      <c r="ER136" s="32"/>
      <c r="ES136" s="32"/>
      <c r="ET136" s="32"/>
      <c r="EU136" s="32"/>
      <c r="EV136" s="32"/>
      <c r="EW136" s="32"/>
      <c r="EX136" s="32"/>
      <c r="EY136" s="32"/>
      <c r="EZ136" s="32"/>
      <c r="FA136" s="32"/>
      <c r="FB136" s="32"/>
      <c r="FC136" s="32"/>
      <c r="FD136" s="32"/>
      <c r="FE136" s="32"/>
      <c r="FF136" s="32"/>
      <c r="FG136" s="32"/>
      <c r="FH136" s="32"/>
      <c r="FI136" s="32"/>
      <c r="FJ136" s="32"/>
      <c r="FK136" s="32"/>
      <c r="FL136" s="32"/>
      <c r="FM136" s="32"/>
      <c r="FN136" s="32"/>
      <c r="FO136" s="32"/>
      <c r="FP136" s="32"/>
      <c r="FQ136" s="32"/>
      <c r="FR136" s="32"/>
      <c r="FS136" s="32"/>
      <c r="FT136" s="32"/>
      <c r="FU136" s="32"/>
      <c r="FV136" s="32"/>
      <c r="FW136" s="32"/>
      <c r="FX136" s="32"/>
      <c r="FY136" s="32"/>
      <c r="FZ136" s="32"/>
      <c r="GA136" s="32"/>
      <c r="GB136" s="32"/>
      <c r="GC136" s="32"/>
      <c r="GD136" s="32"/>
      <c r="GE136" s="32"/>
      <c r="GF136" s="32"/>
    </row>
    <row r="137" spans="1:188" ht="60" x14ac:dyDescent="0.25">
      <c r="A137" s="78" t="s">
        <v>81</v>
      </c>
      <c r="B137" s="34">
        <f>'1 уровень'!D347</f>
        <v>3000</v>
      </c>
      <c r="C137" s="34">
        <f>'1 уровень'!E347</f>
        <v>1250</v>
      </c>
      <c r="D137" s="34">
        <f>'1 уровень'!F347</f>
        <v>1373</v>
      </c>
      <c r="E137" s="106">
        <f>'1 уровень'!G347</f>
        <v>109.84</v>
      </c>
      <c r="F137" s="327">
        <f>'1 уровень'!H347</f>
        <v>6806.4600000000009</v>
      </c>
      <c r="G137" s="327">
        <f>'1 уровень'!I347</f>
        <v>2836.03</v>
      </c>
      <c r="H137" s="327">
        <f>'1 уровень'!J347</f>
        <v>3338.4576400000001</v>
      </c>
      <c r="I137" s="327">
        <f>'1 уровень'!K347</f>
        <v>502.42763999999988</v>
      </c>
      <c r="J137" s="327">
        <f>'1 уровень'!L347</f>
        <v>-81.524929999999998</v>
      </c>
      <c r="K137" s="327">
        <f>'1 уровень'!M347</f>
        <v>3256.93271</v>
      </c>
      <c r="L137" s="327">
        <f>'1 уровень'!N347</f>
        <v>117.71587888703574</v>
      </c>
      <c r="M137" s="70"/>
      <c r="O137" s="731"/>
      <c r="P137" s="32"/>
      <c r="Q137" s="32"/>
      <c r="R137" s="3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F137" s="32"/>
      <c r="AG137" s="32"/>
      <c r="AH137" s="32"/>
      <c r="AI137" s="32"/>
      <c r="AJ137" s="32"/>
      <c r="AK137" s="32"/>
      <c r="AL137" s="32"/>
      <c r="AM137" s="32"/>
      <c r="AN137" s="32"/>
      <c r="AO137" s="32"/>
      <c r="AP137" s="32"/>
      <c r="AQ137" s="32"/>
      <c r="AR137" s="32"/>
      <c r="AS137" s="32"/>
      <c r="AT137" s="32"/>
      <c r="AU137" s="32"/>
      <c r="AV137" s="32"/>
      <c r="AW137" s="32"/>
      <c r="AX137" s="32"/>
      <c r="AY137" s="32"/>
      <c r="AZ137" s="32"/>
      <c r="BA137" s="32"/>
      <c r="BB137" s="32"/>
      <c r="BC137" s="32"/>
      <c r="BD137" s="32"/>
      <c r="BE137" s="32"/>
      <c r="BF137" s="32"/>
      <c r="BG137" s="32"/>
      <c r="BH137" s="32"/>
      <c r="BI137" s="32"/>
      <c r="BJ137" s="32"/>
      <c r="BK137" s="32"/>
      <c r="BL137" s="32"/>
      <c r="BM137" s="32"/>
      <c r="BN137" s="32"/>
      <c r="BO137" s="32"/>
      <c r="BP137" s="32"/>
      <c r="BQ137" s="32"/>
      <c r="BR137" s="32"/>
      <c r="BS137" s="32"/>
      <c r="BT137" s="32"/>
      <c r="BU137" s="32"/>
      <c r="BV137" s="32"/>
      <c r="BW137" s="32"/>
      <c r="BX137" s="32"/>
      <c r="BY137" s="32"/>
      <c r="BZ137" s="32"/>
      <c r="CA137" s="32"/>
      <c r="CB137" s="32"/>
      <c r="CC137" s="32"/>
      <c r="CD137" s="32"/>
      <c r="CE137" s="32"/>
      <c r="CF137" s="32"/>
      <c r="CG137" s="32"/>
      <c r="CH137" s="32"/>
      <c r="CI137" s="32"/>
      <c r="CJ137" s="32"/>
      <c r="CK137" s="32"/>
      <c r="CL137" s="32"/>
      <c r="CM137" s="32"/>
      <c r="CN137" s="32"/>
      <c r="CO137" s="32"/>
      <c r="CP137" s="32"/>
      <c r="CQ137" s="32"/>
      <c r="CR137" s="32"/>
      <c r="CS137" s="32"/>
      <c r="CT137" s="32"/>
      <c r="CU137" s="32"/>
      <c r="CV137" s="32"/>
      <c r="CW137" s="32"/>
      <c r="CX137" s="32"/>
      <c r="CY137" s="32"/>
      <c r="CZ137" s="32"/>
      <c r="DA137" s="32"/>
      <c r="DB137" s="32"/>
      <c r="DC137" s="32"/>
      <c r="DD137" s="32"/>
      <c r="DE137" s="32"/>
      <c r="DF137" s="32"/>
      <c r="DG137" s="32"/>
      <c r="DH137" s="32"/>
      <c r="DI137" s="32"/>
      <c r="DJ137" s="32"/>
      <c r="DK137" s="32"/>
      <c r="DL137" s="32"/>
      <c r="DM137" s="32"/>
      <c r="DN137" s="32"/>
      <c r="DO137" s="32"/>
      <c r="DP137" s="32"/>
      <c r="DQ137" s="32"/>
      <c r="DR137" s="32"/>
      <c r="DS137" s="32"/>
      <c r="DT137" s="32"/>
      <c r="DU137" s="32"/>
      <c r="DV137" s="32"/>
      <c r="DW137" s="32"/>
      <c r="DX137" s="32"/>
      <c r="DY137" s="32"/>
      <c r="DZ137" s="32"/>
      <c r="EA137" s="32"/>
      <c r="EB137" s="32"/>
      <c r="EC137" s="32"/>
      <c r="ED137" s="32"/>
      <c r="EE137" s="32"/>
      <c r="EF137" s="32"/>
      <c r="EG137" s="32"/>
      <c r="EH137" s="32"/>
      <c r="EI137" s="32"/>
      <c r="EJ137" s="32"/>
      <c r="EK137" s="32"/>
      <c r="EL137" s="32"/>
      <c r="EM137" s="32"/>
      <c r="EN137" s="32"/>
      <c r="EO137" s="32"/>
      <c r="EP137" s="32"/>
      <c r="EQ137" s="32"/>
      <c r="ER137" s="32"/>
      <c r="ES137" s="32"/>
      <c r="ET137" s="32"/>
      <c r="EU137" s="32"/>
      <c r="EV137" s="32"/>
      <c r="EW137" s="32"/>
      <c r="EX137" s="32"/>
      <c r="EY137" s="32"/>
      <c r="EZ137" s="32"/>
      <c r="FA137" s="32"/>
      <c r="FB137" s="32"/>
      <c r="FC137" s="32"/>
      <c r="FD137" s="32"/>
      <c r="FE137" s="32"/>
      <c r="FF137" s="32"/>
      <c r="FG137" s="32"/>
      <c r="FH137" s="32"/>
      <c r="FI137" s="32"/>
      <c r="FJ137" s="32"/>
      <c r="FK137" s="32"/>
      <c r="FL137" s="32"/>
      <c r="FM137" s="32"/>
      <c r="FN137" s="32"/>
      <c r="FO137" s="32"/>
      <c r="FP137" s="32"/>
      <c r="FQ137" s="32"/>
      <c r="FR137" s="32"/>
      <c r="FS137" s="32"/>
      <c r="FT137" s="32"/>
      <c r="FU137" s="32"/>
      <c r="FV137" s="32"/>
      <c r="FW137" s="32"/>
      <c r="FX137" s="32"/>
      <c r="FY137" s="32"/>
      <c r="FZ137" s="32"/>
      <c r="GA137" s="32"/>
      <c r="GB137" s="32"/>
      <c r="GC137" s="32"/>
      <c r="GD137" s="32"/>
      <c r="GE137" s="32"/>
      <c r="GF137" s="32"/>
    </row>
    <row r="138" spans="1:188" ht="45" x14ac:dyDescent="0.25">
      <c r="A138" s="78" t="s">
        <v>109</v>
      </c>
      <c r="B138" s="34">
        <f>'1 уровень'!D348</f>
        <v>1052</v>
      </c>
      <c r="C138" s="34">
        <f>'1 уровень'!E348</f>
        <v>438</v>
      </c>
      <c r="D138" s="34">
        <f>'1 уровень'!F348</f>
        <v>347</v>
      </c>
      <c r="E138" s="106">
        <f>'1 уровень'!G348</f>
        <v>79.223744292237441</v>
      </c>
      <c r="F138" s="327">
        <f>'1 уровень'!H348</f>
        <v>941.59259999999995</v>
      </c>
      <c r="G138" s="327">
        <f>'1 уровень'!I348</f>
        <v>392.33</v>
      </c>
      <c r="H138" s="327">
        <f>'1 уровень'!J348</f>
        <v>282.58633999999995</v>
      </c>
      <c r="I138" s="327">
        <f>'1 уровень'!K348</f>
        <v>-109.74366000000003</v>
      </c>
      <c r="J138" s="327">
        <f>'1 уровень'!L348</f>
        <v>-29.742390000000007</v>
      </c>
      <c r="K138" s="327">
        <f>'1 уровень'!M348</f>
        <v>252.84394999999995</v>
      </c>
      <c r="L138" s="327">
        <f>'1 уровень'!N348</f>
        <v>72.027716463181491</v>
      </c>
      <c r="M138" s="70"/>
      <c r="O138" s="731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F138" s="32"/>
      <c r="AG138" s="32"/>
      <c r="AH138" s="32"/>
      <c r="AI138" s="32"/>
      <c r="AJ138" s="32"/>
      <c r="AK138" s="32"/>
      <c r="AL138" s="32"/>
      <c r="AM138" s="32"/>
      <c r="AN138" s="32"/>
      <c r="AO138" s="32"/>
      <c r="AP138" s="32"/>
      <c r="AQ138" s="32"/>
      <c r="AR138" s="32"/>
      <c r="AS138" s="32"/>
      <c r="AT138" s="32"/>
      <c r="AU138" s="32"/>
      <c r="AV138" s="32"/>
      <c r="AW138" s="32"/>
      <c r="AX138" s="32"/>
      <c r="AY138" s="32"/>
      <c r="AZ138" s="32"/>
      <c r="BA138" s="32"/>
      <c r="BB138" s="32"/>
      <c r="BC138" s="32"/>
      <c r="BD138" s="32"/>
      <c r="BE138" s="32"/>
      <c r="BF138" s="32"/>
      <c r="BG138" s="32"/>
      <c r="BH138" s="32"/>
      <c r="BI138" s="32"/>
      <c r="BJ138" s="32"/>
      <c r="BK138" s="32"/>
      <c r="BL138" s="32"/>
      <c r="BM138" s="32"/>
      <c r="BN138" s="32"/>
      <c r="BO138" s="32"/>
      <c r="BP138" s="32"/>
      <c r="BQ138" s="32"/>
      <c r="BR138" s="32"/>
      <c r="BS138" s="32"/>
      <c r="BT138" s="32"/>
      <c r="BU138" s="32"/>
      <c r="BV138" s="32"/>
      <c r="BW138" s="32"/>
      <c r="BX138" s="32"/>
      <c r="BY138" s="32"/>
      <c r="BZ138" s="32"/>
      <c r="CA138" s="32"/>
      <c r="CB138" s="32"/>
      <c r="CC138" s="32"/>
      <c r="CD138" s="32"/>
      <c r="CE138" s="32"/>
      <c r="CF138" s="32"/>
      <c r="CG138" s="32"/>
      <c r="CH138" s="32"/>
      <c r="CI138" s="32"/>
      <c r="CJ138" s="32"/>
      <c r="CK138" s="32"/>
      <c r="CL138" s="32"/>
      <c r="CM138" s="32"/>
      <c r="CN138" s="32"/>
      <c r="CO138" s="32"/>
      <c r="CP138" s="32"/>
      <c r="CQ138" s="32"/>
      <c r="CR138" s="32"/>
      <c r="CS138" s="32"/>
      <c r="CT138" s="32"/>
      <c r="CU138" s="32"/>
      <c r="CV138" s="32"/>
      <c r="CW138" s="32"/>
      <c r="CX138" s="32"/>
      <c r="CY138" s="32"/>
      <c r="CZ138" s="32"/>
      <c r="DA138" s="32"/>
      <c r="DB138" s="32"/>
      <c r="DC138" s="32"/>
      <c r="DD138" s="32"/>
      <c r="DE138" s="32"/>
      <c r="DF138" s="32"/>
      <c r="DG138" s="32"/>
      <c r="DH138" s="32"/>
      <c r="DI138" s="32"/>
      <c r="DJ138" s="32"/>
      <c r="DK138" s="32"/>
      <c r="DL138" s="32"/>
      <c r="DM138" s="32"/>
      <c r="DN138" s="32"/>
      <c r="DO138" s="32"/>
      <c r="DP138" s="32"/>
      <c r="DQ138" s="32"/>
      <c r="DR138" s="32"/>
      <c r="DS138" s="32"/>
      <c r="DT138" s="32"/>
      <c r="DU138" s="32"/>
      <c r="DV138" s="32"/>
      <c r="DW138" s="32"/>
      <c r="DX138" s="32"/>
      <c r="DY138" s="32"/>
      <c r="DZ138" s="32"/>
      <c r="EA138" s="32"/>
      <c r="EB138" s="32"/>
      <c r="EC138" s="32"/>
      <c r="ED138" s="32"/>
      <c r="EE138" s="32"/>
      <c r="EF138" s="32"/>
      <c r="EG138" s="32"/>
      <c r="EH138" s="32"/>
      <c r="EI138" s="32"/>
      <c r="EJ138" s="32"/>
      <c r="EK138" s="32"/>
      <c r="EL138" s="32"/>
      <c r="EM138" s="32"/>
      <c r="EN138" s="32"/>
      <c r="EO138" s="32"/>
      <c r="EP138" s="32"/>
      <c r="EQ138" s="32"/>
      <c r="ER138" s="32"/>
      <c r="ES138" s="32"/>
      <c r="ET138" s="32"/>
      <c r="EU138" s="32"/>
      <c r="EV138" s="32"/>
      <c r="EW138" s="32"/>
      <c r="EX138" s="32"/>
      <c r="EY138" s="32"/>
      <c r="EZ138" s="32"/>
      <c r="FA138" s="32"/>
      <c r="FB138" s="32"/>
      <c r="FC138" s="32"/>
      <c r="FD138" s="32"/>
      <c r="FE138" s="32"/>
      <c r="FF138" s="32"/>
      <c r="FG138" s="32"/>
      <c r="FH138" s="32"/>
      <c r="FI138" s="32"/>
      <c r="FJ138" s="32"/>
      <c r="FK138" s="32"/>
      <c r="FL138" s="32"/>
      <c r="FM138" s="32"/>
      <c r="FN138" s="32"/>
      <c r="FO138" s="32"/>
      <c r="FP138" s="32"/>
      <c r="FQ138" s="32"/>
      <c r="FR138" s="32"/>
      <c r="FS138" s="32"/>
      <c r="FT138" s="32"/>
      <c r="FU138" s="32"/>
      <c r="FV138" s="32"/>
      <c r="FW138" s="32"/>
      <c r="FX138" s="32"/>
      <c r="FY138" s="32"/>
      <c r="FZ138" s="32"/>
      <c r="GA138" s="32"/>
      <c r="GB138" s="32"/>
      <c r="GC138" s="32"/>
      <c r="GD138" s="32"/>
      <c r="GE138" s="32"/>
      <c r="GF138" s="32"/>
    </row>
    <row r="139" spans="1:188" ht="30" x14ac:dyDescent="0.25">
      <c r="A139" s="78" t="s">
        <v>123</v>
      </c>
      <c r="B139" s="34">
        <f>'1 уровень'!D337</f>
        <v>5200</v>
      </c>
      <c r="C139" s="34">
        <f>'1 уровень'!E337</f>
        <v>2167</v>
      </c>
      <c r="D139" s="34">
        <f>'1 уровень'!F337</f>
        <v>1355</v>
      </c>
      <c r="E139" s="106">
        <f>'1 уровень'!G337</f>
        <v>62.528841716658981</v>
      </c>
      <c r="F139" s="327">
        <f>'1 уровень'!H337</f>
        <v>4217.3040000000001</v>
      </c>
      <c r="G139" s="327">
        <f>'1 уровень'!I337</f>
        <v>1757.21</v>
      </c>
      <c r="H139" s="327">
        <f>'1 уровень'!J337</f>
        <v>1098.9320999999998</v>
      </c>
      <c r="I139" s="327">
        <f>'1 уровень'!K337</f>
        <v>-658.27790000000027</v>
      </c>
      <c r="J139" s="327">
        <f>'1 уровень'!L337</f>
        <v>-1.7031400000000001</v>
      </c>
      <c r="K139" s="327">
        <f>'1 уровень'!M337</f>
        <v>1097.2289599999997</v>
      </c>
      <c r="L139" s="327">
        <f>'1 уровень'!N337</f>
        <v>62.538461538461519</v>
      </c>
      <c r="M139" s="70"/>
      <c r="N139" s="70"/>
      <c r="O139" s="732"/>
      <c r="P139" s="32"/>
      <c r="Q139" s="32"/>
      <c r="R139" s="3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F139" s="32"/>
      <c r="AG139" s="32"/>
      <c r="AH139" s="32"/>
      <c r="AI139" s="32"/>
      <c r="AJ139" s="32"/>
      <c r="AK139" s="32"/>
      <c r="AL139" s="32"/>
      <c r="AM139" s="32"/>
      <c r="AN139" s="32"/>
      <c r="AO139" s="32"/>
      <c r="AP139" s="32"/>
      <c r="AQ139" s="32"/>
      <c r="AR139" s="32"/>
      <c r="AS139" s="32"/>
      <c r="AT139" s="32"/>
      <c r="AU139" s="32"/>
      <c r="AV139" s="32"/>
      <c r="AW139" s="32"/>
      <c r="AX139" s="32"/>
      <c r="AY139" s="32"/>
      <c r="AZ139" s="32"/>
      <c r="BA139" s="32"/>
      <c r="BB139" s="32"/>
      <c r="BC139" s="32"/>
      <c r="BD139" s="32"/>
      <c r="BE139" s="32"/>
      <c r="BF139" s="32"/>
      <c r="BG139" s="32"/>
      <c r="BH139" s="32"/>
      <c r="BI139" s="32"/>
      <c r="BJ139" s="32"/>
      <c r="BK139" s="32"/>
      <c r="BL139" s="32"/>
      <c r="BM139" s="32"/>
      <c r="BN139" s="32"/>
      <c r="BO139" s="32"/>
      <c r="BP139" s="32"/>
      <c r="BQ139" s="32"/>
      <c r="BR139" s="32"/>
      <c r="BS139" s="32"/>
      <c r="BT139" s="32"/>
      <c r="BU139" s="32"/>
      <c r="BV139" s="32"/>
      <c r="BW139" s="32"/>
      <c r="BX139" s="32"/>
      <c r="BY139" s="32"/>
      <c r="BZ139" s="32"/>
      <c r="CA139" s="32"/>
      <c r="CB139" s="32"/>
      <c r="CC139" s="32"/>
      <c r="CD139" s="32"/>
      <c r="CE139" s="32"/>
      <c r="CF139" s="32"/>
      <c r="CG139" s="32"/>
      <c r="CH139" s="32"/>
      <c r="CI139" s="32"/>
      <c r="CJ139" s="32"/>
      <c r="CK139" s="32"/>
      <c r="CL139" s="32"/>
      <c r="CM139" s="32"/>
      <c r="CN139" s="32"/>
      <c r="CO139" s="32"/>
      <c r="CP139" s="32"/>
      <c r="CQ139" s="32"/>
      <c r="CR139" s="32"/>
      <c r="CS139" s="32"/>
      <c r="CT139" s="32"/>
      <c r="CU139" s="32"/>
      <c r="CV139" s="32"/>
      <c r="CW139" s="32"/>
      <c r="CX139" s="32"/>
      <c r="CY139" s="32"/>
      <c r="CZ139" s="32"/>
      <c r="DA139" s="32"/>
      <c r="DB139" s="32"/>
      <c r="DC139" s="32"/>
      <c r="DD139" s="32"/>
      <c r="DE139" s="32"/>
      <c r="DF139" s="32"/>
      <c r="DG139" s="32"/>
      <c r="DH139" s="32"/>
      <c r="DI139" s="32"/>
      <c r="DJ139" s="32"/>
      <c r="DK139" s="32"/>
      <c r="DL139" s="32"/>
      <c r="DM139" s="32"/>
      <c r="DN139" s="32"/>
      <c r="DO139" s="32"/>
      <c r="DP139" s="32"/>
      <c r="DQ139" s="32"/>
      <c r="DR139" s="32"/>
      <c r="DS139" s="32"/>
      <c r="DT139" s="32"/>
      <c r="DU139" s="32"/>
      <c r="DV139" s="32"/>
      <c r="DW139" s="32"/>
      <c r="DX139" s="32"/>
      <c r="DY139" s="32"/>
      <c r="DZ139" s="32"/>
      <c r="EA139" s="32"/>
      <c r="EB139" s="32"/>
      <c r="EC139" s="32"/>
      <c r="ED139" s="32"/>
      <c r="EE139" s="32"/>
      <c r="EF139" s="32"/>
      <c r="EG139" s="32"/>
      <c r="EH139" s="32"/>
      <c r="EI139" s="32"/>
      <c r="EJ139" s="32"/>
      <c r="EK139" s="32"/>
      <c r="EL139" s="32"/>
      <c r="EM139" s="32"/>
      <c r="EN139" s="32"/>
      <c r="EO139" s="32"/>
      <c r="EP139" s="32"/>
      <c r="EQ139" s="32"/>
      <c r="ER139" s="32"/>
      <c r="ES139" s="32"/>
      <c r="ET139" s="32"/>
      <c r="EU139" s="32"/>
      <c r="EV139" s="32"/>
      <c r="EW139" s="32"/>
      <c r="EX139" s="32"/>
      <c r="EY139" s="32"/>
      <c r="EZ139" s="32"/>
      <c r="FA139" s="32"/>
      <c r="FB139" s="32"/>
      <c r="FC139" s="32"/>
      <c r="FD139" s="32"/>
      <c r="FE139" s="32"/>
      <c r="FF139" s="32"/>
      <c r="FG139" s="32"/>
      <c r="FH139" s="32"/>
      <c r="FI139" s="32"/>
      <c r="FJ139" s="32"/>
      <c r="FK139" s="32"/>
      <c r="FL139" s="32"/>
      <c r="FM139" s="32"/>
      <c r="FN139" s="32"/>
      <c r="FO139" s="32"/>
      <c r="FP139" s="32"/>
      <c r="FQ139" s="32"/>
      <c r="FR139" s="32"/>
      <c r="FS139" s="32"/>
      <c r="FT139" s="32"/>
      <c r="FU139" s="32"/>
      <c r="FV139" s="32"/>
      <c r="FW139" s="32"/>
      <c r="FX139" s="32"/>
      <c r="FY139" s="32"/>
      <c r="FZ139" s="32"/>
      <c r="GA139" s="32"/>
      <c r="GB139" s="32"/>
      <c r="GC139" s="32"/>
      <c r="GD139" s="32"/>
      <c r="GE139" s="32"/>
      <c r="GF139" s="32"/>
    </row>
    <row r="140" spans="1:188" ht="15.75" thickBot="1" x14ac:dyDescent="0.3">
      <c r="A140" s="74" t="s">
        <v>106</v>
      </c>
      <c r="B140" s="34">
        <f>'1 уровень'!D350</f>
        <v>0</v>
      </c>
      <c r="C140" s="34">
        <f>'1 уровень'!E350</f>
        <v>0</v>
      </c>
      <c r="D140" s="34">
        <f>'1 уровень'!F350</f>
        <v>0</v>
      </c>
      <c r="E140" s="106">
        <f>'1 уровень'!G350</f>
        <v>0</v>
      </c>
      <c r="F140" s="327">
        <f>'1 уровень'!H350</f>
        <v>19761.493180000001</v>
      </c>
      <c r="G140" s="327">
        <f>'1 уровень'!I350</f>
        <v>8233.9700000000012</v>
      </c>
      <c r="H140" s="327">
        <f>'1 уровень'!J350</f>
        <v>7771.0888199999999</v>
      </c>
      <c r="I140" s="327">
        <f>'1 уровень'!K350</f>
        <v>-462.88118000000048</v>
      </c>
      <c r="J140" s="327">
        <f>'1 уровень'!L350</f>
        <v>-296.96780000000007</v>
      </c>
      <c r="K140" s="327">
        <f>'1 уровень'!M350</f>
        <v>7474.1210200000005</v>
      </c>
      <c r="L140" s="327">
        <f>'1 уровень'!N350</f>
        <v>94.378396083541702</v>
      </c>
      <c r="M140" s="70"/>
      <c r="O140" s="731"/>
      <c r="P140" s="32"/>
      <c r="Q140" s="32"/>
      <c r="R140" s="3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F140" s="32"/>
      <c r="AG140" s="32"/>
      <c r="AH140" s="32"/>
      <c r="AI140" s="32"/>
      <c r="AJ140" s="32"/>
      <c r="AK140" s="32"/>
      <c r="AL140" s="32"/>
      <c r="AM140" s="32"/>
      <c r="AN140" s="32"/>
      <c r="AO140" s="32"/>
      <c r="AP140" s="32"/>
      <c r="AQ140" s="32"/>
      <c r="AR140" s="32"/>
      <c r="AS140" s="32"/>
      <c r="AT140" s="32"/>
      <c r="AU140" s="32"/>
      <c r="AV140" s="32"/>
      <c r="AW140" s="32"/>
      <c r="AX140" s="32"/>
      <c r="AY140" s="32"/>
      <c r="AZ140" s="32"/>
      <c r="BA140" s="32"/>
      <c r="BB140" s="32"/>
      <c r="BC140" s="32"/>
      <c r="BD140" s="32"/>
      <c r="BE140" s="32"/>
      <c r="BF140" s="32"/>
      <c r="BG140" s="32"/>
      <c r="BH140" s="32"/>
      <c r="BI140" s="32"/>
      <c r="BJ140" s="32"/>
      <c r="BK140" s="32"/>
      <c r="BL140" s="32"/>
      <c r="BM140" s="32"/>
      <c r="BN140" s="32"/>
      <c r="BO140" s="32"/>
      <c r="BP140" s="32"/>
      <c r="BQ140" s="32"/>
      <c r="BR140" s="32"/>
      <c r="BS140" s="32"/>
      <c r="BT140" s="32"/>
      <c r="BU140" s="32"/>
      <c r="BV140" s="32"/>
      <c r="BW140" s="32"/>
      <c r="BX140" s="32"/>
      <c r="BY140" s="32"/>
      <c r="BZ140" s="32"/>
      <c r="CA140" s="32"/>
      <c r="CB140" s="32"/>
      <c r="CC140" s="32"/>
      <c r="CD140" s="32"/>
      <c r="CE140" s="32"/>
      <c r="CF140" s="32"/>
      <c r="CG140" s="32"/>
      <c r="CH140" s="32"/>
      <c r="CI140" s="32"/>
      <c r="CJ140" s="32"/>
      <c r="CK140" s="32"/>
      <c r="CL140" s="32"/>
      <c r="CM140" s="32"/>
      <c r="CN140" s="32"/>
      <c r="CO140" s="32"/>
      <c r="CP140" s="32"/>
      <c r="CQ140" s="32"/>
      <c r="CR140" s="32"/>
      <c r="CS140" s="32"/>
      <c r="CT140" s="32"/>
      <c r="CU140" s="32"/>
      <c r="CV140" s="32"/>
      <c r="CW140" s="32"/>
      <c r="CX140" s="32"/>
      <c r="CY140" s="32"/>
      <c r="CZ140" s="32"/>
      <c r="DA140" s="32"/>
      <c r="DB140" s="32"/>
      <c r="DC140" s="32"/>
      <c r="DD140" s="32"/>
      <c r="DE140" s="32"/>
      <c r="DF140" s="32"/>
      <c r="DG140" s="32"/>
      <c r="DH140" s="32"/>
      <c r="DI140" s="32"/>
      <c r="DJ140" s="32"/>
      <c r="DK140" s="32"/>
      <c r="DL140" s="32"/>
      <c r="DM140" s="32"/>
      <c r="DN140" s="32"/>
      <c r="DO140" s="32"/>
      <c r="DP140" s="32"/>
      <c r="DQ140" s="32"/>
      <c r="DR140" s="32"/>
      <c r="DS140" s="32"/>
      <c r="DT140" s="32"/>
      <c r="DU140" s="32"/>
      <c r="DV140" s="32"/>
      <c r="DW140" s="32"/>
      <c r="DX140" s="32"/>
      <c r="DY140" s="32"/>
      <c r="DZ140" s="32"/>
      <c r="EA140" s="32"/>
      <c r="EB140" s="32"/>
      <c r="EC140" s="32"/>
      <c r="ED140" s="32"/>
      <c r="EE140" s="32"/>
      <c r="EF140" s="32"/>
      <c r="EG140" s="32"/>
      <c r="EH140" s="32"/>
      <c r="EI140" s="32"/>
      <c r="EJ140" s="32"/>
      <c r="EK140" s="32"/>
      <c r="EL140" s="32"/>
      <c r="EM140" s="32"/>
      <c r="EN140" s="32"/>
      <c r="EO140" s="32"/>
      <c r="EP140" s="32"/>
      <c r="EQ140" s="32"/>
      <c r="ER140" s="32"/>
      <c r="ES140" s="32"/>
      <c r="ET140" s="32"/>
      <c r="EU140" s="32"/>
      <c r="EV140" s="32"/>
      <c r="EW140" s="32"/>
      <c r="EX140" s="32"/>
      <c r="EY140" s="32"/>
      <c r="EZ140" s="32"/>
      <c r="FA140" s="32"/>
      <c r="FB140" s="32"/>
      <c r="FC140" s="32"/>
      <c r="FD140" s="32"/>
      <c r="FE140" s="32"/>
      <c r="FF140" s="32"/>
      <c r="FG140" s="32"/>
      <c r="FH140" s="32"/>
      <c r="FI140" s="32"/>
      <c r="FJ140" s="32"/>
      <c r="FK140" s="32"/>
      <c r="FL140" s="32"/>
      <c r="FM140" s="32"/>
      <c r="FN140" s="32"/>
      <c r="FO140" s="32"/>
      <c r="FP140" s="32"/>
      <c r="FQ140" s="32"/>
      <c r="FR140" s="32"/>
      <c r="FS140" s="32"/>
      <c r="FT140" s="32"/>
      <c r="FU140" s="32"/>
      <c r="FV140" s="32"/>
      <c r="FW140" s="32"/>
      <c r="FX140" s="32"/>
      <c r="FY140" s="32"/>
      <c r="FZ140" s="32"/>
      <c r="GA140" s="32"/>
      <c r="GB140" s="32"/>
      <c r="GC140" s="32"/>
      <c r="GD140" s="32"/>
      <c r="GE140" s="32"/>
      <c r="GF140" s="32"/>
    </row>
    <row r="141" spans="1:188" x14ac:dyDescent="0.25">
      <c r="A141" s="66" t="s">
        <v>26</v>
      </c>
      <c r="B141" s="67"/>
      <c r="C141" s="67"/>
      <c r="D141" s="67"/>
      <c r="E141" s="109"/>
      <c r="F141" s="325"/>
      <c r="G141" s="325"/>
      <c r="H141" s="325"/>
      <c r="I141" s="325"/>
      <c r="J141" s="325"/>
      <c r="K141" s="325"/>
      <c r="L141" s="325"/>
      <c r="M141" s="70"/>
      <c r="O141" s="731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F141" s="32"/>
      <c r="AG141" s="32"/>
      <c r="AH141" s="32"/>
      <c r="AI141" s="32"/>
      <c r="AJ141" s="32"/>
      <c r="AK141" s="32"/>
      <c r="AL141" s="32"/>
      <c r="AM141" s="32"/>
      <c r="AN141" s="32"/>
      <c r="AO141" s="32"/>
      <c r="AP141" s="32"/>
      <c r="AQ141" s="32"/>
      <c r="AR141" s="32"/>
      <c r="AS141" s="32"/>
      <c r="AT141" s="32"/>
      <c r="AU141" s="32"/>
      <c r="AV141" s="32"/>
      <c r="AW141" s="32"/>
      <c r="AX141" s="32"/>
      <c r="AY141" s="32"/>
      <c r="AZ141" s="32"/>
      <c r="BA141" s="32"/>
      <c r="BB141" s="32"/>
      <c r="BC141" s="32"/>
      <c r="BD141" s="32"/>
      <c r="BE141" s="32"/>
      <c r="BF141" s="32"/>
      <c r="BG141" s="32"/>
      <c r="BH141" s="32"/>
      <c r="BI141" s="32"/>
      <c r="BJ141" s="32"/>
      <c r="BK141" s="32"/>
      <c r="BL141" s="32"/>
      <c r="BM141" s="32"/>
      <c r="BN141" s="32"/>
      <c r="BO141" s="32"/>
      <c r="BP141" s="32"/>
      <c r="BQ141" s="32"/>
      <c r="BR141" s="32"/>
      <c r="BS141" s="32"/>
      <c r="BT141" s="32"/>
      <c r="BU141" s="32"/>
      <c r="BV141" s="32"/>
      <c r="BW141" s="32"/>
      <c r="BX141" s="32"/>
      <c r="BY141" s="32"/>
      <c r="BZ141" s="32"/>
      <c r="CA141" s="32"/>
      <c r="CB141" s="32"/>
      <c r="CC141" s="32"/>
      <c r="CD141" s="32"/>
      <c r="CE141" s="32"/>
      <c r="CF141" s="32"/>
      <c r="CG141" s="32"/>
      <c r="CH141" s="32"/>
      <c r="CI141" s="32"/>
      <c r="CJ141" s="32"/>
      <c r="CK141" s="32"/>
      <c r="CL141" s="32"/>
      <c r="CM141" s="32"/>
      <c r="CN141" s="32"/>
      <c r="CO141" s="32"/>
      <c r="CP141" s="32"/>
      <c r="CQ141" s="32"/>
      <c r="CR141" s="32"/>
      <c r="CS141" s="32"/>
      <c r="CT141" s="32"/>
      <c r="CU141" s="32"/>
      <c r="CV141" s="32"/>
      <c r="CW141" s="32"/>
      <c r="CX141" s="32"/>
      <c r="CY141" s="32"/>
      <c r="CZ141" s="32"/>
      <c r="DA141" s="32"/>
      <c r="DB141" s="32"/>
      <c r="DC141" s="32"/>
      <c r="DD141" s="32"/>
      <c r="DE141" s="32"/>
      <c r="DF141" s="32"/>
      <c r="DG141" s="32"/>
      <c r="DH141" s="32"/>
      <c r="DI141" s="32"/>
      <c r="DJ141" s="32"/>
      <c r="DK141" s="32"/>
      <c r="DL141" s="32"/>
      <c r="DM141" s="32"/>
      <c r="DN141" s="32"/>
      <c r="DO141" s="32"/>
      <c r="DP141" s="32"/>
      <c r="DQ141" s="32"/>
      <c r="DR141" s="32"/>
      <c r="DS141" s="32"/>
      <c r="DT141" s="32"/>
      <c r="DU141" s="32"/>
      <c r="DV141" s="32"/>
      <c r="DW141" s="32"/>
      <c r="DX141" s="32"/>
      <c r="DY141" s="32"/>
      <c r="DZ141" s="32"/>
      <c r="EA141" s="32"/>
      <c r="EB141" s="32"/>
      <c r="EC141" s="32"/>
      <c r="ED141" s="32"/>
      <c r="EE141" s="32"/>
      <c r="EF141" s="32"/>
      <c r="EG141" s="32"/>
      <c r="EH141" s="32"/>
      <c r="EI141" s="32"/>
      <c r="EJ141" s="32"/>
      <c r="EK141" s="32"/>
      <c r="EL141" s="32"/>
      <c r="EM141" s="32"/>
      <c r="EN141" s="32"/>
      <c r="EO141" s="32"/>
      <c r="EP141" s="32"/>
      <c r="EQ141" s="32"/>
      <c r="ER141" s="32"/>
      <c r="ES141" s="32"/>
      <c r="ET141" s="32"/>
      <c r="EU141" s="32"/>
      <c r="EV141" s="32"/>
      <c r="EW141" s="32"/>
      <c r="EX141" s="32"/>
      <c r="EY141" s="32"/>
      <c r="EZ141" s="32"/>
      <c r="FA141" s="32"/>
      <c r="FB141" s="32"/>
      <c r="FC141" s="32"/>
      <c r="FD141" s="32"/>
      <c r="FE141" s="32"/>
      <c r="FF141" s="32"/>
      <c r="FG141" s="32"/>
      <c r="FH141" s="32"/>
      <c r="FI141" s="32"/>
      <c r="FJ141" s="32"/>
      <c r="FK141" s="32"/>
      <c r="FL141" s="32"/>
      <c r="FM141" s="32"/>
      <c r="FN141" s="32"/>
      <c r="FO141" s="32"/>
      <c r="FP141" s="32"/>
      <c r="FQ141" s="32"/>
      <c r="FR141" s="32"/>
      <c r="FS141" s="32"/>
      <c r="FT141" s="32"/>
      <c r="FU141" s="32"/>
      <c r="FV141" s="32"/>
      <c r="FW141" s="32"/>
      <c r="FX141" s="32"/>
      <c r="FY141" s="32"/>
      <c r="FZ141" s="32"/>
      <c r="GA141" s="32"/>
      <c r="GB141" s="32"/>
      <c r="GC141" s="32"/>
      <c r="GD141" s="32"/>
      <c r="GE141" s="32"/>
      <c r="GF141" s="32"/>
    </row>
    <row r="142" spans="1:188" ht="30" x14ac:dyDescent="0.25">
      <c r="A142" s="231" t="s">
        <v>120</v>
      </c>
      <c r="B142" s="229">
        <f>'2 уровень'!C228</f>
        <v>7028</v>
      </c>
      <c r="C142" s="229">
        <f>'2 уровень'!D228</f>
        <v>2929</v>
      </c>
      <c r="D142" s="229">
        <f>'2 уровень'!E228</f>
        <v>2045</v>
      </c>
      <c r="E142" s="230">
        <f>'2 уровень'!F228</f>
        <v>69.8190508706043</v>
      </c>
      <c r="F142" s="326">
        <f>'2 уровень'!G228</f>
        <v>12336.8351</v>
      </c>
      <c r="G142" s="326">
        <f>'2 уровень'!H228</f>
        <v>5140.3499999999995</v>
      </c>
      <c r="H142" s="326">
        <f>'2 уровень'!I228</f>
        <v>4162.0176699999993</v>
      </c>
      <c r="I142" s="326">
        <f>'2 уровень'!J228</f>
        <v>-978.33232999999984</v>
      </c>
      <c r="J142" s="326">
        <f>'2 уровень'!K228</f>
        <v>-41.810130000000008</v>
      </c>
      <c r="K142" s="326">
        <f>'2 уровень'!L228</f>
        <v>4120.2075399999994</v>
      </c>
      <c r="L142" s="326">
        <f>'2 уровень'!M228</f>
        <v>80.967593062729179</v>
      </c>
      <c r="M142" s="70"/>
      <c r="O142" s="731"/>
      <c r="P142" s="32"/>
      <c r="Q142" s="32"/>
      <c r="R142" s="32"/>
      <c r="S142" s="32"/>
      <c r="T142" s="32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F142" s="32"/>
      <c r="AG142" s="32"/>
      <c r="AH142" s="32"/>
      <c r="AI142" s="32"/>
      <c r="AJ142" s="32"/>
      <c r="AK142" s="32"/>
      <c r="AL142" s="32"/>
      <c r="AM142" s="32"/>
      <c r="AN142" s="32"/>
      <c r="AO142" s="32"/>
      <c r="AP142" s="32"/>
      <c r="AQ142" s="32"/>
      <c r="AR142" s="32"/>
      <c r="AS142" s="32"/>
      <c r="AT142" s="32"/>
      <c r="AU142" s="32"/>
      <c r="AV142" s="32"/>
      <c r="AW142" s="32"/>
      <c r="AX142" s="32"/>
      <c r="AY142" s="32"/>
      <c r="AZ142" s="32"/>
      <c r="BA142" s="32"/>
      <c r="BB142" s="32"/>
      <c r="BC142" s="32"/>
      <c r="BD142" s="32"/>
      <c r="BE142" s="32"/>
      <c r="BF142" s="32"/>
      <c r="BG142" s="32"/>
      <c r="BH142" s="32"/>
      <c r="BI142" s="32"/>
      <c r="BJ142" s="32"/>
      <c r="BK142" s="32"/>
      <c r="BL142" s="32"/>
      <c r="BM142" s="32"/>
      <c r="BN142" s="32"/>
      <c r="BO142" s="32"/>
      <c r="BP142" s="32"/>
      <c r="BQ142" s="32"/>
      <c r="BR142" s="32"/>
      <c r="BS142" s="32"/>
      <c r="BT142" s="32"/>
      <c r="BU142" s="32"/>
      <c r="BV142" s="32"/>
      <c r="BW142" s="32"/>
      <c r="BX142" s="32"/>
      <c r="BY142" s="32"/>
      <c r="BZ142" s="32"/>
      <c r="CA142" s="32"/>
      <c r="CB142" s="32"/>
      <c r="CC142" s="32"/>
      <c r="CD142" s="32"/>
      <c r="CE142" s="32"/>
      <c r="CF142" s="32"/>
      <c r="CG142" s="32"/>
      <c r="CH142" s="32"/>
      <c r="CI142" s="32"/>
      <c r="CJ142" s="32"/>
      <c r="CK142" s="32"/>
      <c r="CL142" s="32"/>
      <c r="CM142" s="32"/>
      <c r="CN142" s="32"/>
      <c r="CO142" s="32"/>
      <c r="CP142" s="32"/>
      <c r="CQ142" s="32"/>
      <c r="CR142" s="32"/>
      <c r="CS142" s="32"/>
      <c r="CT142" s="32"/>
      <c r="CU142" s="32"/>
      <c r="CV142" s="32"/>
      <c r="CW142" s="32"/>
      <c r="CX142" s="32"/>
      <c r="CY142" s="32"/>
      <c r="CZ142" s="32"/>
      <c r="DA142" s="32"/>
      <c r="DB142" s="32"/>
      <c r="DC142" s="32"/>
      <c r="DD142" s="32"/>
      <c r="DE142" s="32"/>
      <c r="DF142" s="32"/>
      <c r="DG142" s="32"/>
      <c r="DH142" s="32"/>
      <c r="DI142" s="32"/>
      <c r="DJ142" s="32"/>
      <c r="DK142" s="32"/>
      <c r="DL142" s="32"/>
      <c r="DM142" s="32"/>
      <c r="DN142" s="32"/>
      <c r="DO142" s="32"/>
      <c r="DP142" s="32"/>
      <c r="DQ142" s="32"/>
      <c r="DR142" s="32"/>
      <c r="DS142" s="32"/>
      <c r="DT142" s="32"/>
      <c r="DU142" s="32"/>
      <c r="DV142" s="32"/>
      <c r="DW142" s="32"/>
      <c r="DX142" s="32"/>
      <c r="DY142" s="32"/>
      <c r="DZ142" s="32"/>
      <c r="EA142" s="32"/>
      <c r="EB142" s="32"/>
      <c r="EC142" s="32"/>
      <c r="ED142" s="32"/>
      <c r="EE142" s="32"/>
      <c r="EF142" s="32"/>
      <c r="EG142" s="32"/>
      <c r="EH142" s="32"/>
      <c r="EI142" s="32"/>
      <c r="EJ142" s="32"/>
      <c r="EK142" s="32"/>
      <c r="EL142" s="32"/>
      <c r="EM142" s="32"/>
      <c r="EN142" s="32"/>
      <c r="EO142" s="32"/>
      <c r="EP142" s="32"/>
      <c r="EQ142" s="32"/>
      <c r="ER142" s="32"/>
      <c r="ES142" s="32"/>
      <c r="ET142" s="32"/>
      <c r="EU142" s="32"/>
      <c r="EV142" s="32"/>
      <c r="EW142" s="32"/>
      <c r="EX142" s="32"/>
      <c r="EY142" s="32"/>
      <c r="EZ142" s="32"/>
      <c r="FA142" s="32"/>
      <c r="FB142" s="32"/>
      <c r="FC142" s="32"/>
      <c r="FD142" s="32"/>
      <c r="FE142" s="32"/>
      <c r="FF142" s="32"/>
      <c r="FG142" s="32"/>
      <c r="FH142" s="32"/>
      <c r="FI142" s="32"/>
      <c r="FJ142" s="32"/>
      <c r="FK142" s="32"/>
      <c r="FL142" s="32"/>
      <c r="FM142" s="32"/>
      <c r="FN142" s="32"/>
      <c r="FO142" s="32"/>
      <c r="FP142" s="32"/>
      <c r="FQ142" s="32"/>
      <c r="FR142" s="32"/>
      <c r="FS142" s="32"/>
      <c r="FT142" s="32"/>
      <c r="FU142" s="32"/>
      <c r="FV142" s="32"/>
      <c r="FW142" s="32"/>
      <c r="FX142" s="32"/>
      <c r="FY142" s="32"/>
      <c r="FZ142" s="32"/>
      <c r="GA142" s="32"/>
      <c r="GB142" s="32"/>
      <c r="GC142" s="32"/>
      <c r="GD142" s="32"/>
      <c r="GE142" s="32"/>
      <c r="GF142" s="32"/>
    </row>
    <row r="143" spans="1:188" ht="30" x14ac:dyDescent="0.25">
      <c r="A143" s="78" t="s">
        <v>79</v>
      </c>
      <c r="B143" s="154">
        <f>'2 уровень'!C229</f>
        <v>5267</v>
      </c>
      <c r="C143" s="154">
        <f>'2 уровень'!D229</f>
        <v>2195</v>
      </c>
      <c r="D143" s="34">
        <f>'2 уровень'!E229</f>
        <v>1523</v>
      </c>
      <c r="E143" s="155">
        <f>'2 уровень'!F229</f>
        <v>69.384965831435068</v>
      </c>
      <c r="F143" s="328">
        <f>'2 уровень'!G229</f>
        <v>8276.8798200000001</v>
      </c>
      <c r="G143" s="328">
        <f>'2 уровень'!H229</f>
        <v>3448.7</v>
      </c>
      <c r="H143" s="327">
        <f>'2 уровень'!I229</f>
        <v>2439.4101599999999</v>
      </c>
      <c r="I143" s="327">
        <f>'2 уровень'!J229</f>
        <v>-1009.2898399999999</v>
      </c>
      <c r="J143" s="327">
        <f>'2 уровень'!K229</f>
        <v>-40.948380000000007</v>
      </c>
      <c r="K143" s="327">
        <f>'2 уровень'!L229</f>
        <v>2398.4617800000001</v>
      </c>
      <c r="L143" s="328">
        <f>'2 уровень'!M229</f>
        <v>70.734194334096912</v>
      </c>
      <c r="M143" s="70"/>
      <c r="O143" s="731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F143" s="32"/>
      <c r="AG143" s="32"/>
      <c r="AH143" s="32"/>
      <c r="AI143" s="32"/>
      <c r="AJ143" s="32"/>
      <c r="AK143" s="32"/>
      <c r="AL143" s="32"/>
      <c r="AM143" s="32"/>
      <c r="AN143" s="32"/>
      <c r="AO143" s="32"/>
      <c r="AP143" s="32"/>
      <c r="AQ143" s="32"/>
      <c r="AR143" s="32"/>
      <c r="AS143" s="32"/>
      <c r="AT143" s="32"/>
      <c r="AU143" s="32"/>
      <c r="AV143" s="32"/>
      <c r="AW143" s="32"/>
      <c r="AX143" s="32"/>
      <c r="AY143" s="32"/>
      <c r="AZ143" s="32"/>
      <c r="BA143" s="32"/>
      <c r="BB143" s="32"/>
      <c r="BC143" s="32"/>
      <c r="BD143" s="32"/>
      <c r="BE143" s="32"/>
      <c r="BF143" s="32"/>
      <c r="BG143" s="32"/>
      <c r="BH143" s="32"/>
      <c r="BI143" s="32"/>
      <c r="BJ143" s="32"/>
      <c r="BK143" s="32"/>
      <c r="BL143" s="32"/>
      <c r="BM143" s="32"/>
      <c r="BN143" s="32"/>
      <c r="BO143" s="32"/>
      <c r="BP143" s="32"/>
      <c r="BQ143" s="32"/>
      <c r="BR143" s="32"/>
      <c r="BS143" s="32"/>
      <c r="BT143" s="32"/>
      <c r="BU143" s="32"/>
      <c r="BV143" s="32"/>
      <c r="BW143" s="32"/>
      <c r="BX143" s="32"/>
      <c r="BY143" s="32"/>
      <c r="BZ143" s="32"/>
      <c r="CA143" s="32"/>
      <c r="CB143" s="32"/>
      <c r="CC143" s="32"/>
      <c r="CD143" s="32"/>
      <c r="CE143" s="32"/>
      <c r="CF143" s="32"/>
      <c r="CG143" s="32"/>
      <c r="CH143" s="32"/>
      <c r="CI143" s="32"/>
      <c r="CJ143" s="32"/>
      <c r="CK143" s="32"/>
      <c r="CL143" s="32"/>
      <c r="CM143" s="32"/>
      <c r="CN143" s="32"/>
      <c r="CO143" s="32"/>
      <c r="CP143" s="32"/>
      <c r="CQ143" s="32"/>
      <c r="CR143" s="32"/>
      <c r="CS143" s="32"/>
      <c r="CT143" s="32"/>
      <c r="CU143" s="32"/>
      <c r="CV143" s="32"/>
      <c r="CW143" s="32"/>
      <c r="CX143" s="32"/>
      <c r="CY143" s="32"/>
      <c r="CZ143" s="32"/>
      <c r="DA143" s="32"/>
      <c r="DB143" s="32"/>
      <c r="DC143" s="32"/>
      <c r="DD143" s="32"/>
      <c r="DE143" s="32"/>
      <c r="DF143" s="32"/>
      <c r="DG143" s="32"/>
      <c r="DH143" s="32"/>
      <c r="DI143" s="32"/>
      <c r="DJ143" s="32"/>
      <c r="DK143" s="32"/>
      <c r="DL143" s="32"/>
      <c r="DM143" s="32"/>
      <c r="DN143" s="32"/>
      <c r="DO143" s="32"/>
      <c r="DP143" s="32"/>
      <c r="DQ143" s="32"/>
      <c r="DR143" s="32"/>
      <c r="DS143" s="32"/>
      <c r="DT143" s="32"/>
      <c r="DU143" s="32"/>
      <c r="DV143" s="32"/>
      <c r="DW143" s="32"/>
      <c r="DX143" s="32"/>
      <c r="DY143" s="32"/>
      <c r="DZ143" s="32"/>
      <c r="EA143" s="32"/>
      <c r="EB143" s="32"/>
      <c r="EC143" s="32"/>
      <c r="ED143" s="32"/>
      <c r="EE143" s="32"/>
      <c r="EF143" s="32"/>
      <c r="EG143" s="32"/>
      <c r="EH143" s="32"/>
      <c r="EI143" s="32"/>
      <c r="EJ143" s="32"/>
      <c r="EK143" s="32"/>
      <c r="EL143" s="32"/>
      <c r="EM143" s="32"/>
      <c r="EN143" s="32"/>
      <c r="EO143" s="32"/>
      <c r="EP143" s="32"/>
      <c r="EQ143" s="32"/>
      <c r="ER143" s="32"/>
      <c r="ES143" s="32"/>
      <c r="ET143" s="32"/>
      <c r="EU143" s="32"/>
      <c r="EV143" s="32"/>
      <c r="EW143" s="32"/>
      <c r="EX143" s="32"/>
      <c r="EY143" s="32"/>
      <c r="EZ143" s="32"/>
      <c r="FA143" s="32"/>
      <c r="FB143" s="32"/>
      <c r="FC143" s="32"/>
      <c r="FD143" s="32"/>
      <c r="FE143" s="32"/>
      <c r="FF143" s="32"/>
      <c r="FG143" s="32"/>
      <c r="FH143" s="32"/>
      <c r="FI143" s="32"/>
      <c r="FJ143" s="32"/>
      <c r="FK143" s="32"/>
      <c r="FL143" s="32"/>
      <c r="FM143" s="32"/>
      <c r="FN143" s="32"/>
      <c r="FO143" s="32"/>
      <c r="FP143" s="32"/>
      <c r="FQ143" s="32"/>
      <c r="FR143" s="32"/>
      <c r="FS143" s="32"/>
      <c r="FT143" s="32"/>
      <c r="FU143" s="32"/>
      <c r="FV143" s="32"/>
      <c r="FW143" s="32"/>
      <c r="FX143" s="32"/>
      <c r="FY143" s="32"/>
      <c r="FZ143" s="32"/>
      <c r="GA143" s="32"/>
      <c r="GB143" s="32"/>
      <c r="GC143" s="32"/>
      <c r="GD143" s="32"/>
      <c r="GE143" s="32"/>
      <c r="GF143" s="32"/>
    </row>
    <row r="144" spans="1:188" ht="30" x14ac:dyDescent="0.25">
      <c r="A144" s="78" t="s">
        <v>80</v>
      </c>
      <c r="B144" s="154">
        <f>'2 уровень'!C230</f>
        <v>1580</v>
      </c>
      <c r="C144" s="154">
        <f>'2 уровень'!D230</f>
        <v>658</v>
      </c>
      <c r="D144" s="34">
        <f>'2 уровень'!E230</f>
        <v>353</v>
      </c>
      <c r="E144" s="155">
        <f>'2 уровень'!F230</f>
        <v>53.647416413373861</v>
      </c>
      <c r="F144" s="328">
        <f>'2 уровень'!G230</f>
        <v>2872.2187999999996</v>
      </c>
      <c r="G144" s="328">
        <f>'2 уровень'!H230</f>
        <v>1196.76</v>
      </c>
      <c r="H144" s="327">
        <f>'2 уровень'!I230</f>
        <v>613.61599000000001</v>
      </c>
      <c r="I144" s="327">
        <f>'2 уровень'!J230</f>
        <v>-583.14400999999998</v>
      </c>
      <c r="J144" s="327">
        <f>'2 уровень'!K230</f>
        <v>-0.86175000000000002</v>
      </c>
      <c r="K144" s="327">
        <f>'2 уровень'!L230</f>
        <v>612.75423999999998</v>
      </c>
      <c r="L144" s="328">
        <f>'2 уровень'!M230</f>
        <v>51.273103212005758</v>
      </c>
      <c r="M144" s="70"/>
      <c r="O144" s="731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F144" s="32"/>
      <c r="AG144" s="32"/>
      <c r="AH144" s="32"/>
      <c r="AI144" s="32"/>
      <c r="AJ144" s="32"/>
      <c r="AK144" s="32"/>
      <c r="AL144" s="32"/>
      <c r="AM144" s="32"/>
      <c r="AN144" s="32"/>
      <c r="AO144" s="32"/>
      <c r="AP144" s="32"/>
      <c r="AQ144" s="32"/>
      <c r="AR144" s="32"/>
      <c r="AS144" s="32"/>
      <c r="AT144" s="32"/>
      <c r="AU144" s="32"/>
      <c r="AV144" s="32"/>
      <c r="AW144" s="32"/>
      <c r="AX144" s="32"/>
      <c r="AY144" s="32"/>
      <c r="AZ144" s="32"/>
      <c r="BA144" s="32"/>
      <c r="BB144" s="32"/>
      <c r="BC144" s="32"/>
      <c r="BD144" s="32"/>
      <c r="BE144" s="32"/>
      <c r="BF144" s="32"/>
      <c r="BG144" s="32"/>
      <c r="BH144" s="32"/>
      <c r="BI144" s="32"/>
      <c r="BJ144" s="32"/>
      <c r="BK144" s="32"/>
      <c r="BL144" s="32"/>
      <c r="BM144" s="32"/>
      <c r="BN144" s="32"/>
      <c r="BO144" s="32"/>
      <c r="BP144" s="32"/>
      <c r="BQ144" s="32"/>
      <c r="BR144" s="32"/>
      <c r="BS144" s="32"/>
      <c r="BT144" s="32"/>
      <c r="BU144" s="32"/>
      <c r="BV144" s="32"/>
      <c r="BW144" s="32"/>
      <c r="BX144" s="32"/>
      <c r="BY144" s="32"/>
      <c r="BZ144" s="32"/>
      <c r="CA144" s="32"/>
      <c r="CB144" s="32"/>
      <c r="CC144" s="32"/>
      <c r="CD144" s="32"/>
      <c r="CE144" s="32"/>
      <c r="CF144" s="32"/>
      <c r="CG144" s="32"/>
      <c r="CH144" s="32"/>
      <c r="CI144" s="32"/>
      <c r="CJ144" s="32"/>
      <c r="CK144" s="32"/>
      <c r="CL144" s="32"/>
      <c r="CM144" s="32"/>
      <c r="CN144" s="32"/>
      <c r="CO144" s="32"/>
      <c r="CP144" s="32"/>
      <c r="CQ144" s="32"/>
      <c r="CR144" s="32"/>
      <c r="CS144" s="32"/>
      <c r="CT144" s="32"/>
      <c r="CU144" s="32"/>
      <c r="CV144" s="32"/>
      <c r="CW144" s="32"/>
      <c r="CX144" s="32"/>
      <c r="CY144" s="32"/>
      <c r="CZ144" s="32"/>
      <c r="DA144" s="32"/>
      <c r="DB144" s="32"/>
      <c r="DC144" s="32"/>
      <c r="DD144" s="32"/>
      <c r="DE144" s="32"/>
      <c r="DF144" s="32"/>
      <c r="DG144" s="32"/>
      <c r="DH144" s="32"/>
      <c r="DI144" s="32"/>
      <c r="DJ144" s="32"/>
      <c r="DK144" s="32"/>
      <c r="DL144" s="32"/>
      <c r="DM144" s="32"/>
      <c r="DN144" s="32"/>
      <c r="DO144" s="32"/>
      <c r="DP144" s="32"/>
      <c r="DQ144" s="32"/>
      <c r="DR144" s="32"/>
      <c r="DS144" s="32"/>
      <c r="DT144" s="32"/>
      <c r="DU144" s="32"/>
      <c r="DV144" s="32"/>
      <c r="DW144" s="32"/>
      <c r="DX144" s="32"/>
      <c r="DY144" s="32"/>
      <c r="DZ144" s="32"/>
      <c r="EA144" s="32"/>
      <c r="EB144" s="32"/>
      <c r="EC144" s="32"/>
      <c r="ED144" s="32"/>
      <c r="EE144" s="32"/>
      <c r="EF144" s="32"/>
      <c r="EG144" s="32"/>
      <c r="EH144" s="32"/>
      <c r="EI144" s="32"/>
      <c r="EJ144" s="32"/>
      <c r="EK144" s="32"/>
      <c r="EL144" s="32"/>
      <c r="EM144" s="32"/>
      <c r="EN144" s="32"/>
      <c r="EO144" s="32"/>
      <c r="EP144" s="32"/>
      <c r="EQ144" s="32"/>
      <c r="ER144" s="32"/>
      <c r="ES144" s="32"/>
      <c r="ET144" s="32"/>
      <c r="EU144" s="32"/>
      <c r="EV144" s="32"/>
      <c r="EW144" s="32"/>
      <c r="EX144" s="32"/>
      <c r="EY144" s="32"/>
      <c r="EZ144" s="32"/>
      <c r="FA144" s="32"/>
      <c r="FB144" s="32"/>
      <c r="FC144" s="32"/>
      <c r="FD144" s="32"/>
      <c r="FE144" s="32"/>
      <c r="FF144" s="32"/>
      <c r="FG144" s="32"/>
      <c r="FH144" s="32"/>
      <c r="FI144" s="32"/>
      <c r="FJ144" s="32"/>
      <c r="FK144" s="32"/>
      <c r="FL144" s="32"/>
      <c r="FM144" s="32"/>
      <c r="FN144" s="32"/>
      <c r="FO144" s="32"/>
      <c r="FP144" s="32"/>
      <c r="FQ144" s="32"/>
      <c r="FR144" s="32"/>
      <c r="FS144" s="32"/>
      <c r="FT144" s="32"/>
      <c r="FU144" s="32"/>
      <c r="FV144" s="32"/>
      <c r="FW144" s="32"/>
      <c r="FX144" s="32"/>
      <c r="FY144" s="32"/>
      <c r="FZ144" s="32"/>
      <c r="GA144" s="32"/>
      <c r="GB144" s="32"/>
      <c r="GC144" s="32"/>
      <c r="GD144" s="32"/>
      <c r="GE144" s="32"/>
      <c r="GF144" s="32"/>
    </row>
    <row r="145" spans="1:188" ht="30" x14ac:dyDescent="0.25">
      <c r="A145" s="78" t="s">
        <v>110</v>
      </c>
      <c r="B145" s="154">
        <f>'2 уровень'!C231</f>
        <v>54</v>
      </c>
      <c r="C145" s="154">
        <f>'2 уровень'!D231</f>
        <v>23</v>
      </c>
      <c r="D145" s="34">
        <f>'2 уровень'!E231</f>
        <v>48</v>
      </c>
      <c r="E145" s="155">
        <f>'2 уровень'!F231</f>
        <v>208.69565217391303</v>
      </c>
      <c r="F145" s="328">
        <f>'2 уровень'!G231</f>
        <v>354.35232000000002</v>
      </c>
      <c r="G145" s="328">
        <f>'2 уровень'!H231</f>
        <v>147.65</v>
      </c>
      <c r="H145" s="327">
        <f>'2 уровень'!I231</f>
        <v>314.97984000000002</v>
      </c>
      <c r="I145" s="327">
        <f>'2 уровень'!J231</f>
        <v>167.32984000000002</v>
      </c>
      <c r="J145" s="327">
        <f>'2 уровень'!K231</f>
        <v>0</v>
      </c>
      <c r="K145" s="327">
        <f>'2 уровень'!L231</f>
        <v>314.97984000000002</v>
      </c>
      <c r="L145" s="328">
        <f>'2 уровень'!M231</f>
        <v>213.32870978665764</v>
      </c>
      <c r="M145" s="70"/>
      <c r="O145" s="731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F145" s="32"/>
      <c r="AG145" s="32"/>
      <c r="AH145" s="32"/>
      <c r="AI145" s="32"/>
      <c r="AJ145" s="32"/>
      <c r="AK145" s="32"/>
      <c r="AL145" s="32"/>
      <c r="AM145" s="32"/>
      <c r="AN145" s="32"/>
      <c r="AO145" s="32"/>
      <c r="AP145" s="32"/>
      <c r="AQ145" s="32"/>
      <c r="AR145" s="32"/>
      <c r="AS145" s="32"/>
      <c r="AT145" s="32"/>
      <c r="AU145" s="32"/>
      <c r="AV145" s="32"/>
      <c r="AW145" s="32"/>
      <c r="AX145" s="32"/>
      <c r="AY145" s="32"/>
      <c r="AZ145" s="32"/>
      <c r="BA145" s="32"/>
      <c r="BB145" s="32"/>
      <c r="BC145" s="32"/>
      <c r="BD145" s="32"/>
      <c r="BE145" s="32"/>
      <c r="BF145" s="32"/>
      <c r="BG145" s="32"/>
      <c r="BH145" s="32"/>
      <c r="BI145" s="32"/>
      <c r="BJ145" s="32"/>
      <c r="BK145" s="32"/>
      <c r="BL145" s="32"/>
      <c r="BM145" s="32"/>
      <c r="BN145" s="32"/>
      <c r="BO145" s="32"/>
      <c r="BP145" s="32"/>
      <c r="BQ145" s="32"/>
      <c r="BR145" s="32"/>
      <c r="BS145" s="32"/>
      <c r="BT145" s="32"/>
      <c r="BU145" s="32"/>
      <c r="BV145" s="32"/>
      <c r="BW145" s="32"/>
      <c r="BX145" s="32"/>
      <c r="BY145" s="32"/>
      <c r="BZ145" s="32"/>
      <c r="CA145" s="32"/>
      <c r="CB145" s="32"/>
      <c r="CC145" s="32"/>
      <c r="CD145" s="32"/>
      <c r="CE145" s="32"/>
      <c r="CF145" s="32"/>
      <c r="CG145" s="32"/>
      <c r="CH145" s="32"/>
      <c r="CI145" s="32"/>
      <c r="CJ145" s="32"/>
      <c r="CK145" s="32"/>
      <c r="CL145" s="32"/>
      <c r="CM145" s="32"/>
      <c r="CN145" s="32"/>
      <c r="CO145" s="32"/>
      <c r="CP145" s="32"/>
      <c r="CQ145" s="32"/>
      <c r="CR145" s="32"/>
      <c r="CS145" s="32"/>
      <c r="CT145" s="32"/>
      <c r="CU145" s="32"/>
      <c r="CV145" s="32"/>
      <c r="CW145" s="32"/>
      <c r="CX145" s="32"/>
      <c r="CY145" s="32"/>
      <c r="CZ145" s="32"/>
      <c r="DA145" s="32"/>
      <c r="DB145" s="32"/>
      <c r="DC145" s="32"/>
      <c r="DD145" s="32"/>
      <c r="DE145" s="32"/>
      <c r="DF145" s="32"/>
      <c r="DG145" s="32"/>
      <c r="DH145" s="32"/>
      <c r="DI145" s="32"/>
      <c r="DJ145" s="32"/>
      <c r="DK145" s="32"/>
      <c r="DL145" s="32"/>
      <c r="DM145" s="32"/>
      <c r="DN145" s="32"/>
      <c r="DO145" s="32"/>
      <c r="DP145" s="32"/>
      <c r="DQ145" s="32"/>
      <c r="DR145" s="32"/>
      <c r="DS145" s="32"/>
      <c r="DT145" s="32"/>
      <c r="DU145" s="32"/>
      <c r="DV145" s="32"/>
      <c r="DW145" s="32"/>
      <c r="DX145" s="32"/>
      <c r="DY145" s="32"/>
      <c r="DZ145" s="32"/>
      <c r="EA145" s="32"/>
      <c r="EB145" s="32"/>
      <c r="EC145" s="32"/>
      <c r="ED145" s="32"/>
      <c r="EE145" s="32"/>
      <c r="EF145" s="32"/>
      <c r="EG145" s="32"/>
      <c r="EH145" s="32"/>
      <c r="EI145" s="32"/>
      <c r="EJ145" s="32"/>
      <c r="EK145" s="32"/>
      <c r="EL145" s="32"/>
      <c r="EM145" s="32"/>
      <c r="EN145" s="32"/>
      <c r="EO145" s="32"/>
      <c r="EP145" s="32"/>
      <c r="EQ145" s="32"/>
      <c r="ER145" s="32"/>
      <c r="ES145" s="32"/>
      <c r="ET145" s="32"/>
      <c r="EU145" s="32"/>
      <c r="EV145" s="32"/>
      <c r="EW145" s="32"/>
      <c r="EX145" s="32"/>
      <c r="EY145" s="32"/>
      <c r="EZ145" s="32"/>
      <c r="FA145" s="32"/>
      <c r="FB145" s="32"/>
      <c r="FC145" s="32"/>
      <c r="FD145" s="32"/>
      <c r="FE145" s="32"/>
      <c r="FF145" s="32"/>
      <c r="FG145" s="32"/>
      <c r="FH145" s="32"/>
      <c r="FI145" s="32"/>
      <c r="FJ145" s="32"/>
      <c r="FK145" s="32"/>
      <c r="FL145" s="32"/>
      <c r="FM145" s="32"/>
      <c r="FN145" s="32"/>
      <c r="FO145" s="32"/>
      <c r="FP145" s="32"/>
      <c r="FQ145" s="32"/>
      <c r="FR145" s="32"/>
      <c r="FS145" s="32"/>
      <c r="FT145" s="32"/>
      <c r="FU145" s="32"/>
      <c r="FV145" s="32"/>
      <c r="FW145" s="32"/>
      <c r="FX145" s="32"/>
      <c r="FY145" s="32"/>
      <c r="FZ145" s="32"/>
      <c r="GA145" s="32"/>
      <c r="GB145" s="32"/>
      <c r="GC145" s="32"/>
      <c r="GD145" s="32"/>
      <c r="GE145" s="32"/>
      <c r="GF145" s="32"/>
    </row>
    <row r="146" spans="1:188" ht="30" x14ac:dyDescent="0.25">
      <c r="A146" s="78" t="s">
        <v>111</v>
      </c>
      <c r="B146" s="154">
        <f>'2 уровень'!C232</f>
        <v>127</v>
      </c>
      <c r="C146" s="154">
        <f>'2 уровень'!D232</f>
        <v>53</v>
      </c>
      <c r="D146" s="34">
        <f>'2 уровень'!E232</f>
        <v>121</v>
      </c>
      <c r="E146" s="155">
        <f>'2 уровень'!F232</f>
        <v>228.30188679245285</v>
      </c>
      <c r="F146" s="328">
        <f>'2 уровень'!G232</f>
        <v>833.38416000000007</v>
      </c>
      <c r="G146" s="328">
        <f>'2 уровень'!H232</f>
        <v>347.24</v>
      </c>
      <c r="H146" s="327">
        <f>'2 уровень'!I232</f>
        <v>794.01167999999996</v>
      </c>
      <c r="I146" s="327">
        <f>'2 уровень'!J232</f>
        <v>446.77167999999995</v>
      </c>
      <c r="J146" s="327">
        <f>'2 уровень'!K232</f>
        <v>0</v>
      </c>
      <c r="K146" s="327">
        <f>'2 уровень'!L232</f>
        <v>794.01167999999996</v>
      </c>
      <c r="L146" s="328">
        <f>'2 уровень'!M232</f>
        <v>228.6636562607994</v>
      </c>
      <c r="M146" s="70"/>
      <c r="O146" s="731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F146" s="32"/>
      <c r="AG146" s="32"/>
      <c r="AH146" s="32"/>
      <c r="AI146" s="32"/>
      <c r="AJ146" s="32"/>
      <c r="AK146" s="32"/>
      <c r="AL146" s="32"/>
      <c r="AM146" s="32"/>
      <c r="AN146" s="32"/>
      <c r="AO146" s="32"/>
      <c r="AP146" s="32"/>
      <c r="AQ146" s="32"/>
      <c r="AR146" s="32"/>
      <c r="AS146" s="32"/>
      <c r="AT146" s="32"/>
      <c r="AU146" s="32"/>
      <c r="AV146" s="32"/>
      <c r="AW146" s="32"/>
      <c r="AX146" s="32"/>
      <c r="AY146" s="32"/>
      <c r="AZ146" s="32"/>
      <c r="BA146" s="32"/>
      <c r="BB146" s="32"/>
      <c r="BC146" s="32"/>
      <c r="BD146" s="32"/>
      <c r="BE146" s="32"/>
      <c r="BF146" s="32"/>
      <c r="BG146" s="32"/>
      <c r="BH146" s="32"/>
      <c r="BI146" s="32"/>
      <c r="BJ146" s="32"/>
      <c r="BK146" s="32"/>
      <c r="BL146" s="32"/>
      <c r="BM146" s="32"/>
      <c r="BN146" s="32"/>
      <c r="BO146" s="32"/>
      <c r="BP146" s="32"/>
      <c r="BQ146" s="32"/>
      <c r="BR146" s="32"/>
      <c r="BS146" s="32"/>
      <c r="BT146" s="32"/>
      <c r="BU146" s="32"/>
      <c r="BV146" s="32"/>
      <c r="BW146" s="32"/>
      <c r="BX146" s="32"/>
      <c r="BY146" s="32"/>
      <c r="BZ146" s="32"/>
      <c r="CA146" s="32"/>
      <c r="CB146" s="32"/>
      <c r="CC146" s="32"/>
      <c r="CD146" s="32"/>
      <c r="CE146" s="32"/>
      <c r="CF146" s="32"/>
      <c r="CG146" s="32"/>
      <c r="CH146" s="32"/>
      <c r="CI146" s="32"/>
      <c r="CJ146" s="32"/>
      <c r="CK146" s="32"/>
      <c r="CL146" s="32"/>
      <c r="CM146" s="32"/>
      <c r="CN146" s="32"/>
      <c r="CO146" s="32"/>
      <c r="CP146" s="32"/>
      <c r="CQ146" s="32"/>
      <c r="CR146" s="32"/>
      <c r="CS146" s="32"/>
      <c r="CT146" s="32"/>
      <c r="CU146" s="32"/>
      <c r="CV146" s="32"/>
      <c r="CW146" s="32"/>
      <c r="CX146" s="32"/>
      <c r="CY146" s="32"/>
      <c r="CZ146" s="32"/>
      <c r="DA146" s="32"/>
      <c r="DB146" s="32"/>
      <c r="DC146" s="32"/>
      <c r="DD146" s="32"/>
      <c r="DE146" s="32"/>
      <c r="DF146" s="32"/>
      <c r="DG146" s="32"/>
      <c r="DH146" s="32"/>
      <c r="DI146" s="32"/>
      <c r="DJ146" s="32"/>
      <c r="DK146" s="32"/>
      <c r="DL146" s="32"/>
      <c r="DM146" s="32"/>
      <c r="DN146" s="32"/>
      <c r="DO146" s="32"/>
      <c r="DP146" s="32"/>
      <c r="DQ146" s="32"/>
      <c r="DR146" s="32"/>
      <c r="DS146" s="32"/>
      <c r="DT146" s="32"/>
      <c r="DU146" s="32"/>
      <c r="DV146" s="32"/>
      <c r="DW146" s="32"/>
      <c r="DX146" s="32"/>
      <c r="DY146" s="32"/>
      <c r="DZ146" s="32"/>
      <c r="EA146" s="32"/>
      <c r="EB146" s="32"/>
      <c r="EC146" s="32"/>
      <c r="ED146" s="32"/>
      <c r="EE146" s="32"/>
      <c r="EF146" s="32"/>
      <c r="EG146" s="32"/>
      <c r="EH146" s="32"/>
      <c r="EI146" s="32"/>
      <c r="EJ146" s="32"/>
      <c r="EK146" s="32"/>
      <c r="EL146" s="32"/>
      <c r="EM146" s="32"/>
      <c r="EN146" s="32"/>
      <c r="EO146" s="32"/>
      <c r="EP146" s="32"/>
      <c r="EQ146" s="32"/>
      <c r="ER146" s="32"/>
      <c r="ES146" s="32"/>
      <c r="ET146" s="32"/>
      <c r="EU146" s="32"/>
      <c r="EV146" s="32"/>
      <c r="EW146" s="32"/>
      <c r="EX146" s="32"/>
      <c r="EY146" s="32"/>
      <c r="EZ146" s="32"/>
      <c r="FA146" s="32"/>
      <c r="FB146" s="32"/>
      <c r="FC146" s="32"/>
      <c r="FD146" s="32"/>
      <c r="FE146" s="32"/>
      <c r="FF146" s="32"/>
      <c r="FG146" s="32"/>
      <c r="FH146" s="32"/>
      <c r="FI146" s="32"/>
      <c r="FJ146" s="32"/>
      <c r="FK146" s="32"/>
      <c r="FL146" s="32"/>
      <c r="FM146" s="32"/>
      <c r="FN146" s="32"/>
      <c r="FO146" s="32"/>
      <c r="FP146" s="32"/>
      <c r="FQ146" s="32"/>
      <c r="FR146" s="32"/>
      <c r="FS146" s="32"/>
      <c r="FT146" s="32"/>
      <c r="FU146" s="32"/>
      <c r="FV146" s="32"/>
      <c r="FW146" s="32"/>
      <c r="FX146" s="32"/>
      <c r="FY146" s="32"/>
      <c r="FZ146" s="32"/>
      <c r="GA146" s="32"/>
      <c r="GB146" s="32"/>
      <c r="GC146" s="32"/>
      <c r="GD146" s="32"/>
      <c r="GE146" s="32"/>
      <c r="GF146" s="32"/>
    </row>
    <row r="147" spans="1:188" ht="30" x14ac:dyDescent="0.25">
      <c r="A147" s="231" t="s">
        <v>112</v>
      </c>
      <c r="B147" s="229">
        <f>'2 уровень'!C233</f>
        <v>9212</v>
      </c>
      <c r="C147" s="229">
        <f>'2 уровень'!D233</f>
        <v>3838</v>
      </c>
      <c r="D147" s="229">
        <f>'2 уровень'!E233</f>
        <v>4526</v>
      </c>
      <c r="E147" s="230">
        <f>'2 уровень'!F233</f>
        <v>117.92600312662844</v>
      </c>
      <c r="F147" s="326">
        <f>'2 уровень'!G233</f>
        <v>21890.559840000002</v>
      </c>
      <c r="G147" s="326">
        <f>'2 уровень'!H233</f>
        <v>9121.07</v>
      </c>
      <c r="H147" s="326">
        <f>'2 уровень'!I233</f>
        <v>12458.359889999998</v>
      </c>
      <c r="I147" s="326">
        <f>'2 уровень'!J233</f>
        <v>3337.2898899999986</v>
      </c>
      <c r="J147" s="326">
        <f>'2 уровень'!K233</f>
        <v>-28.23462</v>
      </c>
      <c r="K147" s="326">
        <f>'2 уровень'!L233</f>
        <v>12430.125269999999</v>
      </c>
      <c r="L147" s="326">
        <f>'2 уровень'!M233</f>
        <v>136.5887981344294</v>
      </c>
      <c r="M147" s="70"/>
      <c r="O147" s="731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F147" s="32"/>
      <c r="AG147" s="32"/>
      <c r="AH147" s="32"/>
      <c r="AI147" s="32"/>
      <c r="AJ147" s="32"/>
      <c r="AK147" s="32"/>
      <c r="AL147" s="32"/>
      <c r="AM147" s="32"/>
      <c r="AN147" s="32"/>
      <c r="AO147" s="32"/>
      <c r="AP147" s="32"/>
      <c r="AQ147" s="32"/>
      <c r="AR147" s="32"/>
      <c r="AS147" s="32"/>
      <c r="AT147" s="32"/>
      <c r="AU147" s="32"/>
      <c r="AV147" s="32"/>
      <c r="AW147" s="32"/>
      <c r="AX147" s="32"/>
      <c r="AY147" s="32"/>
      <c r="AZ147" s="32"/>
      <c r="BA147" s="32"/>
      <c r="BB147" s="32"/>
      <c r="BC147" s="32"/>
      <c r="BD147" s="32"/>
      <c r="BE147" s="32"/>
      <c r="BF147" s="32"/>
      <c r="BG147" s="32"/>
      <c r="BH147" s="32"/>
      <c r="BI147" s="32"/>
      <c r="BJ147" s="32"/>
      <c r="BK147" s="32"/>
      <c r="BL147" s="32"/>
      <c r="BM147" s="32"/>
      <c r="BN147" s="32"/>
      <c r="BO147" s="32"/>
      <c r="BP147" s="32"/>
      <c r="BQ147" s="32"/>
      <c r="BR147" s="32"/>
      <c r="BS147" s="32"/>
      <c r="BT147" s="32"/>
      <c r="BU147" s="32"/>
      <c r="BV147" s="32"/>
      <c r="BW147" s="32"/>
      <c r="BX147" s="32"/>
      <c r="BY147" s="32"/>
      <c r="BZ147" s="32"/>
      <c r="CA147" s="32"/>
      <c r="CB147" s="32"/>
      <c r="CC147" s="32"/>
      <c r="CD147" s="32"/>
      <c r="CE147" s="32"/>
      <c r="CF147" s="32"/>
      <c r="CG147" s="32"/>
      <c r="CH147" s="32"/>
      <c r="CI147" s="32"/>
      <c r="CJ147" s="32"/>
      <c r="CK147" s="32"/>
      <c r="CL147" s="32"/>
      <c r="CM147" s="32"/>
      <c r="CN147" s="32"/>
      <c r="CO147" s="32"/>
      <c r="CP147" s="32"/>
      <c r="CQ147" s="32"/>
      <c r="CR147" s="32"/>
      <c r="CS147" s="32"/>
      <c r="CT147" s="32"/>
      <c r="CU147" s="32"/>
      <c r="CV147" s="32"/>
      <c r="CW147" s="32"/>
      <c r="CX147" s="32"/>
      <c r="CY147" s="32"/>
      <c r="CZ147" s="32"/>
      <c r="DA147" s="32"/>
      <c r="DB147" s="32"/>
      <c r="DC147" s="32"/>
      <c r="DD147" s="32"/>
      <c r="DE147" s="32"/>
      <c r="DF147" s="32"/>
      <c r="DG147" s="32"/>
      <c r="DH147" s="32"/>
      <c r="DI147" s="32"/>
      <c r="DJ147" s="32"/>
      <c r="DK147" s="32"/>
      <c r="DL147" s="32"/>
      <c r="DM147" s="32"/>
      <c r="DN147" s="32"/>
      <c r="DO147" s="32"/>
      <c r="DP147" s="32"/>
      <c r="DQ147" s="32"/>
      <c r="DR147" s="32"/>
      <c r="DS147" s="32"/>
      <c r="DT147" s="32"/>
      <c r="DU147" s="32"/>
      <c r="DV147" s="32"/>
      <c r="DW147" s="32"/>
      <c r="DX147" s="32"/>
      <c r="DY147" s="32"/>
      <c r="DZ147" s="32"/>
      <c r="EA147" s="32"/>
      <c r="EB147" s="32"/>
      <c r="EC147" s="32"/>
      <c r="ED147" s="32"/>
      <c r="EE147" s="32"/>
      <c r="EF147" s="32"/>
      <c r="EG147" s="32"/>
      <c r="EH147" s="32"/>
      <c r="EI147" s="32"/>
      <c r="EJ147" s="32"/>
      <c r="EK147" s="32"/>
      <c r="EL147" s="32"/>
      <c r="EM147" s="32"/>
      <c r="EN147" s="32"/>
      <c r="EO147" s="32"/>
      <c r="EP147" s="32"/>
      <c r="EQ147" s="32"/>
      <c r="ER147" s="32"/>
      <c r="ES147" s="32"/>
      <c r="ET147" s="32"/>
      <c r="EU147" s="32"/>
      <c r="EV147" s="32"/>
      <c r="EW147" s="32"/>
      <c r="EX147" s="32"/>
      <c r="EY147" s="32"/>
      <c r="EZ147" s="32"/>
      <c r="FA147" s="32"/>
      <c r="FB147" s="32"/>
      <c r="FC147" s="32"/>
      <c r="FD147" s="32"/>
      <c r="FE147" s="32"/>
      <c r="FF147" s="32"/>
      <c r="FG147" s="32"/>
      <c r="FH147" s="32"/>
      <c r="FI147" s="32"/>
      <c r="FJ147" s="32"/>
      <c r="FK147" s="32"/>
      <c r="FL147" s="32"/>
      <c r="FM147" s="32"/>
      <c r="FN147" s="32"/>
      <c r="FO147" s="32"/>
      <c r="FP147" s="32"/>
      <c r="FQ147" s="32"/>
      <c r="FR147" s="32"/>
      <c r="FS147" s="32"/>
      <c r="FT147" s="32"/>
      <c r="FU147" s="32"/>
      <c r="FV147" s="32"/>
      <c r="FW147" s="32"/>
      <c r="FX147" s="32"/>
      <c r="FY147" s="32"/>
      <c r="FZ147" s="32"/>
      <c r="GA147" s="32"/>
      <c r="GB147" s="32"/>
      <c r="GC147" s="32"/>
      <c r="GD147" s="32"/>
      <c r="GE147" s="32"/>
      <c r="GF147" s="32"/>
    </row>
    <row r="148" spans="1:188" ht="30" x14ac:dyDescent="0.25">
      <c r="A148" s="78" t="s">
        <v>108</v>
      </c>
      <c r="B148" s="154">
        <f>'2 уровень'!C234</f>
        <v>1000</v>
      </c>
      <c r="C148" s="154">
        <f>'2 уровень'!D234</f>
        <v>417</v>
      </c>
      <c r="D148" s="34">
        <f>'2 уровень'!E234</f>
        <v>591</v>
      </c>
      <c r="E148" s="155">
        <f>'2 уровень'!F234</f>
        <v>141.72661870503597</v>
      </c>
      <c r="F148" s="328">
        <f>'2 уровень'!G234</f>
        <v>2120.5100000000002</v>
      </c>
      <c r="G148" s="328">
        <f>'2 уровень'!H234</f>
        <v>883.55</v>
      </c>
      <c r="H148" s="327">
        <f>'2 уровень'!I234</f>
        <v>1247.98119</v>
      </c>
      <c r="I148" s="327">
        <f>'2 уровень'!J234</f>
        <v>364.43119000000002</v>
      </c>
      <c r="J148" s="327">
        <f>'2 уровень'!K234</f>
        <v>0</v>
      </c>
      <c r="K148" s="327">
        <f>'2 уровень'!L234</f>
        <v>1247.98119</v>
      </c>
      <c r="L148" s="328">
        <f>'2 уровень'!M234</f>
        <v>141.24624412879859</v>
      </c>
      <c r="M148" s="70"/>
      <c r="O148" s="731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F148" s="32"/>
      <c r="AG148" s="32"/>
      <c r="AH148" s="32"/>
      <c r="AI148" s="32"/>
      <c r="AJ148" s="32"/>
      <c r="AK148" s="32"/>
      <c r="AL148" s="32"/>
      <c r="AM148" s="32"/>
      <c r="AN148" s="32"/>
      <c r="AO148" s="32"/>
      <c r="AP148" s="32"/>
      <c r="AQ148" s="32"/>
      <c r="AR148" s="32"/>
      <c r="AS148" s="32"/>
      <c r="AT148" s="32"/>
      <c r="AU148" s="32"/>
      <c r="AV148" s="32"/>
      <c r="AW148" s="32"/>
      <c r="AX148" s="32"/>
      <c r="AY148" s="32"/>
      <c r="AZ148" s="32"/>
      <c r="BA148" s="32"/>
      <c r="BB148" s="32"/>
      <c r="BC148" s="32"/>
      <c r="BD148" s="32"/>
      <c r="BE148" s="32"/>
      <c r="BF148" s="32"/>
      <c r="BG148" s="32"/>
      <c r="BH148" s="32"/>
      <c r="BI148" s="32"/>
      <c r="BJ148" s="32"/>
      <c r="BK148" s="32"/>
      <c r="BL148" s="32"/>
      <c r="BM148" s="32"/>
      <c r="BN148" s="32"/>
      <c r="BO148" s="32"/>
      <c r="BP148" s="32"/>
      <c r="BQ148" s="32"/>
      <c r="BR148" s="32"/>
      <c r="BS148" s="32"/>
      <c r="BT148" s="32"/>
      <c r="BU148" s="32"/>
      <c r="BV148" s="32"/>
      <c r="BW148" s="32"/>
      <c r="BX148" s="32"/>
      <c r="BY148" s="32"/>
      <c r="BZ148" s="32"/>
      <c r="CA148" s="32"/>
      <c r="CB148" s="32"/>
      <c r="CC148" s="32"/>
      <c r="CD148" s="32"/>
      <c r="CE148" s="32"/>
      <c r="CF148" s="32"/>
      <c r="CG148" s="32"/>
      <c r="CH148" s="32"/>
      <c r="CI148" s="32"/>
      <c r="CJ148" s="32"/>
      <c r="CK148" s="32"/>
      <c r="CL148" s="32"/>
      <c r="CM148" s="32"/>
      <c r="CN148" s="32"/>
      <c r="CO148" s="32"/>
      <c r="CP148" s="32"/>
      <c r="CQ148" s="32"/>
      <c r="CR148" s="32"/>
      <c r="CS148" s="32"/>
      <c r="CT148" s="32"/>
      <c r="CU148" s="32"/>
      <c r="CV148" s="32"/>
      <c r="CW148" s="32"/>
      <c r="CX148" s="32"/>
      <c r="CY148" s="32"/>
      <c r="CZ148" s="32"/>
      <c r="DA148" s="32"/>
      <c r="DB148" s="32"/>
      <c r="DC148" s="32"/>
      <c r="DD148" s="32"/>
      <c r="DE148" s="32"/>
      <c r="DF148" s="32"/>
      <c r="DG148" s="32"/>
      <c r="DH148" s="32"/>
      <c r="DI148" s="32"/>
      <c r="DJ148" s="32"/>
      <c r="DK148" s="32"/>
      <c r="DL148" s="32"/>
      <c r="DM148" s="32"/>
      <c r="DN148" s="32"/>
      <c r="DO148" s="32"/>
      <c r="DP148" s="32"/>
      <c r="DQ148" s="32"/>
      <c r="DR148" s="32"/>
      <c r="DS148" s="32"/>
      <c r="DT148" s="32"/>
      <c r="DU148" s="32"/>
      <c r="DV148" s="32"/>
      <c r="DW148" s="32"/>
      <c r="DX148" s="32"/>
      <c r="DY148" s="32"/>
      <c r="DZ148" s="32"/>
      <c r="EA148" s="32"/>
      <c r="EB148" s="32"/>
      <c r="EC148" s="32"/>
      <c r="ED148" s="32"/>
      <c r="EE148" s="32"/>
      <c r="EF148" s="32"/>
      <c r="EG148" s="32"/>
      <c r="EH148" s="32"/>
      <c r="EI148" s="32"/>
      <c r="EJ148" s="32"/>
      <c r="EK148" s="32"/>
      <c r="EL148" s="32"/>
      <c r="EM148" s="32"/>
      <c r="EN148" s="32"/>
      <c r="EO148" s="32"/>
      <c r="EP148" s="32"/>
      <c r="EQ148" s="32"/>
      <c r="ER148" s="32"/>
      <c r="ES148" s="32"/>
      <c r="ET148" s="32"/>
      <c r="EU148" s="32"/>
      <c r="EV148" s="32"/>
      <c r="EW148" s="32"/>
      <c r="EX148" s="32"/>
      <c r="EY148" s="32"/>
      <c r="EZ148" s="32"/>
      <c r="FA148" s="32"/>
      <c r="FB148" s="32"/>
      <c r="FC148" s="32"/>
      <c r="FD148" s="32"/>
      <c r="FE148" s="32"/>
      <c r="FF148" s="32"/>
      <c r="FG148" s="32"/>
      <c r="FH148" s="32"/>
      <c r="FI148" s="32"/>
      <c r="FJ148" s="32"/>
      <c r="FK148" s="32"/>
      <c r="FL148" s="32"/>
      <c r="FM148" s="32"/>
      <c r="FN148" s="32"/>
      <c r="FO148" s="32"/>
      <c r="FP148" s="32"/>
      <c r="FQ148" s="32"/>
      <c r="FR148" s="32"/>
      <c r="FS148" s="32"/>
      <c r="FT148" s="32"/>
      <c r="FU148" s="32"/>
      <c r="FV148" s="32"/>
      <c r="FW148" s="32"/>
      <c r="FX148" s="32"/>
      <c r="FY148" s="32"/>
      <c r="FZ148" s="32"/>
      <c r="GA148" s="32"/>
      <c r="GB148" s="32"/>
      <c r="GC148" s="32"/>
      <c r="GD148" s="32"/>
      <c r="GE148" s="32"/>
      <c r="GF148" s="32"/>
    </row>
    <row r="149" spans="1:188" ht="60" x14ac:dyDescent="0.25">
      <c r="A149" s="78" t="s">
        <v>81</v>
      </c>
      <c r="B149" s="154">
        <f>'2 уровень'!C235</f>
        <v>6135</v>
      </c>
      <c r="C149" s="154">
        <f>'2 уровень'!D235</f>
        <v>2556</v>
      </c>
      <c r="D149" s="34">
        <f>'2 уровень'!E235</f>
        <v>3081</v>
      </c>
      <c r="E149" s="155">
        <f>'2 уровень'!F235</f>
        <v>120.53990610328637</v>
      </c>
      <c r="F149" s="328">
        <f>'2 уровень'!G235</f>
        <v>17552.6031</v>
      </c>
      <c r="G149" s="328">
        <f>'2 уровень'!H235</f>
        <v>7313.58</v>
      </c>
      <c r="H149" s="327">
        <f>'2 уровень'!I235</f>
        <v>10255.500429999998</v>
      </c>
      <c r="I149" s="327">
        <f>'2 уровень'!J235</f>
        <v>2941.9204299999983</v>
      </c>
      <c r="J149" s="327">
        <f>'2 уровень'!K235</f>
        <v>-28.23462</v>
      </c>
      <c r="K149" s="327">
        <f>'2 уровень'!L235</f>
        <v>10227.265809999999</v>
      </c>
      <c r="L149" s="328">
        <f>'2 уровень'!M235</f>
        <v>140.22544950626093</v>
      </c>
      <c r="M149" s="70"/>
      <c r="O149" s="731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F149" s="32"/>
      <c r="AG149" s="32"/>
      <c r="AH149" s="32"/>
      <c r="AI149" s="32"/>
      <c r="AJ149" s="32"/>
      <c r="AK149" s="32"/>
      <c r="AL149" s="32"/>
      <c r="AM149" s="32"/>
      <c r="AN149" s="32"/>
      <c r="AO149" s="32"/>
      <c r="AP149" s="32"/>
      <c r="AQ149" s="32"/>
      <c r="AR149" s="32"/>
      <c r="AS149" s="32"/>
      <c r="AT149" s="32"/>
      <c r="AU149" s="32"/>
      <c r="AV149" s="32"/>
      <c r="AW149" s="32"/>
      <c r="AX149" s="32"/>
      <c r="AY149" s="32"/>
      <c r="AZ149" s="32"/>
      <c r="BA149" s="32"/>
      <c r="BB149" s="32"/>
      <c r="BC149" s="32"/>
      <c r="BD149" s="32"/>
      <c r="BE149" s="32"/>
      <c r="BF149" s="32"/>
      <c r="BG149" s="32"/>
      <c r="BH149" s="32"/>
      <c r="BI149" s="32"/>
      <c r="BJ149" s="32"/>
      <c r="BK149" s="32"/>
      <c r="BL149" s="32"/>
      <c r="BM149" s="32"/>
      <c r="BN149" s="32"/>
      <c r="BO149" s="32"/>
      <c r="BP149" s="32"/>
      <c r="BQ149" s="32"/>
      <c r="BR149" s="32"/>
      <c r="BS149" s="32"/>
      <c r="BT149" s="32"/>
      <c r="BU149" s="32"/>
      <c r="BV149" s="32"/>
      <c r="BW149" s="32"/>
      <c r="BX149" s="32"/>
      <c r="BY149" s="32"/>
      <c r="BZ149" s="32"/>
      <c r="CA149" s="32"/>
      <c r="CB149" s="32"/>
      <c r="CC149" s="32"/>
      <c r="CD149" s="32"/>
      <c r="CE149" s="32"/>
      <c r="CF149" s="32"/>
      <c r="CG149" s="32"/>
      <c r="CH149" s="32"/>
      <c r="CI149" s="32"/>
      <c r="CJ149" s="32"/>
      <c r="CK149" s="32"/>
      <c r="CL149" s="32"/>
      <c r="CM149" s="32"/>
      <c r="CN149" s="32"/>
      <c r="CO149" s="32"/>
      <c r="CP149" s="32"/>
      <c r="CQ149" s="32"/>
      <c r="CR149" s="32"/>
      <c r="CS149" s="32"/>
      <c r="CT149" s="32"/>
      <c r="CU149" s="32"/>
      <c r="CV149" s="32"/>
      <c r="CW149" s="32"/>
      <c r="CX149" s="32"/>
      <c r="CY149" s="32"/>
      <c r="CZ149" s="32"/>
      <c r="DA149" s="32"/>
      <c r="DB149" s="32"/>
      <c r="DC149" s="32"/>
      <c r="DD149" s="32"/>
      <c r="DE149" s="32"/>
      <c r="DF149" s="32"/>
      <c r="DG149" s="32"/>
      <c r="DH149" s="32"/>
      <c r="DI149" s="32"/>
      <c r="DJ149" s="32"/>
      <c r="DK149" s="32"/>
      <c r="DL149" s="32"/>
      <c r="DM149" s="32"/>
      <c r="DN149" s="32"/>
      <c r="DO149" s="32"/>
      <c r="DP149" s="32"/>
      <c r="DQ149" s="32"/>
      <c r="DR149" s="32"/>
      <c r="DS149" s="32"/>
      <c r="DT149" s="32"/>
      <c r="DU149" s="32"/>
      <c r="DV149" s="32"/>
      <c r="DW149" s="32"/>
      <c r="DX149" s="32"/>
      <c r="DY149" s="32"/>
      <c r="DZ149" s="32"/>
      <c r="EA149" s="32"/>
      <c r="EB149" s="32"/>
      <c r="EC149" s="32"/>
      <c r="ED149" s="32"/>
      <c r="EE149" s="32"/>
      <c r="EF149" s="32"/>
      <c r="EG149" s="32"/>
      <c r="EH149" s="32"/>
      <c r="EI149" s="32"/>
      <c r="EJ149" s="32"/>
      <c r="EK149" s="32"/>
      <c r="EL149" s="32"/>
      <c r="EM149" s="32"/>
      <c r="EN149" s="32"/>
      <c r="EO149" s="32"/>
      <c r="EP149" s="32"/>
      <c r="EQ149" s="32"/>
      <c r="ER149" s="32"/>
      <c r="ES149" s="32"/>
      <c r="ET149" s="32"/>
      <c r="EU149" s="32"/>
      <c r="EV149" s="32"/>
      <c r="EW149" s="32"/>
      <c r="EX149" s="32"/>
      <c r="EY149" s="32"/>
      <c r="EZ149" s="32"/>
      <c r="FA149" s="32"/>
      <c r="FB149" s="32"/>
      <c r="FC149" s="32"/>
      <c r="FD149" s="32"/>
      <c r="FE149" s="32"/>
      <c r="FF149" s="32"/>
      <c r="FG149" s="32"/>
      <c r="FH149" s="32"/>
      <c r="FI149" s="32"/>
      <c r="FJ149" s="32"/>
      <c r="FK149" s="32"/>
      <c r="FL149" s="32"/>
      <c r="FM149" s="32"/>
      <c r="FN149" s="32"/>
      <c r="FO149" s="32"/>
      <c r="FP149" s="32"/>
      <c r="FQ149" s="32"/>
      <c r="FR149" s="32"/>
      <c r="FS149" s="32"/>
      <c r="FT149" s="32"/>
      <c r="FU149" s="32"/>
      <c r="FV149" s="32"/>
      <c r="FW149" s="32"/>
      <c r="FX149" s="32"/>
      <c r="FY149" s="32"/>
      <c r="FZ149" s="32"/>
      <c r="GA149" s="32"/>
      <c r="GB149" s="32"/>
      <c r="GC149" s="32"/>
      <c r="GD149" s="32"/>
      <c r="GE149" s="32"/>
      <c r="GF149" s="32"/>
    </row>
    <row r="150" spans="1:188" ht="45" x14ac:dyDescent="0.25">
      <c r="A150" s="78" t="s">
        <v>109</v>
      </c>
      <c r="B150" s="154">
        <f>'2 уровень'!C236</f>
        <v>2077</v>
      </c>
      <c r="C150" s="154">
        <f>'2 уровень'!D236</f>
        <v>865</v>
      </c>
      <c r="D150" s="34">
        <f>'2 уровень'!E236</f>
        <v>854</v>
      </c>
      <c r="E150" s="155">
        <f>'2 уровень'!F236</f>
        <v>98.728323699421964</v>
      </c>
      <c r="F150" s="328">
        <f>'2 уровень'!G236</f>
        <v>2217.4467399999999</v>
      </c>
      <c r="G150" s="328">
        <f>'2 уровень'!H236</f>
        <v>923.94</v>
      </c>
      <c r="H150" s="327">
        <f>'2 уровень'!I236</f>
        <v>954.87827000000004</v>
      </c>
      <c r="I150" s="327">
        <f>'2 уровень'!J236</f>
        <v>30.938269999999989</v>
      </c>
      <c r="J150" s="327">
        <f>'2 уровень'!K236</f>
        <v>0</v>
      </c>
      <c r="K150" s="327">
        <f>'2 уровень'!L236</f>
        <v>954.87827000000004</v>
      </c>
      <c r="L150" s="328">
        <f>'2 уровень'!M236</f>
        <v>103.34851505509015</v>
      </c>
      <c r="M150" s="70"/>
      <c r="O150" s="731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F150" s="32"/>
      <c r="AG150" s="32"/>
      <c r="AH150" s="32"/>
      <c r="AI150" s="32"/>
      <c r="AJ150" s="32"/>
      <c r="AK150" s="32"/>
      <c r="AL150" s="32"/>
      <c r="AM150" s="32"/>
      <c r="AN150" s="32"/>
      <c r="AO150" s="32"/>
      <c r="AP150" s="32"/>
      <c r="AQ150" s="32"/>
      <c r="AR150" s="32"/>
      <c r="AS150" s="32"/>
      <c r="AT150" s="32"/>
      <c r="AU150" s="32"/>
      <c r="AV150" s="32"/>
      <c r="AW150" s="32"/>
      <c r="AX150" s="32"/>
      <c r="AY150" s="32"/>
      <c r="AZ150" s="32"/>
      <c r="BA150" s="32"/>
      <c r="BB150" s="32"/>
      <c r="BC150" s="32"/>
      <c r="BD150" s="32"/>
      <c r="BE150" s="32"/>
      <c r="BF150" s="32"/>
      <c r="BG150" s="32"/>
      <c r="BH150" s="32"/>
      <c r="BI150" s="32"/>
      <c r="BJ150" s="32"/>
      <c r="BK150" s="32"/>
      <c r="BL150" s="32"/>
      <c r="BM150" s="32"/>
      <c r="BN150" s="32"/>
      <c r="BO150" s="32"/>
      <c r="BP150" s="32"/>
      <c r="BQ150" s="32"/>
      <c r="BR150" s="32"/>
      <c r="BS150" s="32"/>
      <c r="BT150" s="32"/>
      <c r="BU150" s="32"/>
      <c r="BV150" s="32"/>
      <c r="BW150" s="32"/>
      <c r="BX150" s="32"/>
      <c r="BY150" s="32"/>
      <c r="BZ150" s="32"/>
      <c r="CA150" s="32"/>
      <c r="CB150" s="32"/>
      <c r="CC150" s="32"/>
      <c r="CD150" s="32"/>
      <c r="CE150" s="32"/>
      <c r="CF150" s="32"/>
      <c r="CG150" s="32"/>
      <c r="CH150" s="32"/>
      <c r="CI150" s="32"/>
      <c r="CJ150" s="32"/>
      <c r="CK150" s="32"/>
      <c r="CL150" s="32"/>
      <c r="CM150" s="32"/>
      <c r="CN150" s="32"/>
      <c r="CO150" s="32"/>
      <c r="CP150" s="32"/>
      <c r="CQ150" s="32"/>
      <c r="CR150" s="32"/>
      <c r="CS150" s="32"/>
      <c r="CT150" s="32"/>
      <c r="CU150" s="32"/>
      <c r="CV150" s="32"/>
      <c r="CW150" s="32"/>
      <c r="CX150" s="32"/>
      <c r="CY150" s="32"/>
      <c r="CZ150" s="32"/>
      <c r="DA150" s="32"/>
      <c r="DB150" s="32"/>
      <c r="DC150" s="32"/>
      <c r="DD150" s="32"/>
      <c r="DE150" s="32"/>
      <c r="DF150" s="32"/>
      <c r="DG150" s="32"/>
      <c r="DH150" s="32"/>
      <c r="DI150" s="32"/>
      <c r="DJ150" s="32"/>
      <c r="DK150" s="32"/>
      <c r="DL150" s="32"/>
      <c r="DM150" s="32"/>
      <c r="DN150" s="32"/>
      <c r="DO150" s="32"/>
      <c r="DP150" s="32"/>
      <c r="DQ150" s="32"/>
      <c r="DR150" s="32"/>
      <c r="DS150" s="32"/>
      <c r="DT150" s="32"/>
      <c r="DU150" s="32"/>
      <c r="DV150" s="32"/>
      <c r="DW150" s="32"/>
      <c r="DX150" s="32"/>
      <c r="DY150" s="32"/>
      <c r="DZ150" s="32"/>
      <c r="EA150" s="32"/>
      <c r="EB150" s="32"/>
      <c r="EC150" s="32"/>
      <c r="ED150" s="32"/>
      <c r="EE150" s="32"/>
      <c r="EF150" s="32"/>
      <c r="EG150" s="32"/>
      <c r="EH150" s="32"/>
      <c r="EI150" s="32"/>
      <c r="EJ150" s="32"/>
      <c r="EK150" s="32"/>
      <c r="EL150" s="32"/>
      <c r="EM150" s="32"/>
      <c r="EN150" s="32"/>
      <c r="EO150" s="32"/>
      <c r="EP150" s="32"/>
      <c r="EQ150" s="32"/>
      <c r="ER150" s="32"/>
      <c r="ES150" s="32"/>
      <c r="ET150" s="32"/>
      <c r="EU150" s="32"/>
      <c r="EV150" s="32"/>
      <c r="EW150" s="32"/>
      <c r="EX150" s="32"/>
      <c r="EY150" s="32"/>
      <c r="EZ150" s="32"/>
      <c r="FA150" s="32"/>
      <c r="FB150" s="32"/>
      <c r="FC150" s="32"/>
      <c r="FD150" s="32"/>
      <c r="FE150" s="32"/>
      <c r="FF150" s="32"/>
      <c r="FG150" s="32"/>
      <c r="FH150" s="32"/>
      <c r="FI150" s="32"/>
      <c r="FJ150" s="32"/>
      <c r="FK150" s="32"/>
      <c r="FL150" s="32"/>
      <c r="FM150" s="32"/>
      <c r="FN150" s="32"/>
      <c r="FO150" s="32"/>
      <c r="FP150" s="32"/>
      <c r="FQ150" s="32"/>
      <c r="FR150" s="32"/>
      <c r="FS150" s="32"/>
      <c r="FT150" s="32"/>
      <c r="FU150" s="32"/>
      <c r="FV150" s="32"/>
      <c r="FW150" s="32"/>
      <c r="FX150" s="32"/>
      <c r="FY150" s="32"/>
      <c r="FZ150" s="32"/>
      <c r="GA150" s="32"/>
      <c r="GB150" s="32"/>
      <c r="GC150" s="32"/>
      <c r="GD150" s="32"/>
      <c r="GE150" s="32"/>
      <c r="GF150" s="32"/>
    </row>
    <row r="151" spans="1:188" ht="30" x14ac:dyDescent="0.25">
      <c r="A151" s="78" t="s">
        <v>123</v>
      </c>
      <c r="B151" s="154">
        <f>'2 уровень'!C237</f>
        <v>8300</v>
      </c>
      <c r="C151" s="154">
        <f>'2 уровень'!D237</f>
        <v>3458</v>
      </c>
      <c r="D151" s="34">
        <f>'2 уровень'!E237</f>
        <v>2445</v>
      </c>
      <c r="E151" s="155">
        <f>'2 уровень'!F237</f>
        <v>70.705610179294382</v>
      </c>
      <c r="F151" s="328">
        <f>'2 уровень'!G237</f>
        <v>8077.7259999999997</v>
      </c>
      <c r="G151" s="328">
        <f>'2 уровень'!H237</f>
        <v>3365.72</v>
      </c>
      <c r="H151" s="327">
        <f>'2 уровень'!I237</f>
        <v>2379.5228999999999</v>
      </c>
      <c r="I151" s="327">
        <f>'2 уровень'!J237</f>
        <v>-986.19709999999986</v>
      </c>
      <c r="J151" s="327">
        <f>'2 уровень'!K237</f>
        <v>-3.8928799999999999</v>
      </c>
      <c r="K151" s="327">
        <f>'2 уровень'!L237</f>
        <v>2375.6300200000001</v>
      </c>
      <c r="L151" s="328">
        <f>'2 уровень'!M237</f>
        <v>70.698777676099027</v>
      </c>
      <c r="M151" s="70"/>
      <c r="N151" s="70"/>
      <c r="O151" s="732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F151" s="32"/>
      <c r="AG151" s="32"/>
      <c r="AH151" s="32"/>
      <c r="AI151" s="32"/>
      <c r="AJ151" s="32"/>
      <c r="AK151" s="32"/>
      <c r="AL151" s="32"/>
      <c r="AM151" s="32"/>
      <c r="AN151" s="32"/>
      <c r="AO151" s="32"/>
      <c r="AP151" s="32"/>
      <c r="AQ151" s="32"/>
      <c r="AR151" s="32"/>
      <c r="AS151" s="32"/>
      <c r="AT151" s="32"/>
      <c r="AU151" s="32"/>
      <c r="AV151" s="32"/>
      <c r="AW151" s="32"/>
      <c r="AX151" s="32"/>
      <c r="AY151" s="32"/>
      <c r="AZ151" s="32"/>
      <c r="BA151" s="32"/>
      <c r="BB151" s="32"/>
      <c r="BC151" s="32"/>
      <c r="BD151" s="32"/>
      <c r="BE151" s="32"/>
      <c r="BF151" s="32"/>
      <c r="BG151" s="32"/>
      <c r="BH151" s="32"/>
      <c r="BI151" s="32"/>
      <c r="BJ151" s="32"/>
      <c r="BK151" s="32"/>
      <c r="BL151" s="32"/>
      <c r="BM151" s="32"/>
      <c r="BN151" s="32"/>
      <c r="BO151" s="32"/>
      <c r="BP151" s="32"/>
      <c r="BQ151" s="32"/>
      <c r="BR151" s="32"/>
      <c r="BS151" s="32"/>
      <c r="BT151" s="32"/>
      <c r="BU151" s="32"/>
      <c r="BV151" s="32"/>
      <c r="BW151" s="32"/>
      <c r="BX151" s="32"/>
      <c r="BY151" s="32"/>
      <c r="BZ151" s="32"/>
      <c r="CA151" s="32"/>
      <c r="CB151" s="32"/>
      <c r="CC151" s="32"/>
      <c r="CD151" s="32"/>
      <c r="CE151" s="32"/>
      <c r="CF151" s="32"/>
      <c r="CG151" s="32"/>
      <c r="CH151" s="32"/>
      <c r="CI151" s="32"/>
      <c r="CJ151" s="32"/>
      <c r="CK151" s="32"/>
      <c r="CL151" s="32"/>
      <c r="CM151" s="32"/>
      <c r="CN151" s="32"/>
      <c r="CO151" s="32"/>
      <c r="CP151" s="32"/>
      <c r="CQ151" s="32"/>
      <c r="CR151" s="32"/>
      <c r="CS151" s="32"/>
      <c r="CT151" s="32"/>
      <c r="CU151" s="32"/>
      <c r="CV151" s="32"/>
      <c r="CW151" s="32"/>
      <c r="CX151" s="32"/>
      <c r="CY151" s="32"/>
      <c r="CZ151" s="32"/>
      <c r="DA151" s="32"/>
      <c r="DB151" s="32"/>
      <c r="DC151" s="32"/>
      <c r="DD151" s="32"/>
      <c r="DE151" s="32"/>
      <c r="DF151" s="32"/>
      <c r="DG151" s="32"/>
      <c r="DH151" s="32"/>
      <c r="DI151" s="32"/>
      <c r="DJ151" s="32"/>
      <c r="DK151" s="32"/>
      <c r="DL151" s="32"/>
      <c r="DM151" s="32"/>
      <c r="DN151" s="32"/>
      <c r="DO151" s="32"/>
      <c r="DP151" s="32"/>
      <c r="DQ151" s="32"/>
      <c r="DR151" s="32"/>
      <c r="DS151" s="32"/>
      <c r="DT151" s="32"/>
      <c r="DU151" s="32"/>
      <c r="DV151" s="32"/>
      <c r="DW151" s="32"/>
      <c r="DX151" s="32"/>
      <c r="DY151" s="32"/>
      <c r="DZ151" s="32"/>
      <c r="EA151" s="32"/>
      <c r="EB151" s="32"/>
      <c r="EC151" s="32"/>
      <c r="ED151" s="32"/>
      <c r="EE151" s="32"/>
      <c r="EF151" s="32"/>
      <c r="EG151" s="32"/>
      <c r="EH151" s="32"/>
      <c r="EI151" s="32"/>
      <c r="EJ151" s="32"/>
      <c r="EK151" s="32"/>
      <c r="EL151" s="32"/>
      <c r="EM151" s="32"/>
      <c r="EN151" s="32"/>
      <c r="EO151" s="32"/>
      <c r="EP151" s="32"/>
      <c r="EQ151" s="32"/>
      <c r="ER151" s="32"/>
      <c r="ES151" s="32"/>
      <c r="ET151" s="32"/>
      <c r="EU151" s="32"/>
      <c r="EV151" s="32"/>
      <c r="EW151" s="32"/>
      <c r="EX151" s="32"/>
      <c r="EY151" s="32"/>
      <c r="EZ151" s="32"/>
      <c r="FA151" s="32"/>
      <c r="FB151" s="32"/>
      <c r="FC151" s="32"/>
      <c r="FD151" s="32"/>
      <c r="FE151" s="32"/>
      <c r="FF151" s="32"/>
      <c r="FG151" s="32"/>
      <c r="FH151" s="32"/>
      <c r="FI151" s="32"/>
      <c r="FJ151" s="32"/>
      <c r="FK151" s="32"/>
      <c r="FL151" s="32"/>
      <c r="FM151" s="32"/>
      <c r="FN151" s="32"/>
      <c r="FO151" s="32"/>
      <c r="FP151" s="32"/>
      <c r="FQ151" s="32"/>
      <c r="FR151" s="32"/>
      <c r="FS151" s="32"/>
      <c r="FT151" s="32"/>
      <c r="FU151" s="32"/>
      <c r="FV151" s="32"/>
      <c r="FW151" s="32"/>
      <c r="FX151" s="32"/>
      <c r="FY151" s="32"/>
      <c r="FZ151" s="32"/>
      <c r="GA151" s="32"/>
      <c r="GB151" s="32"/>
      <c r="GC151" s="32"/>
      <c r="GD151" s="32"/>
      <c r="GE151" s="32"/>
      <c r="GF151" s="32"/>
    </row>
    <row r="152" spans="1:188" ht="15.75" thickBot="1" x14ac:dyDescent="0.3">
      <c r="A152" s="77" t="s">
        <v>4</v>
      </c>
      <c r="B152" s="154">
        <f>'2 уровень'!C238</f>
        <v>0</v>
      </c>
      <c r="C152" s="154">
        <f>'2 уровень'!D238</f>
        <v>0</v>
      </c>
      <c r="D152" s="34">
        <f>'2 уровень'!E238</f>
        <v>0</v>
      </c>
      <c r="E152" s="155">
        <f>'2 уровень'!F238</f>
        <v>0</v>
      </c>
      <c r="F152" s="328">
        <f>'2 уровень'!G238</f>
        <v>42305.120940000001</v>
      </c>
      <c r="G152" s="328">
        <f>'2 уровень'!H238</f>
        <v>17627.14</v>
      </c>
      <c r="H152" s="327">
        <f>'2 уровень'!I238</f>
        <v>18999.900459999997</v>
      </c>
      <c r="I152" s="327">
        <f>'2 уровень'!J238</f>
        <v>1372.7604599999991</v>
      </c>
      <c r="J152" s="327">
        <f>'2 уровень'!K238</f>
        <v>-73.937630000000013</v>
      </c>
      <c r="K152" s="327">
        <f>'2 уровень'!L238</f>
        <v>18925.96283</v>
      </c>
      <c r="L152" s="328">
        <f>'2 уровень'!M238</f>
        <v>107.78776625136011</v>
      </c>
      <c r="M152" s="70"/>
      <c r="O152" s="731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F152" s="32"/>
      <c r="AG152" s="32"/>
      <c r="AH152" s="32"/>
      <c r="AI152" s="32"/>
      <c r="AJ152" s="32"/>
      <c r="AK152" s="32"/>
      <c r="AL152" s="32"/>
      <c r="AM152" s="32"/>
      <c r="AN152" s="32"/>
      <c r="AO152" s="32"/>
      <c r="AP152" s="32"/>
      <c r="AQ152" s="32"/>
      <c r="AR152" s="32"/>
      <c r="AS152" s="32"/>
      <c r="AT152" s="32"/>
      <c r="AU152" s="32"/>
      <c r="AV152" s="32"/>
      <c r="AW152" s="32"/>
      <c r="AX152" s="32"/>
      <c r="AY152" s="32"/>
      <c r="AZ152" s="32"/>
      <c r="BA152" s="32"/>
      <c r="BB152" s="32"/>
      <c r="BC152" s="32"/>
      <c r="BD152" s="32"/>
      <c r="BE152" s="32"/>
      <c r="BF152" s="32"/>
      <c r="BG152" s="32"/>
      <c r="BH152" s="32"/>
      <c r="BI152" s="32"/>
      <c r="BJ152" s="32"/>
      <c r="BK152" s="32"/>
      <c r="BL152" s="32"/>
      <c r="BM152" s="32"/>
      <c r="BN152" s="32"/>
      <c r="BO152" s="32"/>
      <c r="BP152" s="32"/>
      <c r="BQ152" s="32"/>
      <c r="BR152" s="32"/>
      <c r="BS152" s="32"/>
      <c r="BT152" s="32"/>
      <c r="BU152" s="32"/>
      <c r="BV152" s="32"/>
      <c r="BW152" s="32"/>
      <c r="BX152" s="32"/>
      <c r="BY152" s="32"/>
      <c r="BZ152" s="32"/>
      <c r="CA152" s="32"/>
      <c r="CB152" s="32"/>
      <c r="CC152" s="32"/>
      <c r="CD152" s="32"/>
      <c r="CE152" s="32"/>
      <c r="CF152" s="32"/>
      <c r="CG152" s="32"/>
      <c r="CH152" s="32"/>
      <c r="CI152" s="32"/>
      <c r="CJ152" s="32"/>
      <c r="CK152" s="32"/>
      <c r="CL152" s="32"/>
      <c r="CM152" s="32"/>
      <c r="CN152" s="32"/>
      <c r="CO152" s="32"/>
      <c r="CP152" s="32"/>
      <c r="CQ152" s="32"/>
      <c r="CR152" s="32"/>
      <c r="CS152" s="32"/>
      <c r="CT152" s="32"/>
      <c r="CU152" s="32"/>
      <c r="CV152" s="32"/>
      <c r="CW152" s="32"/>
      <c r="CX152" s="32"/>
      <c r="CY152" s="32"/>
      <c r="CZ152" s="32"/>
      <c r="DA152" s="32"/>
      <c r="DB152" s="32"/>
      <c r="DC152" s="32"/>
      <c r="DD152" s="32"/>
      <c r="DE152" s="32"/>
      <c r="DF152" s="32"/>
      <c r="DG152" s="32"/>
      <c r="DH152" s="32"/>
      <c r="DI152" s="32"/>
      <c r="DJ152" s="32"/>
      <c r="DK152" s="32"/>
      <c r="DL152" s="32"/>
      <c r="DM152" s="32"/>
      <c r="DN152" s="32"/>
      <c r="DO152" s="32"/>
      <c r="DP152" s="32"/>
      <c r="DQ152" s="32"/>
      <c r="DR152" s="32"/>
      <c r="DS152" s="32"/>
      <c r="DT152" s="32"/>
      <c r="DU152" s="32"/>
      <c r="DV152" s="32"/>
      <c r="DW152" s="32"/>
      <c r="DX152" s="32"/>
      <c r="DY152" s="32"/>
      <c r="DZ152" s="32"/>
      <c r="EA152" s="32"/>
      <c r="EB152" s="32"/>
      <c r="EC152" s="32"/>
      <c r="ED152" s="32"/>
      <c r="EE152" s="32"/>
      <c r="EF152" s="32"/>
      <c r="EG152" s="32"/>
      <c r="EH152" s="32"/>
      <c r="EI152" s="32"/>
      <c r="EJ152" s="32"/>
      <c r="EK152" s="32"/>
      <c r="EL152" s="32"/>
      <c r="EM152" s="32"/>
      <c r="EN152" s="32"/>
      <c r="EO152" s="32"/>
      <c r="EP152" s="32"/>
      <c r="EQ152" s="32"/>
      <c r="ER152" s="32"/>
      <c r="ES152" s="32"/>
      <c r="ET152" s="32"/>
      <c r="EU152" s="32"/>
      <c r="EV152" s="32"/>
      <c r="EW152" s="32"/>
      <c r="EX152" s="32"/>
      <c r="EY152" s="32"/>
      <c r="EZ152" s="32"/>
      <c r="FA152" s="32"/>
      <c r="FB152" s="32"/>
      <c r="FC152" s="32"/>
      <c r="FD152" s="32"/>
      <c r="FE152" s="32"/>
      <c r="FF152" s="32"/>
      <c r="FG152" s="32"/>
      <c r="FH152" s="32"/>
      <c r="FI152" s="32"/>
      <c r="FJ152" s="32"/>
      <c r="FK152" s="32"/>
      <c r="FL152" s="32"/>
      <c r="FM152" s="32"/>
      <c r="FN152" s="32"/>
      <c r="FO152" s="32"/>
      <c r="FP152" s="32"/>
      <c r="FQ152" s="32"/>
      <c r="FR152" s="32"/>
      <c r="FS152" s="32"/>
      <c r="FT152" s="32"/>
      <c r="FU152" s="32"/>
      <c r="FV152" s="32"/>
      <c r="FW152" s="32"/>
      <c r="FX152" s="32"/>
      <c r="FY152" s="32"/>
      <c r="FZ152" s="32"/>
      <c r="GA152" s="32"/>
      <c r="GB152" s="32"/>
      <c r="GC152" s="32"/>
      <c r="GD152" s="32"/>
      <c r="GE152" s="32"/>
      <c r="GF152" s="32"/>
    </row>
    <row r="153" spans="1:188" ht="15" customHeight="1" x14ac:dyDescent="0.25">
      <c r="A153" s="66" t="s">
        <v>14</v>
      </c>
      <c r="B153" s="67"/>
      <c r="C153" s="67"/>
      <c r="D153" s="67"/>
      <c r="E153" s="109"/>
      <c r="F153" s="325"/>
      <c r="G153" s="325"/>
      <c r="H153" s="325"/>
      <c r="I153" s="325"/>
      <c r="J153" s="325"/>
      <c r="K153" s="325"/>
      <c r="L153" s="325"/>
      <c r="M153" s="70"/>
      <c r="O153" s="731"/>
    </row>
    <row r="154" spans="1:188" ht="30" x14ac:dyDescent="0.25">
      <c r="A154" s="231" t="s">
        <v>120</v>
      </c>
      <c r="B154" s="229">
        <f>'2 уровень'!C253</f>
        <v>9497</v>
      </c>
      <c r="C154" s="229">
        <f>'2 уровень'!D253</f>
        <v>3958</v>
      </c>
      <c r="D154" s="229">
        <f>'2 уровень'!E253</f>
        <v>4160</v>
      </c>
      <c r="E154" s="230">
        <f>'2 уровень'!F253</f>
        <v>105.10358767054069</v>
      </c>
      <c r="F154" s="326">
        <f>'2 уровень'!G253</f>
        <v>16697.628219999999</v>
      </c>
      <c r="G154" s="326">
        <f>'2 уровень'!H253</f>
        <v>6957.34</v>
      </c>
      <c r="H154" s="326">
        <f>'2 уровень'!I253</f>
        <v>7606.5892199999998</v>
      </c>
      <c r="I154" s="326">
        <f>'2 уровень'!J253</f>
        <v>649.24922000000004</v>
      </c>
      <c r="J154" s="326">
        <f>'2 уровень'!K253</f>
        <v>-360.29041000000001</v>
      </c>
      <c r="K154" s="326">
        <f>'2 уровень'!L253</f>
        <v>7246.2988099999993</v>
      </c>
      <c r="L154" s="326">
        <f>'2 уровень'!M253</f>
        <v>109.3318598774819</v>
      </c>
      <c r="M154" s="70"/>
      <c r="O154" s="731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F154" s="32"/>
      <c r="AG154" s="32"/>
      <c r="AH154" s="32"/>
      <c r="AI154" s="32"/>
      <c r="AJ154" s="32"/>
      <c r="AK154" s="32"/>
      <c r="AL154" s="32"/>
      <c r="AM154" s="32"/>
      <c r="AN154" s="32"/>
      <c r="AO154" s="32"/>
      <c r="AP154" s="32"/>
      <c r="AQ154" s="32"/>
      <c r="AR154" s="32"/>
      <c r="AS154" s="32"/>
      <c r="AT154" s="32"/>
      <c r="AU154" s="32"/>
      <c r="AV154" s="32"/>
      <c r="AW154" s="32"/>
      <c r="AX154" s="32"/>
      <c r="AY154" s="32"/>
      <c r="AZ154" s="32"/>
      <c r="BA154" s="32"/>
      <c r="BB154" s="32"/>
      <c r="BC154" s="32"/>
      <c r="BD154" s="32"/>
      <c r="BE154" s="32"/>
      <c r="BF154" s="32"/>
      <c r="BG154" s="32"/>
      <c r="BH154" s="32"/>
      <c r="BI154" s="32"/>
      <c r="BJ154" s="32"/>
      <c r="BK154" s="32"/>
      <c r="BL154" s="32"/>
      <c r="BM154" s="32"/>
      <c r="BN154" s="32"/>
      <c r="BO154" s="32"/>
      <c r="BP154" s="32"/>
      <c r="BQ154" s="32"/>
      <c r="BR154" s="32"/>
      <c r="BS154" s="32"/>
      <c r="BT154" s="32"/>
      <c r="BU154" s="32"/>
      <c r="BV154" s="32"/>
      <c r="BW154" s="32"/>
      <c r="BX154" s="32"/>
      <c r="BY154" s="32"/>
      <c r="BZ154" s="32"/>
      <c r="CA154" s="32"/>
      <c r="CB154" s="32"/>
      <c r="CC154" s="32"/>
      <c r="CD154" s="32"/>
      <c r="CE154" s="32"/>
      <c r="CF154" s="32"/>
      <c r="CG154" s="32"/>
      <c r="CH154" s="32"/>
      <c r="CI154" s="32"/>
      <c r="CJ154" s="32"/>
      <c r="CK154" s="32"/>
      <c r="CL154" s="32"/>
      <c r="CM154" s="32"/>
      <c r="CN154" s="32"/>
      <c r="CO154" s="32"/>
      <c r="CP154" s="32"/>
      <c r="CQ154" s="32"/>
      <c r="CR154" s="32"/>
      <c r="CS154" s="32"/>
      <c r="CT154" s="32"/>
      <c r="CU154" s="32"/>
      <c r="CV154" s="32"/>
      <c r="CW154" s="32"/>
      <c r="CX154" s="32"/>
      <c r="CY154" s="32"/>
      <c r="CZ154" s="32"/>
      <c r="DA154" s="32"/>
      <c r="DB154" s="32"/>
      <c r="DC154" s="32"/>
      <c r="DD154" s="32"/>
      <c r="DE154" s="32"/>
      <c r="DF154" s="32"/>
      <c r="DG154" s="32"/>
      <c r="DH154" s="32"/>
      <c r="DI154" s="32"/>
      <c r="DJ154" s="32"/>
      <c r="DK154" s="32"/>
      <c r="DL154" s="32"/>
      <c r="DM154" s="32"/>
      <c r="DN154" s="32"/>
      <c r="DO154" s="32"/>
      <c r="DP154" s="32"/>
      <c r="DQ154" s="32"/>
      <c r="DR154" s="32"/>
      <c r="DS154" s="32"/>
      <c r="DT154" s="32"/>
      <c r="DU154" s="32"/>
      <c r="DV154" s="32"/>
      <c r="DW154" s="32"/>
      <c r="DX154" s="32"/>
      <c r="DY154" s="32"/>
      <c r="DZ154" s="32"/>
      <c r="EA154" s="32"/>
      <c r="EB154" s="32"/>
      <c r="EC154" s="32"/>
      <c r="ED154" s="32"/>
      <c r="EE154" s="32"/>
      <c r="EF154" s="32"/>
      <c r="EG154" s="32"/>
      <c r="EH154" s="32"/>
      <c r="EI154" s="32"/>
      <c r="EJ154" s="32"/>
      <c r="EK154" s="32"/>
      <c r="EL154" s="32"/>
      <c r="EM154" s="32"/>
      <c r="EN154" s="32"/>
      <c r="EO154" s="32"/>
      <c r="EP154" s="32"/>
      <c r="EQ154" s="32"/>
      <c r="ER154" s="32"/>
      <c r="ES154" s="32"/>
      <c r="ET154" s="32"/>
      <c r="EU154" s="32"/>
      <c r="EV154" s="32"/>
      <c r="EW154" s="32"/>
      <c r="EX154" s="32"/>
      <c r="EY154" s="32"/>
      <c r="EZ154" s="32"/>
      <c r="FA154" s="32"/>
      <c r="FB154" s="32"/>
      <c r="FC154" s="32"/>
      <c r="FD154" s="32"/>
      <c r="FE154" s="32"/>
      <c r="FF154" s="32"/>
      <c r="FG154" s="32"/>
      <c r="FH154" s="32"/>
      <c r="FI154" s="32"/>
      <c r="FJ154" s="32"/>
      <c r="FK154" s="32"/>
      <c r="FL154" s="32"/>
      <c r="FM154" s="32"/>
      <c r="FN154" s="32"/>
      <c r="FO154" s="32"/>
      <c r="FP154" s="32"/>
      <c r="FQ154" s="32"/>
      <c r="FR154" s="32"/>
      <c r="FS154" s="32"/>
      <c r="FT154" s="32"/>
      <c r="FU154" s="32"/>
      <c r="FV154" s="32"/>
      <c r="FW154" s="32"/>
      <c r="FX154" s="32"/>
      <c r="FY154" s="32"/>
      <c r="FZ154" s="32"/>
      <c r="GA154" s="32"/>
      <c r="GB154" s="32"/>
      <c r="GC154" s="32"/>
      <c r="GD154" s="32"/>
      <c r="GE154" s="32"/>
      <c r="GF154" s="32"/>
    </row>
    <row r="155" spans="1:188" ht="30" x14ac:dyDescent="0.25">
      <c r="A155" s="78" t="s">
        <v>79</v>
      </c>
      <c r="B155" s="34">
        <f>'2 уровень'!C254</f>
        <v>7113</v>
      </c>
      <c r="C155" s="34">
        <f>'2 уровень'!D254</f>
        <v>2964</v>
      </c>
      <c r="D155" s="34">
        <f>'2 уровень'!E254</f>
        <v>2990</v>
      </c>
      <c r="E155" s="106">
        <f>'2 уровень'!F254</f>
        <v>100.87719298245614</v>
      </c>
      <c r="F155" s="327">
        <f>'2 уровень'!G254</f>
        <v>11177.794980000001</v>
      </c>
      <c r="G155" s="327">
        <f>'2 уровень'!H254</f>
        <v>4657.41</v>
      </c>
      <c r="H155" s="327">
        <f>'2 уровень'!I254</f>
        <v>4345.2589900000003</v>
      </c>
      <c r="I155" s="327">
        <f>'2 уровень'!J254</f>
        <v>-312.15100999999959</v>
      </c>
      <c r="J155" s="327">
        <f>'2 уровень'!K254</f>
        <v>-236.92167999999998</v>
      </c>
      <c r="K155" s="327">
        <f>'2 уровень'!L254</f>
        <v>4108.3373099999999</v>
      </c>
      <c r="L155" s="327">
        <f>'2 уровень'!M254</f>
        <v>93.29775540482801</v>
      </c>
      <c r="M155" s="70"/>
      <c r="O155" s="731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F155" s="32"/>
      <c r="AG155" s="32"/>
      <c r="AH155" s="32"/>
      <c r="AI155" s="32"/>
      <c r="AJ155" s="32"/>
      <c r="AK155" s="32"/>
      <c r="AL155" s="32"/>
      <c r="AM155" s="32"/>
      <c r="AN155" s="32"/>
      <c r="AO155" s="32"/>
      <c r="AP155" s="32"/>
      <c r="AQ155" s="32"/>
      <c r="AR155" s="32"/>
      <c r="AS155" s="32"/>
      <c r="AT155" s="32"/>
      <c r="AU155" s="32"/>
      <c r="AV155" s="32"/>
      <c r="AW155" s="32"/>
      <c r="AX155" s="32"/>
      <c r="AY155" s="32"/>
      <c r="AZ155" s="32"/>
      <c r="BA155" s="32"/>
      <c r="BB155" s="32"/>
      <c r="BC155" s="32"/>
      <c r="BD155" s="32"/>
      <c r="BE155" s="32"/>
      <c r="BF155" s="32"/>
      <c r="BG155" s="32"/>
      <c r="BH155" s="32"/>
      <c r="BI155" s="32"/>
      <c r="BJ155" s="32"/>
      <c r="BK155" s="32"/>
      <c r="BL155" s="32"/>
      <c r="BM155" s="32"/>
      <c r="BN155" s="32"/>
      <c r="BO155" s="32"/>
      <c r="BP155" s="32"/>
      <c r="BQ155" s="32"/>
      <c r="BR155" s="32"/>
      <c r="BS155" s="32"/>
      <c r="BT155" s="32"/>
      <c r="BU155" s="32"/>
      <c r="BV155" s="32"/>
      <c r="BW155" s="32"/>
      <c r="BX155" s="32"/>
      <c r="BY155" s="32"/>
      <c r="BZ155" s="32"/>
      <c r="CA155" s="32"/>
      <c r="CB155" s="32"/>
      <c r="CC155" s="32"/>
      <c r="CD155" s="32"/>
      <c r="CE155" s="32"/>
      <c r="CF155" s="32"/>
      <c r="CG155" s="32"/>
      <c r="CH155" s="32"/>
      <c r="CI155" s="32"/>
      <c r="CJ155" s="32"/>
      <c r="CK155" s="32"/>
      <c r="CL155" s="32"/>
      <c r="CM155" s="32"/>
      <c r="CN155" s="32"/>
      <c r="CO155" s="32"/>
      <c r="CP155" s="32"/>
      <c r="CQ155" s="32"/>
      <c r="CR155" s="32"/>
      <c r="CS155" s="32"/>
      <c r="CT155" s="32"/>
      <c r="CU155" s="32"/>
      <c r="CV155" s="32"/>
      <c r="CW155" s="32"/>
      <c r="CX155" s="32"/>
      <c r="CY155" s="32"/>
      <c r="CZ155" s="32"/>
      <c r="DA155" s="32"/>
      <c r="DB155" s="32"/>
      <c r="DC155" s="32"/>
      <c r="DD155" s="32"/>
      <c r="DE155" s="32"/>
      <c r="DF155" s="32"/>
      <c r="DG155" s="32"/>
      <c r="DH155" s="32"/>
      <c r="DI155" s="32"/>
      <c r="DJ155" s="32"/>
      <c r="DK155" s="32"/>
      <c r="DL155" s="32"/>
      <c r="DM155" s="32"/>
      <c r="DN155" s="32"/>
      <c r="DO155" s="32"/>
      <c r="DP155" s="32"/>
      <c r="DQ155" s="32"/>
      <c r="DR155" s="32"/>
      <c r="DS155" s="32"/>
      <c r="DT155" s="32"/>
      <c r="DU155" s="32"/>
      <c r="DV155" s="32"/>
      <c r="DW155" s="32"/>
      <c r="DX155" s="32"/>
      <c r="DY155" s="32"/>
      <c r="DZ155" s="32"/>
      <c r="EA155" s="32"/>
      <c r="EB155" s="32"/>
      <c r="EC155" s="32"/>
      <c r="ED155" s="32"/>
      <c r="EE155" s="32"/>
      <c r="EF155" s="32"/>
      <c r="EG155" s="32"/>
      <c r="EH155" s="32"/>
      <c r="EI155" s="32"/>
      <c r="EJ155" s="32"/>
      <c r="EK155" s="32"/>
      <c r="EL155" s="32"/>
      <c r="EM155" s="32"/>
      <c r="EN155" s="32"/>
      <c r="EO155" s="32"/>
      <c r="EP155" s="32"/>
      <c r="EQ155" s="32"/>
      <c r="ER155" s="32"/>
      <c r="ES155" s="32"/>
      <c r="ET155" s="32"/>
      <c r="EU155" s="32"/>
      <c r="EV155" s="32"/>
      <c r="EW155" s="32"/>
      <c r="EX155" s="32"/>
      <c r="EY155" s="32"/>
      <c r="EZ155" s="32"/>
      <c r="FA155" s="32"/>
      <c r="FB155" s="32"/>
      <c r="FC155" s="32"/>
      <c r="FD155" s="32"/>
      <c r="FE155" s="32"/>
      <c r="FF155" s="32"/>
      <c r="FG155" s="32"/>
      <c r="FH155" s="32"/>
      <c r="FI155" s="32"/>
      <c r="FJ155" s="32"/>
      <c r="FK155" s="32"/>
      <c r="FL155" s="32"/>
      <c r="FM155" s="32"/>
      <c r="FN155" s="32"/>
      <c r="FO155" s="32"/>
      <c r="FP155" s="32"/>
      <c r="FQ155" s="32"/>
      <c r="FR155" s="32"/>
      <c r="FS155" s="32"/>
      <c r="FT155" s="32"/>
      <c r="FU155" s="32"/>
      <c r="FV155" s="32"/>
      <c r="FW155" s="32"/>
      <c r="FX155" s="32"/>
      <c r="FY155" s="32"/>
      <c r="FZ155" s="32"/>
      <c r="GA155" s="32"/>
      <c r="GB155" s="32"/>
      <c r="GC155" s="32"/>
      <c r="GD155" s="32"/>
      <c r="GE155" s="32"/>
      <c r="GF155" s="32"/>
    </row>
    <row r="156" spans="1:188" ht="30" x14ac:dyDescent="0.25">
      <c r="A156" s="78" t="s">
        <v>80</v>
      </c>
      <c r="B156" s="34">
        <f>'2 уровень'!C255</f>
        <v>2134</v>
      </c>
      <c r="C156" s="34">
        <f>'2 уровень'!D255</f>
        <v>889</v>
      </c>
      <c r="D156" s="34">
        <f>'2 уровень'!E255</f>
        <v>941</v>
      </c>
      <c r="E156" s="106">
        <f>'2 уровень'!F255</f>
        <v>105.84926884139483</v>
      </c>
      <c r="F156" s="327">
        <f>'2 уровень'!G255</f>
        <v>3879.31324</v>
      </c>
      <c r="G156" s="327">
        <f>'2 уровень'!H255</f>
        <v>1616.38</v>
      </c>
      <c r="H156" s="327">
        <f>'2 уровень'!I255</f>
        <v>1758.6139099999998</v>
      </c>
      <c r="I156" s="327">
        <f>'2 уровень'!J255</f>
        <v>142.2339099999997</v>
      </c>
      <c r="J156" s="327">
        <f>'2 уровень'!K255</f>
        <v>-38.061690000000006</v>
      </c>
      <c r="K156" s="327">
        <f>'2 уровень'!L255</f>
        <v>1720.5522199999998</v>
      </c>
      <c r="L156" s="327">
        <f>'2 уровень'!M255</f>
        <v>108.79953414419874</v>
      </c>
      <c r="M156" s="70"/>
      <c r="O156" s="731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F156" s="32"/>
      <c r="AG156" s="32"/>
      <c r="AH156" s="32"/>
      <c r="AI156" s="32"/>
      <c r="AJ156" s="32"/>
      <c r="AK156" s="32"/>
      <c r="AL156" s="32"/>
      <c r="AM156" s="32"/>
      <c r="AN156" s="32"/>
      <c r="AO156" s="32"/>
      <c r="AP156" s="32"/>
      <c r="AQ156" s="32"/>
      <c r="AR156" s="32"/>
      <c r="AS156" s="32"/>
      <c r="AT156" s="32"/>
      <c r="AU156" s="32"/>
      <c r="AV156" s="32"/>
      <c r="AW156" s="32"/>
      <c r="AX156" s="32"/>
      <c r="AY156" s="32"/>
      <c r="AZ156" s="32"/>
      <c r="BA156" s="32"/>
      <c r="BB156" s="32"/>
      <c r="BC156" s="32"/>
      <c r="BD156" s="32"/>
      <c r="BE156" s="32"/>
      <c r="BF156" s="32"/>
      <c r="BG156" s="32"/>
      <c r="BH156" s="32"/>
      <c r="BI156" s="32"/>
      <c r="BJ156" s="32"/>
      <c r="BK156" s="32"/>
      <c r="BL156" s="32"/>
      <c r="BM156" s="32"/>
      <c r="BN156" s="32"/>
      <c r="BO156" s="32"/>
      <c r="BP156" s="32"/>
      <c r="BQ156" s="32"/>
      <c r="BR156" s="32"/>
      <c r="BS156" s="32"/>
      <c r="BT156" s="32"/>
      <c r="BU156" s="32"/>
      <c r="BV156" s="32"/>
      <c r="BW156" s="32"/>
      <c r="BX156" s="32"/>
      <c r="BY156" s="32"/>
      <c r="BZ156" s="32"/>
      <c r="CA156" s="32"/>
      <c r="CB156" s="32"/>
      <c r="CC156" s="32"/>
      <c r="CD156" s="32"/>
      <c r="CE156" s="32"/>
      <c r="CF156" s="32"/>
      <c r="CG156" s="32"/>
      <c r="CH156" s="32"/>
      <c r="CI156" s="32"/>
      <c r="CJ156" s="32"/>
      <c r="CK156" s="32"/>
      <c r="CL156" s="32"/>
      <c r="CM156" s="32"/>
      <c r="CN156" s="32"/>
      <c r="CO156" s="32"/>
      <c r="CP156" s="32"/>
      <c r="CQ156" s="32"/>
      <c r="CR156" s="32"/>
      <c r="CS156" s="32"/>
      <c r="CT156" s="32"/>
      <c r="CU156" s="32"/>
      <c r="CV156" s="32"/>
      <c r="CW156" s="32"/>
      <c r="CX156" s="32"/>
      <c r="CY156" s="32"/>
      <c r="CZ156" s="32"/>
      <c r="DA156" s="32"/>
      <c r="DB156" s="32"/>
      <c r="DC156" s="32"/>
      <c r="DD156" s="32"/>
      <c r="DE156" s="32"/>
      <c r="DF156" s="32"/>
      <c r="DG156" s="32"/>
      <c r="DH156" s="32"/>
      <c r="DI156" s="32"/>
      <c r="DJ156" s="32"/>
      <c r="DK156" s="32"/>
      <c r="DL156" s="32"/>
      <c r="DM156" s="32"/>
      <c r="DN156" s="32"/>
      <c r="DO156" s="32"/>
      <c r="DP156" s="32"/>
      <c r="DQ156" s="32"/>
      <c r="DR156" s="32"/>
      <c r="DS156" s="32"/>
      <c r="DT156" s="32"/>
      <c r="DU156" s="32"/>
      <c r="DV156" s="32"/>
      <c r="DW156" s="32"/>
      <c r="DX156" s="32"/>
      <c r="DY156" s="32"/>
      <c r="DZ156" s="32"/>
      <c r="EA156" s="32"/>
      <c r="EB156" s="32"/>
      <c r="EC156" s="32"/>
      <c r="ED156" s="32"/>
      <c r="EE156" s="32"/>
      <c r="EF156" s="32"/>
      <c r="EG156" s="32"/>
      <c r="EH156" s="32"/>
      <c r="EI156" s="32"/>
      <c r="EJ156" s="32"/>
      <c r="EK156" s="32"/>
      <c r="EL156" s="32"/>
      <c r="EM156" s="32"/>
      <c r="EN156" s="32"/>
      <c r="EO156" s="32"/>
      <c r="EP156" s="32"/>
      <c r="EQ156" s="32"/>
      <c r="ER156" s="32"/>
      <c r="ES156" s="32"/>
      <c r="ET156" s="32"/>
      <c r="EU156" s="32"/>
      <c r="EV156" s="32"/>
      <c r="EW156" s="32"/>
      <c r="EX156" s="32"/>
      <c r="EY156" s="32"/>
      <c r="EZ156" s="32"/>
      <c r="FA156" s="32"/>
      <c r="FB156" s="32"/>
      <c r="FC156" s="32"/>
      <c r="FD156" s="32"/>
      <c r="FE156" s="32"/>
      <c r="FF156" s="32"/>
      <c r="FG156" s="32"/>
      <c r="FH156" s="32"/>
      <c r="FI156" s="32"/>
      <c r="FJ156" s="32"/>
      <c r="FK156" s="32"/>
      <c r="FL156" s="32"/>
      <c r="FM156" s="32"/>
      <c r="FN156" s="32"/>
      <c r="FO156" s="32"/>
      <c r="FP156" s="32"/>
      <c r="FQ156" s="32"/>
      <c r="FR156" s="32"/>
      <c r="FS156" s="32"/>
      <c r="FT156" s="32"/>
      <c r="FU156" s="32"/>
      <c r="FV156" s="32"/>
      <c r="FW156" s="32"/>
      <c r="FX156" s="32"/>
      <c r="FY156" s="32"/>
      <c r="FZ156" s="32"/>
      <c r="GA156" s="32"/>
      <c r="GB156" s="32"/>
      <c r="GC156" s="32"/>
      <c r="GD156" s="32"/>
      <c r="GE156" s="32"/>
      <c r="GF156" s="32"/>
    </row>
    <row r="157" spans="1:188" ht="30" x14ac:dyDescent="0.25">
      <c r="A157" s="78" t="s">
        <v>110</v>
      </c>
      <c r="B157" s="34">
        <f>'2 уровень'!C256</f>
        <v>90</v>
      </c>
      <c r="C157" s="34">
        <f>'2 уровень'!D256</f>
        <v>38</v>
      </c>
      <c r="D157" s="34">
        <f>'2 уровень'!E256</f>
        <v>100</v>
      </c>
      <c r="E157" s="106">
        <f>'2 уровень'!F256</f>
        <v>263.15789473684214</v>
      </c>
      <c r="F157" s="327">
        <f>'2 уровень'!G256</f>
        <v>590.58719999999994</v>
      </c>
      <c r="G157" s="327">
        <f>'2 уровень'!H256</f>
        <v>246.08</v>
      </c>
      <c r="H157" s="327">
        <f>'2 уровень'!I256</f>
        <v>656.20799999999997</v>
      </c>
      <c r="I157" s="327">
        <f>'2 уровень'!J256</f>
        <v>410.12799999999993</v>
      </c>
      <c r="J157" s="327">
        <f>'2 уровень'!K256</f>
        <v>-85.307040000000015</v>
      </c>
      <c r="K157" s="327">
        <f>'2 уровень'!L256</f>
        <v>570.90095999999994</v>
      </c>
      <c r="L157" s="327">
        <f>'2 уровень'!M256</f>
        <v>266.66449934980488</v>
      </c>
      <c r="M157" s="70"/>
      <c r="O157" s="731"/>
      <c r="P157" s="32"/>
      <c r="Q157" s="32"/>
      <c r="R157" s="32"/>
      <c r="S157" s="32"/>
      <c r="T157" s="32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F157" s="32"/>
      <c r="AG157" s="32"/>
      <c r="AH157" s="32"/>
      <c r="AI157" s="32"/>
      <c r="AJ157" s="32"/>
      <c r="AK157" s="32"/>
      <c r="AL157" s="32"/>
      <c r="AM157" s="32"/>
      <c r="AN157" s="32"/>
      <c r="AO157" s="32"/>
      <c r="AP157" s="32"/>
      <c r="AQ157" s="32"/>
      <c r="AR157" s="32"/>
      <c r="AS157" s="32"/>
      <c r="AT157" s="32"/>
      <c r="AU157" s="32"/>
      <c r="AV157" s="32"/>
      <c r="AW157" s="32"/>
      <c r="AX157" s="32"/>
      <c r="AY157" s="32"/>
      <c r="AZ157" s="32"/>
      <c r="BA157" s="32"/>
      <c r="BB157" s="32"/>
      <c r="BC157" s="32"/>
      <c r="BD157" s="32"/>
      <c r="BE157" s="32"/>
      <c r="BF157" s="32"/>
      <c r="BG157" s="32"/>
      <c r="BH157" s="32"/>
      <c r="BI157" s="32"/>
      <c r="BJ157" s="32"/>
      <c r="BK157" s="32"/>
      <c r="BL157" s="32"/>
      <c r="BM157" s="32"/>
      <c r="BN157" s="32"/>
      <c r="BO157" s="32"/>
      <c r="BP157" s="32"/>
      <c r="BQ157" s="32"/>
      <c r="BR157" s="32"/>
      <c r="BS157" s="32"/>
      <c r="BT157" s="32"/>
      <c r="BU157" s="32"/>
      <c r="BV157" s="32"/>
      <c r="BW157" s="32"/>
      <c r="BX157" s="32"/>
      <c r="BY157" s="32"/>
      <c r="BZ157" s="32"/>
      <c r="CA157" s="32"/>
      <c r="CB157" s="32"/>
      <c r="CC157" s="32"/>
      <c r="CD157" s="32"/>
      <c r="CE157" s="32"/>
      <c r="CF157" s="32"/>
      <c r="CG157" s="32"/>
      <c r="CH157" s="32"/>
      <c r="CI157" s="32"/>
      <c r="CJ157" s="32"/>
      <c r="CK157" s="32"/>
      <c r="CL157" s="32"/>
      <c r="CM157" s="32"/>
      <c r="CN157" s="32"/>
      <c r="CO157" s="32"/>
      <c r="CP157" s="32"/>
      <c r="CQ157" s="32"/>
      <c r="CR157" s="32"/>
      <c r="CS157" s="32"/>
      <c r="CT157" s="32"/>
      <c r="CU157" s="32"/>
      <c r="CV157" s="32"/>
      <c r="CW157" s="32"/>
      <c r="CX157" s="32"/>
      <c r="CY157" s="32"/>
      <c r="CZ157" s="32"/>
      <c r="DA157" s="32"/>
      <c r="DB157" s="32"/>
      <c r="DC157" s="32"/>
      <c r="DD157" s="32"/>
      <c r="DE157" s="32"/>
      <c r="DF157" s="32"/>
      <c r="DG157" s="32"/>
      <c r="DH157" s="32"/>
      <c r="DI157" s="32"/>
      <c r="DJ157" s="32"/>
      <c r="DK157" s="32"/>
      <c r="DL157" s="32"/>
      <c r="DM157" s="32"/>
      <c r="DN157" s="32"/>
      <c r="DO157" s="32"/>
      <c r="DP157" s="32"/>
      <c r="DQ157" s="32"/>
      <c r="DR157" s="32"/>
      <c r="DS157" s="32"/>
      <c r="DT157" s="32"/>
      <c r="DU157" s="32"/>
      <c r="DV157" s="32"/>
      <c r="DW157" s="32"/>
      <c r="DX157" s="32"/>
      <c r="DY157" s="32"/>
      <c r="DZ157" s="32"/>
      <c r="EA157" s="32"/>
      <c r="EB157" s="32"/>
      <c r="EC157" s="32"/>
      <c r="ED157" s="32"/>
      <c r="EE157" s="32"/>
      <c r="EF157" s="32"/>
      <c r="EG157" s="32"/>
      <c r="EH157" s="32"/>
      <c r="EI157" s="32"/>
      <c r="EJ157" s="32"/>
      <c r="EK157" s="32"/>
      <c r="EL157" s="32"/>
      <c r="EM157" s="32"/>
      <c r="EN157" s="32"/>
      <c r="EO157" s="32"/>
      <c r="EP157" s="32"/>
      <c r="EQ157" s="32"/>
      <c r="ER157" s="32"/>
      <c r="ES157" s="32"/>
      <c r="ET157" s="32"/>
      <c r="EU157" s="32"/>
      <c r="EV157" s="32"/>
      <c r="EW157" s="32"/>
      <c r="EX157" s="32"/>
      <c r="EY157" s="32"/>
      <c r="EZ157" s="32"/>
      <c r="FA157" s="32"/>
      <c r="FB157" s="32"/>
      <c r="FC157" s="32"/>
      <c r="FD157" s="32"/>
      <c r="FE157" s="32"/>
      <c r="FF157" s="32"/>
      <c r="FG157" s="32"/>
      <c r="FH157" s="32"/>
      <c r="FI157" s="32"/>
      <c r="FJ157" s="32"/>
      <c r="FK157" s="32"/>
      <c r="FL157" s="32"/>
      <c r="FM157" s="32"/>
      <c r="FN157" s="32"/>
      <c r="FO157" s="32"/>
      <c r="FP157" s="32"/>
      <c r="FQ157" s="32"/>
      <c r="FR157" s="32"/>
      <c r="FS157" s="32"/>
      <c r="FT157" s="32"/>
      <c r="FU157" s="32"/>
      <c r="FV157" s="32"/>
      <c r="FW157" s="32"/>
      <c r="FX157" s="32"/>
      <c r="FY157" s="32"/>
      <c r="FZ157" s="32"/>
      <c r="GA157" s="32"/>
      <c r="GB157" s="32"/>
      <c r="GC157" s="32"/>
      <c r="GD157" s="32"/>
      <c r="GE157" s="32"/>
      <c r="GF157" s="32"/>
    </row>
    <row r="158" spans="1:188" ht="30" x14ac:dyDescent="0.25">
      <c r="A158" s="78" t="s">
        <v>111</v>
      </c>
      <c r="B158" s="34">
        <f>'2 уровень'!C257</f>
        <v>160</v>
      </c>
      <c r="C158" s="34">
        <f>'2 уровень'!D257</f>
        <v>67</v>
      </c>
      <c r="D158" s="34">
        <f>'2 уровень'!E257</f>
        <v>129</v>
      </c>
      <c r="E158" s="106">
        <f>'2 уровень'!F257</f>
        <v>192.53731343283582</v>
      </c>
      <c r="F158" s="327">
        <f>'2 уровень'!G257</f>
        <v>1049.9328</v>
      </c>
      <c r="G158" s="327">
        <f>'2 уровень'!H257</f>
        <v>437.47</v>
      </c>
      <c r="H158" s="327">
        <f>'2 уровень'!I257</f>
        <v>846.50832000000003</v>
      </c>
      <c r="I158" s="327">
        <f>'2 уровень'!J257</f>
        <v>409.03832</v>
      </c>
      <c r="J158" s="327">
        <f>'2 уровень'!K257</f>
        <v>0</v>
      </c>
      <c r="K158" s="327">
        <f>'2 уровень'!L257</f>
        <v>846.50832000000003</v>
      </c>
      <c r="L158" s="327">
        <f>'2 уровень'!M257</f>
        <v>193.50088463208905</v>
      </c>
      <c r="M158" s="70"/>
      <c r="O158" s="731"/>
      <c r="P158" s="32"/>
      <c r="Q158" s="32"/>
      <c r="R158" s="32"/>
      <c r="S158" s="32"/>
      <c r="T158" s="32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F158" s="32"/>
      <c r="AG158" s="32"/>
      <c r="AH158" s="32"/>
      <c r="AI158" s="32"/>
      <c r="AJ158" s="32"/>
      <c r="AK158" s="32"/>
      <c r="AL158" s="32"/>
      <c r="AM158" s="32"/>
      <c r="AN158" s="32"/>
      <c r="AO158" s="32"/>
      <c r="AP158" s="32"/>
      <c r="AQ158" s="32"/>
      <c r="AR158" s="32"/>
      <c r="AS158" s="32"/>
      <c r="AT158" s="32"/>
      <c r="AU158" s="32"/>
      <c r="AV158" s="32"/>
      <c r="AW158" s="32"/>
      <c r="AX158" s="32"/>
      <c r="AY158" s="32"/>
      <c r="AZ158" s="32"/>
      <c r="BA158" s="32"/>
      <c r="BB158" s="32"/>
      <c r="BC158" s="32"/>
      <c r="BD158" s="32"/>
      <c r="BE158" s="32"/>
      <c r="BF158" s="32"/>
      <c r="BG158" s="32"/>
      <c r="BH158" s="32"/>
      <c r="BI158" s="32"/>
      <c r="BJ158" s="32"/>
      <c r="BK158" s="32"/>
      <c r="BL158" s="32"/>
      <c r="BM158" s="32"/>
      <c r="BN158" s="32"/>
      <c r="BO158" s="32"/>
      <c r="BP158" s="32"/>
      <c r="BQ158" s="32"/>
      <c r="BR158" s="32"/>
      <c r="BS158" s="32"/>
      <c r="BT158" s="32"/>
      <c r="BU158" s="32"/>
      <c r="BV158" s="32"/>
      <c r="BW158" s="32"/>
      <c r="BX158" s="32"/>
      <c r="BY158" s="32"/>
      <c r="BZ158" s="32"/>
      <c r="CA158" s="32"/>
      <c r="CB158" s="32"/>
      <c r="CC158" s="32"/>
      <c r="CD158" s="32"/>
      <c r="CE158" s="32"/>
      <c r="CF158" s="32"/>
      <c r="CG158" s="32"/>
      <c r="CH158" s="32"/>
      <c r="CI158" s="32"/>
      <c r="CJ158" s="32"/>
      <c r="CK158" s="32"/>
      <c r="CL158" s="32"/>
      <c r="CM158" s="32"/>
      <c r="CN158" s="32"/>
      <c r="CO158" s="32"/>
      <c r="CP158" s="32"/>
      <c r="CQ158" s="32"/>
      <c r="CR158" s="32"/>
      <c r="CS158" s="32"/>
      <c r="CT158" s="32"/>
      <c r="CU158" s="32"/>
      <c r="CV158" s="32"/>
      <c r="CW158" s="32"/>
      <c r="CX158" s="32"/>
      <c r="CY158" s="32"/>
      <c r="CZ158" s="32"/>
      <c r="DA158" s="32"/>
      <c r="DB158" s="32"/>
      <c r="DC158" s="32"/>
      <c r="DD158" s="32"/>
      <c r="DE158" s="32"/>
      <c r="DF158" s="32"/>
      <c r="DG158" s="32"/>
      <c r="DH158" s="32"/>
      <c r="DI158" s="32"/>
      <c r="DJ158" s="32"/>
      <c r="DK158" s="32"/>
      <c r="DL158" s="32"/>
      <c r="DM158" s="32"/>
      <c r="DN158" s="32"/>
      <c r="DO158" s="32"/>
      <c r="DP158" s="32"/>
      <c r="DQ158" s="32"/>
      <c r="DR158" s="32"/>
      <c r="DS158" s="32"/>
      <c r="DT158" s="32"/>
      <c r="DU158" s="32"/>
      <c r="DV158" s="32"/>
      <c r="DW158" s="32"/>
      <c r="DX158" s="32"/>
      <c r="DY158" s="32"/>
      <c r="DZ158" s="32"/>
      <c r="EA158" s="32"/>
      <c r="EB158" s="32"/>
      <c r="EC158" s="32"/>
      <c r="ED158" s="32"/>
      <c r="EE158" s="32"/>
      <c r="EF158" s="32"/>
      <c r="EG158" s="32"/>
      <c r="EH158" s="32"/>
      <c r="EI158" s="32"/>
      <c r="EJ158" s="32"/>
      <c r="EK158" s="32"/>
      <c r="EL158" s="32"/>
      <c r="EM158" s="32"/>
      <c r="EN158" s="32"/>
      <c r="EO158" s="32"/>
      <c r="EP158" s="32"/>
      <c r="EQ158" s="32"/>
      <c r="ER158" s="32"/>
      <c r="ES158" s="32"/>
      <c r="ET158" s="32"/>
      <c r="EU158" s="32"/>
      <c r="EV158" s="32"/>
      <c r="EW158" s="32"/>
      <c r="EX158" s="32"/>
      <c r="EY158" s="32"/>
      <c r="EZ158" s="32"/>
      <c r="FA158" s="32"/>
      <c r="FB158" s="32"/>
      <c r="FC158" s="32"/>
      <c r="FD158" s="32"/>
      <c r="FE158" s="32"/>
      <c r="FF158" s="32"/>
      <c r="FG158" s="32"/>
      <c r="FH158" s="32"/>
      <c r="FI158" s="32"/>
      <c r="FJ158" s="32"/>
      <c r="FK158" s="32"/>
      <c r="FL158" s="32"/>
      <c r="FM158" s="32"/>
      <c r="FN158" s="32"/>
      <c r="FO158" s="32"/>
      <c r="FP158" s="32"/>
      <c r="FQ158" s="32"/>
      <c r="FR158" s="32"/>
      <c r="FS158" s="32"/>
      <c r="FT158" s="32"/>
      <c r="FU158" s="32"/>
      <c r="FV158" s="32"/>
      <c r="FW158" s="32"/>
      <c r="FX158" s="32"/>
      <c r="FY158" s="32"/>
      <c r="FZ158" s="32"/>
      <c r="GA158" s="32"/>
      <c r="GB158" s="32"/>
      <c r="GC158" s="32"/>
      <c r="GD158" s="32"/>
      <c r="GE158" s="32"/>
      <c r="GF158" s="32"/>
    </row>
    <row r="159" spans="1:188" ht="30" x14ac:dyDescent="0.25">
      <c r="A159" s="231" t="s">
        <v>112</v>
      </c>
      <c r="B159" s="229">
        <f>'2 уровень'!C258</f>
        <v>11200</v>
      </c>
      <c r="C159" s="229">
        <f>'2 уровень'!D258</f>
        <v>4666</v>
      </c>
      <c r="D159" s="229">
        <f>'2 уровень'!E258</f>
        <v>5799</v>
      </c>
      <c r="E159" s="230">
        <f>'2 уровень'!F258</f>
        <v>124.28204029147021</v>
      </c>
      <c r="F159" s="326">
        <f>'2 уровень'!G258</f>
        <v>25720.484</v>
      </c>
      <c r="G159" s="326">
        <f>'2 уровень'!H258</f>
        <v>10716.859999999999</v>
      </c>
      <c r="H159" s="326">
        <f>'2 уровень'!I258</f>
        <v>12776.23559</v>
      </c>
      <c r="I159" s="326">
        <f>'2 уровень'!J258</f>
        <v>2059.3755900000001</v>
      </c>
      <c r="J159" s="326">
        <f>'2 уровень'!K258</f>
        <v>0</v>
      </c>
      <c r="K159" s="326">
        <f>'2 уровень'!L258</f>
        <v>12776.23559</v>
      </c>
      <c r="L159" s="326">
        <f>'2 уровень'!M258</f>
        <v>119.21622182243681</v>
      </c>
      <c r="M159" s="70"/>
      <c r="O159" s="731"/>
      <c r="P159" s="32"/>
      <c r="Q159" s="32"/>
      <c r="R159" s="32"/>
      <c r="S159" s="32"/>
      <c r="T159" s="32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F159" s="32"/>
      <c r="AG159" s="32"/>
      <c r="AH159" s="32"/>
      <c r="AI159" s="32"/>
      <c r="AJ159" s="32"/>
      <c r="AK159" s="32"/>
      <c r="AL159" s="32"/>
      <c r="AM159" s="32"/>
      <c r="AN159" s="32"/>
      <c r="AO159" s="32"/>
      <c r="AP159" s="32"/>
      <c r="AQ159" s="32"/>
      <c r="AR159" s="32"/>
      <c r="AS159" s="32"/>
      <c r="AT159" s="32"/>
      <c r="AU159" s="32"/>
      <c r="AV159" s="32"/>
      <c r="AW159" s="32"/>
      <c r="AX159" s="32"/>
      <c r="AY159" s="32"/>
      <c r="AZ159" s="32"/>
      <c r="BA159" s="32"/>
      <c r="BB159" s="32"/>
      <c r="BC159" s="32"/>
      <c r="BD159" s="32"/>
      <c r="BE159" s="32"/>
      <c r="BF159" s="32"/>
      <c r="BG159" s="32"/>
      <c r="BH159" s="32"/>
      <c r="BI159" s="32"/>
      <c r="BJ159" s="32"/>
      <c r="BK159" s="32"/>
      <c r="BL159" s="32"/>
      <c r="BM159" s="32"/>
      <c r="BN159" s="32"/>
      <c r="BO159" s="32"/>
      <c r="BP159" s="32"/>
      <c r="BQ159" s="32"/>
      <c r="BR159" s="32"/>
      <c r="BS159" s="32"/>
      <c r="BT159" s="32"/>
      <c r="BU159" s="32"/>
      <c r="BV159" s="32"/>
      <c r="BW159" s="32"/>
      <c r="BX159" s="32"/>
      <c r="BY159" s="32"/>
      <c r="BZ159" s="32"/>
      <c r="CA159" s="32"/>
      <c r="CB159" s="32"/>
      <c r="CC159" s="32"/>
      <c r="CD159" s="32"/>
      <c r="CE159" s="32"/>
      <c r="CF159" s="32"/>
      <c r="CG159" s="32"/>
      <c r="CH159" s="32"/>
      <c r="CI159" s="32"/>
      <c r="CJ159" s="32"/>
      <c r="CK159" s="32"/>
      <c r="CL159" s="32"/>
      <c r="CM159" s="32"/>
      <c r="CN159" s="32"/>
      <c r="CO159" s="32"/>
      <c r="CP159" s="32"/>
      <c r="CQ159" s="32"/>
      <c r="CR159" s="32"/>
      <c r="CS159" s="32"/>
      <c r="CT159" s="32"/>
      <c r="CU159" s="32"/>
      <c r="CV159" s="32"/>
      <c r="CW159" s="32"/>
      <c r="CX159" s="32"/>
      <c r="CY159" s="32"/>
      <c r="CZ159" s="32"/>
      <c r="DA159" s="32"/>
      <c r="DB159" s="32"/>
      <c r="DC159" s="32"/>
      <c r="DD159" s="32"/>
      <c r="DE159" s="32"/>
      <c r="DF159" s="32"/>
      <c r="DG159" s="32"/>
      <c r="DH159" s="32"/>
      <c r="DI159" s="32"/>
      <c r="DJ159" s="32"/>
      <c r="DK159" s="32"/>
      <c r="DL159" s="32"/>
      <c r="DM159" s="32"/>
      <c r="DN159" s="32"/>
      <c r="DO159" s="32"/>
      <c r="DP159" s="32"/>
      <c r="DQ159" s="32"/>
      <c r="DR159" s="32"/>
      <c r="DS159" s="32"/>
      <c r="DT159" s="32"/>
      <c r="DU159" s="32"/>
      <c r="DV159" s="32"/>
      <c r="DW159" s="32"/>
      <c r="DX159" s="32"/>
      <c r="DY159" s="32"/>
      <c r="DZ159" s="32"/>
      <c r="EA159" s="32"/>
      <c r="EB159" s="32"/>
      <c r="EC159" s="32"/>
      <c r="ED159" s="32"/>
      <c r="EE159" s="32"/>
      <c r="EF159" s="32"/>
      <c r="EG159" s="32"/>
      <c r="EH159" s="32"/>
      <c r="EI159" s="32"/>
      <c r="EJ159" s="32"/>
      <c r="EK159" s="32"/>
      <c r="EL159" s="32"/>
      <c r="EM159" s="32"/>
      <c r="EN159" s="32"/>
      <c r="EO159" s="32"/>
      <c r="EP159" s="32"/>
      <c r="EQ159" s="32"/>
      <c r="ER159" s="32"/>
      <c r="ES159" s="32"/>
      <c r="ET159" s="32"/>
      <c r="EU159" s="32"/>
      <c r="EV159" s="32"/>
      <c r="EW159" s="32"/>
      <c r="EX159" s="32"/>
      <c r="EY159" s="32"/>
      <c r="EZ159" s="32"/>
      <c r="FA159" s="32"/>
      <c r="FB159" s="32"/>
      <c r="FC159" s="32"/>
      <c r="FD159" s="32"/>
      <c r="FE159" s="32"/>
      <c r="FF159" s="32"/>
      <c r="FG159" s="32"/>
      <c r="FH159" s="32"/>
      <c r="FI159" s="32"/>
      <c r="FJ159" s="32"/>
      <c r="FK159" s="32"/>
      <c r="FL159" s="32"/>
      <c r="FM159" s="32"/>
      <c r="FN159" s="32"/>
      <c r="FO159" s="32"/>
      <c r="FP159" s="32"/>
      <c r="FQ159" s="32"/>
      <c r="FR159" s="32"/>
      <c r="FS159" s="32"/>
      <c r="FT159" s="32"/>
      <c r="FU159" s="32"/>
      <c r="FV159" s="32"/>
      <c r="FW159" s="32"/>
      <c r="FX159" s="32"/>
      <c r="FY159" s="32"/>
      <c r="FZ159" s="32"/>
      <c r="GA159" s="32"/>
      <c r="GB159" s="32"/>
      <c r="GC159" s="32"/>
      <c r="GD159" s="32"/>
      <c r="GE159" s="32"/>
      <c r="GF159" s="32"/>
    </row>
    <row r="160" spans="1:188" ht="30" x14ac:dyDescent="0.25">
      <c r="A160" s="78" t="s">
        <v>108</v>
      </c>
      <c r="B160" s="34">
        <f>'2 уровень'!C259</f>
        <v>2000</v>
      </c>
      <c r="C160" s="34">
        <f>'2 уровень'!D259</f>
        <v>833</v>
      </c>
      <c r="D160" s="34">
        <f>'2 уровень'!E259</f>
        <v>818</v>
      </c>
      <c r="E160" s="106">
        <f>'2 уровень'!F259</f>
        <v>98.199279711884756</v>
      </c>
      <c r="F160" s="327">
        <f>'2 уровень'!G259</f>
        <v>4241.0200000000004</v>
      </c>
      <c r="G160" s="327">
        <f>'2 уровень'!H259</f>
        <v>1767.09</v>
      </c>
      <c r="H160" s="327">
        <f>'2 уровень'!I259</f>
        <v>1721.4487799999999</v>
      </c>
      <c r="I160" s="327">
        <f>'2 уровень'!J259</f>
        <v>-45.641219999999976</v>
      </c>
      <c r="J160" s="327">
        <f>'2 уровень'!K259</f>
        <v>0</v>
      </c>
      <c r="K160" s="327">
        <f>'2 уровень'!L259</f>
        <v>1721.4487799999999</v>
      </c>
      <c r="L160" s="327">
        <f>'2 уровень'!M259</f>
        <v>97.417153625452016</v>
      </c>
      <c r="M160" s="70"/>
      <c r="O160" s="731"/>
      <c r="P160" s="32"/>
      <c r="Q160" s="32"/>
      <c r="R160" s="32"/>
      <c r="S160" s="32"/>
      <c r="T160" s="32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F160" s="32"/>
      <c r="AG160" s="32"/>
      <c r="AH160" s="32"/>
      <c r="AI160" s="32"/>
      <c r="AJ160" s="32"/>
      <c r="AK160" s="32"/>
      <c r="AL160" s="32"/>
      <c r="AM160" s="32"/>
      <c r="AN160" s="32"/>
      <c r="AO160" s="32"/>
      <c r="AP160" s="32"/>
      <c r="AQ160" s="32"/>
      <c r="AR160" s="32"/>
      <c r="AS160" s="32"/>
      <c r="AT160" s="32"/>
      <c r="AU160" s="32"/>
      <c r="AV160" s="32"/>
      <c r="AW160" s="32"/>
      <c r="AX160" s="32"/>
      <c r="AY160" s="32"/>
      <c r="AZ160" s="32"/>
      <c r="BA160" s="32"/>
      <c r="BB160" s="32"/>
      <c r="BC160" s="32"/>
      <c r="BD160" s="32"/>
      <c r="BE160" s="32"/>
      <c r="BF160" s="32"/>
      <c r="BG160" s="32"/>
      <c r="BH160" s="32"/>
      <c r="BI160" s="32"/>
      <c r="BJ160" s="32"/>
      <c r="BK160" s="32"/>
      <c r="BL160" s="32"/>
      <c r="BM160" s="32"/>
      <c r="BN160" s="32"/>
      <c r="BO160" s="32"/>
      <c r="BP160" s="32"/>
      <c r="BQ160" s="32"/>
      <c r="BR160" s="32"/>
      <c r="BS160" s="32"/>
      <c r="BT160" s="32"/>
      <c r="BU160" s="32"/>
      <c r="BV160" s="32"/>
      <c r="BW160" s="32"/>
      <c r="BX160" s="32"/>
      <c r="BY160" s="32"/>
      <c r="BZ160" s="32"/>
      <c r="CA160" s="32"/>
      <c r="CB160" s="32"/>
      <c r="CC160" s="32"/>
      <c r="CD160" s="32"/>
      <c r="CE160" s="32"/>
      <c r="CF160" s="32"/>
      <c r="CG160" s="32"/>
      <c r="CH160" s="32"/>
      <c r="CI160" s="32"/>
      <c r="CJ160" s="32"/>
      <c r="CK160" s="32"/>
      <c r="CL160" s="32"/>
      <c r="CM160" s="32"/>
      <c r="CN160" s="32"/>
      <c r="CO160" s="32"/>
      <c r="CP160" s="32"/>
      <c r="CQ160" s="32"/>
      <c r="CR160" s="32"/>
      <c r="CS160" s="32"/>
      <c r="CT160" s="32"/>
      <c r="CU160" s="32"/>
      <c r="CV160" s="32"/>
      <c r="CW160" s="32"/>
      <c r="CX160" s="32"/>
      <c r="CY160" s="32"/>
      <c r="CZ160" s="32"/>
      <c r="DA160" s="32"/>
      <c r="DB160" s="32"/>
      <c r="DC160" s="32"/>
      <c r="DD160" s="32"/>
      <c r="DE160" s="32"/>
      <c r="DF160" s="32"/>
      <c r="DG160" s="32"/>
      <c r="DH160" s="32"/>
      <c r="DI160" s="32"/>
      <c r="DJ160" s="32"/>
      <c r="DK160" s="32"/>
      <c r="DL160" s="32"/>
      <c r="DM160" s="32"/>
      <c r="DN160" s="32"/>
      <c r="DO160" s="32"/>
      <c r="DP160" s="32"/>
      <c r="DQ160" s="32"/>
      <c r="DR160" s="32"/>
      <c r="DS160" s="32"/>
      <c r="DT160" s="32"/>
      <c r="DU160" s="32"/>
      <c r="DV160" s="32"/>
      <c r="DW160" s="32"/>
      <c r="DX160" s="32"/>
      <c r="DY160" s="32"/>
      <c r="DZ160" s="32"/>
      <c r="EA160" s="32"/>
      <c r="EB160" s="32"/>
      <c r="EC160" s="32"/>
      <c r="ED160" s="32"/>
      <c r="EE160" s="32"/>
      <c r="EF160" s="32"/>
      <c r="EG160" s="32"/>
      <c r="EH160" s="32"/>
      <c r="EI160" s="32"/>
      <c r="EJ160" s="32"/>
      <c r="EK160" s="32"/>
      <c r="EL160" s="32"/>
      <c r="EM160" s="32"/>
      <c r="EN160" s="32"/>
      <c r="EO160" s="32"/>
      <c r="EP160" s="32"/>
      <c r="EQ160" s="32"/>
      <c r="ER160" s="32"/>
      <c r="ES160" s="32"/>
      <c r="ET160" s="32"/>
      <c r="EU160" s="32"/>
      <c r="EV160" s="32"/>
      <c r="EW160" s="32"/>
      <c r="EX160" s="32"/>
      <c r="EY160" s="32"/>
      <c r="EZ160" s="32"/>
      <c r="FA160" s="32"/>
      <c r="FB160" s="32"/>
      <c r="FC160" s="32"/>
      <c r="FD160" s="32"/>
      <c r="FE160" s="32"/>
      <c r="FF160" s="32"/>
      <c r="FG160" s="32"/>
      <c r="FH160" s="32"/>
      <c r="FI160" s="32"/>
      <c r="FJ160" s="32"/>
      <c r="FK160" s="32"/>
      <c r="FL160" s="32"/>
      <c r="FM160" s="32"/>
      <c r="FN160" s="32"/>
      <c r="FO160" s="32"/>
      <c r="FP160" s="32"/>
      <c r="FQ160" s="32"/>
      <c r="FR160" s="32"/>
      <c r="FS160" s="32"/>
      <c r="FT160" s="32"/>
      <c r="FU160" s="32"/>
      <c r="FV160" s="32"/>
      <c r="FW160" s="32"/>
      <c r="FX160" s="32"/>
      <c r="FY160" s="32"/>
      <c r="FZ160" s="32"/>
      <c r="GA160" s="32"/>
      <c r="GB160" s="32"/>
      <c r="GC160" s="32"/>
      <c r="GD160" s="32"/>
      <c r="GE160" s="32"/>
      <c r="GF160" s="32"/>
    </row>
    <row r="161" spans="1:188" ht="60" x14ac:dyDescent="0.25">
      <c r="A161" s="78" t="s">
        <v>81</v>
      </c>
      <c r="B161" s="34">
        <f>'2 уровень'!C260</f>
        <v>6500</v>
      </c>
      <c r="C161" s="34">
        <f>'2 уровень'!D260</f>
        <v>2708</v>
      </c>
      <c r="D161" s="34">
        <f>'2 уровень'!E260</f>
        <v>3928</v>
      </c>
      <c r="E161" s="106">
        <f>'2 уровень'!F260</f>
        <v>145.05169867060562</v>
      </c>
      <c r="F161" s="327">
        <f>'2 уровень'!G260</f>
        <v>18596.89</v>
      </c>
      <c r="G161" s="327">
        <f>'2 уровень'!H260</f>
        <v>7748.7</v>
      </c>
      <c r="H161" s="327">
        <f>'2 уровень'!I260</f>
        <v>9921.1374199999991</v>
      </c>
      <c r="I161" s="327">
        <f>'2 уровень'!J260</f>
        <v>2172.4374199999993</v>
      </c>
      <c r="J161" s="327">
        <f>'2 уровень'!K260</f>
        <v>0</v>
      </c>
      <c r="K161" s="327">
        <f>'2 уровень'!L260</f>
        <v>9921.1374199999991</v>
      </c>
      <c r="L161" s="327">
        <f>'2 уровень'!M260</f>
        <v>128.03615341928324</v>
      </c>
      <c r="M161" s="70"/>
      <c r="O161" s="731"/>
      <c r="P161" s="32"/>
      <c r="Q161" s="32"/>
      <c r="R161" s="32"/>
      <c r="S161" s="32"/>
      <c r="T161" s="32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F161" s="32"/>
      <c r="AG161" s="32"/>
      <c r="AH161" s="32"/>
      <c r="AI161" s="32"/>
      <c r="AJ161" s="32"/>
      <c r="AK161" s="32"/>
      <c r="AL161" s="32"/>
      <c r="AM161" s="32"/>
      <c r="AN161" s="32"/>
      <c r="AO161" s="32"/>
      <c r="AP161" s="32"/>
      <c r="AQ161" s="32"/>
      <c r="AR161" s="32"/>
      <c r="AS161" s="32"/>
      <c r="AT161" s="32"/>
      <c r="AU161" s="32"/>
      <c r="AV161" s="32"/>
      <c r="AW161" s="32"/>
      <c r="AX161" s="32"/>
      <c r="AY161" s="32"/>
      <c r="AZ161" s="32"/>
      <c r="BA161" s="32"/>
      <c r="BB161" s="32"/>
      <c r="BC161" s="32"/>
      <c r="BD161" s="32"/>
      <c r="BE161" s="32"/>
      <c r="BF161" s="32"/>
      <c r="BG161" s="32"/>
      <c r="BH161" s="32"/>
      <c r="BI161" s="32"/>
      <c r="BJ161" s="32"/>
      <c r="BK161" s="32"/>
      <c r="BL161" s="32"/>
      <c r="BM161" s="32"/>
      <c r="BN161" s="32"/>
      <c r="BO161" s="32"/>
      <c r="BP161" s="32"/>
      <c r="BQ161" s="32"/>
      <c r="BR161" s="32"/>
      <c r="BS161" s="32"/>
      <c r="BT161" s="32"/>
      <c r="BU161" s="32"/>
      <c r="BV161" s="32"/>
      <c r="BW161" s="32"/>
      <c r="BX161" s="32"/>
      <c r="BY161" s="32"/>
      <c r="BZ161" s="32"/>
      <c r="CA161" s="32"/>
      <c r="CB161" s="32"/>
      <c r="CC161" s="32"/>
      <c r="CD161" s="32"/>
      <c r="CE161" s="32"/>
      <c r="CF161" s="32"/>
      <c r="CG161" s="32"/>
      <c r="CH161" s="32"/>
      <c r="CI161" s="32"/>
      <c r="CJ161" s="32"/>
      <c r="CK161" s="32"/>
      <c r="CL161" s="32"/>
      <c r="CM161" s="32"/>
      <c r="CN161" s="32"/>
      <c r="CO161" s="32"/>
      <c r="CP161" s="32"/>
      <c r="CQ161" s="32"/>
      <c r="CR161" s="32"/>
      <c r="CS161" s="32"/>
      <c r="CT161" s="32"/>
      <c r="CU161" s="32"/>
      <c r="CV161" s="32"/>
      <c r="CW161" s="32"/>
      <c r="CX161" s="32"/>
      <c r="CY161" s="32"/>
      <c r="CZ161" s="32"/>
      <c r="DA161" s="32"/>
      <c r="DB161" s="32"/>
      <c r="DC161" s="32"/>
      <c r="DD161" s="32"/>
      <c r="DE161" s="32"/>
      <c r="DF161" s="32"/>
      <c r="DG161" s="32"/>
      <c r="DH161" s="32"/>
      <c r="DI161" s="32"/>
      <c r="DJ161" s="32"/>
      <c r="DK161" s="32"/>
      <c r="DL161" s="32"/>
      <c r="DM161" s="32"/>
      <c r="DN161" s="32"/>
      <c r="DO161" s="32"/>
      <c r="DP161" s="32"/>
      <c r="DQ161" s="32"/>
      <c r="DR161" s="32"/>
      <c r="DS161" s="32"/>
      <c r="DT161" s="32"/>
      <c r="DU161" s="32"/>
      <c r="DV161" s="32"/>
      <c r="DW161" s="32"/>
      <c r="DX161" s="32"/>
      <c r="DY161" s="32"/>
      <c r="DZ161" s="32"/>
      <c r="EA161" s="32"/>
      <c r="EB161" s="32"/>
      <c r="EC161" s="32"/>
      <c r="ED161" s="32"/>
      <c r="EE161" s="32"/>
      <c r="EF161" s="32"/>
      <c r="EG161" s="32"/>
      <c r="EH161" s="32"/>
      <c r="EI161" s="32"/>
      <c r="EJ161" s="32"/>
      <c r="EK161" s="32"/>
      <c r="EL161" s="32"/>
      <c r="EM161" s="32"/>
      <c r="EN161" s="32"/>
      <c r="EO161" s="32"/>
      <c r="EP161" s="32"/>
      <c r="EQ161" s="32"/>
      <c r="ER161" s="32"/>
      <c r="ES161" s="32"/>
      <c r="ET161" s="32"/>
      <c r="EU161" s="32"/>
      <c r="EV161" s="32"/>
      <c r="EW161" s="32"/>
      <c r="EX161" s="32"/>
      <c r="EY161" s="32"/>
      <c r="EZ161" s="32"/>
      <c r="FA161" s="32"/>
      <c r="FB161" s="32"/>
      <c r="FC161" s="32"/>
      <c r="FD161" s="32"/>
      <c r="FE161" s="32"/>
      <c r="FF161" s="32"/>
      <c r="FG161" s="32"/>
      <c r="FH161" s="32"/>
      <c r="FI161" s="32"/>
      <c r="FJ161" s="32"/>
      <c r="FK161" s="32"/>
      <c r="FL161" s="32"/>
      <c r="FM161" s="32"/>
      <c r="FN161" s="32"/>
      <c r="FO161" s="32"/>
      <c r="FP161" s="32"/>
      <c r="FQ161" s="32"/>
      <c r="FR161" s="32"/>
      <c r="FS161" s="32"/>
      <c r="FT161" s="32"/>
      <c r="FU161" s="32"/>
      <c r="FV161" s="32"/>
      <c r="FW161" s="32"/>
      <c r="FX161" s="32"/>
      <c r="FY161" s="32"/>
      <c r="FZ161" s="32"/>
      <c r="GA161" s="32"/>
      <c r="GB161" s="32"/>
      <c r="GC161" s="32"/>
      <c r="GD161" s="32"/>
      <c r="GE161" s="32"/>
      <c r="GF161" s="32"/>
    </row>
    <row r="162" spans="1:188" ht="45" x14ac:dyDescent="0.25">
      <c r="A162" s="78" t="s">
        <v>109</v>
      </c>
      <c r="B162" s="34">
        <f>'2 уровень'!C261</f>
        <v>2700</v>
      </c>
      <c r="C162" s="34">
        <f>'2 уровень'!D261</f>
        <v>1125</v>
      </c>
      <c r="D162" s="34">
        <f>'2 уровень'!E261</f>
        <v>1053</v>
      </c>
      <c r="E162" s="106">
        <f>'2 уровень'!F261</f>
        <v>93.600000000000009</v>
      </c>
      <c r="F162" s="327">
        <f>'2 уровень'!G261</f>
        <v>2882.5739999999996</v>
      </c>
      <c r="G162" s="327">
        <f>'2 уровень'!H261</f>
        <v>1201.07</v>
      </c>
      <c r="H162" s="327">
        <f>'2 уровень'!I261</f>
        <v>1133.6493900000007</v>
      </c>
      <c r="I162" s="327">
        <f>'2 уровень'!J261</f>
        <v>-67.420609999999215</v>
      </c>
      <c r="J162" s="327">
        <f>'2 уровень'!K261</f>
        <v>0</v>
      </c>
      <c r="K162" s="327">
        <f>'2 уровень'!L261</f>
        <v>1133.6493900000007</v>
      </c>
      <c r="L162" s="327">
        <f>'2 уровень'!M261</f>
        <v>94.386621096189288</v>
      </c>
      <c r="M162" s="70"/>
      <c r="O162" s="731"/>
      <c r="P162" s="32"/>
      <c r="Q162" s="32"/>
      <c r="R162" s="32"/>
      <c r="S162" s="32"/>
      <c r="T162" s="32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F162" s="32"/>
      <c r="AG162" s="32"/>
      <c r="AH162" s="32"/>
      <c r="AI162" s="32"/>
      <c r="AJ162" s="32"/>
      <c r="AK162" s="32"/>
      <c r="AL162" s="32"/>
      <c r="AM162" s="32"/>
      <c r="AN162" s="32"/>
      <c r="AO162" s="32"/>
      <c r="AP162" s="32"/>
      <c r="AQ162" s="32"/>
      <c r="AR162" s="32"/>
      <c r="AS162" s="32"/>
      <c r="AT162" s="32"/>
      <c r="AU162" s="32"/>
      <c r="AV162" s="32"/>
      <c r="AW162" s="32"/>
      <c r="AX162" s="32"/>
      <c r="AY162" s="32"/>
      <c r="AZ162" s="32"/>
      <c r="BA162" s="32"/>
      <c r="BB162" s="32"/>
      <c r="BC162" s="32"/>
      <c r="BD162" s="32"/>
      <c r="BE162" s="32"/>
      <c r="BF162" s="32"/>
      <c r="BG162" s="32"/>
      <c r="BH162" s="32"/>
      <c r="BI162" s="32"/>
      <c r="BJ162" s="32"/>
      <c r="BK162" s="32"/>
      <c r="BL162" s="32"/>
      <c r="BM162" s="32"/>
      <c r="BN162" s="32"/>
      <c r="BO162" s="32"/>
      <c r="BP162" s="32"/>
      <c r="BQ162" s="32"/>
      <c r="BR162" s="32"/>
      <c r="BS162" s="32"/>
      <c r="BT162" s="32"/>
      <c r="BU162" s="32"/>
      <c r="BV162" s="32"/>
      <c r="BW162" s="32"/>
      <c r="BX162" s="32"/>
      <c r="BY162" s="32"/>
      <c r="BZ162" s="32"/>
      <c r="CA162" s="32"/>
      <c r="CB162" s="32"/>
      <c r="CC162" s="32"/>
      <c r="CD162" s="32"/>
      <c r="CE162" s="32"/>
      <c r="CF162" s="32"/>
      <c r="CG162" s="32"/>
      <c r="CH162" s="32"/>
      <c r="CI162" s="32"/>
      <c r="CJ162" s="32"/>
      <c r="CK162" s="32"/>
      <c r="CL162" s="32"/>
      <c r="CM162" s="32"/>
      <c r="CN162" s="32"/>
      <c r="CO162" s="32"/>
      <c r="CP162" s="32"/>
      <c r="CQ162" s="32"/>
      <c r="CR162" s="32"/>
      <c r="CS162" s="32"/>
      <c r="CT162" s="32"/>
      <c r="CU162" s="32"/>
      <c r="CV162" s="32"/>
      <c r="CW162" s="32"/>
      <c r="CX162" s="32"/>
      <c r="CY162" s="32"/>
      <c r="CZ162" s="32"/>
      <c r="DA162" s="32"/>
      <c r="DB162" s="32"/>
      <c r="DC162" s="32"/>
      <c r="DD162" s="32"/>
      <c r="DE162" s="32"/>
      <c r="DF162" s="32"/>
      <c r="DG162" s="32"/>
      <c r="DH162" s="32"/>
      <c r="DI162" s="32"/>
      <c r="DJ162" s="32"/>
      <c r="DK162" s="32"/>
      <c r="DL162" s="32"/>
      <c r="DM162" s="32"/>
      <c r="DN162" s="32"/>
      <c r="DO162" s="32"/>
      <c r="DP162" s="32"/>
      <c r="DQ162" s="32"/>
      <c r="DR162" s="32"/>
      <c r="DS162" s="32"/>
      <c r="DT162" s="32"/>
      <c r="DU162" s="32"/>
      <c r="DV162" s="32"/>
      <c r="DW162" s="32"/>
      <c r="DX162" s="32"/>
      <c r="DY162" s="32"/>
      <c r="DZ162" s="32"/>
      <c r="EA162" s="32"/>
      <c r="EB162" s="32"/>
      <c r="EC162" s="32"/>
      <c r="ED162" s="32"/>
      <c r="EE162" s="32"/>
      <c r="EF162" s="32"/>
      <c r="EG162" s="32"/>
      <c r="EH162" s="32"/>
      <c r="EI162" s="32"/>
      <c r="EJ162" s="32"/>
      <c r="EK162" s="32"/>
      <c r="EL162" s="32"/>
      <c r="EM162" s="32"/>
      <c r="EN162" s="32"/>
      <c r="EO162" s="32"/>
      <c r="EP162" s="32"/>
      <c r="EQ162" s="32"/>
      <c r="ER162" s="32"/>
      <c r="ES162" s="32"/>
      <c r="ET162" s="32"/>
      <c r="EU162" s="32"/>
      <c r="EV162" s="32"/>
      <c r="EW162" s="32"/>
      <c r="EX162" s="32"/>
      <c r="EY162" s="32"/>
      <c r="EZ162" s="32"/>
      <c r="FA162" s="32"/>
      <c r="FB162" s="32"/>
      <c r="FC162" s="32"/>
      <c r="FD162" s="32"/>
      <c r="FE162" s="32"/>
      <c r="FF162" s="32"/>
      <c r="FG162" s="32"/>
      <c r="FH162" s="32"/>
      <c r="FI162" s="32"/>
      <c r="FJ162" s="32"/>
      <c r="FK162" s="32"/>
      <c r="FL162" s="32"/>
      <c r="FM162" s="32"/>
      <c r="FN162" s="32"/>
      <c r="FO162" s="32"/>
      <c r="FP162" s="32"/>
      <c r="FQ162" s="32"/>
      <c r="FR162" s="32"/>
      <c r="FS162" s="32"/>
      <c r="FT162" s="32"/>
      <c r="FU162" s="32"/>
      <c r="FV162" s="32"/>
      <c r="FW162" s="32"/>
      <c r="FX162" s="32"/>
      <c r="FY162" s="32"/>
      <c r="FZ162" s="32"/>
      <c r="GA162" s="32"/>
      <c r="GB162" s="32"/>
      <c r="GC162" s="32"/>
      <c r="GD162" s="32"/>
      <c r="GE162" s="32"/>
      <c r="GF162" s="32"/>
    </row>
    <row r="163" spans="1:188" ht="30" x14ac:dyDescent="0.25">
      <c r="A163" s="78" t="s">
        <v>123</v>
      </c>
      <c r="B163" s="34">
        <f>'2 уровень'!C262</f>
        <v>24500</v>
      </c>
      <c r="C163" s="34">
        <f>'2 уровень'!D262</f>
        <v>10208</v>
      </c>
      <c r="D163" s="34">
        <f>'2 уровень'!E262</f>
        <v>9568</v>
      </c>
      <c r="E163" s="106">
        <f>'2 уровень'!F262</f>
        <v>93.730407523510976</v>
      </c>
      <c r="F163" s="327">
        <f>'2 уровень'!G262</f>
        <v>23843.89</v>
      </c>
      <c r="G163" s="327">
        <f>'2 уровень'!H262</f>
        <v>9934.9500000000007</v>
      </c>
      <c r="H163" s="327">
        <f>'2 уровень'!I262</f>
        <v>9311.7689599999994</v>
      </c>
      <c r="I163" s="327">
        <f>'2 уровень'!J262</f>
        <v>-623.1810400000013</v>
      </c>
      <c r="J163" s="327">
        <f>'2 уровень'!K262</f>
        <v>-11.67864</v>
      </c>
      <c r="K163" s="327">
        <f>'2 уровень'!L262</f>
        <v>9300.0903199999993</v>
      </c>
      <c r="L163" s="327">
        <f>'2 уровень'!M262</f>
        <v>93.727386247540238</v>
      </c>
      <c r="M163" s="70"/>
      <c r="N163" s="70"/>
      <c r="O163" s="732"/>
      <c r="P163" s="32"/>
      <c r="Q163" s="32"/>
      <c r="R163" s="32"/>
      <c r="S163" s="32"/>
      <c r="T163" s="32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F163" s="32"/>
      <c r="AG163" s="32"/>
      <c r="AH163" s="32"/>
      <c r="AI163" s="32"/>
      <c r="AJ163" s="32"/>
      <c r="AK163" s="32"/>
      <c r="AL163" s="32"/>
      <c r="AM163" s="32"/>
      <c r="AN163" s="32"/>
      <c r="AO163" s="32"/>
      <c r="AP163" s="32"/>
      <c r="AQ163" s="32"/>
      <c r="AR163" s="32"/>
      <c r="AS163" s="32"/>
      <c r="AT163" s="32"/>
      <c r="AU163" s="32"/>
      <c r="AV163" s="32"/>
      <c r="AW163" s="32"/>
      <c r="AX163" s="32"/>
      <c r="AY163" s="32"/>
      <c r="AZ163" s="32"/>
      <c r="BA163" s="32"/>
      <c r="BB163" s="32"/>
      <c r="BC163" s="32"/>
      <c r="BD163" s="32"/>
      <c r="BE163" s="32"/>
      <c r="BF163" s="32"/>
      <c r="BG163" s="32"/>
      <c r="BH163" s="32"/>
      <c r="BI163" s="32"/>
      <c r="BJ163" s="32"/>
      <c r="BK163" s="32"/>
      <c r="BL163" s="32"/>
      <c r="BM163" s="32"/>
      <c r="BN163" s="32"/>
      <c r="BO163" s="32"/>
      <c r="BP163" s="32"/>
      <c r="BQ163" s="32"/>
      <c r="BR163" s="32"/>
      <c r="BS163" s="32"/>
      <c r="BT163" s="32"/>
      <c r="BU163" s="32"/>
      <c r="BV163" s="32"/>
      <c r="BW163" s="32"/>
      <c r="BX163" s="32"/>
      <c r="BY163" s="32"/>
      <c r="BZ163" s="32"/>
      <c r="CA163" s="32"/>
      <c r="CB163" s="32"/>
      <c r="CC163" s="32"/>
      <c r="CD163" s="32"/>
      <c r="CE163" s="32"/>
      <c r="CF163" s="32"/>
      <c r="CG163" s="32"/>
      <c r="CH163" s="32"/>
      <c r="CI163" s="32"/>
      <c r="CJ163" s="32"/>
      <c r="CK163" s="32"/>
      <c r="CL163" s="32"/>
      <c r="CM163" s="32"/>
      <c r="CN163" s="32"/>
      <c r="CO163" s="32"/>
      <c r="CP163" s="32"/>
      <c r="CQ163" s="32"/>
      <c r="CR163" s="32"/>
      <c r="CS163" s="32"/>
      <c r="CT163" s="32"/>
      <c r="CU163" s="32"/>
      <c r="CV163" s="32"/>
      <c r="CW163" s="32"/>
      <c r="CX163" s="32"/>
      <c r="CY163" s="32"/>
      <c r="CZ163" s="32"/>
      <c r="DA163" s="32"/>
      <c r="DB163" s="32"/>
      <c r="DC163" s="32"/>
      <c r="DD163" s="32"/>
      <c r="DE163" s="32"/>
      <c r="DF163" s="32"/>
      <c r="DG163" s="32"/>
      <c r="DH163" s="32"/>
      <c r="DI163" s="32"/>
      <c r="DJ163" s="32"/>
      <c r="DK163" s="32"/>
      <c r="DL163" s="32"/>
      <c r="DM163" s="32"/>
      <c r="DN163" s="32"/>
      <c r="DO163" s="32"/>
      <c r="DP163" s="32"/>
      <c r="DQ163" s="32"/>
      <c r="DR163" s="32"/>
      <c r="DS163" s="32"/>
      <c r="DT163" s="32"/>
      <c r="DU163" s="32"/>
      <c r="DV163" s="32"/>
      <c r="DW163" s="32"/>
      <c r="DX163" s="32"/>
      <c r="DY163" s="32"/>
      <c r="DZ163" s="32"/>
      <c r="EA163" s="32"/>
      <c r="EB163" s="32"/>
      <c r="EC163" s="32"/>
      <c r="ED163" s="32"/>
      <c r="EE163" s="32"/>
      <c r="EF163" s="32"/>
      <c r="EG163" s="32"/>
      <c r="EH163" s="32"/>
      <c r="EI163" s="32"/>
      <c r="EJ163" s="32"/>
      <c r="EK163" s="32"/>
      <c r="EL163" s="32"/>
      <c r="EM163" s="32"/>
      <c r="EN163" s="32"/>
      <c r="EO163" s="32"/>
      <c r="EP163" s="32"/>
      <c r="EQ163" s="32"/>
      <c r="ER163" s="32"/>
      <c r="ES163" s="32"/>
      <c r="ET163" s="32"/>
      <c r="EU163" s="32"/>
      <c r="EV163" s="32"/>
      <c r="EW163" s="32"/>
      <c r="EX163" s="32"/>
      <c r="EY163" s="32"/>
      <c r="EZ163" s="32"/>
      <c r="FA163" s="32"/>
      <c r="FB163" s="32"/>
      <c r="FC163" s="32"/>
      <c r="FD163" s="32"/>
      <c r="FE163" s="32"/>
      <c r="FF163" s="32"/>
      <c r="FG163" s="32"/>
      <c r="FH163" s="32"/>
      <c r="FI163" s="32"/>
      <c r="FJ163" s="32"/>
      <c r="FK163" s="32"/>
      <c r="FL163" s="32"/>
      <c r="FM163" s="32"/>
      <c r="FN163" s="32"/>
      <c r="FO163" s="32"/>
      <c r="FP163" s="32"/>
      <c r="FQ163" s="32"/>
      <c r="FR163" s="32"/>
      <c r="FS163" s="32"/>
      <c r="FT163" s="32"/>
      <c r="FU163" s="32"/>
      <c r="FV163" s="32"/>
      <c r="FW163" s="32"/>
      <c r="FX163" s="32"/>
      <c r="FY163" s="32"/>
      <c r="FZ163" s="32"/>
      <c r="GA163" s="32"/>
      <c r="GB163" s="32"/>
      <c r="GC163" s="32"/>
      <c r="GD163" s="32"/>
      <c r="GE163" s="32"/>
      <c r="GF163" s="32"/>
    </row>
    <row r="164" spans="1:188" ht="15.75" thickBot="1" x14ac:dyDescent="0.3">
      <c r="A164" s="77" t="s">
        <v>4</v>
      </c>
      <c r="B164" s="34">
        <f>'2 уровень'!C263</f>
        <v>0</v>
      </c>
      <c r="C164" s="34">
        <f>'2 уровень'!D263</f>
        <v>0</v>
      </c>
      <c r="D164" s="34">
        <f>'2 уровень'!E263</f>
        <v>0</v>
      </c>
      <c r="E164" s="106">
        <f>'2 уровень'!F263</f>
        <v>0</v>
      </c>
      <c r="F164" s="327">
        <f>'2 уровень'!G263</f>
        <v>66262.002219999995</v>
      </c>
      <c r="G164" s="327">
        <f>'2 уровень'!H263</f>
        <v>27609.149999999998</v>
      </c>
      <c r="H164" s="327">
        <f>'2 уровень'!I263</f>
        <v>29694.593769999999</v>
      </c>
      <c r="I164" s="327">
        <f>'2 уровень'!J263</f>
        <v>2085.4437699999989</v>
      </c>
      <c r="J164" s="327">
        <f>'2 уровень'!K263</f>
        <v>-371.96904999999998</v>
      </c>
      <c r="K164" s="327">
        <f>'2 уровень'!L263</f>
        <v>29322.62472</v>
      </c>
      <c r="L164" s="327">
        <f>'2 уровень'!M263</f>
        <v>107.55345155500986</v>
      </c>
      <c r="M164" s="70"/>
      <c r="O164" s="731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F164" s="32"/>
      <c r="AG164" s="32"/>
      <c r="AH164" s="32"/>
      <c r="AI164" s="32"/>
      <c r="AJ164" s="32"/>
      <c r="AK164" s="32"/>
      <c r="AL164" s="32"/>
      <c r="AM164" s="32"/>
      <c r="AN164" s="32"/>
      <c r="AO164" s="32"/>
      <c r="AP164" s="32"/>
      <c r="AQ164" s="32"/>
      <c r="AR164" s="32"/>
      <c r="AS164" s="32"/>
      <c r="AT164" s="32"/>
      <c r="AU164" s="32"/>
      <c r="AV164" s="32"/>
      <c r="AW164" s="32"/>
      <c r="AX164" s="32"/>
      <c r="AY164" s="32"/>
      <c r="AZ164" s="32"/>
      <c r="BA164" s="32"/>
      <c r="BB164" s="32"/>
      <c r="BC164" s="32"/>
      <c r="BD164" s="32"/>
      <c r="BE164" s="32"/>
      <c r="BF164" s="32"/>
      <c r="BG164" s="32"/>
      <c r="BH164" s="32"/>
      <c r="BI164" s="32"/>
      <c r="BJ164" s="32"/>
      <c r="BK164" s="32"/>
      <c r="BL164" s="32"/>
      <c r="BM164" s="32"/>
      <c r="BN164" s="32"/>
      <c r="BO164" s="32"/>
      <c r="BP164" s="32"/>
      <c r="BQ164" s="32"/>
      <c r="BR164" s="32"/>
      <c r="BS164" s="32"/>
      <c r="BT164" s="32"/>
      <c r="BU164" s="32"/>
      <c r="BV164" s="32"/>
      <c r="BW164" s="32"/>
      <c r="BX164" s="32"/>
      <c r="BY164" s="32"/>
      <c r="BZ164" s="32"/>
      <c r="CA164" s="32"/>
      <c r="CB164" s="32"/>
      <c r="CC164" s="32"/>
      <c r="CD164" s="32"/>
      <c r="CE164" s="32"/>
      <c r="CF164" s="32"/>
      <c r="CG164" s="32"/>
      <c r="CH164" s="32"/>
      <c r="CI164" s="32"/>
      <c r="CJ164" s="32"/>
      <c r="CK164" s="32"/>
      <c r="CL164" s="32"/>
      <c r="CM164" s="32"/>
      <c r="CN164" s="32"/>
      <c r="CO164" s="32"/>
      <c r="CP164" s="32"/>
      <c r="CQ164" s="32"/>
      <c r="CR164" s="32"/>
      <c r="CS164" s="32"/>
      <c r="CT164" s="32"/>
      <c r="CU164" s="32"/>
      <c r="CV164" s="32"/>
      <c r="CW164" s="32"/>
      <c r="CX164" s="32"/>
      <c r="CY164" s="32"/>
      <c r="CZ164" s="32"/>
      <c r="DA164" s="32"/>
      <c r="DB164" s="32"/>
      <c r="DC164" s="32"/>
      <c r="DD164" s="32"/>
      <c r="DE164" s="32"/>
      <c r="DF164" s="32"/>
      <c r="DG164" s="32"/>
      <c r="DH164" s="32"/>
      <c r="DI164" s="32"/>
      <c r="DJ164" s="32"/>
      <c r="DK164" s="32"/>
      <c r="DL164" s="32"/>
      <c r="DM164" s="32"/>
      <c r="DN164" s="32"/>
      <c r="DO164" s="32"/>
      <c r="DP164" s="32"/>
      <c r="DQ164" s="32"/>
      <c r="DR164" s="32"/>
      <c r="DS164" s="32"/>
      <c r="DT164" s="32"/>
      <c r="DU164" s="32"/>
      <c r="DV164" s="32"/>
      <c r="DW164" s="32"/>
      <c r="DX164" s="32"/>
      <c r="DY164" s="32"/>
      <c r="DZ164" s="32"/>
      <c r="EA164" s="32"/>
      <c r="EB164" s="32"/>
      <c r="EC164" s="32"/>
      <c r="ED164" s="32"/>
      <c r="EE164" s="32"/>
      <c r="EF164" s="32"/>
      <c r="EG164" s="32"/>
      <c r="EH164" s="32"/>
      <c r="EI164" s="32"/>
      <c r="EJ164" s="32"/>
      <c r="EK164" s="32"/>
      <c r="EL164" s="32"/>
      <c r="EM164" s="32"/>
      <c r="EN164" s="32"/>
      <c r="EO164" s="32"/>
      <c r="EP164" s="32"/>
      <c r="EQ164" s="32"/>
      <c r="ER164" s="32"/>
      <c r="ES164" s="32"/>
      <c r="ET164" s="32"/>
      <c r="EU164" s="32"/>
      <c r="EV164" s="32"/>
      <c r="EW164" s="32"/>
      <c r="EX164" s="32"/>
      <c r="EY164" s="32"/>
      <c r="EZ164" s="32"/>
      <c r="FA164" s="32"/>
      <c r="FB164" s="32"/>
      <c r="FC164" s="32"/>
      <c r="FD164" s="32"/>
      <c r="FE164" s="32"/>
      <c r="FF164" s="32"/>
      <c r="FG164" s="32"/>
      <c r="FH164" s="32"/>
      <c r="FI164" s="32"/>
      <c r="FJ164" s="32"/>
      <c r="FK164" s="32"/>
      <c r="FL164" s="32"/>
      <c r="FM164" s="32"/>
      <c r="FN164" s="32"/>
      <c r="FO164" s="32"/>
      <c r="FP164" s="32"/>
      <c r="FQ164" s="32"/>
      <c r="FR164" s="32"/>
      <c r="FS164" s="32"/>
      <c r="FT164" s="32"/>
      <c r="FU164" s="32"/>
      <c r="FV164" s="32"/>
      <c r="FW164" s="32"/>
      <c r="FX164" s="32"/>
      <c r="FY164" s="32"/>
      <c r="FZ164" s="32"/>
      <c r="GA164" s="32"/>
      <c r="GB164" s="32"/>
      <c r="GC164" s="32"/>
      <c r="GD164" s="32"/>
      <c r="GE164" s="32"/>
      <c r="GF164" s="32"/>
    </row>
    <row r="165" spans="1:188" ht="15" customHeight="1" x14ac:dyDescent="0.25">
      <c r="A165" s="66" t="s">
        <v>27</v>
      </c>
      <c r="B165" s="67"/>
      <c r="C165" s="67"/>
      <c r="D165" s="67"/>
      <c r="E165" s="109"/>
      <c r="F165" s="325"/>
      <c r="G165" s="325"/>
      <c r="H165" s="325"/>
      <c r="I165" s="325"/>
      <c r="J165" s="325"/>
      <c r="K165" s="325"/>
      <c r="L165" s="325"/>
      <c r="M165" s="70"/>
      <c r="O165" s="731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F165" s="32"/>
      <c r="AG165" s="32"/>
      <c r="AH165" s="32"/>
      <c r="AI165" s="32"/>
      <c r="AJ165" s="32"/>
      <c r="AK165" s="32"/>
      <c r="AL165" s="32"/>
      <c r="AM165" s="32"/>
      <c r="AN165" s="32"/>
      <c r="AO165" s="32"/>
      <c r="AP165" s="32"/>
      <c r="AQ165" s="32"/>
      <c r="AR165" s="32"/>
      <c r="AS165" s="32"/>
      <c r="AT165" s="32"/>
      <c r="AU165" s="32"/>
      <c r="AV165" s="32"/>
      <c r="AW165" s="32"/>
      <c r="AX165" s="32"/>
      <c r="AY165" s="32"/>
      <c r="AZ165" s="32"/>
      <c r="BA165" s="32"/>
      <c r="BB165" s="32"/>
      <c r="BC165" s="32"/>
      <c r="BD165" s="32"/>
      <c r="BE165" s="32"/>
      <c r="BF165" s="32"/>
      <c r="BG165" s="32"/>
      <c r="BH165" s="32"/>
      <c r="BI165" s="32"/>
      <c r="BJ165" s="32"/>
      <c r="BK165" s="32"/>
      <c r="BL165" s="32"/>
      <c r="BM165" s="32"/>
      <c r="BN165" s="32"/>
      <c r="BO165" s="32"/>
      <c r="BP165" s="32"/>
      <c r="BQ165" s="32"/>
      <c r="BR165" s="32"/>
      <c r="BS165" s="32"/>
      <c r="BT165" s="32"/>
      <c r="BU165" s="32"/>
      <c r="BV165" s="32"/>
      <c r="BW165" s="32"/>
      <c r="BX165" s="32"/>
      <c r="BY165" s="32"/>
      <c r="BZ165" s="32"/>
      <c r="CA165" s="32"/>
      <c r="CB165" s="32"/>
      <c r="CC165" s="32"/>
      <c r="CD165" s="32"/>
      <c r="CE165" s="32"/>
      <c r="CF165" s="32"/>
      <c r="CG165" s="32"/>
      <c r="CH165" s="32"/>
      <c r="CI165" s="32"/>
      <c r="CJ165" s="32"/>
      <c r="CK165" s="32"/>
      <c r="CL165" s="32"/>
      <c r="CM165" s="32"/>
      <c r="CN165" s="32"/>
      <c r="CO165" s="32"/>
      <c r="CP165" s="32"/>
      <c r="CQ165" s="32"/>
      <c r="CR165" s="32"/>
      <c r="CS165" s="32"/>
      <c r="CT165" s="32"/>
      <c r="CU165" s="32"/>
      <c r="CV165" s="32"/>
      <c r="CW165" s="32"/>
      <c r="CX165" s="32"/>
      <c r="CY165" s="32"/>
      <c r="CZ165" s="32"/>
      <c r="DA165" s="32"/>
      <c r="DB165" s="32"/>
      <c r="DC165" s="32"/>
      <c r="DD165" s="32"/>
      <c r="DE165" s="32"/>
      <c r="DF165" s="32"/>
      <c r="DG165" s="32"/>
      <c r="DH165" s="32"/>
      <c r="DI165" s="32"/>
      <c r="DJ165" s="32"/>
      <c r="DK165" s="32"/>
      <c r="DL165" s="32"/>
      <c r="DM165" s="32"/>
      <c r="DN165" s="32"/>
      <c r="DO165" s="32"/>
      <c r="DP165" s="32"/>
      <c r="DQ165" s="32"/>
      <c r="DR165" s="32"/>
      <c r="DS165" s="32"/>
      <c r="DT165" s="32"/>
      <c r="DU165" s="32"/>
      <c r="DV165" s="32"/>
      <c r="DW165" s="32"/>
      <c r="DX165" s="32"/>
      <c r="DY165" s="32"/>
      <c r="DZ165" s="32"/>
      <c r="EA165" s="32"/>
      <c r="EB165" s="32"/>
      <c r="EC165" s="32"/>
      <c r="ED165" s="32"/>
      <c r="EE165" s="32"/>
      <c r="EF165" s="32"/>
      <c r="EG165" s="32"/>
      <c r="EH165" s="32"/>
      <c r="EI165" s="32"/>
      <c r="EJ165" s="32"/>
      <c r="EK165" s="32"/>
      <c r="EL165" s="32"/>
      <c r="EM165" s="32"/>
      <c r="EN165" s="32"/>
      <c r="EO165" s="32"/>
      <c r="EP165" s="32"/>
      <c r="EQ165" s="32"/>
      <c r="ER165" s="32"/>
      <c r="ES165" s="32"/>
      <c r="ET165" s="32"/>
      <c r="EU165" s="32"/>
      <c r="EV165" s="32"/>
      <c r="EW165" s="32"/>
      <c r="EX165" s="32"/>
      <c r="EY165" s="32"/>
      <c r="EZ165" s="32"/>
      <c r="FA165" s="32"/>
      <c r="FB165" s="32"/>
      <c r="FC165" s="32"/>
      <c r="FD165" s="32"/>
      <c r="FE165" s="32"/>
      <c r="FF165" s="32"/>
      <c r="FG165" s="32"/>
      <c r="FH165" s="32"/>
      <c r="FI165" s="32"/>
      <c r="FJ165" s="32"/>
      <c r="FK165" s="32"/>
      <c r="FL165" s="32"/>
      <c r="FM165" s="32"/>
      <c r="FN165" s="32"/>
      <c r="FO165" s="32"/>
      <c r="FP165" s="32"/>
      <c r="FQ165" s="32"/>
      <c r="FR165" s="32"/>
      <c r="FS165" s="32"/>
      <c r="FT165" s="32"/>
      <c r="FU165" s="32"/>
      <c r="FV165" s="32"/>
      <c r="FW165" s="32"/>
      <c r="FX165" s="32"/>
      <c r="FY165" s="32"/>
      <c r="FZ165" s="32"/>
      <c r="GA165" s="32"/>
      <c r="GB165" s="32"/>
      <c r="GC165" s="32"/>
      <c r="GD165" s="32"/>
      <c r="GE165" s="32"/>
      <c r="GF165" s="32"/>
    </row>
    <row r="166" spans="1:188" ht="30" x14ac:dyDescent="0.25">
      <c r="A166" s="231" t="s">
        <v>120</v>
      </c>
      <c r="B166" s="229">
        <f>'2 уровень'!C278</f>
        <v>6423</v>
      </c>
      <c r="C166" s="229">
        <f>'2 уровень'!D278</f>
        <v>2676</v>
      </c>
      <c r="D166" s="229">
        <f>'2 уровень'!E278</f>
        <v>2303</v>
      </c>
      <c r="E166" s="230">
        <f>'2 уровень'!F278</f>
        <v>86.061285500747388</v>
      </c>
      <c r="F166" s="326">
        <f>'2 уровень'!G278</f>
        <v>11593.43578</v>
      </c>
      <c r="G166" s="326">
        <f>'2 уровень'!H278</f>
        <v>4830.5999999999995</v>
      </c>
      <c r="H166" s="326">
        <f>'2 уровень'!I278</f>
        <v>4406.3810099999982</v>
      </c>
      <c r="I166" s="326">
        <f>'2 уровень'!J278</f>
        <v>-424.2189900000015</v>
      </c>
      <c r="J166" s="326">
        <f>'2 уровень'!K278</f>
        <v>-52.419569999999993</v>
      </c>
      <c r="K166" s="326">
        <f>'2 уровень'!L278</f>
        <v>4353.9614399999991</v>
      </c>
      <c r="L166" s="326">
        <f>'2 уровень'!M278</f>
        <v>91.218089057259945</v>
      </c>
      <c r="M166" s="70"/>
      <c r="O166" s="731"/>
    </row>
    <row r="167" spans="1:188" ht="30" x14ac:dyDescent="0.25">
      <c r="A167" s="78" t="s">
        <v>79</v>
      </c>
      <c r="B167" s="34">
        <f>'2 уровень'!C279</f>
        <v>4764</v>
      </c>
      <c r="C167" s="34">
        <f>'2 уровень'!D279</f>
        <v>1985</v>
      </c>
      <c r="D167" s="34">
        <f>'2 уровень'!E279</f>
        <v>1630</v>
      </c>
      <c r="E167" s="106">
        <f>'2 уровень'!F279</f>
        <v>82.115869017632235</v>
      </c>
      <c r="F167" s="327">
        <f>'2 уровень'!G279</f>
        <v>7486.4354400000002</v>
      </c>
      <c r="G167" s="327">
        <f>'2 уровень'!H279</f>
        <v>3119.35</v>
      </c>
      <c r="H167" s="327">
        <f>'2 уровень'!I279</f>
        <v>2735.918639999999</v>
      </c>
      <c r="I167" s="327">
        <f>'2 уровень'!J279</f>
        <v>-383.43136000000095</v>
      </c>
      <c r="J167" s="327">
        <f>'2 уровень'!K279</f>
        <v>-30.635339999999996</v>
      </c>
      <c r="K167" s="327">
        <f>'2 уровень'!L279</f>
        <v>2705.2832999999991</v>
      </c>
      <c r="L167" s="327">
        <f>'2 уровень'!M279</f>
        <v>87.707972494269598</v>
      </c>
      <c r="M167" s="70"/>
      <c r="O167" s="731"/>
    </row>
    <row r="168" spans="1:188" ht="30" x14ac:dyDescent="0.25">
      <c r="A168" s="78" t="s">
        <v>80</v>
      </c>
      <c r="B168" s="34">
        <f>'2 уровень'!C280</f>
        <v>1429</v>
      </c>
      <c r="C168" s="34">
        <f>'2 уровень'!D280</f>
        <v>595</v>
      </c>
      <c r="D168" s="34">
        <f>'2 уровень'!E280</f>
        <v>592</v>
      </c>
      <c r="E168" s="106">
        <f>'2 уровень'!F280</f>
        <v>99.495798319327733</v>
      </c>
      <c r="F168" s="327">
        <f>'2 уровень'!G280</f>
        <v>2597.7219399999999</v>
      </c>
      <c r="G168" s="327">
        <f>'2 уровень'!H280</f>
        <v>1082.3800000000001</v>
      </c>
      <c r="H168" s="327">
        <f>'2 уровень'!I280</f>
        <v>1138.9338899999996</v>
      </c>
      <c r="I168" s="327">
        <f>'2 уровень'!J280</f>
        <v>56.553889999999456</v>
      </c>
      <c r="J168" s="327">
        <f>'2 уровень'!K280</f>
        <v>-21.784230000000001</v>
      </c>
      <c r="K168" s="327">
        <f>'2 уровень'!L280</f>
        <v>1117.1496599999996</v>
      </c>
      <c r="L168" s="327">
        <f>'2 уровень'!M280</f>
        <v>105.22495703911746</v>
      </c>
      <c r="M168" s="70"/>
      <c r="O168" s="731"/>
    </row>
    <row r="169" spans="1:188" ht="30" x14ac:dyDescent="0.25">
      <c r="A169" s="78" t="s">
        <v>110</v>
      </c>
      <c r="B169" s="34">
        <f>'2 уровень'!C281</f>
        <v>80</v>
      </c>
      <c r="C169" s="34">
        <f>'2 уровень'!D281</f>
        <v>33</v>
      </c>
      <c r="D169" s="34">
        <f>'2 уровень'!E281</f>
        <v>15</v>
      </c>
      <c r="E169" s="106">
        <f>'2 уровень'!F281</f>
        <v>45.454545454545453</v>
      </c>
      <c r="F169" s="327">
        <f>'2 уровень'!G281</f>
        <v>524.96640000000002</v>
      </c>
      <c r="G169" s="327">
        <f>'2 уровень'!H281</f>
        <v>218.74</v>
      </c>
      <c r="H169" s="327">
        <f>'2 уровень'!I281</f>
        <v>98.431200000000018</v>
      </c>
      <c r="I169" s="327">
        <f>'2 уровень'!J281</f>
        <v>-120.30879999999999</v>
      </c>
      <c r="J169" s="327">
        <f>'2 уровень'!K281</f>
        <v>0</v>
      </c>
      <c r="K169" s="327">
        <f>'2 уровень'!L281</f>
        <v>98.431200000000018</v>
      </c>
      <c r="L169" s="327">
        <f>'2 уровень'!M281</f>
        <v>44.999177105239099</v>
      </c>
      <c r="M169" s="70"/>
      <c r="O169" s="731"/>
    </row>
    <row r="170" spans="1:188" ht="30" x14ac:dyDescent="0.25">
      <c r="A170" s="78" t="s">
        <v>111</v>
      </c>
      <c r="B170" s="34">
        <f>'2 уровень'!C282</f>
        <v>150</v>
      </c>
      <c r="C170" s="34">
        <f>'2 уровень'!D282</f>
        <v>63</v>
      </c>
      <c r="D170" s="34">
        <f>'2 уровень'!E282</f>
        <v>66</v>
      </c>
      <c r="E170" s="106">
        <f>'2 уровень'!F282</f>
        <v>104.76190476190477</v>
      </c>
      <c r="F170" s="327">
        <f>'2 уровень'!G282</f>
        <v>984.31200000000001</v>
      </c>
      <c r="G170" s="327">
        <f>'2 уровень'!H282</f>
        <v>410.13</v>
      </c>
      <c r="H170" s="327">
        <f>'2 уровень'!I282</f>
        <v>433.09728000000001</v>
      </c>
      <c r="I170" s="327">
        <f>'2 уровень'!J282</f>
        <v>22.967280000000017</v>
      </c>
      <c r="J170" s="327">
        <f>'2 уровень'!K282</f>
        <v>0</v>
      </c>
      <c r="K170" s="327">
        <f>'2 уровень'!L282</f>
        <v>433.09728000000001</v>
      </c>
      <c r="L170" s="327">
        <f>'2 уровень'!M282</f>
        <v>105.60000000000001</v>
      </c>
      <c r="M170" s="70"/>
      <c r="O170" s="731"/>
    </row>
    <row r="171" spans="1:188" ht="30" x14ac:dyDescent="0.25">
      <c r="A171" s="231" t="s">
        <v>112</v>
      </c>
      <c r="B171" s="229">
        <f>'2 уровень'!C283</f>
        <v>12060</v>
      </c>
      <c r="C171" s="229">
        <f>'2 уровень'!D283</f>
        <v>5025</v>
      </c>
      <c r="D171" s="229">
        <f>'2 уровень'!E283</f>
        <v>3131</v>
      </c>
      <c r="E171" s="230">
        <f>'2 уровень'!F283</f>
        <v>62.308457711442792</v>
      </c>
      <c r="F171" s="326">
        <f>'2 уровень'!G283</f>
        <v>24845.197199999999</v>
      </c>
      <c r="G171" s="326">
        <f>'2 уровень'!H283</f>
        <v>10352.17</v>
      </c>
      <c r="H171" s="326">
        <f>'2 уровень'!I283</f>
        <v>8610.7644300000011</v>
      </c>
      <c r="I171" s="326">
        <f>'2 уровень'!J283</f>
        <v>-1741.4055699999999</v>
      </c>
      <c r="J171" s="326">
        <f>'2 уровень'!K283</f>
        <v>-4.8338900000000002</v>
      </c>
      <c r="K171" s="326">
        <f>'2 уровень'!L283</f>
        <v>8605.9305400000012</v>
      </c>
      <c r="L171" s="326">
        <f>'2 уровень'!M283</f>
        <v>83.178352268171807</v>
      </c>
      <c r="M171" s="70"/>
      <c r="O171" s="731"/>
    </row>
    <row r="172" spans="1:188" ht="30" x14ac:dyDescent="0.25">
      <c r="A172" s="78" t="s">
        <v>108</v>
      </c>
      <c r="B172" s="34">
        <f>'2 уровень'!C284</f>
        <v>2000</v>
      </c>
      <c r="C172" s="34">
        <f>'2 уровень'!D284</f>
        <v>833</v>
      </c>
      <c r="D172" s="34">
        <f>'2 уровень'!E284</f>
        <v>557</v>
      </c>
      <c r="E172" s="106">
        <f>'2 уровень'!F284</f>
        <v>66.866746698679464</v>
      </c>
      <c r="F172" s="327">
        <f>'2 уровень'!G284</f>
        <v>4241.0200000000004</v>
      </c>
      <c r="G172" s="327">
        <f>'2 уровень'!H284</f>
        <v>1767.09</v>
      </c>
      <c r="H172" s="327">
        <f>'2 уровень'!I284</f>
        <v>1161.87607</v>
      </c>
      <c r="I172" s="327">
        <f>'2 уровень'!J284</f>
        <v>-605.21392999999989</v>
      </c>
      <c r="J172" s="327">
        <f>'2 уровень'!K284</f>
        <v>-4.8338900000000002</v>
      </c>
      <c r="K172" s="327">
        <f>'2 уровень'!L284</f>
        <v>1157.0421799999999</v>
      </c>
      <c r="L172" s="327">
        <f>'2 уровень'!M284</f>
        <v>65.750814616120294</v>
      </c>
      <c r="M172" s="70"/>
      <c r="O172" s="731"/>
    </row>
    <row r="173" spans="1:188" ht="60" x14ac:dyDescent="0.25">
      <c r="A173" s="78" t="s">
        <v>81</v>
      </c>
      <c r="B173" s="34">
        <f>'2 уровень'!C285</f>
        <v>5500</v>
      </c>
      <c r="C173" s="34">
        <f>'2 уровень'!D285</f>
        <v>2292</v>
      </c>
      <c r="D173" s="34">
        <f>'2 уровень'!E285</f>
        <v>1931</v>
      </c>
      <c r="E173" s="106">
        <f>'2 уровень'!F285</f>
        <v>84.249563699825487</v>
      </c>
      <c r="F173" s="327">
        <f>'2 уровень'!G285</f>
        <v>15735.83</v>
      </c>
      <c r="G173" s="327">
        <f>'2 уровень'!H285</f>
        <v>6556.6</v>
      </c>
      <c r="H173" s="327">
        <f>'2 уровень'!I285</f>
        <v>6727.0153900000005</v>
      </c>
      <c r="I173" s="327">
        <f>'2 уровень'!J285</f>
        <v>170.41539000000012</v>
      </c>
      <c r="J173" s="327">
        <f>'2 уровень'!K285</f>
        <v>0</v>
      </c>
      <c r="K173" s="327">
        <f>'2 уровень'!L285</f>
        <v>6727.0153900000005</v>
      </c>
      <c r="L173" s="327">
        <f>'2 уровень'!M285</f>
        <v>102.59914269590946</v>
      </c>
      <c r="M173" s="70"/>
      <c r="O173" s="731"/>
    </row>
    <row r="174" spans="1:188" ht="45" x14ac:dyDescent="0.25">
      <c r="A174" s="78" t="s">
        <v>109</v>
      </c>
      <c r="B174" s="34">
        <f>'2 уровень'!C286</f>
        <v>4560</v>
      </c>
      <c r="C174" s="34">
        <f>'2 уровень'!D286</f>
        <v>1900</v>
      </c>
      <c r="D174" s="34">
        <f>'2 уровень'!E286</f>
        <v>643</v>
      </c>
      <c r="E174" s="106">
        <f>'2 уровень'!F286</f>
        <v>33.842105263157897</v>
      </c>
      <c r="F174" s="327">
        <f>'2 уровень'!G286</f>
        <v>4868.3471999999992</v>
      </c>
      <c r="G174" s="327">
        <f>'2 уровень'!H286</f>
        <v>2028.48</v>
      </c>
      <c r="H174" s="327">
        <f>'2 уровень'!I286</f>
        <v>721.87297000000001</v>
      </c>
      <c r="I174" s="327">
        <f>'2 уровень'!J286</f>
        <v>-1306.6070300000001</v>
      </c>
      <c r="J174" s="327">
        <f>'2 уровень'!K286</f>
        <v>0</v>
      </c>
      <c r="K174" s="327">
        <f>'2 уровень'!L286</f>
        <v>721.87297000000001</v>
      </c>
      <c r="L174" s="327">
        <f>'2 уровень'!M286</f>
        <v>35.586891169742863</v>
      </c>
      <c r="M174" s="70"/>
      <c r="O174" s="731"/>
    </row>
    <row r="175" spans="1:188" ht="30" x14ac:dyDescent="0.25">
      <c r="A175" s="78" t="s">
        <v>123</v>
      </c>
      <c r="B175" s="34">
        <f>'2 уровень'!C287</f>
        <v>9000</v>
      </c>
      <c r="C175" s="34">
        <f>'2 уровень'!D287</f>
        <v>3750</v>
      </c>
      <c r="D175" s="34">
        <f>'2 уровень'!E287</f>
        <v>3375</v>
      </c>
      <c r="E175" s="106">
        <f>'2 уровень'!F287</f>
        <v>90</v>
      </c>
      <c r="F175" s="327">
        <f>'2 уровень'!G287</f>
        <v>8758.98</v>
      </c>
      <c r="G175" s="327">
        <f>'2 уровень'!H287</f>
        <v>3649.58</v>
      </c>
      <c r="H175" s="327">
        <f>'2 уровень'!I287</f>
        <v>3279.7513999999996</v>
      </c>
      <c r="I175" s="327">
        <f>'2 уровень'!J287</f>
        <v>-369.82860000000028</v>
      </c>
      <c r="J175" s="327">
        <f>'2 уровень'!K287</f>
        <v>-4.4767999999999999</v>
      </c>
      <c r="K175" s="327">
        <f>'2 уровень'!L287</f>
        <v>3275.2745999999997</v>
      </c>
      <c r="L175" s="327">
        <f>'2 уровень'!M287</f>
        <v>89.866543547476681</v>
      </c>
      <c r="M175" s="70"/>
      <c r="N175" s="70"/>
      <c r="O175" s="732"/>
    </row>
    <row r="176" spans="1:188" ht="15.75" thickBot="1" x14ac:dyDescent="0.3">
      <c r="A176" s="77" t="s">
        <v>4</v>
      </c>
      <c r="B176" s="34">
        <f>'2 уровень'!C288</f>
        <v>0</v>
      </c>
      <c r="C176" s="34">
        <f>'2 уровень'!D288</f>
        <v>0</v>
      </c>
      <c r="D176" s="34">
        <f>'2 уровень'!E288</f>
        <v>0</v>
      </c>
      <c r="E176" s="106">
        <f>'2 уровень'!F288</f>
        <v>0</v>
      </c>
      <c r="F176" s="327">
        <f>'2 уровень'!G288</f>
        <v>45197.612979999991</v>
      </c>
      <c r="G176" s="327">
        <f>'2 уровень'!H288</f>
        <v>18832.349999999999</v>
      </c>
      <c r="H176" s="327">
        <f>'2 уровень'!I288</f>
        <v>16296.896839999999</v>
      </c>
      <c r="I176" s="327">
        <f>'2 уровень'!J288</f>
        <v>-2535.4531600000018</v>
      </c>
      <c r="J176" s="327">
        <f>'2 уровень'!K288</f>
        <v>-61.730259999999987</v>
      </c>
      <c r="K176" s="327">
        <f>'2 уровень'!L288</f>
        <v>16235.166580000001</v>
      </c>
      <c r="L176" s="327">
        <f>'2 уровень'!M288</f>
        <v>86.536713899221297</v>
      </c>
      <c r="M176" s="70"/>
      <c r="O176" s="731"/>
    </row>
    <row r="177" spans="1:188" ht="15" customHeight="1" x14ac:dyDescent="0.25">
      <c r="A177" s="135" t="s">
        <v>28</v>
      </c>
      <c r="B177" s="67"/>
      <c r="C177" s="67"/>
      <c r="D177" s="67"/>
      <c r="E177" s="109"/>
      <c r="F177" s="325"/>
      <c r="G177" s="325"/>
      <c r="H177" s="325"/>
      <c r="I177" s="325"/>
      <c r="J177" s="325"/>
      <c r="K177" s="325"/>
      <c r="L177" s="325"/>
      <c r="M177" s="70"/>
      <c r="O177" s="731"/>
    </row>
    <row r="178" spans="1:188" ht="30" x14ac:dyDescent="0.25">
      <c r="A178" s="231" t="s">
        <v>120</v>
      </c>
      <c r="B178" s="229">
        <f>'Охотск '!B21</f>
        <v>1928</v>
      </c>
      <c r="C178" s="229">
        <f>'Охотск '!C21</f>
        <v>804</v>
      </c>
      <c r="D178" s="229">
        <f>'Охотск '!D21</f>
        <v>472</v>
      </c>
      <c r="E178" s="230">
        <f>'Охотск '!E21</f>
        <v>58.706467661691541</v>
      </c>
      <c r="F178" s="326">
        <f>'Охотск '!F21</f>
        <v>5570.6135199999999</v>
      </c>
      <c r="G178" s="326">
        <f>'Охотск '!G21</f>
        <v>2321.09</v>
      </c>
      <c r="H178" s="326">
        <f>'Охотск '!H21</f>
        <v>1603.2755200000001</v>
      </c>
      <c r="I178" s="326">
        <f>'Охотск '!I21</f>
        <v>-717.81448</v>
      </c>
      <c r="J178" s="326">
        <f>'Охотск '!J21</f>
        <v>-76.969200000000001</v>
      </c>
      <c r="K178" s="326">
        <f>'Охотск '!K21</f>
        <v>1526.3063200000001</v>
      </c>
      <c r="L178" s="326">
        <f>'Охотск '!L21</f>
        <v>69.07425045991323</v>
      </c>
      <c r="M178" s="70"/>
      <c r="O178" s="731"/>
    </row>
    <row r="179" spans="1:188" ht="30" x14ac:dyDescent="0.25">
      <c r="A179" s="78" t="s">
        <v>79</v>
      </c>
      <c r="B179" s="34">
        <f>'Охотск '!B22</f>
        <v>1437</v>
      </c>
      <c r="C179" s="34">
        <f>'Охотск '!C22</f>
        <v>599</v>
      </c>
      <c r="D179" s="34">
        <f>'Охотск '!D22</f>
        <v>401</v>
      </c>
      <c r="E179" s="106">
        <f>'Охотск '!E22</f>
        <v>66.944908180300501</v>
      </c>
      <c r="F179" s="327">
        <f>'Охотск '!F22</f>
        <v>3736.2</v>
      </c>
      <c r="G179" s="327">
        <f>'Охотск '!G22</f>
        <v>1556.75</v>
      </c>
      <c r="H179" s="327">
        <f>'Охотск '!H22</f>
        <v>1033.9135700000002</v>
      </c>
      <c r="I179" s="327">
        <f>'Охотск '!I22</f>
        <v>-522.83642999999984</v>
      </c>
      <c r="J179" s="327">
        <f>'Охотск '!J22</f>
        <v>-76.969200000000001</v>
      </c>
      <c r="K179" s="327">
        <f>'Охотск '!K22</f>
        <v>956.94437000000005</v>
      </c>
      <c r="L179" s="327">
        <f>'Охотск '!L22</f>
        <v>66.414875220812604</v>
      </c>
      <c r="M179" s="70"/>
      <c r="O179" s="731"/>
    </row>
    <row r="180" spans="1:188" ht="30" x14ac:dyDescent="0.25">
      <c r="A180" s="78" t="s">
        <v>80</v>
      </c>
      <c r="B180" s="34">
        <f>'Охотск '!B23</f>
        <v>431</v>
      </c>
      <c r="C180" s="34">
        <f>'Охотск '!C23</f>
        <v>180</v>
      </c>
      <c r="D180" s="34">
        <f>'Охотск '!D23</f>
        <v>20</v>
      </c>
      <c r="E180" s="106">
        <f>'Охотск '!E23</f>
        <v>11.111111111111111</v>
      </c>
      <c r="F180" s="327">
        <f>'Охотск '!F23</f>
        <v>1232.1083199999998</v>
      </c>
      <c r="G180" s="327">
        <f>'Охотск '!G23</f>
        <v>513.38</v>
      </c>
      <c r="H180" s="327">
        <f>'Охотск '!H23</f>
        <v>57.402529999999999</v>
      </c>
      <c r="I180" s="327">
        <f>'Охотск '!I23</f>
        <v>-455.97746999999998</v>
      </c>
      <c r="J180" s="327">
        <f>'Охотск '!J23</f>
        <v>0</v>
      </c>
      <c r="K180" s="327">
        <f>'Охотск '!K23</f>
        <v>57.402529999999999</v>
      </c>
      <c r="L180" s="327">
        <f>'Охотск '!L23</f>
        <v>11.181294557637617</v>
      </c>
      <c r="M180" s="70"/>
      <c r="O180" s="731"/>
    </row>
    <row r="181" spans="1:188" ht="30" x14ac:dyDescent="0.25">
      <c r="A181" s="78" t="s">
        <v>110</v>
      </c>
      <c r="B181" s="34">
        <f>'Охотск '!B24</f>
        <v>20</v>
      </c>
      <c r="C181" s="34">
        <f>'Охотск '!C24</f>
        <v>8</v>
      </c>
      <c r="D181" s="34">
        <f>'Охотск '!D24</f>
        <v>11</v>
      </c>
      <c r="E181" s="106">
        <f>'Охотск '!E24</f>
        <v>137.5</v>
      </c>
      <c r="F181" s="327">
        <f>'Охотск '!F24</f>
        <v>200.76839999999999</v>
      </c>
      <c r="G181" s="327">
        <f>'Охотск '!G24</f>
        <v>83.65</v>
      </c>
      <c r="H181" s="327">
        <f>'Охотск '!H24</f>
        <v>110.42261999999999</v>
      </c>
      <c r="I181" s="327">
        <f>'Охотск '!I24</f>
        <v>26.772619999999989</v>
      </c>
      <c r="J181" s="327">
        <f>'Охотск '!J24</f>
        <v>0</v>
      </c>
      <c r="K181" s="327">
        <f>'Охотск '!K24</f>
        <v>110.42261999999999</v>
      </c>
      <c r="L181" s="327">
        <f>'Охотск '!L24</f>
        <v>132.00552301255229</v>
      </c>
      <c r="M181" s="70"/>
      <c r="O181" s="731"/>
    </row>
    <row r="182" spans="1:188" ht="30" x14ac:dyDescent="0.25">
      <c r="A182" s="78" t="s">
        <v>111</v>
      </c>
      <c r="B182" s="34">
        <f>'Охотск '!B25</f>
        <v>40</v>
      </c>
      <c r="C182" s="34">
        <f>'Охотск '!C25</f>
        <v>17</v>
      </c>
      <c r="D182" s="34">
        <f>'Охотск '!D25</f>
        <v>40</v>
      </c>
      <c r="E182" s="106">
        <f>'Охотск '!E25</f>
        <v>235.29411764705884</v>
      </c>
      <c r="F182" s="327">
        <f>'Охотск '!F25</f>
        <v>401.53679999999997</v>
      </c>
      <c r="G182" s="327">
        <f>'Охотск '!G25</f>
        <v>167.31</v>
      </c>
      <c r="H182" s="327">
        <f>'Охотск '!H25</f>
        <v>401.53679999999997</v>
      </c>
      <c r="I182" s="327">
        <f>'Охотск '!I25</f>
        <v>234.22679999999997</v>
      </c>
      <c r="J182" s="327">
        <f>'Охотск '!J25</f>
        <v>0</v>
      </c>
      <c r="K182" s="327">
        <f>'Охотск '!K25</f>
        <v>401.53679999999997</v>
      </c>
      <c r="L182" s="327">
        <f>'Охотск '!L25</f>
        <v>239.99569661108123</v>
      </c>
      <c r="M182" s="70"/>
      <c r="O182" s="731"/>
    </row>
    <row r="183" spans="1:188" ht="30" x14ac:dyDescent="0.25">
      <c r="A183" s="231" t="s">
        <v>112</v>
      </c>
      <c r="B183" s="229">
        <f>'Охотск '!B26</f>
        <v>1619</v>
      </c>
      <c r="C183" s="229">
        <f>'Охотск '!C26</f>
        <v>674</v>
      </c>
      <c r="D183" s="229">
        <f>'Охотск '!D26</f>
        <v>409</v>
      </c>
      <c r="E183" s="230">
        <f>'Охотск '!E26</f>
        <v>60.682492581602375</v>
      </c>
      <c r="F183" s="326">
        <f>'Охотск '!F26</f>
        <v>6646.9333500000012</v>
      </c>
      <c r="G183" s="326">
        <f>'Охотск '!G26</f>
        <v>2769.55</v>
      </c>
      <c r="H183" s="326">
        <f>'Охотск '!H26</f>
        <v>1498.9310399999995</v>
      </c>
      <c r="I183" s="326">
        <f>'Охотск '!I26</f>
        <v>-1270.6189600000005</v>
      </c>
      <c r="J183" s="326">
        <f>'Охотск '!J26</f>
        <v>0</v>
      </c>
      <c r="K183" s="326">
        <f>'Охотск '!K26</f>
        <v>1498.9310399999995</v>
      </c>
      <c r="L183" s="326">
        <f>'Охотск '!L26</f>
        <v>54.121826289469389</v>
      </c>
      <c r="M183" s="70"/>
      <c r="O183" s="731"/>
    </row>
    <row r="184" spans="1:188" ht="30" x14ac:dyDescent="0.25">
      <c r="A184" s="78" t="s">
        <v>108</v>
      </c>
      <c r="B184" s="34">
        <f>'Охотск '!B27</f>
        <v>200</v>
      </c>
      <c r="C184" s="34">
        <f>'Охотск '!C27</f>
        <v>83</v>
      </c>
      <c r="D184" s="34">
        <f>'Охотск '!D27</f>
        <v>90</v>
      </c>
      <c r="E184" s="106">
        <f>'Охотск '!E27</f>
        <v>108.43373493975903</v>
      </c>
      <c r="F184" s="327">
        <f>'Охотск '!F27</f>
        <v>633.40200000000004</v>
      </c>
      <c r="G184" s="327">
        <f>'Охотск '!G27</f>
        <v>263.92</v>
      </c>
      <c r="H184" s="327">
        <f>'Охотск '!H27</f>
        <v>282.66768000000002</v>
      </c>
      <c r="I184" s="327">
        <f>'Охотск '!I27</f>
        <v>18.747680000000003</v>
      </c>
      <c r="J184" s="327">
        <f>'Охотск '!J27</f>
        <v>0</v>
      </c>
      <c r="K184" s="327">
        <f>'Охотск '!K27</f>
        <v>282.66768000000002</v>
      </c>
      <c r="L184" s="327">
        <f>'Охотск '!L27</f>
        <v>107.10354652925129</v>
      </c>
      <c r="M184" s="70"/>
      <c r="O184" s="731"/>
    </row>
    <row r="185" spans="1:188" ht="60" x14ac:dyDescent="0.25">
      <c r="A185" s="78" t="s">
        <v>81</v>
      </c>
      <c r="B185" s="34">
        <f>'Охотск '!B28</f>
        <v>1328</v>
      </c>
      <c r="C185" s="34">
        <f>'Охотск '!C28</f>
        <v>553</v>
      </c>
      <c r="D185" s="34">
        <f>'Охотск '!D28</f>
        <v>310</v>
      </c>
      <c r="E185" s="106">
        <f>'Охотск '!E28</f>
        <v>56.057866184448471</v>
      </c>
      <c r="F185" s="327">
        <f>'Охотск '!F28</f>
        <v>5880.8488000000007</v>
      </c>
      <c r="G185" s="327">
        <f>'Охотск '!G28</f>
        <v>2450.35</v>
      </c>
      <c r="H185" s="327">
        <f>'Охотск '!H28</f>
        <v>1203.6644399999996</v>
      </c>
      <c r="I185" s="327">
        <f>'Охотск '!I28</f>
        <v>-1246.6855600000004</v>
      </c>
      <c r="J185" s="327">
        <f>'Охотск '!J28</f>
        <v>0</v>
      </c>
      <c r="K185" s="327">
        <f>'Охотск '!K28</f>
        <v>1203.6644399999996</v>
      </c>
      <c r="L185" s="327">
        <f>'Охотск '!L28</f>
        <v>49.122143367274049</v>
      </c>
      <c r="M185" s="70"/>
      <c r="O185" s="731"/>
    </row>
    <row r="186" spans="1:188" ht="45" x14ac:dyDescent="0.25">
      <c r="A186" s="78" t="s">
        <v>109</v>
      </c>
      <c r="B186" s="34">
        <f>'Охотск '!B29</f>
        <v>91</v>
      </c>
      <c r="C186" s="34">
        <f>'Охотск '!C29</f>
        <v>38</v>
      </c>
      <c r="D186" s="34">
        <f>'Охотск '!D29</f>
        <v>9</v>
      </c>
      <c r="E186" s="106">
        <f>'Охотск '!E29</f>
        <v>23.684210526315788</v>
      </c>
      <c r="F186" s="327">
        <f>'Охотск '!F29</f>
        <v>132.68254999999999</v>
      </c>
      <c r="G186" s="327">
        <f>'Охотск '!G29</f>
        <v>55.28</v>
      </c>
      <c r="H186" s="327">
        <f>'Охотск '!H29</f>
        <v>12.59892</v>
      </c>
      <c r="I186" s="327">
        <f>'Охотск '!I29</f>
        <v>-42.681080000000001</v>
      </c>
      <c r="J186" s="327">
        <f>'Охотск '!J29</f>
        <v>0</v>
      </c>
      <c r="K186" s="327">
        <f>'Охотск '!K29</f>
        <v>12.59892</v>
      </c>
      <c r="L186" s="327">
        <f>'Охотск '!L29</f>
        <v>22.791099855282198</v>
      </c>
      <c r="M186" s="70"/>
      <c r="O186" s="731"/>
    </row>
    <row r="187" spans="1:188" ht="30" x14ac:dyDescent="0.25">
      <c r="A187" s="271" t="s">
        <v>123</v>
      </c>
      <c r="B187" s="34">
        <f>'Охотск '!B30</f>
        <v>5000</v>
      </c>
      <c r="C187" s="34">
        <f>'Охотск '!C30</f>
        <v>2083</v>
      </c>
      <c r="D187" s="34">
        <f>'Охотск '!D30</f>
        <v>2783</v>
      </c>
      <c r="E187" s="106">
        <f>'Охотск '!E30</f>
        <v>133.60537686029767</v>
      </c>
      <c r="F187" s="327">
        <f>'Охотск '!F30</f>
        <v>7444</v>
      </c>
      <c r="G187" s="327">
        <f>'Охотск '!G30</f>
        <v>3101.67</v>
      </c>
      <c r="H187" s="327">
        <f>'Охотск '!H30</f>
        <v>4143.3303999999998</v>
      </c>
      <c r="I187" s="327">
        <f>'Охотск '!I30</f>
        <v>1041.6603999999998</v>
      </c>
      <c r="J187" s="327">
        <f>'Охотск '!J30</f>
        <v>0</v>
      </c>
      <c r="K187" s="327">
        <f>'Охотск '!K30</f>
        <v>4143.3303999999998</v>
      </c>
      <c r="L187" s="327">
        <f>'Охотск '!L30</f>
        <v>133.58385643862823</v>
      </c>
      <c r="M187" s="70"/>
      <c r="N187" s="70"/>
      <c r="O187" s="732"/>
    </row>
    <row r="188" spans="1:188" ht="15.75" thickBot="1" x14ac:dyDescent="0.3">
      <c r="A188" s="77" t="s">
        <v>4</v>
      </c>
      <c r="B188" s="34">
        <f>'Охотск '!B31</f>
        <v>0</v>
      </c>
      <c r="C188" s="34">
        <f>'Охотск '!C31</f>
        <v>0</v>
      </c>
      <c r="D188" s="34">
        <f>'Охотск '!D31</f>
        <v>0</v>
      </c>
      <c r="E188" s="106">
        <f>'Охотск '!E31</f>
        <v>0</v>
      </c>
      <c r="F188" s="327">
        <f>'Охотск '!F31</f>
        <v>19661.546870000002</v>
      </c>
      <c r="G188" s="327">
        <f>'Охотск '!G31</f>
        <v>8192.3100000000013</v>
      </c>
      <c r="H188" s="327">
        <f>'Охотск '!H31</f>
        <v>7245.5369599999995</v>
      </c>
      <c r="I188" s="327">
        <f>'Охотск '!I31</f>
        <v>-946.77304000000072</v>
      </c>
      <c r="J188" s="327">
        <f>'Охотск '!J31</f>
        <v>-76.969200000000001</v>
      </c>
      <c r="K188" s="327">
        <f>'Охотск '!K31</f>
        <v>7168.5677599999999</v>
      </c>
      <c r="L188" s="327">
        <f>'Охотск '!L31</f>
        <v>88.443149246061225</v>
      </c>
      <c r="M188" s="70"/>
      <c r="O188" s="731"/>
    </row>
    <row r="189" spans="1:188" ht="15" customHeight="1" x14ac:dyDescent="0.25">
      <c r="A189" s="66" t="s">
        <v>29</v>
      </c>
      <c r="B189" s="67"/>
      <c r="C189" s="67"/>
      <c r="D189" s="67"/>
      <c r="E189" s="109"/>
      <c r="F189" s="325"/>
      <c r="G189" s="325"/>
      <c r="H189" s="325"/>
      <c r="I189" s="325"/>
      <c r="J189" s="325"/>
      <c r="K189" s="325"/>
      <c r="L189" s="325"/>
      <c r="M189" s="70"/>
      <c r="O189" s="731"/>
    </row>
    <row r="190" spans="1:188" s="116" customFormat="1" ht="30" x14ac:dyDescent="0.25">
      <c r="A190" s="231" t="s">
        <v>120</v>
      </c>
      <c r="B190" s="250">
        <f>'2 уровень'!C303</f>
        <v>4187.1000000000004</v>
      </c>
      <c r="C190" s="250">
        <f>'2 уровень'!D303</f>
        <v>1744</v>
      </c>
      <c r="D190" s="250">
        <f>'2 уровень'!E303</f>
        <v>1632</v>
      </c>
      <c r="E190" s="251">
        <f>'2 уровень'!F303</f>
        <v>93.577981651376149</v>
      </c>
      <c r="F190" s="326">
        <f>'2 уровень'!G303</f>
        <v>8317.8076860000001</v>
      </c>
      <c r="G190" s="326">
        <f>'2 уровень'!H303</f>
        <v>3465.7500000000005</v>
      </c>
      <c r="H190" s="326">
        <f>'2 уровень'!I303</f>
        <v>2803.2018800000001</v>
      </c>
      <c r="I190" s="326">
        <f>'2 уровень'!J303</f>
        <v>-662.54811999999993</v>
      </c>
      <c r="J190" s="326">
        <f>'2 уровень'!K303</f>
        <v>-30.054390000000001</v>
      </c>
      <c r="K190" s="326">
        <f>'2 уровень'!L303</f>
        <v>2773.1474900000003</v>
      </c>
      <c r="L190" s="326">
        <f>'2 уровень'!M303</f>
        <v>80.882980018754949</v>
      </c>
      <c r="M190" s="151"/>
      <c r="N190" s="294"/>
      <c r="O190" s="731"/>
      <c r="P190" s="150"/>
      <c r="Q190" s="150"/>
      <c r="R190" s="150"/>
      <c r="S190" s="150"/>
      <c r="T190" s="150"/>
      <c r="U190" s="150"/>
      <c r="V190" s="150"/>
      <c r="W190" s="150"/>
      <c r="X190" s="150"/>
      <c r="Y190" s="150"/>
      <c r="Z190" s="150"/>
      <c r="AA190" s="150"/>
      <c r="AB190" s="150"/>
      <c r="AC190" s="150"/>
      <c r="AD190" s="150"/>
      <c r="AE190" s="150"/>
      <c r="AF190" s="150"/>
      <c r="AG190" s="150"/>
      <c r="AH190" s="150"/>
      <c r="AI190" s="150"/>
      <c r="AJ190" s="150"/>
      <c r="AK190" s="150"/>
      <c r="AL190" s="150"/>
      <c r="AM190" s="150"/>
      <c r="AN190" s="150"/>
      <c r="AO190" s="150"/>
      <c r="AP190" s="150"/>
      <c r="AQ190" s="150"/>
      <c r="AR190" s="150"/>
      <c r="AS190" s="150"/>
      <c r="AT190" s="150"/>
      <c r="AU190" s="150"/>
      <c r="AV190" s="150"/>
      <c r="AW190" s="150"/>
      <c r="AX190" s="150"/>
      <c r="AY190" s="150"/>
      <c r="AZ190" s="150"/>
      <c r="BA190" s="150"/>
      <c r="BB190" s="150"/>
      <c r="BC190" s="150"/>
      <c r="BD190" s="150"/>
      <c r="BE190" s="150"/>
      <c r="BF190" s="150"/>
      <c r="BG190" s="150"/>
      <c r="BH190" s="150"/>
      <c r="BI190" s="150"/>
      <c r="BJ190" s="150"/>
      <c r="BK190" s="150"/>
      <c r="BL190" s="150"/>
      <c r="BM190" s="150"/>
      <c r="BN190" s="150"/>
      <c r="BO190" s="150"/>
      <c r="BP190" s="150"/>
      <c r="BQ190" s="150"/>
      <c r="BR190" s="150"/>
      <c r="BS190" s="150"/>
      <c r="BT190" s="150"/>
      <c r="BU190" s="150"/>
      <c r="BV190" s="150"/>
      <c r="BW190" s="150"/>
      <c r="BX190" s="150"/>
      <c r="BY190" s="150"/>
      <c r="BZ190" s="150"/>
      <c r="CA190" s="150"/>
      <c r="CB190" s="150"/>
      <c r="CC190" s="150"/>
      <c r="CD190" s="150"/>
      <c r="CE190" s="150"/>
      <c r="CF190" s="150"/>
      <c r="CG190" s="150"/>
      <c r="CH190" s="150"/>
      <c r="CI190" s="150"/>
      <c r="CJ190" s="150"/>
      <c r="CK190" s="150"/>
      <c r="CL190" s="150"/>
      <c r="CM190" s="150"/>
      <c r="CN190" s="150"/>
      <c r="CO190" s="150"/>
      <c r="CP190" s="150"/>
      <c r="CQ190" s="150"/>
      <c r="CR190" s="150"/>
      <c r="CS190" s="150"/>
      <c r="CT190" s="150"/>
      <c r="CU190" s="150"/>
      <c r="CV190" s="150"/>
      <c r="CW190" s="150"/>
      <c r="CX190" s="150"/>
      <c r="CY190" s="150"/>
      <c r="CZ190" s="150"/>
      <c r="DA190" s="150"/>
      <c r="DB190" s="150"/>
      <c r="DC190" s="150"/>
      <c r="DD190" s="150"/>
      <c r="DE190" s="150"/>
      <c r="DF190" s="150"/>
      <c r="DG190" s="150"/>
      <c r="DH190" s="150"/>
      <c r="DI190" s="150"/>
      <c r="DJ190" s="150"/>
      <c r="DK190" s="150"/>
      <c r="DL190" s="150"/>
      <c r="DM190" s="150"/>
      <c r="DN190" s="150"/>
      <c r="DO190" s="150"/>
      <c r="DP190" s="150"/>
      <c r="DQ190" s="150"/>
      <c r="DR190" s="150"/>
      <c r="DS190" s="150"/>
      <c r="DT190" s="150"/>
      <c r="DU190" s="150"/>
      <c r="DV190" s="150"/>
      <c r="DW190" s="150"/>
      <c r="DX190" s="150"/>
      <c r="DY190" s="150"/>
      <c r="DZ190" s="150"/>
      <c r="EA190" s="150"/>
      <c r="EB190" s="150"/>
      <c r="EC190" s="150"/>
      <c r="ED190" s="150"/>
      <c r="EE190" s="150"/>
      <c r="EF190" s="150"/>
      <c r="EG190" s="150"/>
      <c r="EH190" s="150"/>
      <c r="EI190" s="150"/>
      <c r="EJ190" s="150"/>
      <c r="EK190" s="150"/>
      <c r="EL190" s="150"/>
      <c r="EM190" s="150"/>
      <c r="EN190" s="150"/>
      <c r="EO190" s="150"/>
      <c r="EP190" s="150"/>
      <c r="EQ190" s="150"/>
      <c r="ER190" s="150"/>
      <c r="ES190" s="150"/>
      <c r="ET190" s="150"/>
      <c r="EU190" s="150"/>
      <c r="EV190" s="150"/>
      <c r="EW190" s="150"/>
      <c r="EX190" s="150"/>
      <c r="EY190" s="150"/>
      <c r="EZ190" s="150"/>
      <c r="FA190" s="150"/>
      <c r="FB190" s="150"/>
      <c r="FC190" s="150"/>
      <c r="FD190" s="150"/>
      <c r="FE190" s="150"/>
      <c r="FF190" s="150"/>
      <c r="FG190" s="150"/>
      <c r="FH190" s="150"/>
      <c r="FI190" s="150"/>
      <c r="FJ190" s="150"/>
      <c r="FK190" s="150"/>
      <c r="FL190" s="150"/>
      <c r="FM190" s="150"/>
      <c r="FN190" s="150"/>
      <c r="FO190" s="150"/>
      <c r="FP190" s="150"/>
      <c r="FQ190" s="150"/>
      <c r="FR190" s="150"/>
      <c r="FS190" s="150"/>
      <c r="FT190" s="150"/>
      <c r="FU190" s="150"/>
      <c r="FV190" s="150"/>
      <c r="FW190" s="150"/>
      <c r="FX190" s="150"/>
      <c r="FY190" s="150"/>
      <c r="FZ190" s="150"/>
      <c r="GA190" s="150"/>
      <c r="GB190" s="150"/>
      <c r="GC190" s="150"/>
      <c r="GD190" s="150"/>
      <c r="GE190" s="150"/>
      <c r="GF190" s="150"/>
    </row>
    <row r="191" spans="1:188" s="116" customFormat="1" ht="30" x14ac:dyDescent="0.25">
      <c r="A191" s="78" t="s">
        <v>79</v>
      </c>
      <c r="B191" s="166">
        <f>'2 уровень'!C304</f>
        <v>2987</v>
      </c>
      <c r="C191" s="166">
        <f>'2 уровень'!D304</f>
        <v>1245</v>
      </c>
      <c r="D191" s="284">
        <f>'2 уровень'!E304</f>
        <v>1100</v>
      </c>
      <c r="E191" s="167">
        <f>'2 уровень'!F304</f>
        <v>88.353413654618478</v>
      </c>
      <c r="F191" s="328">
        <f>'2 уровень'!G304</f>
        <v>4693.9510200000004</v>
      </c>
      <c r="G191" s="328">
        <f>'2 уровень'!H304</f>
        <v>1955.81</v>
      </c>
      <c r="H191" s="327">
        <f>'2 уровень'!I304</f>
        <v>1853.3088</v>
      </c>
      <c r="I191" s="327">
        <f>'2 уровень'!J304</f>
        <v>-102.50119999999993</v>
      </c>
      <c r="J191" s="327">
        <f>'2 уровень'!K304</f>
        <v>-21.00506</v>
      </c>
      <c r="K191" s="327">
        <f>'2 уровень'!L304</f>
        <v>1832.3037400000001</v>
      </c>
      <c r="L191" s="328">
        <f>'2 уровень'!M304</f>
        <v>94.759143270563101</v>
      </c>
      <c r="M191" s="151"/>
      <c r="N191" s="294"/>
      <c r="O191" s="731"/>
      <c r="P191" s="150"/>
      <c r="Q191" s="150"/>
      <c r="R191" s="150"/>
      <c r="S191" s="150"/>
      <c r="T191" s="150"/>
      <c r="U191" s="150"/>
      <c r="V191" s="150"/>
      <c r="W191" s="150"/>
      <c r="X191" s="150"/>
      <c r="Y191" s="150"/>
      <c r="Z191" s="150"/>
      <c r="AA191" s="150"/>
      <c r="AB191" s="150"/>
      <c r="AC191" s="150"/>
      <c r="AD191" s="150"/>
      <c r="AE191" s="150"/>
      <c r="AF191" s="150"/>
      <c r="AG191" s="150"/>
      <c r="AH191" s="150"/>
      <c r="AI191" s="150"/>
      <c r="AJ191" s="150"/>
      <c r="AK191" s="150"/>
      <c r="AL191" s="150"/>
      <c r="AM191" s="150"/>
      <c r="AN191" s="150"/>
      <c r="AO191" s="150"/>
      <c r="AP191" s="150"/>
      <c r="AQ191" s="150"/>
      <c r="AR191" s="150"/>
      <c r="AS191" s="150"/>
      <c r="AT191" s="150"/>
      <c r="AU191" s="150"/>
      <c r="AV191" s="150"/>
      <c r="AW191" s="150"/>
      <c r="AX191" s="150"/>
      <c r="AY191" s="150"/>
      <c r="AZ191" s="150"/>
      <c r="BA191" s="150"/>
      <c r="BB191" s="150"/>
      <c r="BC191" s="150"/>
      <c r="BD191" s="150"/>
      <c r="BE191" s="150"/>
      <c r="BF191" s="150"/>
      <c r="BG191" s="150"/>
      <c r="BH191" s="150"/>
      <c r="BI191" s="150"/>
      <c r="BJ191" s="150"/>
      <c r="BK191" s="150"/>
      <c r="BL191" s="150"/>
      <c r="BM191" s="150"/>
      <c r="BN191" s="150"/>
      <c r="BO191" s="150"/>
      <c r="BP191" s="150"/>
      <c r="BQ191" s="150"/>
      <c r="BR191" s="150"/>
      <c r="BS191" s="150"/>
      <c r="BT191" s="150"/>
      <c r="BU191" s="150"/>
      <c r="BV191" s="150"/>
      <c r="BW191" s="150"/>
      <c r="BX191" s="150"/>
      <c r="BY191" s="150"/>
      <c r="BZ191" s="150"/>
      <c r="CA191" s="150"/>
      <c r="CB191" s="150"/>
      <c r="CC191" s="150"/>
      <c r="CD191" s="150"/>
      <c r="CE191" s="150"/>
      <c r="CF191" s="150"/>
      <c r="CG191" s="150"/>
      <c r="CH191" s="150"/>
      <c r="CI191" s="150"/>
      <c r="CJ191" s="150"/>
      <c r="CK191" s="150"/>
      <c r="CL191" s="150"/>
      <c r="CM191" s="150"/>
      <c r="CN191" s="150"/>
      <c r="CO191" s="150"/>
      <c r="CP191" s="150"/>
      <c r="CQ191" s="150"/>
      <c r="CR191" s="150"/>
      <c r="CS191" s="150"/>
      <c r="CT191" s="150"/>
      <c r="CU191" s="150"/>
      <c r="CV191" s="150"/>
      <c r="CW191" s="150"/>
      <c r="CX191" s="150"/>
      <c r="CY191" s="150"/>
      <c r="CZ191" s="150"/>
      <c r="DA191" s="150"/>
      <c r="DB191" s="150"/>
      <c r="DC191" s="150"/>
      <c r="DD191" s="150"/>
      <c r="DE191" s="150"/>
      <c r="DF191" s="150"/>
      <c r="DG191" s="150"/>
      <c r="DH191" s="150"/>
      <c r="DI191" s="150"/>
      <c r="DJ191" s="150"/>
      <c r="DK191" s="150"/>
      <c r="DL191" s="150"/>
      <c r="DM191" s="150"/>
      <c r="DN191" s="150"/>
      <c r="DO191" s="150"/>
      <c r="DP191" s="150"/>
      <c r="DQ191" s="150"/>
      <c r="DR191" s="150"/>
      <c r="DS191" s="150"/>
      <c r="DT191" s="150"/>
      <c r="DU191" s="150"/>
      <c r="DV191" s="150"/>
      <c r="DW191" s="150"/>
      <c r="DX191" s="150"/>
      <c r="DY191" s="150"/>
      <c r="DZ191" s="150"/>
      <c r="EA191" s="150"/>
      <c r="EB191" s="150"/>
      <c r="EC191" s="150"/>
      <c r="ED191" s="150"/>
      <c r="EE191" s="150"/>
      <c r="EF191" s="150"/>
      <c r="EG191" s="150"/>
      <c r="EH191" s="150"/>
      <c r="EI191" s="150"/>
      <c r="EJ191" s="150"/>
      <c r="EK191" s="150"/>
      <c r="EL191" s="150"/>
      <c r="EM191" s="150"/>
      <c r="EN191" s="150"/>
      <c r="EO191" s="150"/>
      <c r="EP191" s="150"/>
      <c r="EQ191" s="150"/>
      <c r="ER191" s="150"/>
      <c r="ES191" s="150"/>
      <c r="ET191" s="150"/>
      <c r="EU191" s="150"/>
      <c r="EV191" s="150"/>
      <c r="EW191" s="150"/>
      <c r="EX191" s="150"/>
      <c r="EY191" s="150"/>
      <c r="EZ191" s="150"/>
      <c r="FA191" s="150"/>
      <c r="FB191" s="150"/>
      <c r="FC191" s="150"/>
      <c r="FD191" s="150"/>
      <c r="FE191" s="150"/>
      <c r="FF191" s="150"/>
      <c r="FG191" s="150"/>
      <c r="FH191" s="150"/>
      <c r="FI191" s="150"/>
      <c r="FJ191" s="150"/>
      <c r="FK191" s="150"/>
      <c r="FL191" s="150"/>
      <c r="FM191" s="150"/>
      <c r="FN191" s="150"/>
      <c r="FO191" s="150"/>
      <c r="FP191" s="150"/>
      <c r="FQ191" s="150"/>
      <c r="FR191" s="150"/>
      <c r="FS191" s="150"/>
      <c r="FT191" s="150"/>
      <c r="FU191" s="150"/>
      <c r="FV191" s="150"/>
      <c r="FW191" s="150"/>
      <c r="FX191" s="150"/>
      <c r="FY191" s="150"/>
      <c r="FZ191" s="150"/>
      <c r="GA191" s="150"/>
      <c r="GB191" s="150"/>
      <c r="GC191" s="150"/>
      <c r="GD191" s="150"/>
      <c r="GE191" s="150"/>
      <c r="GF191" s="150"/>
    </row>
    <row r="192" spans="1:188" s="116" customFormat="1" ht="30" x14ac:dyDescent="0.25">
      <c r="A192" s="78" t="s">
        <v>80</v>
      </c>
      <c r="B192" s="166">
        <f>'2 уровень'!C305</f>
        <v>896.1</v>
      </c>
      <c r="C192" s="166">
        <f>'2 уровень'!D305</f>
        <v>373</v>
      </c>
      <c r="D192" s="284">
        <f>'2 уровень'!E305</f>
        <v>532</v>
      </c>
      <c r="E192" s="167">
        <f>'2 уровень'!F305</f>
        <v>142.62734584450402</v>
      </c>
      <c r="F192" s="328">
        <f>'2 уровень'!G305</f>
        <v>1628.984346</v>
      </c>
      <c r="G192" s="328">
        <f>'2 уровень'!H305</f>
        <v>678.74</v>
      </c>
      <c r="H192" s="327">
        <f>'2 уровень'!I305</f>
        <v>949.89308000000005</v>
      </c>
      <c r="I192" s="327">
        <f>'2 уровень'!J305</f>
        <v>271.15308000000005</v>
      </c>
      <c r="J192" s="327">
        <f>'2 уровень'!K305</f>
        <v>-9.0493300000000012</v>
      </c>
      <c r="K192" s="327">
        <f>'2 уровень'!L305</f>
        <v>940.84375</v>
      </c>
      <c r="L192" s="328">
        <f>'2 уровень'!M305</f>
        <v>139.94947697203642</v>
      </c>
      <c r="M192" s="151"/>
      <c r="N192" s="294"/>
      <c r="O192" s="731"/>
      <c r="P192" s="150"/>
      <c r="Q192" s="150"/>
      <c r="R192" s="150"/>
      <c r="S192" s="150"/>
      <c r="T192" s="150"/>
      <c r="U192" s="150"/>
      <c r="V192" s="150"/>
      <c r="W192" s="150"/>
      <c r="X192" s="150"/>
      <c r="Y192" s="150"/>
      <c r="Z192" s="150"/>
      <c r="AA192" s="150"/>
      <c r="AB192" s="150"/>
      <c r="AC192" s="150"/>
      <c r="AD192" s="150"/>
      <c r="AE192" s="150"/>
      <c r="AF192" s="150"/>
      <c r="AG192" s="150"/>
      <c r="AH192" s="150"/>
      <c r="AI192" s="150"/>
      <c r="AJ192" s="150"/>
      <c r="AK192" s="150"/>
      <c r="AL192" s="150"/>
      <c r="AM192" s="150"/>
      <c r="AN192" s="150"/>
      <c r="AO192" s="150"/>
      <c r="AP192" s="150"/>
      <c r="AQ192" s="150"/>
      <c r="AR192" s="150"/>
      <c r="AS192" s="150"/>
      <c r="AT192" s="150"/>
      <c r="AU192" s="150"/>
      <c r="AV192" s="150"/>
      <c r="AW192" s="150"/>
      <c r="AX192" s="150"/>
      <c r="AY192" s="150"/>
      <c r="AZ192" s="150"/>
      <c r="BA192" s="150"/>
      <c r="BB192" s="150"/>
      <c r="BC192" s="150"/>
      <c r="BD192" s="150"/>
      <c r="BE192" s="150"/>
      <c r="BF192" s="150"/>
      <c r="BG192" s="150"/>
      <c r="BH192" s="150"/>
      <c r="BI192" s="150"/>
      <c r="BJ192" s="150"/>
      <c r="BK192" s="150"/>
      <c r="BL192" s="150"/>
      <c r="BM192" s="150"/>
      <c r="BN192" s="150"/>
      <c r="BO192" s="150"/>
      <c r="BP192" s="150"/>
      <c r="BQ192" s="150"/>
      <c r="BR192" s="150"/>
      <c r="BS192" s="150"/>
      <c r="BT192" s="150"/>
      <c r="BU192" s="150"/>
      <c r="BV192" s="150"/>
      <c r="BW192" s="150"/>
      <c r="BX192" s="150"/>
      <c r="BY192" s="150"/>
      <c r="BZ192" s="150"/>
      <c r="CA192" s="150"/>
      <c r="CB192" s="150"/>
      <c r="CC192" s="150"/>
      <c r="CD192" s="150"/>
      <c r="CE192" s="150"/>
      <c r="CF192" s="150"/>
      <c r="CG192" s="150"/>
      <c r="CH192" s="150"/>
      <c r="CI192" s="150"/>
      <c r="CJ192" s="150"/>
      <c r="CK192" s="150"/>
      <c r="CL192" s="150"/>
      <c r="CM192" s="150"/>
      <c r="CN192" s="150"/>
      <c r="CO192" s="150"/>
      <c r="CP192" s="150"/>
      <c r="CQ192" s="150"/>
      <c r="CR192" s="150"/>
      <c r="CS192" s="150"/>
      <c r="CT192" s="150"/>
      <c r="CU192" s="150"/>
      <c r="CV192" s="150"/>
      <c r="CW192" s="150"/>
      <c r="CX192" s="150"/>
      <c r="CY192" s="150"/>
      <c r="CZ192" s="150"/>
      <c r="DA192" s="150"/>
      <c r="DB192" s="150"/>
      <c r="DC192" s="150"/>
      <c r="DD192" s="150"/>
      <c r="DE192" s="150"/>
      <c r="DF192" s="150"/>
      <c r="DG192" s="150"/>
      <c r="DH192" s="150"/>
      <c r="DI192" s="150"/>
      <c r="DJ192" s="150"/>
      <c r="DK192" s="150"/>
      <c r="DL192" s="150"/>
      <c r="DM192" s="150"/>
      <c r="DN192" s="150"/>
      <c r="DO192" s="150"/>
      <c r="DP192" s="150"/>
      <c r="DQ192" s="150"/>
      <c r="DR192" s="150"/>
      <c r="DS192" s="150"/>
      <c r="DT192" s="150"/>
      <c r="DU192" s="150"/>
      <c r="DV192" s="150"/>
      <c r="DW192" s="150"/>
      <c r="DX192" s="150"/>
      <c r="DY192" s="150"/>
      <c r="DZ192" s="150"/>
      <c r="EA192" s="150"/>
      <c r="EB192" s="150"/>
      <c r="EC192" s="150"/>
      <c r="ED192" s="150"/>
      <c r="EE192" s="150"/>
      <c r="EF192" s="150"/>
      <c r="EG192" s="150"/>
      <c r="EH192" s="150"/>
      <c r="EI192" s="150"/>
      <c r="EJ192" s="150"/>
      <c r="EK192" s="150"/>
      <c r="EL192" s="150"/>
      <c r="EM192" s="150"/>
      <c r="EN192" s="150"/>
      <c r="EO192" s="150"/>
      <c r="EP192" s="150"/>
      <c r="EQ192" s="150"/>
      <c r="ER192" s="150"/>
      <c r="ES192" s="150"/>
      <c r="ET192" s="150"/>
      <c r="EU192" s="150"/>
      <c r="EV192" s="150"/>
      <c r="EW192" s="150"/>
      <c r="EX192" s="150"/>
      <c r="EY192" s="150"/>
      <c r="EZ192" s="150"/>
      <c r="FA192" s="150"/>
      <c r="FB192" s="150"/>
      <c r="FC192" s="150"/>
      <c r="FD192" s="150"/>
      <c r="FE192" s="150"/>
      <c r="FF192" s="150"/>
      <c r="FG192" s="150"/>
      <c r="FH192" s="150"/>
      <c r="FI192" s="150"/>
      <c r="FJ192" s="150"/>
      <c r="FK192" s="150"/>
      <c r="FL192" s="150"/>
      <c r="FM192" s="150"/>
      <c r="FN192" s="150"/>
      <c r="FO192" s="150"/>
      <c r="FP192" s="150"/>
      <c r="FQ192" s="150"/>
      <c r="FR192" s="150"/>
      <c r="FS192" s="150"/>
      <c r="FT192" s="150"/>
      <c r="FU192" s="150"/>
      <c r="FV192" s="150"/>
      <c r="FW192" s="150"/>
      <c r="FX192" s="150"/>
      <c r="FY192" s="150"/>
      <c r="FZ192" s="150"/>
      <c r="GA192" s="150"/>
      <c r="GB192" s="150"/>
      <c r="GC192" s="150"/>
      <c r="GD192" s="150"/>
      <c r="GE192" s="150"/>
      <c r="GF192" s="150"/>
    </row>
    <row r="193" spans="1:188" s="116" customFormat="1" ht="30" x14ac:dyDescent="0.25">
      <c r="A193" s="78" t="s">
        <v>110</v>
      </c>
      <c r="B193" s="166">
        <f>'2 уровень'!C306</f>
        <v>25</v>
      </c>
      <c r="C193" s="166">
        <f>'2 уровень'!D306</f>
        <v>10</v>
      </c>
      <c r="D193" s="284">
        <f>'2 уровень'!E306</f>
        <v>0</v>
      </c>
      <c r="E193" s="167">
        <f>'2 уровень'!F306</f>
        <v>0</v>
      </c>
      <c r="F193" s="328">
        <f>'2 уровень'!G306</f>
        <v>164.05199999999999</v>
      </c>
      <c r="G193" s="328">
        <f>'2 уровень'!H306</f>
        <v>68.36</v>
      </c>
      <c r="H193" s="327">
        <f>'2 уровень'!I306</f>
        <v>0</v>
      </c>
      <c r="I193" s="327">
        <f>'2 уровень'!J306</f>
        <v>-68.36</v>
      </c>
      <c r="J193" s="327">
        <f>'2 уровень'!K306</f>
        <v>0</v>
      </c>
      <c r="K193" s="327">
        <f>'2 уровень'!L306</f>
        <v>0</v>
      </c>
      <c r="L193" s="328">
        <f>'2 уровень'!M306</f>
        <v>0</v>
      </c>
      <c r="M193" s="151"/>
      <c r="N193" s="294"/>
      <c r="O193" s="731"/>
      <c r="P193" s="150"/>
      <c r="Q193" s="150"/>
      <c r="R193" s="150"/>
      <c r="S193" s="150"/>
      <c r="T193" s="150"/>
      <c r="U193" s="150"/>
      <c r="V193" s="150"/>
      <c r="W193" s="150"/>
      <c r="X193" s="150"/>
      <c r="Y193" s="150"/>
      <c r="Z193" s="150"/>
      <c r="AA193" s="150"/>
      <c r="AB193" s="150"/>
      <c r="AC193" s="150"/>
      <c r="AD193" s="150"/>
      <c r="AE193" s="150"/>
      <c r="AF193" s="150"/>
      <c r="AG193" s="150"/>
      <c r="AH193" s="150"/>
      <c r="AI193" s="150"/>
      <c r="AJ193" s="150"/>
      <c r="AK193" s="150"/>
      <c r="AL193" s="150"/>
      <c r="AM193" s="150"/>
      <c r="AN193" s="150"/>
      <c r="AO193" s="150"/>
      <c r="AP193" s="150"/>
      <c r="AQ193" s="150"/>
      <c r="AR193" s="150"/>
      <c r="AS193" s="150"/>
      <c r="AT193" s="150"/>
      <c r="AU193" s="150"/>
      <c r="AV193" s="150"/>
      <c r="AW193" s="150"/>
      <c r="AX193" s="150"/>
      <c r="AY193" s="150"/>
      <c r="AZ193" s="150"/>
      <c r="BA193" s="150"/>
      <c r="BB193" s="150"/>
      <c r="BC193" s="150"/>
      <c r="BD193" s="150"/>
      <c r="BE193" s="150"/>
      <c r="BF193" s="150"/>
      <c r="BG193" s="150"/>
      <c r="BH193" s="150"/>
      <c r="BI193" s="150"/>
      <c r="BJ193" s="150"/>
      <c r="BK193" s="150"/>
      <c r="BL193" s="150"/>
      <c r="BM193" s="150"/>
      <c r="BN193" s="150"/>
      <c r="BO193" s="150"/>
      <c r="BP193" s="150"/>
      <c r="BQ193" s="150"/>
      <c r="BR193" s="150"/>
      <c r="BS193" s="150"/>
      <c r="BT193" s="150"/>
      <c r="BU193" s="150"/>
      <c r="BV193" s="150"/>
      <c r="BW193" s="150"/>
      <c r="BX193" s="150"/>
      <c r="BY193" s="150"/>
      <c r="BZ193" s="150"/>
      <c r="CA193" s="150"/>
      <c r="CB193" s="150"/>
      <c r="CC193" s="150"/>
      <c r="CD193" s="150"/>
      <c r="CE193" s="150"/>
      <c r="CF193" s="150"/>
      <c r="CG193" s="150"/>
      <c r="CH193" s="150"/>
      <c r="CI193" s="150"/>
      <c r="CJ193" s="150"/>
      <c r="CK193" s="150"/>
      <c r="CL193" s="150"/>
      <c r="CM193" s="150"/>
      <c r="CN193" s="150"/>
      <c r="CO193" s="150"/>
      <c r="CP193" s="150"/>
      <c r="CQ193" s="150"/>
      <c r="CR193" s="150"/>
      <c r="CS193" s="150"/>
      <c r="CT193" s="150"/>
      <c r="CU193" s="150"/>
      <c r="CV193" s="150"/>
      <c r="CW193" s="150"/>
      <c r="CX193" s="150"/>
      <c r="CY193" s="150"/>
      <c r="CZ193" s="150"/>
      <c r="DA193" s="150"/>
      <c r="DB193" s="150"/>
      <c r="DC193" s="150"/>
      <c r="DD193" s="150"/>
      <c r="DE193" s="150"/>
      <c r="DF193" s="150"/>
      <c r="DG193" s="150"/>
      <c r="DH193" s="150"/>
      <c r="DI193" s="150"/>
      <c r="DJ193" s="150"/>
      <c r="DK193" s="150"/>
      <c r="DL193" s="150"/>
      <c r="DM193" s="150"/>
      <c r="DN193" s="150"/>
      <c r="DO193" s="150"/>
      <c r="DP193" s="150"/>
      <c r="DQ193" s="150"/>
      <c r="DR193" s="150"/>
      <c r="DS193" s="150"/>
      <c r="DT193" s="150"/>
      <c r="DU193" s="150"/>
      <c r="DV193" s="150"/>
      <c r="DW193" s="150"/>
      <c r="DX193" s="150"/>
      <c r="DY193" s="150"/>
      <c r="DZ193" s="150"/>
      <c r="EA193" s="150"/>
      <c r="EB193" s="150"/>
      <c r="EC193" s="150"/>
      <c r="ED193" s="150"/>
      <c r="EE193" s="150"/>
      <c r="EF193" s="150"/>
      <c r="EG193" s="150"/>
      <c r="EH193" s="150"/>
      <c r="EI193" s="150"/>
      <c r="EJ193" s="150"/>
      <c r="EK193" s="150"/>
      <c r="EL193" s="150"/>
      <c r="EM193" s="150"/>
      <c r="EN193" s="150"/>
      <c r="EO193" s="150"/>
      <c r="EP193" s="150"/>
      <c r="EQ193" s="150"/>
      <c r="ER193" s="150"/>
      <c r="ES193" s="150"/>
      <c r="ET193" s="150"/>
      <c r="EU193" s="150"/>
      <c r="EV193" s="150"/>
      <c r="EW193" s="150"/>
      <c r="EX193" s="150"/>
      <c r="EY193" s="150"/>
      <c r="EZ193" s="150"/>
      <c r="FA193" s="150"/>
      <c r="FB193" s="150"/>
      <c r="FC193" s="150"/>
      <c r="FD193" s="150"/>
      <c r="FE193" s="150"/>
      <c r="FF193" s="150"/>
      <c r="FG193" s="150"/>
      <c r="FH193" s="150"/>
      <c r="FI193" s="150"/>
      <c r="FJ193" s="150"/>
      <c r="FK193" s="150"/>
      <c r="FL193" s="150"/>
      <c r="FM193" s="150"/>
      <c r="FN193" s="150"/>
      <c r="FO193" s="150"/>
      <c r="FP193" s="150"/>
      <c r="FQ193" s="150"/>
      <c r="FR193" s="150"/>
      <c r="FS193" s="150"/>
      <c r="FT193" s="150"/>
      <c r="FU193" s="150"/>
      <c r="FV193" s="150"/>
      <c r="FW193" s="150"/>
      <c r="FX193" s="150"/>
      <c r="FY193" s="150"/>
      <c r="FZ193" s="150"/>
      <c r="GA193" s="150"/>
      <c r="GB193" s="150"/>
      <c r="GC193" s="150"/>
      <c r="GD193" s="150"/>
      <c r="GE193" s="150"/>
      <c r="GF193" s="150"/>
    </row>
    <row r="194" spans="1:188" s="116" customFormat="1" ht="30" x14ac:dyDescent="0.25">
      <c r="A194" s="78" t="s">
        <v>111</v>
      </c>
      <c r="B194" s="166">
        <f>'2 уровень'!C307</f>
        <v>279</v>
      </c>
      <c r="C194" s="166">
        <f>'2 уровень'!D307</f>
        <v>116</v>
      </c>
      <c r="D194" s="284">
        <f>'2 уровень'!E307</f>
        <v>0</v>
      </c>
      <c r="E194" s="167">
        <f>'2 уровень'!F307</f>
        <v>0</v>
      </c>
      <c r="F194" s="328">
        <f>'2 уровень'!G307</f>
        <v>1830.82032</v>
      </c>
      <c r="G194" s="328">
        <f>'2 уровень'!H307</f>
        <v>762.84</v>
      </c>
      <c r="H194" s="327">
        <f>'2 уровень'!I307</f>
        <v>0</v>
      </c>
      <c r="I194" s="327">
        <f>'2 уровень'!J307</f>
        <v>-762.84</v>
      </c>
      <c r="J194" s="327">
        <f>'2 уровень'!K307</f>
        <v>0</v>
      </c>
      <c r="K194" s="327">
        <f>'2 уровень'!L307</f>
        <v>0</v>
      </c>
      <c r="L194" s="328">
        <f>'2 уровень'!M307</f>
        <v>0</v>
      </c>
      <c r="M194" s="151"/>
      <c r="N194" s="294"/>
      <c r="O194" s="731"/>
      <c r="P194" s="150"/>
      <c r="Q194" s="150"/>
      <c r="R194" s="150"/>
      <c r="S194" s="150"/>
      <c r="T194" s="150"/>
      <c r="U194" s="150"/>
      <c r="V194" s="150"/>
      <c r="W194" s="150"/>
      <c r="X194" s="150"/>
      <c r="Y194" s="150"/>
      <c r="Z194" s="150"/>
      <c r="AA194" s="150"/>
      <c r="AB194" s="150"/>
      <c r="AC194" s="150"/>
      <c r="AD194" s="150"/>
      <c r="AE194" s="150"/>
      <c r="AF194" s="150"/>
      <c r="AG194" s="150"/>
      <c r="AH194" s="150"/>
      <c r="AI194" s="150"/>
      <c r="AJ194" s="150"/>
      <c r="AK194" s="150"/>
      <c r="AL194" s="150"/>
      <c r="AM194" s="150"/>
      <c r="AN194" s="150"/>
      <c r="AO194" s="150"/>
      <c r="AP194" s="150"/>
      <c r="AQ194" s="150"/>
      <c r="AR194" s="150"/>
      <c r="AS194" s="150"/>
      <c r="AT194" s="150"/>
      <c r="AU194" s="150"/>
      <c r="AV194" s="150"/>
      <c r="AW194" s="150"/>
      <c r="AX194" s="150"/>
      <c r="AY194" s="150"/>
      <c r="AZ194" s="150"/>
      <c r="BA194" s="150"/>
      <c r="BB194" s="150"/>
      <c r="BC194" s="150"/>
      <c r="BD194" s="150"/>
      <c r="BE194" s="150"/>
      <c r="BF194" s="150"/>
      <c r="BG194" s="150"/>
      <c r="BH194" s="150"/>
      <c r="BI194" s="150"/>
      <c r="BJ194" s="150"/>
      <c r="BK194" s="150"/>
      <c r="BL194" s="150"/>
      <c r="BM194" s="150"/>
      <c r="BN194" s="150"/>
      <c r="BO194" s="150"/>
      <c r="BP194" s="150"/>
      <c r="BQ194" s="150"/>
      <c r="BR194" s="150"/>
      <c r="BS194" s="150"/>
      <c r="BT194" s="150"/>
      <c r="BU194" s="150"/>
      <c r="BV194" s="150"/>
      <c r="BW194" s="150"/>
      <c r="BX194" s="150"/>
      <c r="BY194" s="150"/>
      <c r="BZ194" s="150"/>
      <c r="CA194" s="150"/>
      <c r="CB194" s="150"/>
      <c r="CC194" s="150"/>
      <c r="CD194" s="150"/>
      <c r="CE194" s="150"/>
      <c r="CF194" s="150"/>
      <c r="CG194" s="150"/>
      <c r="CH194" s="150"/>
      <c r="CI194" s="150"/>
      <c r="CJ194" s="150"/>
      <c r="CK194" s="150"/>
      <c r="CL194" s="150"/>
      <c r="CM194" s="150"/>
      <c r="CN194" s="150"/>
      <c r="CO194" s="150"/>
      <c r="CP194" s="150"/>
      <c r="CQ194" s="150"/>
      <c r="CR194" s="150"/>
      <c r="CS194" s="150"/>
      <c r="CT194" s="150"/>
      <c r="CU194" s="150"/>
      <c r="CV194" s="150"/>
      <c r="CW194" s="150"/>
      <c r="CX194" s="150"/>
      <c r="CY194" s="150"/>
      <c r="CZ194" s="150"/>
      <c r="DA194" s="150"/>
      <c r="DB194" s="150"/>
      <c r="DC194" s="150"/>
      <c r="DD194" s="150"/>
      <c r="DE194" s="150"/>
      <c r="DF194" s="150"/>
      <c r="DG194" s="150"/>
      <c r="DH194" s="150"/>
      <c r="DI194" s="150"/>
      <c r="DJ194" s="150"/>
      <c r="DK194" s="150"/>
      <c r="DL194" s="150"/>
      <c r="DM194" s="150"/>
      <c r="DN194" s="150"/>
      <c r="DO194" s="150"/>
      <c r="DP194" s="150"/>
      <c r="DQ194" s="150"/>
      <c r="DR194" s="150"/>
      <c r="DS194" s="150"/>
      <c r="DT194" s="150"/>
      <c r="DU194" s="150"/>
      <c r="DV194" s="150"/>
      <c r="DW194" s="150"/>
      <c r="DX194" s="150"/>
      <c r="DY194" s="150"/>
      <c r="DZ194" s="150"/>
      <c r="EA194" s="150"/>
      <c r="EB194" s="150"/>
      <c r="EC194" s="150"/>
      <c r="ED194" s="150"/>
      <c r="EE194" s="150"/>
      <c r="EF194" s="150"/>
      <c r="EG194" s="150"/>
      <c r="EH194" s="150"/>
      <c r="EI194" s="150"/>
      <c r="EJ194" s="150"/>
      <c r="EK194" s="150"/>
      <c r="EL194" s="150"/>
      <c r="EM194" s="150"/>
      <c r="EN194" s="150"/>
      <c r="EO194" s="150"/>
      <c r="EP194" s="150"/>
      <c r="EQ194" s="150"/>
      <c r="ER194" s="150"/>
      <c r="ES194" s="150"/>
      <c r="ET194" s="150"/>
      <c r="EU194" s="150"/>
      <c r="EV194" s="150"/>
      <c r="EW194" s="150"/>
      <c r="EX194" s="150"/>
      <c r="EY194" s="150"/>
      <c r="EZ194" s="150"/>
      <c r="FA194" s="150"/>
      <c r="FB194" s="150"/>
      <c r="FC194" s="150"/>
      <c r="FD194" s="150"/>
      <c r="FE194" s="150"/>
      <c r="FF194" s="150"/>
      <c r="FG194" s="150"/>
      <c r="FH194" s="150"/>
      <c r="FI194" s="150"/>
      <c r="FJ194" s="150"/>
      <c r="FK194" s="150"/>
      <c r="FL194" s="150"/>
      <c r="FM194" s="150"/>
      <c r="FN194" s="150"/>
      <c r="FO194" s="150"/>
      <c r="FP194" s="150"/>
      <c r="FQ194" s="150"/>
      <c r="FR194" s="150"/>
      <c r="FS194" s="150"/>
      <c r="FT194" s="150"/>
      <c r="FU194" s="150"/>
      <c r="FV194" s="150"/>
      <c r="FW194" s="150"/>
      <c r="FX194" s="150"/>
      <c r="FY194" s="150"/>
      <c r="FZ194" s="150"/>
      <c r="GA194" s="150"/>
      <c r="GB194" s="150"/>
      <c r="GC194" s="150"/>
      <c r="GD194" s="150"/>
      <c r="GE194" s="150"/>
      <c r="GF194" s="150"/>
    </row>
    <row r="195" spans="1:188" s="116" customFormat="1" ht="30" x14ac:dyDescent="0.25">
      <c r="A195" s="231" t="s">
        <v>112</v>
      </c>
      <c r="B195" s="250">
        <f>'2 уровень'!C308</f>
        <v>7360</v>
      </c>
      <c r="C195" s="250">
        <f>'2 уровень'!D308</f>
        <v>3066</v>
      </c>
      <c r="D195" s="250">
        <f>'2 уровень'!E308</f>
        <v>2564</v>
      </c>
      <c r="E195" s="251">
        <f>'2 уровень'!F308</f>
        <v>83.626875407697327</v>
      </c>
      <c r="F195" s="326">
        <f>'2 уровень'!G308</f>
        <v>15702.4712</v>
      </c>
      <c r="G195" s="326">
        <f>'2 уровень'!H308</f>
        <v>6542.7</v>
      </c>
      <c r="H195" s="326">
        <f>'2 уровень'!I308</f>
        <v>5324.34699</v>
      </c>
      <c r="I195" s="326">
        <f>'2 уровень'!J308</f>
        <v>-1218.3530099999998</v>
      </c>
      <c r="J195" s="326">
        <f>'2 уровень'!K308</f>
        <v>0</v>
      </c>
      <c r="K195" s="326">
        <f>'2 уровень'!L308</f>
        <v>5324.34699</v>
      </c>
      <c r="L195" s="326">
        <f>'2 уровень'!M308</f>
        <v>81.378436883855287</v>
      </c>
      <c r="M195" s="151"/>
      <c r="N195" s="294"/>
      <c r="O195" s="731"/>
      <c r="P195" s="150"/>
      <c r="Q195" s="150"/>
      <c r="R195" s="150"/>
      <c r="S195" s="150"/>
      <c r="T195" s="150"/>
      <c r="U195" s="150"/>
      <c r="V195" s="150"/>
      <c r="W195" s="150"/>
      <c r="X195" s="150"/>
      <c r="Y195" s="150"/>
      <c r="Z195" s="150"/>
      <c r="AA195" s="150"/>
      <c r="AB195" s="150"/>
      <c r="AC195" s="150"/>
      <c r="AD195" s="150"/>
      <c r="AE195" s="150"/>
      <c r="AF195" s="150"/>
      <c r="AG195" s="150"/>
      <c r="AH195" s="150"/>
      <c r="AI195" s="150"/>
      <c r="AJ195" s="150"/>
      <c r="AK195" s="150"/>
      <c r="AL195" s="150"/>
      <c r="AM195" s="150"/>
      <c r="AN195" s="150"/>
      <c r="AO195" s="150"/>
      <c r="AP195" s="150"/>
      <c r="AQ195" s="150"/>
      <c r="AR195" s="150"/>
      <c r="AS195" s="150"/>
      <c r="AT195" s="150"/>
      <c r="AU195" s="150"/>
      <c r="AV195" s="150"/>
      <c r="AW195" s="150"/>
      <c r="AX195" s="150"/>
      <c r="AY195" s="150"/>
      <c r="AZ195" s="150"/>
      <c r="BA195" s="150"/>
      <c r="BB195" s="150"/>
      <c r="BC195" s="150"/>
      <c r="BD195" s="150"/>
      <c r="BE195" s="150"/>
      <c r="BF195" s="150"/>
      <c r="BG195" s="150"/>
      <c r="BH195" s="150"/>
      <c r="BI195" s="150"/>
      <c r="BJ195" s="150"/>
      <c r="BK195" s="150"/>
      <c r="BL195" s="150"/>
      <c r="BM195" s="150"/>
      <c r="BN195" s="150"/>
      <c r="BO195" s="150"/>
      <c r="BP195" s="150"/>
      <c r="BQ195" s="150"/>
      <c r="BR195" s="150"/>
      <c r="BS195" s="150"/>
      <c r="BT195" s="150"/>
      <c r="BU195" s="150"/>
      <c r="BV195" s="150"/>
      <c r="BW195" s="150"/>
      <c r="BX195" s="150"/>
      <c r="BY195" s="150"/>
      <c r="BZ195" s="150"/>
      <c r="CA195" s="150"/>
      <c r="CB195" s="150"/>
      <c r="CC195" s="150"/>
      <c r="CD195" s="150"/>
      <c r="CE195" s="150"/>
      <c r="CF195" s="150"/>
      <c r="CG195" s="150"/>
      <c r="CH195" s="150"/>
      <c r="CI195" s="150"/>
      <c r="CJ195" s="150"/>
      <c r="CK195" s="150"/>
      <c r="CL195" s="150"/>
      <c r="CM195" s="150"/>
      <c r="CN195" s="150"/>
      <c r="CO195" s="150"/>
      <c r="CP195" s="150"/>
      <c r="CQ195" s="150"/>
      <c r="CR195" s="150"/>
      <c r="CS195" s="150"/>
      <c r="CT195" s="150"/>
      <c r="CU195" s="150"/>
      <c r="CV195" s="150"/>
      <c r="CW195" s="150"/>
      <c r="CX195" s="150"/>
      <c r="CY195" s="150"/>
      <c r="CZ195" s="150"/>
      <c r="DA195" s="150"/>
      <c r="DB195" s="150"/>
      <c r="DC195" s="150"/>
      <c r="DD195" s="150"/>
      <c r="DE195" s="150"/>
      <c r="DF195" s="150"/>
      <c r="DG195" s="150"/>
      <c r="DH195" s="150"/>
      <c r="DI195" s="150"/>
      <c r="DJ195" s="150"/>
      <c r="DK195" s="150"/>
      <c r="DL195" s="150"/>
      <c r="DM195" s="150"/>
      <c r="DN195" s="150"/>
      <c r="DO195" s="150"/>
      <c r="DP195" s="150"/>
      <c r="DQ195" s="150"/>
      <c r="DR195" s="150"/>
      <c r="DS195" s="150"/>
      <c r="DT195" s="150"/>
      <c r="DU195" s="150"/>
      <c r="DV195" s="150"/>
      <c r="DW195" s="150"/>
      <c r="DX195" s="150"/>
      <c r="DY195" s="150"/>
      <c r="DZ195" s="150"/>
      <c r="EA195" s="150"/>
      <c r="EB195" s="150"/>
      <c r="EC195" s="150"/>
      <c r="ED195" s="150"/>
      <c r="EE195" s="150"/>
      <c r="EF195" s="150"/>
      <c r="EG195" s="150"/>
      <c r="EH195" s="150"/>
      <c r="EI195" s="150"/>
      <c r="EJ195" s="150"/>
      <c r="EK195" s="150"/>
      <c r="EL195" s="150"/>
      <c r="EM195" s="150"/>
      <c r="EN195" s="150"/>
      <c r="EO195" s="150"/>
      <c r="EP195" s="150"/>
      <c r="EQ195" s="150"/>
      <c r="ER195" s="150"/>
      <c r="ES195" s="150"/>
      <c r="ET195" s="150"/>
      <c r="EU195" s="150"/>
      <c r="EV195" s="150"/>
      <c r="EW195" s="150"/>
      <c r="EX195" s="150"/>
      <c r="EY195" s="150"/>
      <c r="EZ195" s="150"/>
      <c r="FA195" s="150"/>
      <c r="FB195" s="150"/>
      <c r="FC195" s="150"/>
      <c r="FD195" s="150"/>
      <c r="FE195" s="150"/>
      <c r="FF195" s="150"/>
      <c r="FG195" s="150"/>
      <c r="FH195" s="150"/>
      <c r="FI195" s="150"/>
      <c r="FJ195" s="150"/>
      <c r="FK195" s="150"/>
      <c r="FL195" s="150"/>
      <c r="FM195" s="150"/>
      <c r="FN195" s="150"/>
      <c r="FO195" s="150"/>
      <c r="FP195" s="150"/>
      <c r="FQ195" s="150"/>
      <c r="FR195" s="150"/>
      <c r="FS195" s="150"/>
      <c r="FT195" s="150"/>
      <c r="FU195" s="150"/>
      <c r="FV195" s="150"/>
      <c r="FW195" s="150"/>
      <c r="FX195" s="150"/>
      <c r="FY195" s="150"/>
      <c r="FZ195" s="150"/>
      <c r="GA195" s="150"/>
      <c r="GB195" s="150"/>
      <c r="GC195" s="150"/>
      <c r="GD195" s="150"/>
      <c r="GE195" s="150"/>
      <c r="GF195" s="150"/>
    </row>
    <row r="196" spans="1:188" s="116" customFormat="1" ht="30" x14ac:dyDescent="0.25">
      <c r="A196" s="78" t="s">
        <v>108</v>
      </c>
      <c r="B196" s="166">
        <f>'2 уровень'!C309</f>
        <v>2000</v>
      </c>
      <c r="C196" s="166">
        <f>'2 уровень'!D309</f>
        <v>833</v>
      </c>
      <c r="D196" s="284">
        <f>'2 уровень'!E309</f>
        <v>863</v>
      </c>
      <c r="E196" s="167">
        <f>'2 уровень'!F309</f>
        <v>103.60144057623049</v>
      </c>
      <c r="F196" s="328">
        <f>'2 уровень'!G309</f>
        <v>4241.0200000000004</v>
      </c>
      <c r="G196" s="328">
        <f>'2 уровень'!H309</f>
        <v>1767.09</v>
      </c>
      <c r="H196" s="327">
        <f>'2 уровень'!I309</f>
        <v>1815.6035099999999</v>
      </c>
      <c r="I196" s="327">
        <f>'2 уровень'!J309</f>
        <v>48.513509999999997</v>
      </c>
      <c r="J196" s="327">
        <f>'2 уровень'!K309</f>
        <v>0</v>
      </c>
      <c r="K196" s="327">
        <f>'2 уровень'!L309</f>
        <v>1815.6035099999999</v>
      </c>
      <c r="L196" s="328">
        <f>'2 уровень'!M309</f>
        <v>102.74538987827444</v>
      </c>
      <c r="M196" s="151"/>
      <c r="N196" s="294"/>
      <c r="O196" s="731"/>
      <c r="P196" s="150"/>
      <c r="Q196" s="150"/>
      <c r="R196" s="150"/>
      <c r="S196" s="150"/>
      <c r="T196" s="150"/>
      <c r="U196" s="150"/>
      <c r="V196" s="150"/>
      <c r="W196" s="150"/>
      <c r="X196" s="150"/>
      <c r="Y196" s="150"/>
      <c r="Z196" s="150"/>
      <c r="AA196" s="150"/>
      <c r="AB196" s="150"/>
      <c r="AC196" s="150"/>
      <c r="AD196" s="150"/>
      <c r="AE196" s="150"/>
      <c r="AF196" s="150"/>
      <c r="AG196" s="150"/>
      <c r="AH196" s="150"/>
      <c r="AI196" s="150"/>
      <c r="AJ196" s="150"/>
      <c r="AK196" s="150"/>
      <c r="AL196" s="150"/>
      <c r="AM196" s="150"/>
      <c r="AN196" s="150"/>
      <c r="AO196" s="150"/>
      <c r="AP196" s="150"/>
      <c r="AQ196" s="150"/>
      <c r="AR196" s="150"/>
      <c r="AS196" s="150"/>
      <c r="AT196" s="150"/>
      <c r="AU196" s="150"/>
      <c r="AV196" s="150"/>
      <c r="AW196" s="150"/>
      <c r="AX196" s="150"/>
      <c r="AY196" s="150"/>
      <c r="AZ196" s="150"/>
      <c r="BA196" s="150"/>
      <c r="BB196" s="150"/>
      <c r="BC196" s="150"/>
      <c r="BD196" s="150"/>
      <c r="BE196" s="150"/>
      <c r="BF196" s="150"/>
      <c r="BG196" s="150"/>
      <c r="BH196" s="150"/>
      <c r="BI196" s="150"/>
      <c r="BJ196" s="150"/>
      <c r="BK196" s="150"/>
      <c r="BL196" s="150"/>
      <c r="BM196" s="150"/>
      <c r="BN196" s="150"/>
      <c r="BO196" s="150"/>
      <c r="BP196" s="150"/>
      <c r="BQ196" s="150"/>
      <c r="BR196" s="150"/>
      <c r="BS196" s="150"/>
      <c r="BT196" s="150"/>
      <c r="BU196" s="150"/>
      <c r="BV196" s="150"/>
      <c r="BW196" s="150"/>
      <c r="BX196" s="150"/>
      <c r="BY196" s="150"/>
      <c r="BZ196" s="150"/>
      <c r="CA196" s="150"/>
      <c r="CB196" s="150"/>
      <c r="CC196" s="150"/>
      <c r="CD196" s="150"/>
      <c r="CE196" s="150"/>
      <c r="CF196" s="150"/>
      <c r="CG196" s="150"/>
      <c r="CH196" s="150"/>
      <c r="CI196" s="150"/>
      <c r="CJ196" s="150"/>
      <c r="CK196" s="150"/>
      <c r="CL196" s="150"/>
      <c r="CM196" s="150"/>
      <c r="CN196" s="150"/>
      <c r="CO196" s="150"/>
      <c r="CP196" s="150"/>
      <c r="CQ196" s="150"/>
      <c r="CR196" s="150"/>
      <c r="CS196" s="150"/>
      <c r="CT196" s="150"/>
      <c r="CU196" s="150"/>
      <c r="CV196" s="150"/>
      <c r="CW196" s="150"/>
      <c r="CX196" s="150"/>
      <c r="CY196" s="150"/>
      <c r="CZ196" s="150"/>
      <c r="DA196" s="150"/>
      <c r="DB196" s="150"/>
      <c r="DC196" s="150"/>
      <c r="DD196" s="150"/>
      <c r="DE196" s="150"/>
      <c r="DF196" s="150"/>
      <c r="DG196" s="150"/>
      <c r="DH196" s="150"/>
      <c r="DI196" s="150"/>
      <c r="DJ196" s="150"/>
      <c r="DK196" s="150"/>
      <c r="DL196" s="150"/>
      <c r="DM196" s="150"/>
      <c r="DN196" s="150"/>
      <c r="DO196" s="150"/>
      <c r="DP196" s="150"/>
      <c r="DQ196" s="150"/>
      <c r="DR196" s="150"/>
      <c r="DS196" s="150"/>
      <c r="DT196" s="150"/>
      <c r="DU196" s="150"/>
      <c r="DV196" s="150"/>
      <c r="DW196" s="150"/>
      <c r="DX196" s="150"/>
      <c r="DY196" s="150"/>
      <c r="DZ196" s="150"/>
      <c r="EA196" s="150"/>
      <c r="EB196" s="150"/>
      <c r="EC196" s="150"/>
      <c r="ED196" s="150"/>
      <c r="EE196" s="150"/>
      <c r="EF196" s="150"/>
      <c r="EG196" s="150"/>
      <c r="EH196" s="150"/>
      <c r="EI196" s="150"/>
      <c r="EJ196" s="150"/>
      <c r="EK196" s="150"/>
      <c r="EL196" s="150"/>
      <c r="EM196" s="150"/>
      <c r="EN196" s="150"/>
      <c r="EO196" s="150"/>
      <c r="EP196" s="150"/>
      <c r="EQ196" s="150"/>
      <c r="ER196" s="150"/>
      <c r="ES196" s="150"/>
      <c r="ET196" s="150"/>
      <c r="EU196" s="150"/>
      <c r="EV196" s="150"/>
      <c r="EW196" s="150"/>
      <c r="EX196" s="150"/>
      <c r="EY196" s="150"/>
      <c r="EZ196" s="150"/>
      <c r="FA196" s="150"/>
      <c r="FB196" s="150"/>
      <c r="FC196" s="150"/>
      <c r="FD196" s="150"/>
      <c r="FE196" s="150"/>
      <c r="FF196" s="150"/>
      <c r="FG196" s="150"/>
      <c r="FH196" s="150"/>
      <c r="FI196" s="150"/>
      <c r="FJ196" s="150"/>
      <c r="FK196" s="150"/>
      <c r="FL196" s="150"/>
      <c r="FM196" s="150"/>
      <c r="FN196" s="150"/>
      <c r="FO196" s="150"/>
      <c r="FP196" s="150"/>
      <c r="FQ196" s="150"/>
      <c r="FR196" s="150"/>
      <c r="FS196" s="150"/>
      <c r="FT196" s="150"/>
      <c r="FU196" s="150"/>
      <c r="FV196" s="150"/>
      <c r="FW196" s="150"/>
      <c r="FX196" s="150"/>
      <c r="FY196" s="150"/>
      <c r="FZ196" s="150"/>
      <c r="GA196" s="150"/>
      <c r="GB196" s="150"/>
      <c r="GC196" s="150"/>
      <c r="GD196" s="150"/>
      <c r="GE196" s="150"/>
      <c r="GF196" s="150"/>
    </row>
    <row r="197" spans="1:188" s="116" customFormat="1" ht="60" x14ac:dyDescent="0.25">
      <c r="A197" s="78" t="s">
        <v>81</v>
      </c>
      <c r="B197" s="166">
        <f>'2 уровень'!C310</f>
        <v>3200</v>
      </c>
      <c r="C197" s="166">
        <f>'2 уровень'!D310</f>
        <v>1333</v>
      </c>
      <c r="D197" s="284">
        <f>'2 уровень'!E310</f>
        <v>1056</v>
      </c>
      <c r="E197" s="167">
        <f>'2 уровень'!F310</f>
        <v>79.219804951237805</v>
      </c>
      <c r="F197" s="328">
        <f>'2 уровень'!G310</f>
        <v>9155.3919999999998</v>
      </c>
      <c r="G197" s="328">
        <f>'2 уровень'!H310</f>
        <v>3814.75</v>
      </c>
      <c r="H197" s="327">
        <f>'2 уровень'!I310</f>
        <v>2851.8483300000003</v>
      </c>
      <c r="I197" s="327">
        <f>'2 уровень'!J310</f>
        <v>-962.90166999999974</v>
      </c>
      <c r="J197" s="327">
        <f>'2 уровень'!K310</f>
        <v>0</v>
      </c>
      <c r="K197" s="327">
        <f>'2 уровень'!L310</f>
        <v>2851.8483300000003</v>
      </c>
      <c r="L197" s="328">
        <f>'2 уровень'!M310</f>
        <v>74.758459401009247</v>
      </c>
      <c r="M197" s="151"/>
      <c r="N197" s="294"/>
      <c r="O197" s="731"/>
      <c r="P197" s="150"/>
      <c r="Q197" s="150"/>
      <c r="R197" s="150"/>
      <c r="S197" s="150"/>
      <c r="T197" s="150"/>
      <c r="U197" s="150"/>
      <c r="V197" s="150"/>
      <c r="W197" s="150"/>
      <c r="X197" s="150"/>
      <c r="Y197" s="150"/>
      <c r="Z197" s="150"/>
      <c r="AA197" s="150"/>
      <c r="AB197" s="150"/>
      <c r="AC197" s="150"/>
      <c r="AD197" s="150"/>
      <c r="AE197" s="150"/>
      <c r="AF197" s="150"/>
      <c r="AG197" s="150"/>
      <c r="AH197" s="150"/>
      <c r="AI197" s="150"/>
      <c r="AJ197" s="150"/>
      <c r="AK197" s="150"/>
      <c r="AL197" s="150"/>
      <c r="AM197" s="150"/>
      <c r="AN197" s="150"/>
      <c r="AO197" s="150"/>
      <c r="AP197" s="150"/>
      <c r="AQ197" s="150"/>
      <c r="AR197" s="150"/>
      <c r="AS197" s="150"/>
      <c r="AT197" s="150"/>
      <c r="AU197" s="150"/>
      <c r="AV197" s="150"/>
      <c r="AW197" s="150"/>
      <c r="AX197" s="150"/>
      <c r="AY197" s="150"/>
      <c r="AZ197" s="150"/>
      <c r="BA197" s="150"/>
      <c r="BB197" s="150"/>
      <c r="BC197" s="150"/>
      <c r="BD197" s="150"/>
      <c r="BE197" s="150"/>
      <c r="BF197" s="150"/>
      <c r="BG197" s="150"/>
      <c r="BH197" s="150"/>
      <c r="BI197" s="150"/>
      <c r="BJ197" s="150"/>
      <c r="BK197" s="150"/>
      <c r="BL197" s="150"/>
      <c r="BM197" s="150"/>
      <c r="BN197" s="150"/>
      <c r="BO197" s="150"/>
      <c r="BP197" s="150"/>
      <c r="BQ197" s="150"/>
      <c r="BR197" s="150"/>
      <c r="BS197" s="150"/>
      <c r="BT197" s="150"/>
      <c r="BU197" s="150"/>
      <c r="BV197" s="150"/>
      <c r="BW197" s="150"/>
      <c r="BX197" s="150"/>
      <c r="BY197" s="150"/>
      <c r="BZ197" s="150"/>
      <c r="CA197" s="150"/>
      <c r="CB197" s="150"/>
      <c r="CC197" s="150"/>
      <c r="CD197" s="150"/>
      <c r="CE197" s="150"/>
      <c r="CF197" s="150"/>
      <c r="CG197" s="150"/>
      <c r="CH197" s="150"/>
      <c r="CI197" s="150"/>
      <c r="CJ197" s="150"/>
      <c r="CK197" s="150"/>
      <c r="CL197" s="150"/>
      <c r="CM197" s="150"/>
      <c r="CN197" s="150"/>
      <c r="CO197" s="150"/>
      <c r="CP197" s="150"/>
      <c r="CQ197" s="150"/>
      <c r="CR197" s="150"/>
      <c r="CS197" s="150"/>
      <c r="CT197" s="150"/>
      <c r="CU197" s="150"/>
      <c r="CV197" s="150"/>
      <c r="CW197" s="150"/>
      <c r="CX197" s="150"/>
      <c r="CY197" s="150"/>
      <c r="CZ197" s="150"/>
      <c r="DA197" s="150"/>
      <c r="DB197" s="150"/>
      <c r="DC197" s="150"/>
      <c r="DD197" s="150"/>
      <c r="DE197" s="150"/>
      <c r="DF197" s="150"/>
      <c r="DG197" s="150"/>
      <c r="DH197" s="150"/>
      <c r="DI197" s="150"/>
      <c r="DJ197" s="150"/>
      <c r="DK197" s="150"/>
      <c r="DL197" s="150"/>
      <c r="DM197" s="150"/>
      <c r="DN197" s="150"/>
      <c r="DO197" s="150"/>
      <c r="DP197" s="150"/>
      <c r="DQ197" s="150"/>
      <c r="DR197" s="150"/>
      <c r="DS197" s="150"/>
      <c r="DT197" s="150"/>
      <c r="DU197" s="150"/>
      <c r="DV197" s="150"/>
      <c r="DW197" s="150"/>
      <c r="DX197" s="150"/>
      <c r="DY197" s="150"/>
      <c r="DZ197" s="150"/>
      <c r="EA197" s="150"/>
      <c r="EB197" s="150"/>
      <c r="EC197" s="150"/>
      <c r="ED197" s="150"/>
      <c r="EE197" s="150"/>
      <c r="EF197" s="150"/>
      <c r="EG197" s="150"/>
      <c r="EH197" s="150"/>
      <c r="EI197" s="150"/>
      <c r="EJ197" s="150"/>
      <c r="EK197" s="150"/>
      <c r="EL197" s="150"/>
      <c r="EM197" s="150"/>
      <c r="EN197" s="150"/>
      <c r="EO197" s="150"/>
      <c r="EP197" s="150"/>
      <c r="EQ197" s="150"/>
      <c r="ER197" s="150"/>
      <c r="ES197" s="150"/>
      <c r="ET197" s="150"/>
      <c r="EU197" s="150"/>
      <c r="EV197" s="150"/>
      <c r="EW197" s="150"/>
      <c r="EX197" s="150"/>
      <c r="EY197" s="150"/>
      <c r="EZ197" s="150"/>
      <c r="FA197" s="150"/>
      <c r="FB197" s="150"/>
      <c r="FC197" s="150"/>
      <c r="FD197" s="150"/>
      <c r="FE197" s="150"/>
      <c r="FF197" s="150"/>
      <c r="FG197" s="150"/>
      <c r="FH197" s="150"/>
      <c r="FI197" s="150"/>
      <c r="FJ197" s="150"/>
      <c r="FK197" s="150"/>
      <c r="FL197" s="150"/>
      <c r="FM197" s="150"/>
      <c r="FN197" s="150"/>
      <c r="FO197" s="150"/>
      <c r="FP197" s="150"/>
      <c r="FQ197" s="150"/>
      <c r="FR197" s="150"/>
      <c r="FS197" s="150"/>
      <c r="FT197" s="150"/>
      <c r="FU197" s="150"/>
      <c r="FV197" s="150"/>
      <c r="FW197" s="150"/>
      <c r="FX197" s="150"/>
      <c r="FY197" s="150"/>
      <c r="FZ197" s="150"/>
      <c r="GA197" s="150"/>
      <c r="GB197" s="150"/>
      <c r="GC197" s="150"/>
      <c r="GD197" s="150"/>
      <c r="GE197" s="150"/>
      <c r="GF197" s="150"/>
    </row>
    <row r="198" spans="1:188" s="116" customFormat="1" ht="45" x14ac:dyDescent="0.25">
      <c r="A198" s="78" t="s">
        <v>109</v>
      </c>
      <c r="B198" s="166">
        <f>'2 уровень'!C311</f>
        <v>2160</v>
      </c>
      <c r="C198" s="166">
        <f>'2 уровень'!D311</f>
        <v>900</v>
      </c>
      <c r="D198" s="284">
        <f>'2 уровень'!E311</f>
        <v>645</v>
      </c>
      <c r="E198" s="167">
        <f>'2 уровень'!F311</f>
        <v>71.666666666666671</v>
      </c>
      <c r="F198" s="328">
        <f>'2 уровень'!G311</f>
        <v>2306.0591999999997</v>
      </c>
      <c r="G198" s="328">
        <f>'2 уровень'!H311</f>
        <v>960.86</v>
      </c>
      <c r="H198" s="327">
        <f>'2 уровень'!I311</f>
        <v>656.89515000000006</v>
      </c>
      <c r="I198" s="327">
        <f>'2 уровень'!J311</f>
        <v>-303.96484999999996</v>
      </c>
      <c r="J198" s="327">
        <f>'2 уровень'!K311</f>
        <v>0</v>
      </c>
      <c r="K198" s="327">
        <f>'2 уровень'!L311</f>
        <v>656.89515000000006</v>
      </c>
      <c r="L198" s="328">
        <f>'2 уровень'!M311</f>
        <v>68.365334179797259</v>
      </c>
      <c r="M198" s="151"/>
      <c r="N198" s="294"/>
      <c r="O198" s="731"/>
      <c r="P198" s="150"/>
      <c r="Q198" s="150"/>
      <c r="R198" s="150"/>
      <c r="S198" s="150"/>
      <c r="T198" s="150"/>
      <c r="U198" s="150"/>
      <c r="V198" s="150"/>
      <c r="W198" s="150"/>
      <c r="X198" s="150"/>
      <c r="Y198" s="150"/>
      <c r="Z198" s="150"/>
      <c r="AA198" s="150"/>
      <c r="AB198" s="150"/>
      <c r="AC198" s="150"/>
      <c r="AD198" s="150"/>
      <c r="AE198" s="150"/>
      <c r="AF198" s="150"/>
      <c r="AG198" s="150"/>
      <c r="AH198" s="150"/>
      <c r="AI198" s="150"/>
      <c r="AJ198" s="150"/>
      <c r="AK198" s="150"/>
      <c r="AL198" s="150"/>
      <c r="AM198" s="150"/>
      <c r="AN198" s="150"/>
      <c r="AO198" s="150"/>
      <c r="AP198" s="150"/>
      <c r="AQ198" s="150"/>
      <c r="AR198" s="150"/>
      <c r="AS198" s="150"/>
      <c r="AT198" s="150"/>
      <c r="AU198" s="150"/>
      <c r="AV198" s="150"/>
      <c r="AW198" s="150"/>
      <c r="AX198" s="150"/>
      <c r="AY198" s="150"/>
      <c r="AZ198" s="150"/>
      <c r="BA198" s="150"/>
      <c r="BB198" s="150"/>
      <c r="BC198" s="150"/>
      <c r="BD198" s="150"/>
      <c r="BE198" s="150"/>
      <c r="BF198" s="150"/>
      <c r="BG198" s="150"/>
      <c r="BH198" s="150"/>
      <c r="BI198" s="150"/>
      <c r="BJ198" s="150"/>
      <c r="BK198" s="150"/>
      <c r="BL198" s="150"/>
      <c r="BM198" s="150"/>
      <c r="BN198" s="150"/>
      <c r="BO198" s="150"/>
      <c r="BP198" s="150"/>
      <c r="BQ198" s="150"/>
      <c r="BR198" s="150"/>
      <c r="BS198" s="150"/>
      <c r="BT198" s="150"/>
      <c r="BU198" s="150"/>
      <c r="BV198" s="150"/>
      <c r="BW198" s="150"/>
      <c r="BX198" s="150"/>
      <c r="BY198" s="150"/>
      <c r="BZ198" s="150"/>
      <c r="CA198" s="150"/>
      <c r="CB198" s="150"/>
      <c r="CC198" s="150"/>
      <c r="CD198" s="150"/>
      <c r="CE198" s="150"/>
      <c r="CF198" s="150"/>
      <c r="CG198" s="150"/>
      <c r="CH198" s="150"/>
      <c r="CI198" s="150"/>
      <c r="CJ198" s="150"/>
      <c r="CK198" s="150"/>
      <c r="CL198" s="150"/>
      <c r="CM198" s="150"/>
      <c r="CN198" s="150"/>
      <c r="CO198" s="150"/>
      <c r="CP198" s="150"/>
      <c r="CQ198" s="150"/>
      <c r="CR198" s="150"/>
      <c r="CS198" s="150"/>
      <c r="CT198" s="150"/>
      <c r="CU198" s="150"/>
      <c r="CV198" s="150"/>
      <c r="CW198" s="150"/>
      <c r="CX198" s="150"/>
      <c r="CY198" s="150"/>
      <c r="CZ198" s="150"/>
      <c r="DA198" s="150"/>
      <c r="DB198" s="150"/>
      <c r="DC198" s="150"/>
      <c r="DD198" s="150"/>
      <c r="DE198" s="150"/>
      <c r="DF198" s="150"/>
      <c r="DG198" s="150"/>
      <c r="DH198" s="150"/>
      <c r="DI198" s="150"/>
      <c r="DJ198" s="150"/>
      <c r="DK198" s="150"/>
      <c r="DL198" s="150"/>
      <c r="DM198" s="150"/>
      <c r="DN198" s="150"/>
      <c r="DO198" s="150"/>
      <c r="DP198" s="150"/>
      <c r="DQ198" s="150"/>
      <c r="DR198" s="150"/>
      <c r="DS198" s="150"/>
      <c r="DT198" s="150"/>
      <c r="DU198" s="150"/>
      <c r="DV198" s="150"/>
      <c r="DW198" s="150"/>
      <c r="DX198" s="150"/>
      <c r="DY198" s="150"/>
      <c r="DZ198" s="150"/>
      <c r="EA198" s="150"/>
      <c r="EB198" s="150"/>
      <c r="EC198" s="150"/>
      <c r="ED198" s="150"/>
      <c r="EE198" s="150"/>
      <c r="EF198" s="150"/>
      <c r="EG198" s="150"/>
      <c r="EH198" s="150"/>
      <c r="EI198" s="150"/>
      <c r="EJ198" s="150"/>
      <c r="EK198" s="150"/>
      <c r="EL198" s="150"/>
      <c r="EM198" s="150"/>
      <c r="EN198" s="150"/>
      <c r="EO198" s="150"/>
      <c r="EP198" s="150"/>
      <c r="EQ198" s="150"/>
      <c r="ER198" s="150"/>
      <c r="ES198" s="150"/>
      <c r="ET198" s="150"/>
      <c r="EU198" s="150"/>
      <c r="EV198" s="150"/>
      <c r="EW198" s="150"/>
      <c r="EX198" s="150"/>
      <c r="EY198" s="150"/>
      <c r="EZ198" s="150"/>
      <c r="FA198" s="150"/>
      <c r="FB198" s="150"/>
      <c r="FC198" s="150"/>
      <c r="FD198" s="150"/>
      <c r="FE198" s="150"/>
      <c r="FF198" s="150"/>
      <c r="FG198" s="150"/>
      <c r="FH198" s="150"/>
      <c r="FI198" s="150"/>
      <c r="FJ198" s="150"/>
      <c r="FK198" s="150"/>
      <c r="FL198" s="150"/>
      <c r="FM198" s="150"/>
      <c r="FN198" s="150"/>
      <c r="FO198" s="150"/>
      <c r="FP198" s="150"/>
      <c r="FQ198" s="150"/>
      <c r="FR198" s="150"/>
      <c r="FS198" s="150"/>
      <c r="FT198" s="150"/>
      <c r="FU198" s="150"/>
      <c r="FV198" s="150"/>
      <c r="FW198" s="150"/>
      <c r="FX198" s="150"/>
      <c r="FY198" s="150"/>
      <c r="FZ198" s="150"/>
      <c r="GA198" s="150"/>
      <c r="GB198" s="150"/>
      <c r="GC198" s="150"/>
      <c r="GD198" s="150"/>
      <c r="GE198" s="150"/>
      <c r="GF198" s="150"/>
    </row>
    <row r="199" spans="1:188" s="116" customFormat="1" ht="30" x14ac:dyDescent="0.25">
      <c r="A199" s="78" t="s">
        <v>123</v>
      </c>
      <c r="B199" s="166">
        <f>'2 уровень'!C312</f>
        <v>12300</v>
      </c>
      <c r="C199" s="166">
        <f>'2 уровень'!D312</f>
        <v>5125</v>
      </c>
      <c r="D199" s="284">
        <f>'2 уровень'!E312</f>
        <v>5750</v>
      </c>
      <c r="E199" s="167">
        <f>'2 уровень'!F312</f>
        <v>112.19512195121952</v>
      </c>
      <c r="F199" s="328">
        <f>'2 уровень'!G312</f>
        <v>11970.606</v>
      </c>
      <c r="G199" s="328">
        <f>'2 уровень'!H312</f>
        <v>4987.75</v>
      </c>
      <c r="H199" s="327">
        <f>'2 уровень'!I312</f>
        <v>5599.70892</v>
      </c>
      <c r="I199" s="327">
        <f>'2 уровень'!J312</f>
        <v>611.95892000000003</v>
      </c>
      <c r="J199" s="327">
        <f>'2 уровень'!K312</f>
        <v>-3.9901999999999997</v>
      </c>
      <c r="K199" s="327">
        <f>'2 уровень'!L312</f>
        <v>5595.7187199999998</v>
      </c>
      <c r="L199" s="328">
        <f>'2 уровень'!M312</f>
        <v>112.2692380331813</v>
      </c>
      <c r="M199" s="70"/>
      <c r="N199" s="70"/>
      <c r="O199" s="732"/>
      <c r="P199" s="150"/>
      <c r="Q199" s="150"/>
      <c r="R199" s="150"/>
      <c r="S199" s="150"/>
      <c r="T199" s="150"/>
      <c r="U199" s="150"/>
      <c r="V199" s="150"/>
      <c r="W199" s="150"/>
      <c r="X199" s="150"/>
      <c r="Y199" s="150"/>
      <c r="Z199" s="150"/>
      <c r="AA199" s="150"/>
      <c r="AB199" s="150"/>
      <c r="AC199" s="150"/>
      <c r="AD199" s="150"/>
      <c r="AE199" s="150"/>
      <c r="AF199" s="150"/>
      <c r="AG199" s="150"/>
      <c r="AH199" s="150"/>
      <c r="AI199" s="150"/>
      <c r="AJ199" s="150"/>
      <c r="AK199" s="150"/>
      <c r="AL199" s="150"/>
      <c r="AM199" s="150"/>
      <c r="AN199" s="150"/>
      <c r="AO199" s="150"/>
      <c r="AP199" s="150"/>
      <c r="AQ199" s="150"/>
      <c r="AR199" s="150"/>
      <c r="AS199" s="150"/>
      <c r="AT199" s="150"/>
      <c r="AU199" s="150"/>
      <c r="AV199" s="150"/>
      <c r="AW199" s="150"/>
      <c r="AX199" s="150"/>
      <c r="AY199" s="150"/>
      <c r="AZ199" s="150"/>
      <c r="BA199" s="150"/>
      <c r="BB199" s="150"/>
      <c r="BC199" s="150"/>
      <c r="BD199" s="150"/>
      <c r="BE199" s="150"/>
      <c r="BF199" s="150"/>
      <c r="BG199" s="150"/>
      <c r="BH199" s="150"/>
      <c r="BI199" s="150"/>
      <c r="BJ199" s="150"/>
      <c r="BK199" s="150"/>
      <c r="BL199" s="150"/>
      <c r="BM199" s="150"/>
      <c r="BN199" s="150"/>
      <c r="BO199" s="150"/>
      <c r="BP199" s="150"/>
      <c r="BQ199" s="150"/>
      <c r="BR199" s="150"/>
      <c r="BS199" s="150"/>
      <c r="BT199" s="150"/>
      <c r="BU199" s="150"/>
      <c r="BV199" s="150"/>
      <c r="BW199" s="150"/>
      <c r="BX199" s="150"/>
      <c r="BY199" s="150"/>
      <c r="BZ199" s="150"/>
      <c r="CA199" s="150"/>
      <c r="CB199" s="150"/>
      <c r="CC199" s="150"/>
      <c r="CD199" s="150"/>
      <c r="CE199" s="150"/>
      <c r="CF199" s="150"/>
      <c r="CG199" s="150"/>
      <c r="CH199" s="150"/>
      <c r="CI199" s="150"/>
      <c r="CJ199" s="150"/>
      <c r="CK199" s="150"/>
      <c r="CL199" s="150"/>
      <c r="CM199" s="150"/>
      <c r="CN199" s="150"/>
      <c r="CO199" s="150"/>
      <c r="CP199" s="150"/>
      <c r="CQ199" s="150"/>
      <c r="CR199" s="150"/>
      <c r="CS199" s="150"/>
      <c r="CT199" s="150"/>
      <c r="CU199" s="150"/>
      <c r="CV199" s="150"/>
      <c r="CW199" s="150"/>
      <c r="CX199" s="150"/>
      <c r="CY199" s="150"/>
      <c r="CZ199" s="150"/>
      <c r="DA199" s="150"/>
      <c r="DB199" s="150"/>
      <c r="DC199" s="150"/>
      <c r="DD199" s="150"/>
      <c r="DE199" s="150"/>
      <c r="DF199" s="150"/>
      <c r="DG199" s="150"/>
      <c r="DH199" s="150"/>
      <c r="DI199" s="150"/>
      <c r="DJ199" s="150"/>
      <c r="DK199" s="150"/>
      <c r="DL199" s="150"/>
      <c r="DM199" s="150"/>
      <c r="DN199" s="150"/>
      <c r="DO199" s="150"/>
      <c r="DP199" s="150"/>
      <c r="DQ199" s="150"/>
      <c r="DR199" s="150"/>
      <c r="DS199" s="150"/>
      <c r="DT199" s="150"/>
      <c r="DU199" s="150"/>
      <c r="DV199" s="150"/>
      <c r="DW199" s="150"/>
      <c r="DX199" s="150"/>
      <c r="DY199" s="150"/>
      <c r="DZ199" s="150"/>
      <c r="EA199" s="150"/>
      <c r="EB199" s="150"/>
      <c r="EC199" s="150"/>
      <c r="ED199" s="150"/>
      <c r="EE199" s="150"/>
      <c r="EF199" s="150"/>
      <c r="EG199" s="150"/>
      <c r="EH199" s="150"/>
      <c r="EI199" s="150"/>
      <c r="EJ199" s="150"/>
      <c r="EK199" s="150"/>
      <c r="EL199" s="150"/>
      <c r="EM199" s="150"/>
      <c r="EN199" s="150"/>
      <c r="EO199" s="150"/>
      <c r="EP199" s="150"/>
      <c r="EQ199" s="150"/>
      <c r="ER199" s="150"/>
      <c r="ES199" s="150"/>
      <c r="ET199" s="150"/>
      <c r="EU199" s="150"/>
      <c r="EV199" s="150"/>
      <c r="EW199" s="150"/>
      <c r="EX199" s="150"/>
      <c r="EY199" s="150"/>
      <c r="EZ199" s="150"/>
      <c r="FA199" s="150"/>
      <c r="FB199" s="150"/>
      <c r="FC199" s="150"/>
      <c r="FD199" s="150"/>
      <c r="FE199" s="150"/>
      <c r="FF199" s="150"/>
      <c r="FG199" s="150"/>
      <c r="FH199" s="150"/>
      <c r="FI199" s="150"/>
      <c r="FJ199" s="150"/>
      <c r="FK199" s="150"/>
      <c r="FL199" s="150"/>
      <c r="FM199" s="150"/>
      <c r="FN199" s="150"/>
      <c r="FO199" s="150"/>
      <c r="FP199" s="150"/>
      <c r="FQ199" s="150"/>
      <c r="FR199" s="150"/>
      <c r="FS199" s="150"/>
      <c r="FT199" s="150"/>
      <c r="FU199" s="150"/>
      <c r="FV199" s="150"/>
      <c r="FW199" s="150"/>
      <c r="FX199" s="150"/>
      <c r="FY199" s="150"/>
      <c r="FZ199" s="150"/>
      <c r="GA199" s="150"/>
      <c r="GB199" s="150"/>
      <c r="GC199" s="150"/>
      <c r="GD199" s="150"/>
      <c r="GE199" s="150"/>
      <c r="GF199" s="150"/>
    </row>
    <row r="200" spans="1:188" s="116" customFormat="1" ht="15.75" thickBot="1" x14ac:dyDescent="0.3">
      <c r="A200" s="77" t="s">
        <v>4</v>
      </c>
      <c r="B200" s="166">
        <f>'2 уровень'!C313</f>
        <v>0</v>
      </c>
      <c r="C200" s="166">
        <f>'2 уровень'!D313</f>
        <v>0</v>
      </c>
      <c r="D200" s="284">
        <f>'2 уровень'!E313</f>
        <v>0</v>
      </c>
      <c r="E200" s="167">
        <f>'2 уровень'!F313</f>
        <v>0</v>
      </c>
      <c r="F200" s="328">
        <f>'2 уровень'!G313</f>
        <v>35990.884886</v>
      </c>
      <c r="G200" s="328">
        <f>'2 уровень'!H313</f>
        <v>14996.2</v>
      </c>
      <c r="H200" s="327">
        <f>'2 уровень'!I313</f>
        <v>13727.25779</v>
      </c>
      <c r="I200" s="327">
        <f>'2 уровень'!J313</f>
        <v>-1268.9422099999997</v>
      </c>
      <c r="J200" s="327">
        <f>'2 уровень'!K313</f>
        <v>-34.044589999999999</v>
      </c>
      <c r="K200" s="327">
        <f>'2 уровень'!L313</f>
        <v>13693.2132</v>
      </c>
      <c r="L200" s="328">
        <f>'2 уровень'!M313</f>
        <v>91.538241621210702</v>
      </c>
      <c r="M200" s="151"/>
      <c r="N200" s="294"/>
      <c r="O200" s="731"/>
      <c r="P200" s="150"/>
      <c r="Q200" s="150"/>
      <c r="R200" s="150"/>
      <c r="S200" s="150"/>
      <c r="T200" s="150"/>
      <c r="U200" s="150"/>
      <c r="V200" s="150"/>
      <c r="W200" s="150"/>
      <c r="X200" s="150"/>
      <c r="Y200" s="150"/>
      <c r="Z200" s="150"/>
      <c r="AA200" s="150"/>
      <c r="AB200" s="150"/>
      <c r="AC200" s="150"/>
      <c r="AD200" s="150"/>
      <c r="AE200" s="150"/>
      <c r="AF200" s="150"/>
      <c r="AG200" s="150"/>
      <c r="AH200" s="150"/>
      <c r="AI200" s="150"/>
      <c r="AJ200" s="150"/>
      <c r="AK200" s="150"/>
      <c r="AL200" s="150"/>
      <c r="AM200" s="150"/>
      <c r="AN200" s="150"/>
      <c r="AO200" s="150"/>
      <c r="AP200" s="150"/>
      <c r="AQ200" s="150"/>
      <c r="AR200" s="150"/>
      <c r="AS200" s="150"/>
      <c r="AT200" s="150"/>
      <c r="AU200" s="150"/>
      <c r="AV200" s="150"/>
      <c r="AW200" s="150"/>
      <c r="AX200" s="150"/>
      <c r="AY200" s="150"/>
      <c r="AZ200" s="150"/>
      <c r="BA200" s="150"/>
      <c r="BB200" s="150"/>
      <c r="BC200" s="150"/>
      <c r="BD200" s="150"/>
      <c r="BE200" s="150"/>
      <c r="BF200" s="150"/>
      <c r="BG200" s="150"/>
      <c r="BH200" s="150"/>
      <c r="BI200" s="150"/>
      <c r="BJ200" s="150"/>
      <c r="BK200" s="150"/>
      <c r="BL200" s="150"/>
      <c r="BM200" s="150"/>
      <c r="BN200" s="150"/>
      <c r="BO200" s="150"/>
      <c r="BP200" s="150"/>
      <c r="BQ200" s="150"/>
      <c r="BR200" s="150"/>
      <c r="BS200" s="150"/>
      <c r="BT200" s="150"/>
      <c r="BU200" s="150"/>
      <c r="BV200" s="150"/>
      <c r="BW200" s="150"/>
      <c r="BX200" s="150"/>
      <c r="BY200" s="150"/>
      <c r="BZ200" s="150"/>
      <c r="CA200" s="150"/>
      <c r="CB200" s="150"/>
      <c r="CC200" s="150"/>
      <c r="CD200" s="150"/>
      <c r="CE200" s="150"/>
      <c r="CF200" s="150"/>
      <c r="CG200" s="150"/>
      <c r="CH200" s="150"/>
      <c r="CI200" s="150"/>
      <c r="CJ200" s="150"/>
      <c r="CK200" s="150"/>
      <c r="CL200" s="150"/>
      <c r="CM200" s="150"/>
      <c r="CN200" s="150"/>
      <c r="CO200" s="150"/>
      <c r="CP200" s="150"/>
      <c r="CQ200" s="150"/>
      <c r="CR200" s="150"/>
      <c r="CS200" s="150"/>
      <c r="CT200" s="150"/>
      <c r="CU200" s="150"/>
      <c r="CV200" s="150"/>
      <c r="CW200" s="150"/>
      <c r="CX200" s="150"/>
      <c r="CY200" s="150"/>
      <c r="CZ200" s="150"/>
      <c r="DA200" s="150"/>
      <c r="DB200" s="150"/>
      <c r="DC200" s="150"/>
      <c r="DD200" s="150"/>
      <c r="DE200" s="150"/>
      <c r="DF200" s="150"/>
      <c r="DG200" s="150"/>
      <c r="DH200" s="150"/>
      <c r="DI200" s="150"/>
      <c r="DJ200" s="150"/>
      <c r="DK200" s="150"/>
      <c r="DL200" s="150"/>
      <c r="DM200" s="150"/>
      <c r="DN200" s="150"/>
      <c r="DO200" s="150"/>
      <c r="DP200" s="150"/>
      <c r="DQ200" s="150"/>
      <c r="DR200" s="150"/>
      <c r="DS200" s="150"/>
      <c r="DT200" s="150"/>
      <c r="DU200" s="150"/>
      <c r="DV200" s="150"/>
      <c r="DW200" s="150"/>
      <c r="DX200" s="150"/>
      <c r="DY200" s="150"/>
      <c r="DZ200" s="150"/>
      <c r="EA200" s="150"/>
      <c r="EB200" s="150"/>
      <c r="EC200" s="150"/>
      <c r="ED200" s="150"/>
      <c r="EE200" s="150"/>
      <c r="EF200" s="150"/>
      <c r="EG200" s="150"/>
      <c r="EH200" s="150"/>
      <c r="EI200" s="150"/>
      <c r="EJ200" s="150"/>
      <c r="EK200" s="150"/>
      <c r="EL200" s="150"/>
      <c r="EM200" s="150"/>
      <c r="EN200" s="150"/>
      <c r="EO200" s="150"/>
      <c r="EP200" s="150"/>
      <c r="EQ200" s="150"/>
      <c r="ER200" s="150"/>
      <c r="ES200" s="150"/>
      <c r="ET200" s="150"/>
      <c r="EU200" s="150"/>
      <c r="EV200" s="150"/>
      <c r="EW200" s="150"/>
      <c r="EX200" s="150"/>
      <c r="EY200" s="150"/>
      <c r="EZ200" s="150"/>
      <c r="FA200" s="150"/>
      <c r="FB200" s="150"/>
      <c r="FC200" s="150"/>
      <c r="FD200" s="150"/>
      <c r="FE200" s="150"/>
      <c r="FF200" s="150"/>
      <c r="FG200" s="150"/>
      <c r="FH200" s="150"/>
      <c r="FI200" s="150"/>
      <c r="FJ200" s="150"/>
      <c r="FK200" s="150"/>
      <c r="FL200" s="150"/>
      <c r="FM200" s="150"/>
      <c r="FN200" s="150"/>
      <c r="FO200" s="150"/>
      <c r="FP200" s="150"/>
      <c r="FQ200" s="150"/>
      <c r="FR200" s="150"/>
      <c r="FS200" s="150"/>
      <c r="FT200" s="150"/>
      <c r="FU200" s="150"/>
      <c r="FV200" s="150"/>
      <c r="FW200" s="150"/>
      <c r="FX200" s="150"/>
      <c r="FY200" s="150"/>
      <c r="FZ200" s="150"/>
      <c r="GA200" s="150"/>
      <c r="GB200" s="150"/>
      <c r="GC200" s="150"/>
      <c r="GD200" s="150"/>
      <c r="GE200" s="150"/>
      <c r="GF200" s="150"/>
    </row>
    <row r="201" spans="1:188" ht="15" customHeight="1" x14ac:dyDescent="0.25">
      <c r="A201" s="66" t="s">
        <v>30</v>
      </c>
      <c r="B201" s="67"/>
      <c r="C201" s="67"/>
      <c r="D201" s="67"/>
      <c r="E201" s="109"/>
      <c r="F201" s="325"/>
      <c r="G201" s="325"/>
      <c r="H201" s="325"/>
      <c r="I201" s="325"/>
      <c r="J201" s="325"/>
      <c r="K201" s="325"/>
      <c r="L201" s="325"/>
      <c r="M201" s="70"/>
      <c r="O201" s="731"/>
      <c r="P201" s="32"/>
      <c r="Q201" s="32"/>
      <c r="R201" s="32"/>
      <c r="S201" s="32"/>
      <c r="T201" s="32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F201" s="32"/>
      <c r="AG201" s="32"/>
      <c r="AH201" s="32"/>
      <c r="AI201" s="32"/>
      <c r="AJ201" s="32"/>
      <c r="AK201" s="32"/>
      <c r="AL201" s="32"/>
      <c r="AM201" s="32"/>
      <c r="AN201" s="32"/>
      <c r="AO201" s="32"/>
      <c r="AP201" s="32"/>
      <c r="AQ201" s="32"/>
      <c r="AR201" s="32"/>
      <c r="AS201" s="32"/>
      <c r="AT201" s="32"/>
      <c r="AU201" s="32"/>
      <c r="AV201" s="32"/>
      <c r="AW201" s="32"/>
      <c r="AX201" s="32"/>
      <c r="AY201" s="32"/>
      <c r="AZ201" s="32"/>
      <c r="BA201" s="32"/>
      <c r="BB201" s="32"/>
      <c r="BC201" s="32"/>
      <c r="BD201" s="32"/>
      <c r="BE201" s="32"/>
      <c r="BF201" s="32"/>
      <c r="BG201" s="32"/>
      <c r="BH201" s="32"/>
      <c r="BI201" s="32"/>
      <c r="BJ201" s="32"/>
      <c r="BK201" s="32"/>
      <c r="BL201" s="32"/>
      <c r="BM201" s="32"/>
      <c r="BN201" s="32"/>
      <c r="BO201" s="32"/>
      <c r="BP201" s="32"/>
      <c r="BQ201" s="32"/>
      <c r="BR201" s="32"/>
      <c r="BS201" s="32"/>
      <c r="BT201" s="32"/>
      <c r="BU201" s="32"/>
      <c r="BV201" s="32"/>
      <c r="BW201" s="32"/>
      <c r="BX201" s="32"/>
      <c r="BY201" s="32"/>
      <c r="BZ201" s="32"/>
      <c r="CA201" s="32"/>
      <c r="CB201" s="32"/>
      <c r="CC201" s="32"/>
      <c r="CD201" s="32"/>
      <c r="CE201" s="32"/>
      <c r="CF201" s="32"/>
      <c r="CG201" s="32"/>
      <c r="CH201" s="32"/>
      <c r="CI201" s="32"/>
      <c r="CJ201" s="32"/>
      <c r="CK201" s="32"/>
      <c r="CL201" s="32"/>
      <c r="CM201" s="32"/>
      <c r="CN201" s="32"/>
      <c r="CO201" s="32"/>
      <c r="CP201" s="32"/>
      <c r="CQ201" s="32"/>
      <c r="CR201" s="32"/>
      <c r="CS201" s="32"/>
      <c r="CT201" s="32"/>
      <c r="CU201" s="32"/>
      <c r="CV201" s="32"/>
      <c r="CW201" s="32"/>
      <c r="CX201" s="32"/>
      <c r="CY201" s="32"/>
      <c r="CZ201" s="32"/>
      <c r="DA201" s="32"/>
      <c r="DB201" s="32"/>
      <c r="DC201" s="32"/>
      <c r="DD201" s="32"/>
      <c r="DE201" s="32"/>
      <c r="DF201" s="32"/>
      <c r="DG201" s="32"/>
      <c r="DH201" s="32"/>
      <c r="DI201" s="32"/>
      <c r="DJ201" s="32"/>
      <c r="DK201" s="32"/>
      <c r="DL201" s="32"/>
      <c r="DM201" s="32"/>
      <c r="DN201" s="32"/>
      <c r="DO201" s="32"/>
      <c r="DP201" s="32"/>
      <c r="DQ201" s="32"/>
      <c r="DR201" s="32"/>
      <c r="DS201" s="32"/>
      <c r="DT201" s="32"/>
      <c r="DU201" s="32"/>
      <c r="DV201" s="32"/>
      <c r="DW201" s="32"/>
      <c r="DX201" s="32"/>
      <c r="DY201" s="32"/>
      <c r="DZ201" s="32"/>
      <c r="EA201" s="32"/>
      <c r="EB201" s="32"/>
      <c r="EC201" s="32"/>
      <c r="ED201" s="32"/>
      <c r="EE201" s="32"/>
      <c r="EF201" s="32"/>
      <c r="EG201" s="32"/>
      <c r="EH201" s="32"/>
      <c r="EI201" s="32"/>
      <c r="EJ201" s="32"/>
      <c r="EK201" s="32"/>
      <c r="EL201" s="32"/>
      <c r="EM201" s="32"/>
      <c r="EN201" s="32"/>
      <c r="EO201" s="32"/>
      <c r="EP201" s="32"/>
      <c r="EQ201" s="32"/>
      <c r="ER201" s="32"/>
      <c r="ES201" s="32"/>
      <c r="ET201" s="32"/>
      <c r="EU201" s="32"/>
      <c r="EV201" s="32"/>
      <c r="EW201" s="32"/>
      <c r="EX201" s="32"/>
      <c r="EY201" s="32"/>
      <c r="EZ201" s="32"/>
      <c r="FA201" s="32"/>
      <c r="FB201" s="32"/>
      <c r="FC201" s="32"/>
      <c r="FD201" s="32"/>
      <c r="FE201" s="32"/>
      <c r="FF201" s="32"/>
      <c r="FG201" s="32"/>
      <c r="FH201" s="32"/>
      <c r="FI201" s="32"/>
      <c r="FJ201" s="32"/>
      <c r="FK201" s="32"/>
      <c r="FL201" s="32"/>
      <c r="FM201" s="32"/>
      <c r="FN201" s="32"/>
      <c r="FO201" s="32"/>
      <c r="FP201" s="32"/>
      <c r="FQ201" s="32"/>
      <c r="FR201" s="32"/>
      <c r="FS201" s="32"/>
      <c r="FT201" s="32"/>
      <c r="FU201" s="32"/>
      <c r="FV201" s="32"/>
      <c r="FW201" s="32"/>
      <c r="FX201" s="32"/>
      <c r="FY201" s="32"/>
      <c r="FZ201" s="32"/>
      <c r="GA201" s="32"/>
      <c r="GB201" s="32"/>
      <c r="GC201" s="32"/>
      <c r="GD201" s="32"/>
      <c r="GE201" s="32"/>
      <c r="GF201" s="32"/>
    </row>
    <row r="202" spans="1:188" ht="30" x14ac:dyDescent="0.25">
      <c r="A202" s="231" t="s">
        <v>120</v>
      </c>
      <c r="B202" s="229">
        <f>'2 уровень'!C328</f>
        <v>480</v>
      </c>
      <c r="C202" s="229">
        <f>'2 уровень'!D328</f>
        <v>200</v>
      </c>
      <c r="D202" s="229">
        <f>'2 уровень'!E328</f>
        <v>105</v>
      </c>
      <c r="E202" s="230">
        <f>'2 уровень'!F328</f>
        <v>52.5</v>
      </c>
      <c r="F202" s="326">
        <f>'2 уровень'!G328</f>
        <v>974.06778000000008</v>
      </c>
      <c r="G202" s="326">
        <f>'2 уровень'!H328</f>
        <v>405.86</v>
      </c>
      <c r="H202" s="326">
        <f>'2 уровень'!I328</f>
        <v>180.44711999999998</v>
      </c>
      <c r="I202" s="326">
        <f>'2 уровень'!J328</f>
        <v>-225.41288000000003</v>
      </c>
      <c r="J202" s="326">
        <f>'2 уровень'!K328</f>
        <v>0</v>
      </c>
      <c r="K202" s="326">
        <f>'2 уровень'!L328</f>
        <v>180.44711999999998</v>
      </c>
      <c r="L202" s="326">
        <f>'2 уровень'!M328</f>
        <v>44.460434632631937</v>
      </c>
      <c r="M202" s="70"/>
      <c r="O202" s="731"/>
    </row>
    <row r="203" spans="1:188" ht="30" x14ac:dyDescent="0.25">
      <c r="A203" s="78" t="s">
        <v>79</v>
      </c>
      <c r="B203" s="154">
        <f>'2 уровень'!C329</f>
        <v>339</v>
      </c>
      <c r="C203" s="154">
        <f>'2 уровень'!D329</f>
        <v>141</v>
      </c>
      <c r="D203" s="34">
        <f>'2 уровень'!E329</f>
        <v>105</v>
      </c>
      <c r="E203" s="155">
        <f>'2 уровень'!F329</f>
        <v>74.468085106382972</v>
      </c>
      <c r="F203" s="328">
        <f>'2 уровень'!G329</f>
        <v>532.72494000000006</v>
      </c>
      <c r="G203" s="328">
        <f>'2 уровень'!H329</f>
        <v>221.97</v>
      </c>
      <c r="H203" s="327">
        <f>'2 уровень'!I329</f>
        <v>180.44711999999998</v>
      </c>
      <c r="I203" s="327">
        <f>'2 уровень'!J329</f>
        <v>-41.522880000000015</v>
      </c>
      <c r="J203" s="327">
        <f>'2 уровень'!K329</f>
        <v>0</v>
      </c>
      <c r="K203" s="327">
        <f>'2 уровень'!L329</f>
        <v>180.44711999999998</v>
      </c>
      <c r="L203" s="328">
        <f>'2 уровень'!M329</f>
        <v>81.293472090823087</v>
      </c>
      <c r="M203" s="70"/>
      <c r="O203" s="731"/>
    </row>
    <row r="204" spans="1:188" ht="30" x14ac:dyDescent="0.25">
      <c r="A204" s="78" t="s">
        <v>80</v>
      </c>
      <c r="B204" s="154">
        <f>'2 уровень'!C330</f>
        <v>102</v>
      </c>
      <c r="C204" s="154">
        <f>'2 уровень'!D330</f>
        <v>43</v>
      </c>
      <c r="D204" s="34">
        <f>'2 уровень'!E330</f>
        <v>0</v>
      </c>
      <c r="E204" s="155">
        <f>'2 уровень'!F330</f>
        <v>0</v>
      </c>
      <c r="F204" s="328">
        <f>'2 уровень'!G330</f>
        <v>185.42171999999999</v>
      </c>
      <c r="G204" s="328">
        <f>'2 уровень'!H330</f>
        <v>77.260000000000005</v>
      </c>
      <c r="H204" s="327">
        <f>'2 уровень'!I330</f>
        <v>0</v>
      </c>
      <c r="I204" s="327">
        <f>'2 уровень'!J330</f>
        <v>-77.260000000000005</v>
      </c>
      <c r="J204" s="327">
        <f>'2 уровень'!K330</f>
        <v>0</v>
      </c>
      <c r="K204" s="327">
        <f>'2 уровень'!L330</f>
        <v>0</v>
      </c>
      <c r="L204" s="328">
        <f>'2 уровень'!M330</f>
        <v>0</v>
      </c>
      <c r="M204" s="70"/>
      <c r="O204" s="731"/>
    </row>
    <row r="205" spans="1:188" ht="30" x14ac:dyDescent="0.25">
      <c r="A205" s="78" t="s">
        <v>110</v>
      </c>
      <c r="B205" s="154">
        <f>'2 уровень'!C331</f>
        <v>0</v>
      </c>
      <c r="C205" s="154">
        <f>'2 уровень'!D331</f>
        <v>0</v>
      </c>
      <c r="D205" s="34">
        <f>'2 уровень'!E331</f>
        <v>0</v>
      </c>
      <c r="E205" s="155">
        <f>'2 уровень'!F331</f>
        <v>0</v>
      </c>
      <c r="F205" s="328">
        <f>'2 уровень'!G331</f>
        <v>0</v>
      </c>
      <c r="G205" s="328">
        <f>'2 уровень'!H331</f>
        <v>0</v>
      </c>
      <c r="H205" s="327">
        <f>'2 уровень'!I331</f>
        <v>0</v>
      </c>
      <c r="I205" s="327">
        <f>'2 уровень'!J331</f>
        <v>0</v>
      </c>
      <c r="J205" s="327">
        <f>'2 уровень'!K331</f>
        <v>0</v>
      </c>
      <c r="K205" s="327">
        <f>'2 уровень'!L331</f>
        <v>0</v>
      </c>
      <c r="L205" s="328">
        <f>'2 уровень'!M331</f>
        <v>0</v>
      </c>
      <c r="M205" s="70"/>
      <c r="O205" s="731"/>
    </row>
    <row r="206" spans="1:188" ht="30" x14ac:dyDescent="0.25">
      <c r="A206" s="78" t="s">
        <v>111</v>
      </c>
      <c r="B206" s="154">
        <f>'2 уровень'!C332</f>
        <v>39</v>
      </c>
      <c r="C206" s="154">
        <f>'2 уровень'!D332</f>
        <v>16</v>
      </c>
      <c r="D206" s="34">
        <f>'2 уровень'!E332</f>
        <v>0</v>
      </c>
      <c r="E206" s="155">
        <f>'2 уровень'!F332</f>
        <v>0</v>
      </c>
      <c r="F206" s="328">
        <f>'2 уровень'!G332</f>
        <v>255.92112</v>
      </c>
      <c r="G206" s="328">
        <f>'2 уровень'!H332</f>
        <v>106.63</v>
      </c>
      <c r="H206" s="327">
        <f>'2 уровень'!I332</f>
        <v>0</v>
      </c>
      <c r="I206" s="327">
        <f>'2 уровень'!J332</f>
        <v>-106.63</v>
      </c>
      <c r="J206" s="327">
        <f>'2 уровень'!K332</f>
        <v>0</v>
      </c>
      <c r="K206" s="327">
        <f>'2 уровень'!L332</f>
        <v>0</v>
      </c>
      <c r="L206" s="328">
        <f>'2 уровень'!M332</f>
        <v>0</v>
      </c>
      <c r="M206" s="70"/>
      <c r="O206" s="731"/>
    </row>
    <row r="207" spans="1:188" ht="30" x14ac:dyDescent="0.25">
      <c r="A207" s="231" t="s">
        <v>112</v>
      </c>
      <c r="B207" s="229">
        <f>'2 уровень'!C333</f>
        <v>636</v>
      </c>
      <c r="C207" s="229">
        <f>'2 уровень'!D333</f>
        <v>265</v>
      </c>
      <c r="D207" s="229">
        <f>'2 уровень'!E333</f>
        <v>64</v>
      </c>
      <c r="E207" s="230">
        <f>'2 уровень'!F333</f>
        <v>24.150943396226417</v>
      </c>
      <c r="F207" s="326">
        <f>'2 уровень'!G333</f>
        <v>1610.73361</v>
      </c>
      <c r="G207" s="326">
        <f>'2 уровень'!H333</f>
        <v>671.14</v>
      </c>
      <c r="H207" s="326">
        <f>'2 уровень'!I333</f>
        <v>132.55518999999998</v>
      </c>
      <c r="I207" s="326">
        <f>'2 уровень'!J333</f>
        <v>-538.58480999999995</v>
      </c>
      <c r="J207" s="326">
        <f>'2 уровень'!K333</f>
        <v>0</v>
      </c>
      <c r="K207" s="326">
        <f>'2 уровень'!L333</f>
        <v>132.55518999999998</v>
      </c>
      <c r="L207" s="326">
        <f>'2 уровень'!M333</f>
        <v>19.750750961051345</v>
      </c>
      <c r="M207" s="70"/>
      <c r="O207" s="731"/>
    </row>
    <row r="208" spans="1:188" ht="30" x14ac:dyDescent="0.25">
      <c r="A208" s="78" t="s">
        <v>108</v>
      </c>
      <c r="B208" s="154">
        <f>'2 уровень'!C334</f>
        <v>161</v>
      </c>
      <c r="C208" s="154">
        <f>'2 уровень'!D334</f>
        <v>67</v>
      </c>
      <c r="D208" s="34">
        <f>'2 уровень'!E334</f>
        <v>63</v>
      </c>
      <c r="E208" s="155">
        <f>'2 уровень'!F334</f>
        <v>94.029850746268664</v>
      </c>
      <c r="F208" s="328">
        <f>'2 уровень'!G334</f>
        <v>341.40211000000005</v>
      </c>
      <c r="G208" s="328">
        <f>'2 уровень'!H334</f>
        <v>142.25</v>
      </c>
      <c r="H208" s="327">
        <f>'2 уровень'!I334</f>
        <v>131.64008999999999</v>
      </c>
      <c r="I208" s="327">
        <f>'2 уровень'!J334</f>
        <v>-10.609910000000013</v>
      </c>
      <c r="J208" s="327">
        <f>'2 уровень'!K334</f>
        <v>0</v>
      </c>
      <c r="K208" s="327">
        <f>'2 уровень'!L334</f>
        <v>131.64008999999999</v>
      </c>
      <c r="L208" s="328">
        <f>'2 уровень'!M334</f>
        <v>92.541363796133552</v>
      </c>
      <c r="M208" s="70"/>
      <c r="O208" s="731"/>
    </row>
    <row r="209" spans="1:188" ht="60" x14ac:dyDescent="0.25">
      <c r="A209" s="78" t="s">
        <v>81</v>
      </c>
      <c r="B209" s="154">
        <f>'2 уровень'!C335</f>
        <v>425</v>
      </c>
      <c r="C209" s="154">
        <f>'2 уровень'!D335</f>
        <v>177</v>
      </c>
      <c r="D209" s="34">
        <f>'2 уровень'!E335</f>
        <v>0</v>
      </c>
      <c r="E209" s="155">
        <f>'2 уровень'!F335</f>
        <v>0</v>
      </c>
      <c r="F209" s="328">
        <f>'2 уровень'!G335</f>
        <v>1215.9504999999999</v>
      </c>
      <c r="G209" s="328">
        <f>'2 уровень'!H335</f>
        <v>506.65</v>
      </c>
      <c r="H209" s="327">
        <f>'2 уровень'!I335</f>
        <v>0</v>
      </c>
      <c r="I209" s="327">
        <f>'2 уровень'!J335</f>
        <v>-506.65</v>
      </c>
      <c r="J209" s="327">
        <f>'2 уровень'!K335</f>
        <v>0</v>
      </c>
      <c r="K209" s="327">
        <f>'2 уровень'!L335</f>
        <v>0</v>
      </c>
      <c r="L209" s="328">
        <f>'2 уровень'!M335</f>
        <v>0</v>
      </c>
      <c r="M209" s="70"/>
      <c r="O209" s="731"/>
    </row>
    <row r="210" spans="1:188" ht="45" x14ac:dyDescent="0.25">
      <c r="A210" s="78" t="s">
        <v>109</v>
      </c>
      <c r="B210" s="154">
        <f>'2 уровень'!C336</f>
        <v>50</v>
      </c>
      <c r="C210" s="154">
        <f>'2 уровень'!D336</f>
        <v>21</v>
      </c>
      <c r="D210" s="34">
        <f>'2 уровень'!E336</f>
        <v>1</v>
      </c>
      <c r="E210" s="155">
        <f>'2 уровень'!F336</f>
        <v>4.7619047619047619</v>
      </c>
      <c r="F210" s="328">
        <f>'2 уровень'!G336</f>
        <v>53.380999999999993</v>
      </c>
      <c r="G210" s="328">
        <f>'2 уровень'!H336</f>
        <v>22.24</v>
      </c>
      <c r="H210" s="327">
        <f>'2 уровень'!I336</f>
        <v>0.91510000000000002</v>
      </c>
      <c r="I210" s="327">
        <f>'2 уровень'!J336</f>
        <v>-21.3249</v>
      </c>
      <c r="J210" s="327">
        <f>'2 уровень'!K336</f>
        <v>0</v>
      </c>
      <c r="K210" s="327">
        <f>'2 уровень'!L336</f>
        <v>0.91510000000000002</v>
      </c>
      <c r="L210" s="328">
        <f>'2 уровень'!M336</f>
        <v>4.1146582733812957</v>
      </c>
      <c r="M210" s="70"/>
      <c r="O210" s="731"/>
    </row>
    <row r="211" spans="1:188" ht="30" x14ac:dyDescent="0.25">
      <c r="A211" s="78" t="s">
        <v>123</v>
      </c>
      <c r="B211" s="154">
        <f>'2 уровень'!C337</f>
        <v>840</v>
      </c>
      <c r="C211" s="154">
        <f>'2 уровень'!D337</f>
        <v>350</v>
      </c>
      <c r="D211" s="34">
        <f>'2 уровень'!E337</f>
        <v>599</v>
      </c>
      <c r="E211" s="155">
        <f>'2 уровень'!F337</f>
        <v>171.14285714285714</v>
      </c>
      <c r="F211" s="328">
        <f>'2 уровень'!G337</f>
        <v>817.50480000000005</v>
      </c>
      <c r="G211" s="328">
        <f>'2 уровень'!H337</f>
        <v>340.63</v>
      </c>
      <c r="H211" s="327">
        <f>'2 уровень'!I337</f>
        <v>582.95878000000005</v>
      </c>
      <c r="I211" s="327">
        <f>'2 уровень'!J337</f>
        <v>242.32878000000005</v>
      </c>
      <c r="J211" s="327">
        <f>'2 уровень'!K337</f>
        <v>0</v>
      </c>
      <c r="K211" s="327">
        <f>'2 уровень'!L337</f>
        <v>582.95878000000005</v>
      </c>
      <c r="L211" s="328">
        <f>'2 уровень'!M337</f>
        <v>171.1413498517453</v>
      </c>
      <c r="M211" s="70"/>
      <c r="N211" s="70"/>
      <c r="O211" s="732"/>
    </row>
    <row r="212" spans="1:188" ht="15.75" thickBot="1" x14ac:dyDescent="0.3">
      <c r="A212" s="77" t="s">
        <v>4</v>
      </c>
      <c r="B212" s="154">
        <f>'2 уровень'!C338</f>
        <v>0</v>
      </c>
      <c r="C212" s="154">
        <f>'2 уровень'!D338</f>
        <v>0</v>
      </c>
      <c r="D212" s="34">
        <f>'2 уровень'!E338</f>
        <v>0</v>
      </c>
      <c r="E212" s="155">
        <f>'2 уровень'!F338</f>
        <v>0</v>
      </c>
      <c r="F212" s="328">
        <f>'2 уровень'!G338</f>
        <v>3402.3061900000002</v>
      </c>
      <c r="G212" s="328">
        <f>'2 уровень'!H338</f>
        <v>1417.63</v>
      </c>
      <c r="H212" s="327">
        <f>'2 уровень'!I338</f>
        <v>895.96109000000001</v>
      </c>
      <c r="I212" s="327">
        <f>'2 уровень'!J338</f>
        <v>-521.66890999999987</v>
      </c>
      <c r="J212" s="327">
        <f>'2 уровень'!K338</f>
        <v>0</v>
      </c>
      <c r="K212" s="327">
        <f>'2 уровень'!L338</f>
        <v>895.96109000000001</v>
      </c>
      <c r="L212" s="328">
        <f>'2 уровень'!M338</f>
        <v>63.201335327271565</v>
      </c>
      <c r="M212" s="70"/>
      <c r="O212" s="731"/>
    </row>
    <row r="213" spans="1:188" s="36" customFormat="1" ht="15" customHeight="1" x14ac:dyDescent="0.25">
      <c r="A213" s="68" t="s">
        <v>31</v>
      </c>
      <c r="B213" s="69"/>
      <c r="C213" s="69"/>
      <c r="D213" s="69"/>
      <c r="E213" s="111"/>
      <c r="F213" s="344"/>
      <c r="G213" s="344"/>
      <c r="H213" s="344"/>
      <c r="I213" s="344"/>
      <c r="J213" s="344"/>
      <c r="K213" s="344"/>
      <c r="L213" s="344"/>
      <c r="M213" s="70"/>
      <c r="N213" s="294"/>
      <c r="O213" s="731"/>
      <c r="P213" s="32"/>
      <c r="Q213" s="32"/>
      <c r="R213" s="32"/>
      <c r="S213" s="32"/>
      <c r="T213" s="32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F213" s="32"/>
      <c r="AG213" s="32"/>
      <c r="AH213" s="32"/>
      <c r="AI213" s="32"/>
      <c r="AJ213" s="32"/>
      <c r="AK213" s="32"/>
      <c r="AL213" s="32"/>
      <c r="AM213" s="32"/>
      <c r="AN213" s="32"/>
      <c r="AO213" s="32"/>
      <c r="AP213" s="32"/>
      <c r="AQ213" s="32"/>
      <c r="AR213" s="32"/>
      <c r="AS213" s="32"/>
      <c r="AT213" s="32"/>
      <c r="AU213" s="32"/>
      <c r="AV213" s="32"/>
      <c r="AW213" s="32"/>
      <c r="AX213" s="32"/>
      <c r="AY213" s="32"/>
      <c r="AZ213" s="32"/>
      <c r="BA213" s="32"/>
      <c r="BB213" s="32"/>
      <c r="BC213" s="32"/>
      <c r="BD213" s="32"/>
      <c r="BE213" s="32"/>
      <c r="BF213" s="32"/>
      <c r="BG213" s="32"/>
      <c r="BH213" s="32"/>
      <c r="BI213" s="32"/>
      <c r="BJ213" s="32"/>
      <c r="BK213" s="32"/>
      <c r="BL213" s="32"/>
      <c r="BM213" s="32"/>
      <c r="BN213" s="32"/>
      <c r="BO213" s="32"/>
      <c r="BP213" s="32"/>
      <c r="BQ213" s="32"/>
      <c r="BR213" s="32"/>
      <c r="BS213" s="32"/>
      <c r="BT213" s="32"/>
      <c r="BU213" s="32"/>
      <c r="BV213" s="32"/>
      <c r="BW213" s="32"/>
      <c r="BX213" s="32"/>
      <c r="BY213" s="32"/>
      <c r="BZ213" s="32"/>
      <c r="CA213" s="32"/>
      <c r="CB213" s="32"/>
      <c r="CC213" s="32"/>
      <c r="CD213" s="32"/>
      <c r="CE213" s="32"/>
      <c r="CF213" s="32"/>
      <c r="CG213" s="32"/>
      <c r="CH213" s="32"/>
      <c r="CI213" s="32"/>
      <c r="CJ213" s="32"/>
      <c r="CK213" s="32"/>
      <c r="CL213" s="32"/>
      <c r="CM213" s="32"/>
      <c r="CN213" s="32"/>
      <c r="CO213" s="32"/>
      <c r="CP213" s="32"/>
      <c r="CQ213" s="32"/>
      <c r="CR213" s="32"/>
      <c r="CS213" s="32"/>
      <c r="CT213" s="32"/>
      <c r="CU213" s="32"/>
      <c r="CV213" s="32"/>
      <c r="CW213" s="32"/>
      <c r="CX213" s="32"/>
      <c r="CY213" s="32"/>
      <c r="CZ213" s="32"/>
      <c r="DA213" s="32"/>
      <c r="DB213" s="32"/>
      <c r="DC213" s="32"/>
      <c r="DD213" s="32"/>
      <c r="DE213" s="32"/>
      <c r="DF213" s="32"/>
      <c r="DG213" s="32"/>
      <c r="DH213" s="32"/>
      <c r="DI213" s="32"/>
      <c r="DJ213" s="32"/>
      <c r="DK213" s="32"/>
      <c r="DL213" s="32"/>
      <c r="DM213" s="32"/>
      <c r="DN213" s="32"/>
      <c r="DO213" s="32"/>
      <c r="DP213" s="32"/>
      <c r="DQ213" s="32"/>
      <c r="DR213" s="32"/>
      <c r="DS213" s="32"/>
      <c r="DT213" s="32"/>
      <c r="DU213" s="32"/>
      <c r="DV213" s="32"/>
      <c r="DW213" s="32"/>
      <c r="DX213" s="32"/>
      <c r="DY213" s="32"/>
      <c r="DZ213" s="32"/>
      <c r="EA213" s="32"/>
      <c r="EB213" s="32"/>
      <c r="EC213" s="32"/>
      <c r="ED213" s="32"/>
      <c r="EE213" s="32"/>
      <c r="EF213" s="32"/>
      <c r="EG213" s="32"/>
      <c r="EH213" s="32"/>
      <c r="EI213" s="32"/>
      <c r="EJ213" s="32"/>
      <c r="EK213" s="32"/>
      <c r="EL213" s="32"/>
      <c r="EM213" s="32"/>
      <c r="EN213" s="32"/>
      <c r="EO213" s="32"/>
      <c r="EP213" s="32"/>
      <c r="EQ213" s="32"/>
      <c r="ER213" s="32"/>
      <c r="ES213" s="32"/>
      <c r="ET213" s="32"/>
      <c r="EU213" s="32"/>
      <c r="EV213" s="32"/>
      <c r="EW213" s="32"/>
      <c r="EX213" s="32"/>
      <c r="EY213" s="32"/>
      <c r="EZ213" s="32"/>
      <c r="FA213" s="32"/>
      <c r="FB213" s="32"/>
      <c r="FC213" s="32"/>
      <c r="FD213" s="32"/>
      <c r="FE213" s="32"/>
      <c r="FF213" s="32"/>
      <c r="FG213" s="32"/>
      <c r="FH213" s="32"/>
      <c r="FI213" s="32"/>
      <c r="FJ213" s="32"/>
      <c r="FK213" s="32"/>
      <c r="FL213" s="32"/>
      <c r="FM213" s="32"/>
      <c r="FN213" s="32"/>
      <c r="FO213" s="32"/>
      <c r="FP213" s="32"/>
      <c r="FQ213" s="32"/>
      <c r="FR213" s="32"/>
      <c r="FS213" s="32"/>
      <c r="FT213" s="32"/>
      <c r="FU213" s="32"/>
      <c r="FV213" s="32"/>
      <c r="FW213" s="32"/>
      <c r="FX213" s="32"/>
      <c r="FY213" s="32"/>
      <c r="FZ213" s="32"/>
      <c r="GA213" s="32"/>
      <c r="GB213" s="32"/>
      <c r="GC213" s="32"/>
      <c r="GD213" s="32"/>
      <c r="GE213" s="32"/>
      <c r="GF213" s="32"/>
    </row>
    <row r="214" spans="1:188" ht="30" x14ac:dyDescent="0.25">
      <c r="A214" s="231" t="s">
        <v>120</v>
      </c>
      <c r="B214" s="229">
        <f>'1 уровень'!D377</f>
        <v>17931</v>
      </c>
      <c r="C214" s="229">
        <f>'1 уровень'!E377</f>
        <v>7471</v>
      </c>
      <c r="D214" s="229">
        <f>'1 уровень'!F377</f>
        <v>8305</v>
      </c>
      <c r="E214" s="230">
        <f>'1 уровень'!G377</f>
        <v>111.16316423504216</v>
      </c>
      <c r="F214" s="326">
        <f>'1 уровень'!H377</f>
        <v>25274.873960000001</v>
      </c>
      <c r="G214" s="326">
        <f>'1 уровень'!I377</f>
        <v>10531.199999999999</v>
      </c>
      <c r="H214" s="326">
        <f>'1 уровень'!J377</f>
        <v>12554.79952</v>
      </c>
      <c r="I214" s="326">
        <f>'1 уровень'!K377</f>
        <v>2023.5995199999991</v>
      </c>
      <c r="J214" s="326">
        <f>'1 уровень'!L377</f>
        <v>-59.843399999999995</v>
      </c>
      <c r="K214" s="326">
        <f>'1 уровень'!M377</f>
        <v>12494.956119999999</v>
      </c>
      <c r="L214" s="326">
        <f>'1 уровень'!N377</f>
        <v>119.21527955028867</v>
      </c>
      <c r="M214" s="70"/>
      <c r="O214" s="731"/>
    </row>
    <row r="215" spans="1:188" ht="30" x14ac:dyDescent="0.25">
      <c r="A215" s="78" t="s">
        <v>79</v>
      </c>
      <c r="B215" s="34">
        <f>'1 уровень'!D378</f>
        <v>13527</v>
      </c>
      <c r="C215" s="34">
        <f>'1 уровень'!E378</f>
        <v>5636</v>
      </c>
      <c r="D215" s="34">
        <f>'1 уровень'!F378</f>
        <v>6204</v>
      </c>
      <c r="E215" s="106">
        <f>'1 уровень'!G378</f>
        <v>110.07806955287438</v>
      </c>
      <c r="F215" s="327">
        <f>'1 уровень'!H378</f>
        <v>17220.868999999999</v>
      </c>
      <c r="G215" s="327">
        <f>'1 уровень'!I378</f>
        <v>7175.37</v>
      </c>
      <c r="H215" s="327">
        <f>'1 уровень'!J378</f>
        <v>8362.8079999999991</v>
      </c>
      <c r="I215" s="327">
        <f>'1 уровень'!K378</f>
        <v>1187.4379999999994</v>
      </c>
      <c r="J215" s="327">
        <f>'1 уровень'!L378</f>
        <v>-53.739289999999997</v>
      </c>
      <c r="K215" s="327">
        <f>'1 уровень'!M378</f>
        <v>8309.0687099999996</v>
      </c>
      <c r="L215" s="327">
        <f>'1 уровень'!N378</f>
        <v>116.54880514872403</v>
      </c>
      <c r="M215" s="70"/>
      <c r="O215" s="731"/>
    </row>
    <row r="216" spans="1:188" ht="30" x14ac:dyDescent="0.25">
      <c r="A216" s="78" t="s">
        <v>80</v>
      </c>
      <c r="B216" s="34">
        <f>'1 уровень'!D379</f>
        <v>4059</v>
      </c>
      <c r="C216" s="34">
        <f>'1 уровень'!E379</f>
        <v>1692</v>
      </c>
      <c r="D216" s="34">
        <f>'1 уровень'!F379</f>
        <v>1845</v>
      </c>
      <c r="E216" s="106">
        <f>'1 уровень'!G379</f>
        <v>109.04255319148936</v>
      </c>
      <c r="F216" s="327">
        <f>'1 уровень'!H379</f>
        <v>6167.4069599999993</v>
      </c>
      <c r="G216" s="327">
        <f>'1 уровень'!I379</f>
        <v>2569.75</v>
      </c>
      <c r="H216" s="327">
        <f>'1 уровень'!J379</f>
        <v>2792.0811199999998</v>
      </c>
      <c r="I216" s="327">
        <f>'1 уровень'!K379</f>
        <v>222.33111999999966</v>
      </c>
      <c r="J216" s="327">
        <f>'1 уровень'!L379</f>
        <v>-6.1041100000000004</v>
      </c>
      <c r="K216" s="327">
        <f>'1 уровень'!M379</f>
        <v>2785.9770099999996</v>
      </c>
      <c r="L216" s="327">
        <f>'1 уровень'!N379</f>
        <v>108.65185796283686</v>
      </c>
      <c r="M216" s="70"/>
      <c r="O216" s="731"/>
    </row>
    <row r="217" spans="1:188" ht="30" x14ac:dyDescent="0.25">
      <c r="A217" s="78" t="s">
        <v>110</v>
      </c>
      <c r="B217" s="34">
        <f>'1 уровень'!D380</f>
        <v>68</v>
      </c>
      <c r="C217" s="34">
        <f>'1 уровень'!E380</f>
        <v>28</v>
      </c>
      <c r="D217" s="34">
        <f>'1 уровень'!F380</f>
        <v>62</v>
      </c>
      <c r="E217" s="106">
        <f>'1 уровень'!G380</f>
        <v>221.42857142857144</v>
      </c>
      <c r="F217" s="327">
        <f>'1 уровень'!H380</f>
        <v>371.85119999999995</v>
      </c>
      <c r="G217" s="327">
        <f>'1 уровень'!I380</f>
        <v>154.94</v>
      </c>
      <c r="H217" s="327">
        <f>'1 уровень'!J380</f>
        <v>339.04079999999999</v>
      </c>
      <c r="I217" s="327">
        <f>'1 уровень'!K380</f>
        <v>184.10079999999999</v>
      </c>
      <c r="J217" s="327">
        <f>'1 уровень'!L380</f>
        <v>0</v>
      </c>
      <c r="K217" s="327">
        <f>'1 уровень'!M380</f>
        <v>339.04079999999999</v>
      </c>
      <c r="L217" s="327">
        <f>'1 уровень'!N380</f>
        <v>218.82070478895054</v>
      </c>
      <c r="M217" s="70"/>
      <c r="O217" s="731"/>
    </row>
    <row r="218" spans="1:188" ht="30" x14ac:dyDescent="0.25">
      <c r="A218" s="78" t="s">
        <v>111</v>
      </c>
      <c r="B218" s="34">
        <f>'1 уровень'!D381</f>
        <v>277</v>
      </c>
      <c r="C218" s="34">
        <f>'1 уровень'!E381</f>
        <v>115</v>
      </c>
      <c r="D218" s="34">
        <f>'1 уровень'!F381</f>
        <v>194</v>
      </c>
      <c r="E218" s="106">
        <f>'1 уровень'!G381</f>
        <v>168.69565217391306</v>
      </c>
      <c r="F218" s="327">
        <f>'1 уровень'!H381</f>
        <v>1514.7468000000001</v>
      </c>
      <c r="G218" s="327">
        <f>'1 уровень'!I381</f>
        <v>631.14</v>
      </c>
      <c r="H218" s="327">
        <f>'1 уровень'!J381</f>
        <v>1060.8696</v>
      </c>
      <c r="I218" s="327">
        <f>'1 уровень'!K381</f>
        <v>429.72960000000006</v>
      </c>
      <c r="J218" s="327">
        <f>'1 уровень'!L381</f>
        <v>0</v>
      </c>
      <c r="K218" s="327">
        <f>'1 уровень'!M381</f>
        <v>1060.8696</v>
      </c>
      <c r="L218" s="327">
        <f>'1 уровень'!N381</f>
        <v>168.08784104952943</v>
      </c>
      <c r="M218" s="70"/>
      <c r="O218" s="731"/>
    </row>
    <row r="219" spans="1:188" ht="30" x14ac:dyDescent="0.25">
      <c r="A219" s="231" t="s">
        <v>112</v>
      </c>
      <c r="B219" s="229">
        <f>'1 уровень'!D382</f>
        <v>27947</v>
      </c>
      <c r="C219" s="229">
        <f>'1 уровень'!E382</f>
        <v>11645</v>
      </c>
      <c r="D219" s="229">
        <f>'1 уровень'!F382</f>
        <v>11576</v>
      </c>
      <c r="E219" s="230">
        <f>'1 уровень'!G382</f>
        <v>99.407471017604124</v>
      </c>
      <c r="F219" s="326">
        <f>'1 уровень'!H382</f>
        <v>48356.956200000001</v>
      </c>
      <c r="G219" s="326">
        <f>'1 уровень'!I382</f>
        <v>20148.729999999996</v>
      </c>
      <c r="H219" s="326">
        <f>'1 уровень'!J382</f>
        <v>20174.389940000001</v>
      </c>
      <c r="I219" s="326">
        <f>'1 уровень'!K382</f>
        <v>25.659940000001939</v>
      </c>
      <c r="J219" s="326">
        <f>'1 уровень'!L382</f>
        <v>-35.776330000000002</v>
      </c>
      <c r="K219" s="326">
        <f>'1 уровень'!M382</f>
        <v>20138.61361</v>
      </c>
      <c r="L219" s="326">
        <f>'1 уровень'!N382</f>
        <v>100.12735264207721</v>
      </c>
      <c r="M219" s="70"/>
      <c r="O219" s="731"/>
    </row>
    <row r="220" spans="1:188" ht="30" x14ac:dyDescent="0.25">
      <c r="A220" s="78" t="s">
        <v>108</v>
      </c>
      <c r="B220" s="34">
        <f>'1 уровень'!D383</f>
        <v>3497</v>
      </c>
      <c r="C220" s="34">
        <f>'1 уровень'!E383</f>
        <v>1457</v>
      </c>
      <c r="D220" s="34">
        <f>'1 уровень'!F383</f>
        <v>1679</v>
      </c>
      <c r="E220" s="106">
        <f>'1 уровень'!G383</f>
        <v>115.23678792038434</v>
      </c>
      <c r="F220" s="327">
        <f>'1 уровень'!H383</f>
        <v>6179.5487000000003</v>
      </c>
      <c r="G220" s="327">
        <f>'1 уровень'!I383</f>
        <v>2574.81</v>
      </c>
      <c r="H220" s="327">
        <f>'1 уровень'!J383</f>
        <v>2940.3890000000001</v>
      </c>
      <c r="I220" s="327">
        <f>'1 уровень'!K383</f>
        <v>365.57899999999995</v>
      </c>
      <c r="J220" s="327">
        <f>'1 уровень'!L383</f>
        <v>-15.56598</v>
      </c>
      <c r="K220" s="327">
        <f>'1 уровень'!M383</f>
        <v>2924.8230200000003</v>
      </c>
      <c r="L220" s="327">
        <f>'1 уровень'!N383</f>
        <v>114.19829035928866</v>
      </c>
      <c r="M220" s="70"/>
      <c r="O220" s="731"/>
    </row>
    <row r="221" spans="1:188" ht="60" x14ac:dyDescent="0.25">
      <c r="A221" s="78" t="s">
        <v>81</v>
      </c>
      <c r="B221" s="34">
        <f>'1 уровень'!D384</f>
        <v>15500</v>
      </c>
      <c r="C221" s="34">
        <f>'1 уровень'!E384</f>
        <v>6459</v>
      </c>
      <c r="D221" s="34">
        <f>'1 уровень'!F384</f>
        <v>6804</v>
      </c>
      <c r="E221" s="106">
        <f>'1 уровень'!G384</f>
        <v>105.34138411518812</v>
      </c>
      <c r="F221" s="327">
        <f>'1 уровень'!H384</f>
        <v>34166.710000000006</v>
      </c>
      <c r="G221" s="327">
        <f>'1 уровень'!I384</f>
        <v>14236.13</v>
      </c>
      <c r="H221" s="327">
        <f>'1 уровень'!J384</f>
        <v>14539.087800000001</v>
      </c>
      <c r="I221" s="327">
        <f>'1 уровень'!K384</f>
        <v>302.95780000000195</v>
      </c>
      <c r="J221" s="327">
        <f>'1 уровень'!L384</f>
        <v>-20.210349999999998</v>
      </c>
      <c r="K221" s="327">
        <f>'1 уровень'!M384</f>
        <v>14518.87745</v>
      </c>
      <c r="L221" s="327">
        <f>'1 уровень'!N384</f>
        <v>102.12809099102074</v>
      </c>
      <c r="M221" s="70"/>
      <c r="O221" s="731"/>
    </row>
    <row r="222" spans="1:188" ht="45" x14ac:dyDescent="0.25">
      <c r="A222" s="78" t="s">
        <v>109</v>
      </c>
      <c r="B222" s="34">
        <f>'1 уровень'!D385</f>
        <v>8950</v>
      </c>
      <c r="C222" s="34">
        <f>'1 уровень'!E385</f>
        <v>3729</v>
      </c>
      <c r="D222" s="34">
        <f>'1 уровень'!F385</f>
        <v>3093</v>
      </c>
      <c r="E222" s="106">
        <f>'1 уровень'!G385</f>
        <v>82.944489139179396</v>
      </c>
      <c r="F222" s="327">
        <f>'1 уровень'!H385</f>
        <v>8010.6975000000002</v>
      </c>
      <c r="G222" s="327">
        <f>'1 уровень'!I385</f>
        <v>3337.79</v>
      </c>
      <c r="H222" s="327">
        <f>'1 уровень'!J385</f>
        <v>2694.9131400000001</v>
      </c>
      <c r="I222" s="327">
        <f>'1 уровень'!K385</f>
        <v>-642.87685999999997</v>
      </c>
      <c r="J222" s="327">
        <f>'1 уровень'!L385</f>
        <v>0</v>
      </c>
      <c r="K222" s="327">
        <f>'1 уровень'!M385</f>
        <v>2694.9131400000001</v>
      </c>
      <c r="L222" s="327">
        <f>'1 уровень'!N385</f>
        <v>80.739445561284555</v>
      </c>
      <c r="M222" s="70"/>
      <c r="O222" s="731"/>
    </row>
    <row r="223" spans="1:188" ht="30" x14ac:dyDescent="0.25">
      <c r="A223" s="172" t="s">
        <v>123</v>
      </c>
      <c r="B223" s="34">
        <f>'1 уровень'!D386</f>
        <v>38000</v>
      </c>
      <c r="C223" s="34">
        <f>'1 уровень'!E386</f>
        <v>15833</v>
      </c>
      <c r="D223" s="34">
        <f>'1 уровень'!F386</f>
        <v>15946</v>
      </c>
      <c r="E223" s="106">
        <f>'1 уровень'!G386</f>
        <v>100.71369923577338</v>
      </c>
      <c r="F223" s="327">
        <f>'1 уровень'!H386</f>
        <v>30818.76</v>
      </c>
      <c r="G223" s="327">
        <f>'1 уровень'!I386</f>
        <v>12841.15</v>
      </c>
      <c r="H223" s="327">
        <f>'1 уровень'!J386</f>
        <v>12938.20206</v>
      </c>
      <c r="I223" s="327">
        <f>'1 уровень'!K386</f>
        <v>97.052060000000438</v>
      </c>
      <c r="J223" s="327">
        <f>'1 уровень'!L386</f>
        <v>-9.9155899999999999</v>
      </c>
      <c r="K223" s="327">
        <f>'1 уровень'!M386</f>
        <v>12928.286469999999</v>
      </c>
      <c r="L223" s="327">
        <f>'1 уровень'!N386</f>
        <v>100.75578947368422</v>
      </c>
      <c r="M223" s="70"/>
      <c r="N223" s="70"/>
      <c r="O223" s="732"/>
    </row>
    <row r="224" spans="1:188" ht="15.75" thickBot="1" x14ac:dyDescent="0.3">
      <c r="A224" s="259" t="s">
        <v>105</v>
      </c>
      <c r="B224" s="232">
        <f>'1 уровень'!D387</f>
        <v>0</v>
      </c>
      <c r="C224" s="232">
        <f>'1 уровень'!E387</f>
        <v>0</v>
      </c>
      <c r="D224" s="232">
        <f>'1 уровень'!F387</f>
        <v>0</v>
      </c>
      <c r="E224" s="233">
        <f>'1 уровень'!G387</f>
        <v>0</v>
      </c>
      <c r="F224" s="329">
        <f>'1 уровень'!H387</f>
        <v>104450.59016000001</v>
      </c>
      <c r="G224" s="329">
        <f>'1 уровень'!I387</f>
        <v>43521.08</v>
      </c>
      <c r="H224" s="329">
        <f>'1 уровень'!J387</f>
        <v>45667.391520000005</v>
      </c>
      <c r="I224" s="329">
        <f>'1 уровень'!K387</f>
        <v>2146.3115200000016</v>
      </c>
      <c r="J224" s="329">
        <f>'1 уровень'!L387</f>
        <v>-105.53532000000001</v>
      </c>
      <c r="K224" s="329">
        <f>'1 уровень'!M387</f>
        <v>45561.856200000002</v>
      </c>
      <c r="L224" s="329">
        <f>'1 уровень'!N387</f>
        <v>104.9316596003592</v>
      </c>
      <c r="M224" s="70"/>
      <c r="O224" s="731"/>
    </row>
    <row r="225" spans="1:188" s="32" customFormat="1" ht="15" customHeight="1" x14ac:dyDescent="0.25">
      <c r="A225" s="260" t="s">
        <v>32</v>
      </c>
      <c r="B225" s="261"/>
      <c r="C225" s="261"/>
      <c r="D225" s="261"/>
      <c r="E225" s="262"/>
      <c r="F225" s="345"/>
      <c r="G225" s="345"/>
      <c r="H225" s="345"/>
      <c r="I225" s="345"/>
      <c r="J225" s="345"/>
      <c r="K225" s="345"/>
      <c r="L225" s="345"/>
      <c r="M225" s="70"/>
      <c r="N225" s="294"/>
      <c r="O225" s="731"/>
      <c r="P225" s="31"/>
      <c r="Q225" s="31"/>
      <c r="R225" s="31"/>
      <c r="S225" s="31"/>
      <c r="T225" s="31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F225" s="31"/>
      <c r="AG225" s="31"/>
      <c r="AH225" s="31"/>
      <c r="AI225" s="31"/>
      <c r="AJ225" s="31"/>
      <c r="AK225" s="31"/>
      <c r="AL225" s="31"/>
      <c r="AM225" s="31"/>
      <c r="AN225" s="31"/>
      <c r="AO225" s="31"/>
      <c r="AP225" s="31"/>
      <c r="AQ225" s="31"/>
      <c r="AR225" s="31"/>
      <c r="AS225" s="31"/>
      <c r="AT225" s="31"/>
      <c r="AU225" s="31"/>
      <c r="AV225" s="31"/>
      <c r="AW225" s="31"/>
      <c r="AX225" s="31"/>
      <c r="AY225" s="31"/>
      <c r="AZ225" s="31"/>
      <c r="BA225" s="31"/>
      <c r="BB225" s="31"/>
      <c r="BC225" s="31"/>
      <c r="BD225" s="31"/>
      <c r="BE225" s="31"/>
      <c r="BF225" s="31"/>
      <c r="BG225" s="31"/>
      <c r="BH225" s="31"/>
      <c r="BI225" s="31"/>
      <c r="BJ225" s="31"/>
      <c r="BK225" s="31"/>
      <c r="BL225" s="31"/>
      <c r="BM225" s="31"/>
      <c r="BN225" s="31"/>
      <c r="BO225" s="31"/>
      <c r="BP225" s="31"/>
      <c r="BQ225" s="31"/>
      <c r="BR225" s="31"/>
      <c r="BS225" s="31"/>
      <c r="BT225" s="31"/>
      <c r="BU225" s="31"/>
      <c r="BV225" s="31"/>
      <c r="BW225" s="31"/>
      <c r="BX225" s="31"/>
      <c r="BY225" s="31"/>
      <c r="BZ225" s="31"/>
      <c r="CA225" s="31"/>
      <c r="CB225" s="31"/>
      <c r="CC225" s="31"/>
      <c r="CD225" s="31"/>
      <c r="CE225" s="31"/>
      <c r="CF225" s="31"/>
      <c r="CG225" s="31"/>
      <c r="CH225" s="31"/>
      <c r="CI225" s="31"/>
      <c r="CJ225" s="31"/>
      <c r="CK225" s="31"/>
      <c r="CL225" s="31"/>
      <c r="CM225" s="31"/>
      <c r="CN225" s="31"/>
      <c r="CO225" s="31"/>
      <c r="CP225" s="31"/>
      <c r="CQ225" s="31"/>
      <c r="CR225" s="31"/>
      <c r="CS225" s="31"/>
      <c r="CT225" s="31"/>
      <c r="CU225" s="31"/>
      <c r="CV225" s="31"/>
      <c r="CW225" s="31"/>
      <c r="CX225" s="31"/>
      <c r="CY225" s="31"/>
      <c r="CZ225" s="31"/>
      <c r="DA225" s="31"/>
      <c r="DB225" s="31"/>
      <c r="DC225" s="31"/>
      <c r="DD225" s="31"/>
      <c r="DE225" s="31"/>
      <c r="DF225" s="31"/>
      <c r="DG225" s="31"/>
      <c r="DH225" s="31"/>
      <c r="DI225" s="31"/>
      <c r="DJ225" s="31"/>
      <c r="DK225" s="31"/>
      <c r="DL225" s="31"/>
      <c r="DM225" s="31"/>
      <c r="DN225" s="31"/>
      <c r="DO225" s="31"/>
      <c r="DP225" s="31"/>
      <c r="DQ225" s="31"/>
      <c r="DR225" s="31"/>
      <c r="DS225" s="31"/>
      <c r="DT225" s="31"/>
      <c r="DU225" s="31"/>
      <c r="DV225" s="31"/>
      <c r="DW225" s="31"/>
      <c r="DX225" s="31"/>
      <c r="DY225" s="31"/>
      <c r="DZ225" s="31"/>
      <c r="EA225" s="31"/>
      <c r="EB225" s="31"/>
      <c r="EC225" s="31"/>
      <c r="ED225" s="31"/>
      <c r="EE225" s="31"/>
      <c r="EF225" s="31"/>
      <c r="EG225" s="31"/>
      <c r="EH225" s="31"/>
      <c r="EI225" s="31"/>
      <c r="EJ225" s="31"/>
      <c r="EK225" s="31"/>
      <c r="EL225" s="31"/>
      <c r="EM225" s="31"/>
      <c r="EN225" s="31"/>
      <c r="EO225" s="31"/>
      <c r="EP225" s="31"/>
      <c r="EQ225" s="31"/>
      <c r="ER225" s="31"/>
      <c r="ES225" s="31"/>
      <c r="ET225" s="31"/>
      <c r="EU225" s="31"/>
      <c r="EV225" s="31"/>
      <c r="EW225" s="31"/>
      <c r="EX225" s="31"/>
      <c r="EY225" s="31"/>
      <c r="EZ225" s="31"/>
      <c r="FA225" s="31"/>
      <c r="FB225" s="31"/>
      <c r="FC225" s="31"/>
      <c r="FD225" s="31"/>
      <c r="FE225" s="31"/>
      <c r="FF225" s="31"/>
      <c r="FG225" s="31"/>
      <c r="FH225" s="31"/>
      <c r="FI225" s="31"/>
      <c r="FJ225" s="31"/>
      <c r="FK225" s="31"/>
      <c r="FL225" s="31"/>
      <c r="FM225" s="31"/>
      <c r="FN225" s="31"/>
      <c r="FO225" s="31"/>
      <c r="FP225" s="31"/>
      <c r="FQ225" s="31"/>
      <c r="FR225" s="31"/>
      <c r="FS225" s="31"/>
      <c r="FT225" s="31"/>
      <c r="FU225" s="31"/>
      <c r="FV225" s="31"/>
      <c r="FW225" s="31"/>
      <c r="FX225" s="31"/>
      <c r="FY225" s="31"/>
      <c r="FZ225" s="31"/>
      <c r="GA225" s="31"/>
      <c r="GB225" s="31"/>
      <c r="GC225" s="31"/>
      <c r="GD225" s="31"/>
      <c r="GE225" s="31"/>
      <c r="GF225" s="31"/>
    </row>
    <row r="226" spans="1:188" ht="30" x14ac:dyDescent="0.25">
      <c r="A226" s="118" t="s">
        <v>120</v>
      </c>
      <c r="B226" s="45">
        <f>'1 уровень'!D20</f>
        <v>1533</v>
      </c>
      <c r="C226" s="45">
        <f>'1 уровень'!E20</f>
        <v>639</v>
      </c>
      <c r="D226" s="45">
        <f>'1 уровень'!F20</f>
        <v>148</v>
      </c>
      <c r="E226" s="45">
        <f>'1 уровень'!G20</f>
        <v>23.161189358372457</v>
      </c>
      <c r="F226" s="330">
        <f>'1 уровень'!H20</f>
        <v>1716.88176</v>
      </c>
      <c r="G226" s="330">
        <f>'1 уровень'!I20</f>
        <v>715.37</v>
      </c>
      <c r="H226" s="327">
        <f>'1 уровень'!J20</f>
        <v>187.41511999999997</v>
      </c>
      <c r="I226" s="327">
        <f>'1 уровень'!K20</f>
        <v>-527.95488</v>
      </c>
      <c r="J226" s="327">
        <f>'1 уровень'!L20</f>
        <v>-4.3230399999999998</v>
      </c>
      <c r="K226" s="327">
        <f>'1 уровень'!M20</f>
        <v>183.09207999999998</v>
      </c>
      <c r="L226" s="327">
        <f>'1 уровень'!N20</f>
        <v>26.198347708178982</v>
      </c>
      <c r="M226" s="70"/>
      <c r="O226" s="731"/>
      <c r="P226" s="32"/>
      <c r="Q226" s="32"/>
      <c r="R226" s="32"/>
      <c r="S226" s="32"/>
      <c r="T226" s="32"/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F226" s="32"/>
      <c r="AG226" s="32"/>
      <c r="AH226" s="32"/>
      <c r="AI226" s="32"/>
      <c r="AJ226" s="32"/>
      <c r="AK226" s="32"/>
      <c r="AL226" s="32"/>
      <c r="AM226" s="32"/>
      <c r="AN226" s="32"/>
      <c r="AO226" s="32"/>
      <c r="AP226" s="32"/>
      <c r="AQ226" s="32"/>
      <c r="AR226" s="32"/>
      <c r="AS226" s="32"/>
      <c r="AT226" s="32"/>
      <c r="AU226" s="32"/>
      <c r="AV226" s="32"/>
      <c r="AW226" s="32"/>
      <c r="AX226" s="32"/>
      <c r="AY226" s="32"/>
      <c r="AZ226" s="32"/>
      <c r="BA226" s="32"/>
      <c r="BB226" s="32"/>
      <c r="BC226" s="32"/>
      <c r="BD226" s="32"/>
      <c r="BE226" s="32"/>
      <c r="BF226" s="32"/>
      <c r="BG226" s="32"/>
      <c r="BH226" s="32"/>
      <c r="BI226" s="32"/>
      <c r="BJ226" s="32"/>
      <c r="BK226" s="32"/>
      <c r="BL226" s="32"/>
      <c r="BM226" s="32"/>
      <c r="BN226" s="32"/>
      <c r="BO226" s="32"/>
      <c r="BP226" s="32"/>
      <c r="BQ226" s="32"/>
      <c r="BR226" s="32"/>
      <c r="BS226" s="32"/>
      <c r="BT226" s="32"/>
      <c r="BU226" s="32"/>
      <c r="BV226" s="32"/>
      <c r="BW226" s="32"/>
      <c r="BX226" s="32"/>
      <c r="BY226" s="32"/>
      <c r="BZ226" s="32"/>
      <c r="CA226" s="32"/>
      <c r="CB226" s="32"/>
      <c r="CC226" s="32"/>
      <c r="CD226" s="32"/>
      <c r="CE226" s="32"/>
      <c r="CF226" s="32"/>
      <c r="CG226" s="32"/>
      <c r="CH226" s="32"/>
      <c r="CI226" s="32"/>
      <c r="CJ226" s="32"/>
      <c r="CK226" s="32"/>
      <c r="CL226" s="32"/>
      <c r="CM226" s="32"/>
      <c r="CN226" s="32"/>
      <c r="CO226" s="32"/>
      <c r="CP226" s="32"/>
      <c r="CQ226" s="32"/>
      <c r="CR226" s="32"/>
      <c r="CS226" s="32"/>
      <c r="CT226" s="32"/>
      <c r="CU226" s="32"/>
      <c r="CV226" s="32"/>
      <c r="CW226" s="32"/>
      <c r="CX226" s="32"/>
      <c r="CY226" s="32"/>
      <c r="CZ226" s="32"/>
      <c r="DA226" s="32"/>
      <c r="DB226" s="32"/>
      <c r="DC226" s="32"/>
      <c r="DD226" s="32"/>
      <c r="DE226" s="32"/>
      <c r="DF226" s="32"/>
      <c r="DG226" s="32"/>
      <c r="DH226" s="32"/>
      <c r="DI226" s="32"/>
      <c r="DJ226" s="32"/>
      <c r="DK226" s="32"/>
      <c r="DL226" s="32"/>
      <c r="DM226" s="32"/>
      <c r="DN226" s="32"/>
      <c r="DO226" s="32"/>
      <c r="DP226" s="32"/>
      <c r="DQ226" s="32"/>
      <c r="DR226" s="32"/>
      <c r="DS226" s="32"/>
      <c r="DT226" s="32"/>
      <c r="DU226" s="32"/>
      <c r="DV226" s="32"/>
      <c r="DW226" s="32"/>
      <c r="DX226" s="32"/>
      <c r="DY226" s="32"/>
      <c r="DZ226" s="32"/>
      <c r="EA226" s="32"/>
      <c r="EB226" s="32"/>
      <c r="EC226" s="32"/>
      <c r="ED226" s="32"/>
      <c r="EE226" s="32"/>
      <c r="EF226" s="32"/>
      <c r="EG226" s="32"/>
      <c r="EH226" s="32"/>
      <c r="EI226" s="32"/>
      <c r="EJ226" s="32"/>
      <c r="EK226" s="32"/>
      <c r="EL226" s="32"/>
      <c r="EM226" s="32"/>
      <c r="EN226" s="32"/>
      <c r="EO226" s="32"/>
      <c r="EP226" s="32"/>
      <c r="EQ226" s="32"/>
      <c r="ER226" s="32"/>
      <c r="ES226" s="32"/>
      <c r="ET226" s="32"/>
      <c r="EU226" s="32"/>
      <c r="EV226" s="32"/>
      <c r="EW226" s="32"/>
      <c r="EX226" s="32"/>
      <c r="EY226" s="32"/>
      <c r="EZ226" s="32"/>
      <c r="FA226" s="32"/>
      <c r="FB226" s="32"/>
      <c r="FC226" s="32"/>
      <c r="FD226" s="32"/>
      <c r="FE226" s="32"/>
      <c r="FF226" s="32"/>
      <c r="FG226" s="32"/>
      <c r="FH226" s="32"/>
      <c r="FI226" s="32"/>
      <c r="FJ226" s="32"/>
      <c r="FK226" s="32"/>
      <c r="FL226" s="32"/>
      <c r="FM226" s="32"/>
      <c r="FN226" s="32"/>
      <c r="FO226" s="32"/>
      <c r="FP226" s="32"/>
      <c r="FQ226" s="32"/>
      <c r="FR226" s="32"/>
      <c r="FS226" s="32"/>
      <c r="FT226" s="32"/>
      <c r="FU226" s="32"/>
      <c r="FV226" s="32"/>
      <c r="FW226" s="32"/>
      <c r="FX226" s="32"/>
      <c r="FY226" s="32"/>
      <c r="FZ226" s="32"/>
      <c r="GA226" s="32"/>
      <c r="GB226" s="32"/>
      <c r="GC226" s="32"/>
      <c r="GD226" s="32"/>
      <c r="GE226" s="32"/>
      <c r="GF226" s="32"/>
    </row>
    <row r="227" spans="1:188" ht="30" x14ac:dyDescent="0.25">
      <c r="A227" s="123" t="s">
        <v>79</v>
      </c>
      <c r="B227" s="45">
        <f>'1 уровень'!D21</f>
        <v>1179</v>
      </c>
      <c r="C227" s="45">
        <f>'1 уровень'!E21</f>
        <v>491</v>
      </c>
      <c r="D227" s="45">
        <f>'1 уровень'!F21</f>
        <v>131</v>
      </c>
      <c r="E227" s="45">
        <f>'1 уровень'!G21</f>
        <v>26.680244399185337</v>
      </c>
      <c r="F227" s="330">
        <f>'1 уровень'!H21</f>
        <v>1179</v>
      </c>
      <c r="G227" s="330">
        <f>'1 уровень'!I21</f>
        <v>491.25</v>
      </c>
      <c r="H227" s="327">
        <f>'1 уровень'!J21</f>
        <v>158.95674999999997</v>
      </c>
      <c r="I227" s="327">
        <f>'1 уровень'!K21</f>
        <v>-332.29325000000006</v>
      </c>
      <c r="J227" s="327">
        <f>'1 уровень'!L21</f>
        <v>-4.14351</v>
      </c>
      <c r="K227" s="327">
        <f>'1 уровень'!M21</f>
        <v>154.81323999999998</v>
      </c>
      <c r="L227" s="327">
        <f>'1 уровень'!N21</f>
        <v>32.357608142493632</v>
      </c>
      <c r="M227" s="70"/>
      <c r="O227" s="731"/>
      <c r="P227" s="32"/>
      <c r="Q227" s="32"/>
      <c r="R227" s="32"/>
      <c r="S227" s="32"/>
      <c r="T227" s="32"/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F227" s="32"/>
      <c r="AG227" s="32"/>
      <c r="AH227" s="32"/>
      <c r="AI227" s="32"/>
      <c r="AJ227" s="32"/>
      <c r="AK227" s="32"/>
      <c r="AL227" s="32"/>
      <c r="AM227" s="32"/>
      <c r="AN227" s="32"/>
      <c r="AO227" s="32"/>
      <c r="AP227" s="32"/>
      <c r="AQ227" s="32"/>
      <c r="AR227" s="32"/>
      <c r="AS227" s="32"/>
      <c r="AT227" s="32"/>
      <c r="AU227" s="32"/>
      <c r="AV227" s="32"/>
      <c r="AW227" s="32"/>
      <c r="AX227" s="32"/>
      <c r="AY227" s="32"/>
      <c r="AZ227" s="32"/>
      <c r="BA227" s="32"/>
      <c r="BB227" s="32"/>
      <c r="BC227" s="32"/>
      <c r="BD227" s="32"/>
      <c r="BE227" s="32"/>
      <c r="BF227" s="32"/>
      <c r="BG227" s="32"/>
      <c r="BH227" s="32"/>
      <c r="BI227" s="32"/>
      <c r="BJ227" s="32"/>
      <c r="BK227" s="32"/>
      <c r="BL227" s="32"/>
      <c r="BM227" s="32"/>
      <c r="BN227" s="32"/>
      <c r="BO227" s="32"/>
      <c r="BP227" s="32"/>
      <c r="BQ227" s="32"/>
      <c r="BR227" s="32"/>
      <c r="BS227" s="32"/>
      <c r="BT227" s="32"/>
      <c r="BU227" s="32"/>
      <c r="BV227" s="32"/>
      <c r="BW227" s="32"/>
      <c r="BX227" s="32"/>
      <c r="BY227" s="32"/>
      <c r="BZ227" s="32"/>
      <c r="CA227" s="32"/>
      <c r="CB227" s="32"/>
      <c r="CC227" s="32"/>
      <c r="CD227" s="32"/>
      <c r="CE227" s="32"/>
      <c r="CF227" s="32"/>
      <c r="CG227" s="32"/>
      <c r="CH227" s="32"/>
      <c r="CI227" s="32"/>
      <c r="CJ227" s="32"/>
      <c r="CK227" s="32"/>
      <c r="CL227" s="32"/>
      <c r="CM227" s="32"/>
      <c r="CN227" s="32"/>
      <c r="CO227" s="32"/>
      <c r="CP227" s="32"/>
      <c r="CQ227" s="32"/>
      <c r="CR227" s="32"/>
      <c r="CS227" s="32"/>
      <c r="CT227" s="32"/>
      <c r="CU227" s="32"/>
      <c r="CV227" s="32"/>
      <c r="CW227" s="32"/>
      <c r="CX227" s="32"/>
      <c r="CY227" s="32"/>
      <c r="CZ227" s="32"/>
      <c r="DA227" s="32"/>
      <c r="DB227" s="32"/>
      <c r="DC227" s="32"/>
      <c r="DD227" s="32"/>
      <c r="DE227" s="32"/>
      <c r="DF227" s="32"/>
      <c r="DG227" s="32"/>
      <c r="DH227" s="32"/>
      <c r="DI227" s="32"/>
      <c r="DJ227" s="32"/>
      <c r="DK227" s="32"/>
      <c r="DL227" s="32"/>
      <c r="DM227" s="32"/>
      <c r="DN227" s="32"/>
      <c r="DO227" s="32"/>
      <c r="DP227" s="32"/>
      <c r="DQ227" s="32"/>
      <c r="DR227" s="32"/>
      <c r="DS227" s="32"/>
      <c r="DT227" s="32"/>
      <c r="DU227" s="32"/>
      <c r="DV227" s="32"/>
      <c r="DW227" s="32"/>
      <c r="DX227" s="32"/>
      <c r="DY227" s="32"/>
      <c r="DZ227" s="32"/>
      <c r="EA227" s="32"/>
      <c r="EB227" s="32"/>
      <c r="EC227" s="32"/>
      <c r="ED227" s="32"/>
      <c r="EE227" s="32"/>
      <c r="EF227" s="32"/>
      <c r="EG227" s="32"/>
      <c r="EH227" s="32"/>
      <c r="EI227" s="32"/>
      <c r="EJ227" s="32"/>
      <c r="EK227" s="32"/>
      <c r="EL227" s="32"/>
      <c r="EM227" s="32"/>
      <c r="EN227" s="32"/>
      <c r="EO227" s="32"/>
      <c r="EP227" s="32"/>
      <c r="EQ227" s="32"/>
      <c r="ER227" s="32"/>
      <c r="ES227" s="32"/>
      <c r="ET227" s="32"/>
      <c r="EU227" s="32"/>
      <c r="EV227" s="32"/>
      <c r="EW227" s="32"/>
      <c r="EX227" s="32"/>
      <c r="EY227" s="32"/>
      <c r="EZ227" s="32"/>
      <c r="FA227" s="32"/>
      <c r="FB227" s="32"/>
      <c r="FC227" s="32"/>
      <c r="FD227" s="32"/>
      <c r="FE227" s="32"/>
      <c r="FF227" s="32"/>
      <c r="FG227" s="32"/>
      <c r="FH227" s="32"/>
      <c r="FI227" s="32"/>
      <c r="FJ227" s="32"/>
      <c r="FK227" s="32"/>
      <c r="FL227" s="32"/>
      <c r="FM227" s="32"/>
      <c r="FN227" s="32"/>
      <c r="FO227" s="32"/>
      <c r="FP227" s="32"/>
      <c r="FQ227" s="32"/>
      <c r="FR227" s="32"/>
      <c r="FS227" s="32"/>
      <c r="FT227" s="32"/>
      <c r="FU227" s="32"/>
      <c r="FV227" s="32"/>
      <c r="FW227" s="32"/>
      <c r="FX227" s="32"/>
      <c r="FY227" s="32"/>
      <c r="FZ227" s="32"/>
      <c r="GA227" s="32"/>
      <c r="GB227" s="32"/>
      <c r="GC227" s="32"/>
      <c r="GD227" s="32"/>
      <c r="GE227" s="32"/>
      <c r="GF227" s="32"/>
    </row>
    <row r="228" spans="1:188" ht="30" x14ac:dyDescent="0.25">
      <c r="A228" s="123" t="s">
        <v>80</v>
      </c>
      <c r="B228" s="45">
        <f>'1 уровень'!D22</f>
        <v>354</v>
      </c>
      <c r="C228" s="45">
        <f>'1 уровень'!E22</f>
        <v>148</v>
      </c>
      <c r="D228" s="45">
        <f>'1 уровень'!F22</f>
        <v>17</v>
      </c>
      <c r="E228" s="45">
        <f>'1 уровень'!G22</f>
        <v>11.486486486486488</v>
      </c>
      <c r="F228" s="330">
        <f>'1 уровень'!H22</f>
        <v>537.88175999999999</v>
      </c>
      <c r="G228" s="330">
        <f>'1 уровень'!I22</f>
        <v>224.12</v>
      </c>
      <c r="H228" s="327">
        <f>'1 уровень'!J22</f>
        <v>28.458369999999999</v>
      </c>
      <c r="I228" s="327">
        <f>'1 уровень'!K22</f>
        <v>-195.66163</v>
      </c>
      <c r="J228" s="327">
        <f>'1 уровень'!L22</f>
        <v>-0.17953</v>
      </c>
      <c r="K228" s="327">
        <f>'1 уровень'!M22</f>
        <v>28.278839999999999</v>
      </c>
      <c r="L228" s="327">
        <f>'1 уровень'!N22</f>
        <v>12.697827056933786</v>
      </c>
      <c r="M228" s="70"/>
      <c r="O228" s="731"/>
      <c r="P228" s="32"/>
      <c r="Q228" s="32"/>
      <c r="R228" s="32"/>
      <c r="S228" s="32"/>
      <c r="T228" s="32"/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F228" s="32"/>
      <c r="AG228" s="32"/>
      <c r="AH228" s="32"/>
      <c r="AI228" s="32"/>
      <c r="AJ228" s="32"/>
      <c r="AK228" s="32"/>
      <c r="AL228" s="32"/>
      <c r="AM228" s="32"/>
      <c r="AN228" s="32"/>
      <c r="AO228" s="32"/>
      <c r="AP228" s="32"/>
      <c r="AQ228" s="32"/>
      <c r="AR228" s="32"/>
      <c r="AS228" s="32"/>
      <c r="AT228" s="32"/>
      <c r="AU228" s="32"/>
      <c r="AV228" s="32"/>
      <c r="AW228" s="32"/>
      <c r="AX228" s="32"/>
      <c r="AY228" s="32"/>
      <c r="AZ228" s="32"/>
      <c r="BA228" s="32"/>
      <c r="BB228" s="32"/>
      <c r="BC228" s="32"/>
      <c r="BD228" s="32"/>
      <c r="BE228" s="32"/>
      <c r="BF228" s="32"/>
      <c r="BG228" s="32"/>
      <c r="BH228" s="32"/>
      <c r="BI228" s="32"/>
      <c r="BJ228" s="32"/>
      <c r="BK228" s="32"/>
      <c r="BL228" s="32"/>
      <c r="BM228" s="32"/>
      <c r="BN228" s="32"/>
      <c r="BO228" s="32"/>
      <c r="BP228" s="32"/>
      <c r="BQ228" s="32"/>
      <c r="BR228" s="32"/>
      <c r="BS228" s="32"/>
      <c r="BT228" s="32"/>
      <c r="BU228" s="32"/>
      <c r="BV228" s="32"/>
      <c r="BW228" s="32"/>
      <c r="BX228" s="32"/>
      <c r="BY228" s="32"/>
      <c r="BZ228" s="32"/>
      <c r="CA228" s="32"/>
      <c r="CB228" s="32"/>
      <c r="CC228" s="32"/>
      <c r="CD228" s="32"/>
      <c r="CE228" s="32"/>
      <c r="CF228" s="32"/>
      <c r="CG228" s="32"/>
      <c r="CH228" s="32"/>
      <c r="CI228" s="32"/>
      <c r="CJ228" s="32"/>
      <c r="CK228" s="32"/>
      <c r="CL228" s="32"/>
      <c r="CM228" s="32"/>
      <c r="CN228" s="32"/>
      <c r="CO228" s="32"/>
      <c r="CP228" s="32"/>
      <c r="CQ228" s="32"/>
      <c r="CR228" s="32"/>
      <c r="CS228" s="32"/>
      <c r="CT228" s="32"/>
      <c r="CU228" s="32"/>
      <c r="CV228" s="32"/>
      <c r="CW228" s="32"/>
      <c r="CX228" s="32"/>
      <c r="CY228" s="32"/>
      <c r="CZ228" s="32"/>
      <c r="DA228" s="32"/>
      <c r="DB228" s="32"/>
      <c r="DC228" s="32"/>
      <c r="DD228" s="32"/>
      <c r="DE228" s="32"/>
      <c r="DF228" s="32"/>
      <c r="DG228" s="32"/>
      <c r="DH228" s="32"/>
      <c r="DI228" s="32"/>
      <c r="DJ228" s="32"/>
      <c r="DK228" s="32"/>
      <c r="DL228" s="32"/>
      <c r="DM228" s="32"/>
      <c r="DN228" s="32"/>
      <c r="DO228" s="32"/>
      <c r="DP228" s="32"/>
      <c r="DQ228" s="32"/>
      <c r="DR228" s="32"/>
      <c r="DS228" s="32"/>
      <c r="DT228" s="32"/>
      <c r="DU228" s="32"/>
      <c r="DV228" s="32"/>
      <c r="DW228" s="32"/>
      <c r="DX228" s="32"/>
      <c r="DY228" s="32"/>
      <c r="DZ228" s="32"/>
      <c r="EA228" s="32"/>
      <c r="EB228" s="32"/>
      <c r="EC228" s="32"/>
      <c r="ED228" s="32"/>
      <c r="EE228" s="32"/>
      <c r="EF228" s="32"/>
      <c r="EG228" s="32"/>
      <c r="EH228" s="32"/>
      <c r="EI228" s="32"/>
      <c r="EJ228" s="32"/>
      <c r="EK228" s="32"/>
      <c r="EL228" s="32"/>
      <c r="EM228" s="32"/>
      <c r="EN228" s="32"/>
      <c r="EO228" s="32"/>
      <c r="EP228" s="32"/>
      <c r="EQ228" s="32"/>
      <c r="ER228" s="32"/>
      <c r="ES228" s="32"/>
      <c r="ET228" s="32"/>
      <c r="EU228" s="32"/>
      <c r="EV228" s="32"/>
      <c r="EW228" s="32"/>
      <c r="EX228" s="32"/>
      <c r="EY228" s="32"/>
      <c r="EZ228" s="32"/>
      <c r="FA228" s="32"/>
      <c r="FB228" s="32"/>
      <c r="FC228" s="32"/>
      <c r="FD228" s="32"/>
      <c r="FE228" s="32"/>
      <c r="FF228" s="32"/>
      <c r="FG228" s="32"/>
      <c r="FH228" s="32"/>
      <c r="FI228" s="32"/>
      <c r="FJ228" s="32"/>
      <c r="FK228" s="32"/>
      <c r="FL228" s="32"/>
      <c r="FM228" s="32"/>
      <c r="FN228" s="32"/>
      <c r="FO228" s="32"/>
      <c r="FP228" s="32"/>
      <c r="FQ228" s="32"/>
      <c r="FR228" s="32"/>
      <c r="FS228" s="32"/>
      <c r="FT228" s="32"/>
      <c r="FU228" s="32"/>
      <c r="FV228" s="32"/>
      <c r="FW228" s="32"/>
      <c r="FX228" s="32"/>
      <c r="FY228" s="32"/>
      <c r="FZ228" s="32"/>
      <c r="GA228" s="32"/>
      <c r="GB228" s="32"/>
      <c r="GC228" s="32"/>
      <c r="GD228" s="32"/>
      <c r="GE228" s="32"/>
      <c r="GF228" s="32"/>
    </row>
    <row r="229" spans="1:188" ht="30" x14ac:dyDescent="0.25">
      <c r="A229" s="193" t="s">
        <v>112</v>
      </c>
      <c r="B229" s="45">
        <f>'1 уровень'!D23</f>
        <v>686</v>
      </c>
      <c r="C229" s="45">
        <f>'1 уровень'!E23</f>
        <v>286</v>
      </c>
      <c r="D229" s="45">
        <f>'1 уровень'!F23</f>
        <v>0</v>
      </c>
      <c r="E229" s="45">
        <f>'1 уровень'!G23</f>
        <v>0</v>
      </c>
      <c r="F229" s="330">
        <f>'1 уровень'!H23</f>
        <v>1212.2305999999999</v>
      </c>
      <c r="G229" s="330">
        <f>'1 уровень'!I23</f>
        <v>505.1</v>
      </c>
      <c r="H229" s="327">
        <f>'1 уровень'!J23</f>
        <v>0</v>
      </c>
      <c r="I229" s="327">
        <f>'1 уровень'!K23</f>
        <v>-505.1</v>
      </c>
      <c r="J229" s="327">
        <f>'1 уровень'!L23</f>
        <v>0</v>
      </c>
      <c r="K229" s="327">
        <f>'1 уровень'!M23</f>
        <v>0</v>
      </c>
      <c r="L229" s="327">
        <f>'1 уровень'!N23</f>
        <v>0</v>
      </c>
      <c r="M229" s="70"/>
      <c r="O229" s="731"/>
      <c r="P229" s="32"/>
      <c r="Q229" s="32"/>
      <c r="R229" s="32"/>
      <c r="S229" s="32"/>
      <c r="T229" s="32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F229" s="32"/>
      <c r="AG229" s="32"/>
      <c r="AH229" s="32"/>
      <c r="AI229" s="32"/>
      <c r="AJ229" s="32"/>
      <c r="AK229" s="32"/>
      <c r="AL229" s="32"/>
      <c r="AM229" s="32"/>
      <c r="AN229" s="32"/>
      <c r="AO229" s="32"/>
      <c r="AP229" s="32"/>
      <c r="AQ229" s="32"/>
      <c r="AR229" s="32"/>
      <c r="AS229" s="32"/>
      <c r="AT229" s="32"/>
      <c r="AU229" s="32"/>
      <c r="AV229" s="32"/>
      <c r="AW229" s="32"/>
      <c r="AX229" s="32"/>
      <c r="AY229" s="32"/>
      <c r="AZ229" s="32"/>
      <c r="BA229" s="32"/>
      <c r="BB229" s="32"/>
      <c r="BC229" s="32"/>
      <c r="BD229" s="32"/>
      <c r="BE229" s="32"/>
      <c r="BF229" s="32"/>
      <c r="BG229" s="32"/>
      <c r="BH229" s="32"/>
      <c r="BI229" s="32"/>
      <c r="BJ229" s="32"/>
      <c r="BK229" s="32"/>
      <c r="BL229" s="32"/>
      <c r="BM229" s="32"/>
      <c r="BN229" s="32"/>
      <c r="BO229" s="32"/>
      <c r="BP229" s="32"/>
      <c r="BQ229" s="32"/>
      <c r="BR229" s="32"/>
      <c r="BS229" s="32"/>
      <c r="BT229" s="32"/>
      <c r="BU229" s="32"/>
      <c r="BV229" s="32"/>
      <c r="BW229" s="32"/>
      <c r="BX229" s="32"/>
      <c r="BY229" s="32"/>
      <c r="BZ229" s="32"/>
      <c r="CA229" s="32"/>
      <c r="CB229" s="32"/>
      <c r="CC229" s="32"/>
      <c r="CD229" s="32"/>
      <c r="CE229" s="32"/>
      <c r="CF229" s="32"/>
      <c r="CG229" s="32"/>
      <c r="CH229" s="32"/>
      <c r="CI229" s="32"/>
      <c r="CJ229" s="32"/>
      <c r="CK229" s="32"/>
      <c r="CL229" s="32"/>
      <c r="CM229" s="32"/>
      <c r="CN229" s="32"/>
      <c r="CO229" s="32"/>
      <c r="CP229" s="32"/>
      <c r="CQ229" s="32"/>
      <c r="CR229" s="32"/>
      <c r="CS229" s="32"/>
      <c r="CT229" s="32"/>
      <c r="CU229" s="32"/>
      <c r="CV229" s="32"/>
      <c r="CW229" s="32"/>
      <c r="CX229" s="32"/>
      <c r="CY229" s="32"/>
      <c r="CZ229" s="32"/>
      <c r="DA229" s="32"/>
      <c r="DB229" s="32"/>
      <c r="DC229" s="32"/>
      <c r="DD229" s="32"/>
      <c r="DE229" s="32"/>
      <c r="DF229" s="32"/>
      <c r="DG229" s="32"/>
      <c r="DH229" s="32"/>
      <c r="DI229" s="32"/>
      <c r="DJ229" s="32"/>
      <c r="DK229" s="32"/>
      <c r="DL229" s="32"/>
      <c r="DM229" s="32"/>
      <c r="DN229" s="32"/>
      <c r="DO229" s="32"/>
      <c r="DP229" s="32"/>
      <c r="DQ229" s="32"/>
      <c r="DR229" s="32"/>
      <c r="DS229" s="32"/>
      <c r="DT229" s="32"/>
      <c r="DU229" s="32"/>
      <c r="DV229" s="32"/>
      <c r="DW229" s="32"/>
      <c r="DX229" s="32"/>
      <c r="DY229" s="32"/>
      <c r="DZ229" s="32"/>
      <c r="EA229" s="32"/>
      <c r="EB229" s="32"/>
      <c r="EC229" s="32"/>
      <c r="ED229" s="32"/>
      <c r="EE229" s="32"/>
      <c r="EF229" s="32"/>
      <c r="EG229" s="32"/>
      <c r="EH229" s="32"/>
      <c r="EI229" s="32"/>
      <c r="EJ229" s="32"/>
      <c r="EK229" s="32"/>
      <c r="EL229" s="32"/>
      <c r="EM229" s="32"/>
      <c r="EN229" s="32"/>
      <c r="EO229" s="32"/>
      <c r="EP229" s="32"/>
      <c r="EQ229" s="32"/>
      <c r="ER229" s="32"/>
      <c r="ES229" s="32"/>
      <c r="ET229" s="32"/>
      <c r="EU229" s="32"/>
      <c r="EV229" s="32"/>
      <c r="EW229" s="32"/>
      <c r="EX229" s="32"/>
      <c r="EY229" s="32"/>
      <c r="EZ229" s="32"/>
      <c r="FA229" s="32"/>
      <c r="FB229" s="32"/>
      <c r="FC229" s="32"/>
      <c r="FD229" s="32"/>
      <c r="FE229" s="32"/>
      <c r="FF229" s="32"/>
      <c r="FG229" s="32"/>
      <c r="FH229" s="32"/>
      <c r="FI229" s="32"/>
      <c r="FJ229" s="32"/>
      <c r="FK229" s="32"/>
      <c r="FL229" s="32"/>
      <c r="FM229" s="32"/>
      <c r="FN229" s="32"/>
      <c r="FO229" s="32"/>
      <c r="FP229" s="32"/>
      <c r="FQ229" s="32"/>
      <c r="FR229" s="32"/>
      <c r="FS229" s="32"/>
      <c r="FT229" s="32"/>
      <c r="FU229" s="32"/>
      <c r="FV229" s="32"/>
      <c r="FW229" s="32"/>
      <c r="FX229" s="32"/>
      <c r="FY229" s="32"/>
      <c r="FZ229" s="32"/>
      <c r="GA229" s="32"/>
      <c r="GB229" s="32"/>
      <c r="GC229" s="32"/>
      <c r="GD229" s="32"/>
      <c r="GE229" s="32"/>
      <c r="GF229" s="32"/>
    </row>
    <row r="230" spans="1:188" ht="30" x14ac:dyDescent="0.25">
      <c r="A230" s="192" t="s">
        <v>108</v>
      </c>
      <c r="B230" s="45">
        <f>'1 уровень'!D24</f>
        <v>686</v>
      </c>
      <c r="C230" s="45">
        <f>'1 уровень'!E24</f>
        <v>286</v>
      </c>
      <c r="D230" s="45">
        <f>'1 уровень'!F24</f>
        <v>0</v>
      </c>
      <c r="E230" s="45">
        <f>'1 уровень'!G24</f>
        <v>0</v>
      </c>
      <c r="F230" s="330">
        <f>'1 уровень'!H24</f>
        <v>1212.2305999999999</v>
      </c>
      <c r="G230" s="330">
        <f>'1 уровень'!I24</f>
        <v>505.1</v>
      </c>
      <c r="H230" s="327">
        <f>'1 уровень'!J24</f>
        <v>0</v>
      </c>
      <c r="I230" s="327">
        <f>'1 уровень'!K24</f>
        <v>-505.1</v>
      </c>
      <c r="J230" s="327">
        <f>'1 уровень'!L24</f>
        <v>0</v>
      </c>
      <c r="K230" s="327">
        <f>'1 уровень'!M24</f>
        <v>0</v>
      </c>
      <c r="L230" s="327">
        <f>'1 уровень'!N24</f>
        <v>0</v>
      </c>
      <c r="M230" s="70"/>
      <c r="O230" s="731"/>
      <c r="P230" s="32"/>
      <c r="Q230" s="32"/>
      <c r="R230" s="32"/>
      <c r="S230" s="32"/>
      <c r="T230" s="32"/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F230" s="32"/>
      <c r="AG230" s="32"/>
      <c r="AH230" s="32"/>
      <c r="AI230" s="32"/>
      <c r="AJ230" s="32"/>
      <c r="AK230" s="32"/>
      <c r="AL230" s="32"/>
      <c r="AM230" s="32"/>
      <c r="AN230" s="32"/>
      <c r="AO230" s="32"/>
      <c r="AP230" s="32"/>
      <c r="AQ230" s="32"/>
      <c r="AR230" s="32"/>
      <c r="AS230" s="32"/>
      <c r="AT230" s="32"/>
      <c r="AU230" s="32"/>
      <c r="AV230" s="32"/>
      <c r="AW230" s="32"/>
      <c r="AX230" s="32"/>
      <c r="AY230" s="32"/>
      <c r="AZ230" s="32"/>
      <c r="BA230" s="32"/>
      <c r="BB230" s="32"/>
      <c r="BC230" s="32"/>
      <c r="BD230" s="32"/>
      <c r="BE230" s="32"/>
      <c r="BF230" s="32"/>
      <c r="BG230" s="32"/>
      <c r="BH230" s="32"/>
      <c r="BI230" s="32"/>
      <c r="BJ230" s="32"/>
      <c r="BK230" s="32"/>
      <c r="BL230" s="32"/>
      <c r="BM230" s="32"/>
      <c r="BN230" s="32"/>
      <c r="BO230" s="32"/>
      <c r="BP230" s="32"/>
      <c r="BQ230" s="32"/>
      <c r="BR230" s="32"/>
      <c r="BS230" s="32"/>
      <c r="BT230" s="32"/>
      <c r="BU230" s="32"/>
      <c r="BV230" s="32"/>
      <c r="BW230" s="32"/>
      <c r="BX230" s="32"/>
      <c r="BY230" s="32"/>
      <c r="BZ230" s="32"/>
      <c r="CA230" s="32"/>
      <c r="CB230" s="32"/>
      <c r="CC230" s="32"/>
      <c r="CD230" s="32"/>
      <c r="CE230" s="32"/>
      <c r="CF230" s="32"/>
      <c r="CG230" s="32"/>
      <c r="CH230" s="32"/>
      <c r="CI230" s="32"/>
      <c r="CJ230" s="32"/>
      <c r="CK230" s="32"/>
      <c r="CL230" s="32"/>
      <c r="CM230" s="32"/>
      <c r="CN230" s="32"/>
      <c r="CO230" s="32"/>
      <c r="CP230" s="32"/>
      <c r="CQ230" s="32"/>
      <c r="CR230" s="32"/>
      <c r="CS230" s="32"/>
      <c r="CT230" s="32"/>
      <c r="CU230" s="32"/>
      <c r="CV230" s="32"/>
      <c r="CW230" s="32"/>
      <c r="CX230" s="32"/>
      <c r="CY230" s="32"/>
      <c r="CZ230" s="32"/>
      <c r="DA230" s="32"/>
      <c r="DB230" s="32"/>
      <c r="DC230" s="32"/>
      <c r="DD230" s="32"/>
      <c r="DE230" s="32"/>
      <c r="DF230" s="32"/>
      <c r="DG230" s="32"/>
      <c r="DH230" s="32"/>
      <c r="DI230" s="32"/>
      <c r="DJ230" s="32"/>
      <c r="DK230" s="32"/>
      <c r="DL230" s="32"/>
      <c r="DM230" s="32"/>
      <c r="DN230" s="32"/>
      <c r="DO230" s="32"/>
      <c r="DP230" s="32"/>
      <c r="DQ230" s="32"/>
      <c r="DR230" s="32"/>
      <c r="DS230" s="32"/>
      <c r="DT230" s="32"/>
      <c r="DU230" s="32"/>
      <c r="DV230" s="32"/>
      <c r="DW230" s="32"/>
      <c r="DX230" s="32"/>
      <c r="DY230" s="32"/>
      <c r="DZ230" s="32"/>
      <c r="EA230" s="32"/>
      <c r="EB230" s="32"/>
      <c r="EC230" s="32"/>
      <c r="ED230" s="32"/>
      <c r="EE230" s="32"/>
      <c r="EF230" s="32"/>
      <c r="EG230" s="32"/>
      <c r="EH230" s="32"/>
      <c r="EI230" s="32"/>
      <c r="EJ230" s="32"/>
      <c r="EK230" s="32"/>
      <c r="EL230" s="32"/>
      <c r="EM230" s="32"/>
      <c r="EN230" s="32"/>
      <c r="EO230" s="32"/>
      <c r="EP230" s="32"/>
      <c r="EQ230" s="32"/>
      <c r="ER230" s="32"/>
      <c r="ES230" s="32"/>
      <c r="ET230" s="32"/>
      <c r="EU230" s="32"/>
      <c r="EV230" s="32"/>
      <c r="EW230" s="32"/>
      <c r="EX230" s="32"/>
      <c r="EY230" s="32"/>
      <c r="EZ230" s="32"/>
      <c r="FA230" s="32"/>
      <c r="FB230" s="32"/>
      <c r="FC230" s="32"/>
      <c r="FD230" s="32"/>
      <c r="FE230" s="32"/>
      <c r="FF230" s="32"/>
      <c r="FG230" s="32"/>
      <c r="FH230" s="32"/>
      <c r="FI230" s="32"/>
      <c r="FJ230" s="32"/>
      <c r="FK230" s="32"/>
      <c r="FL230" s="32"/>
      <c r="FM230" s="32"/>
      <c r="FN230" s="32"/>
      <c r="FO230" s="32"/>
      <c r="FP230" s="32"/>
      <c r="FQ230" s="32"/>
      <c r="FR230" s="32"/>
      <c r="FS230" s="32"/>
      <c r="FT230" s="32"/>
      <c r="FU230" s="32"/>
      <c r="FV230" s="32"/>
      <c r="FW230" s="32"/>
      <c r="FX230" s="32"/>
      <c r="FY230" s="32"/>
      <c r="FZ230" s="32"/>
      <c r="GA230" s="32"/>
      <c r="GB230" s="32"/>
      <c r="GC230" s="32"/>
      <c r="GD230" s="32"/>
      <c r="GE230" s="32"/>
      <c r="GF230" s="32"/>
    </row>
    <row r="231" spans="1:188" ht="30" x14ac:dyDescent="0.25">
      <c r="A231" s="192" t="s">
        <v>123</v>
      </c>
      <c r="B231" s="45">
        <f>'1 уровень'!D25</f>
        <v>100</v>
      </c>
      <c r="C231" s="45">
        <f>'1 уровень'!E25</f>
        <v>42</v>
      </c>
      <c r="D231" s="45">
        <f>'1 уровень'!F25</f>
        <v>0</v>
      </c>
      <c r="E231" s="45">
        <f>'1 уровень'!G25</f>
        <v>0</v>
      </c>
      <c r="F231" s="330">
        <f>'1 уровень'!H25</f>
        <v>81.102000000000004</v>
      </c>
      <c r="G231" s="330">
        <f>'1 уровень'!I25</f>
        <v>33.79</v>
      </c>
      <c r="H231" s="327">
        <f>'1 уровень'!J25</f>
        <v>0</v>
      </c>
      <c r="I231" s="327">
        <f>'1 уровень'!K25</f>
        <v>-33.79</v>
      </c>
      <c r="J231" s="327">
        <f>'1 уровень'!L25</f>
        <v>0</v>
      </c>
      <c r="K231" s="327">
        <f>'1 уровень'!M25</f>
        <v>0</v>
      </c>
      <c r="L231" s="327">
        <f>'1 уровень'!N25</f>
        <v>0</v>
      </c>
      <c r="M231" s="70"/>
      <c r="N231" s="70"/>
      <c r="O231" s="732"/>
      <c r="P231" s="32"/>
      <c r="Q231" s="32"/>
      <c r="R231" s="32"/>
      <c r="S231" s="32"/>
      <c r="T231" s="32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F231" s="32"/>
      <c r="AG231" s="32"/>
      <c r="AH231" s="32"/>
      <c r="AI231" s="32"/>
      <c r="AJ231" s="32"/>
      <c r="AK231" s="32"/>
      <c r="AL231" s="32"/>
      <c r="AM231" s="32"/>
      <c r="AN231" s="32"/>
      <c r="AO231" s="32"/>
      <c r="AP231" s="32"/>
      <c r="AQ231" s="32"/>
      <c r="AR231" s="32"/>
      <c r="AS231" s="32"/>
      <c r="AT231" s="32"/>
      <c r="AU231" s="32"/>
      <c r="AV231" s="32"/>
      <c r="AW231" s="32"/>
      <c r="AX231" s="32"/>
      <c r="AY231" s="32"/>
      <c r="AZ231" s="32"/>
      <c r="BA231" s="32"/>
      <c r="BB231" s="32"/>
      <c r="BC231" s="32"/>
      <c r="BD231" s="32"/>
      <c r="BE231" s="32"/>
      <c r="BF231" s="32"/>
      <c r="BG231" s="32"/>
      <c r="BH231" s="32"/>
      <c r="BI231" s="32"/>
      <c r="BJ231" s="32"/>
      <c r="BK231" s="32"/>
      <c r="BL231" s="32"/>
      <c r="BM231" s="32"/>
      <c r="BN231" s="32"/>
      <c r="BO231" s="32"/>
      <c r="BP231" s="32"/>
      <c r="BQ231" s="32"/>
      <c r="BR231" s="32"/>
      <c r="BS231" s="32"/>
      <c r="BT231" s="32"/>
      <c r="BU231" s="32"/>
      <c r="BV231" s="32"/>
      <c r="BW231" s="32"/>
      <c r="BX231" s="32"/>
      <c r="BY231" s="32"/>
      <c r="BZ231" s="32"/>
      <c r="CA231" s="32"/>
      <c r="CB231" s="32"/>
      <c r="CC231" s="32"/>
      <c r="CD231" s="32"/>
      <c r="CE231" s="32"/>
      <c r="CF231" s="32"/>
      <c r="CG231" s="32"/>
      <c r="CH231" s="32"/>
      <c r="CI231" s="32"/>
      <c r="CJ231" s="32"/>
      <c r="CK231" s="32"/>
      <c r="CL231" s="32"/>
      <c r="CM231" s="32"/>
      <c r="CN231" s="32"/>
      <c r="CO231" s="32"/>
      <c r="CP231" s="32"/>
      <c r="CQ231" s="32"/>
      <c r="CR231" s="32"/>
      <c r="CS231" s="32"/>
      <c r="CT231" s="32"/>
      <c r="CU231" s="32"/>
      <c r="CV231" s="32"/>
      <c r="CW231" s="32"/>
      <c r="CX231" s="32"/>
      <c r="CY231" s="32"/>
      <c r="CZ231" s="32"/>
      <c r="DA231" s="32"/>
      <c r="DB231" s="32"/>
      <c r="DC231" s="32"/>
      <c r="DD231" s="32"/>
      <c r="DE231" s="32"/>
      <c r="DF231" s="32"/>
      <c r="DG231" s="32"/>
      <c r="DH231" s="32"/>
      <c r="DI231" s="32"/>
      <c r="DJ231" s="32"/>
      <c r="DK231" s="32"/>
      <c r="DL231" s="32"/>
      <c r="DM231" s="32"/>
      <c r="DN231" s="32"/>
      <c r="DO231" s="32"/>
      <c r="DP231" s="32"/>
      <c r="DQ231" s="32"/>
      <c r="DR231" s="32"/>
      <c r="DS231" s="32"/>
      <c r="DT231" s="32"/>
      <c r="DU231" s="32"/>
      <c r="DV231" s="32"/>
      <c r="DW231" s="32"/>
      <c r="DX231" s="32"/>
      <c r="DY231" s="32"/>
      <c r="DZ231" s="32"/>
      <c r="EA231" s="32"/>
      <c r="EB231" s="32"/>
      <c r="EC231" s="32"/>
      <c r="ED231" s="32"/>
      <c r="EE231" s="32"/>
      <c r="EF231" s="32"/>
      <c r="EG231" s="32"/>
      <c r="EH231" s="32"/>
      <c r="EI231" s="32"/>
      <c r="EJ231" s="32"/>
      <c r="EK231" s="32"/>
      <c r="EL231" s="32"/>
      <c r="EM231" s="32"/>
      <c r="EN231" s="32"/>
      <c r="EO231" s="32"/>
      <c r="EP231" s="32"/>
      <c r="EQ231" s="32"/>
      <c r="ER231" s="32"/>
      <c r="ES231" s="32"/>
      <c r="ET231" s="32"/>
      <c r="EU231" s="32"/>
      <c r="EV231" s="32"/>
      <c r="EW231" s="32"/>
      <c r="EX231" s="32"/>
      <c r="EY231" s="32"/>
      <c r="EZ231" s="32"/>
      <c r="FA231" s="32"/>
      <c r="FB231" s="32"/>
      <c r="FC231" s="32"/>
      <c r="FD231" s="32"/>
      <c r="FE231" s="32"/>
      <c r="FF231" s="32"/>
      <c r="FG231" s="32"/>
      <c r="FH231" s="32"/>
      <c r="FI231" s="32"/>
      <c r="FJ231" s="32"/>
      <c r="FK231" s="32"/>
      <c r="FL231" s="32"/>
      <c r="FM231" s="32"/>
      <c r="FN231" s="32"/>
      <c r="FO231" s="32"/>
      <c r="FP231" s="32"/>
      <c r="FQ231" s="32"/>
      <c r="FR231" s="32"/>
      <c r="FS231" s="32"/>
      <c r="FT231" s="32"/>
      <c r="FU231" s="32"/>
      <c r="FV231" s="32"/>
      <c r="FW231" s="32"/>
      <c r="FX231" s="32"/>
      <c r="FY231" s="32"/>
      <c r="FZ231" s="32"/>
      <c r="GA231" s="32"/>
      <c r="GB231" s="32"/>
      <c r="GC231" s="32"/>
      <c r="GD231" s="32"/>
      <c r="GE231" s="32"/>
      <c r="GF231" s="32"/>
    </row>
    <row r="232" spans="1:188" s="32" customFormat="1" ht="15.75" thickBot="1" x14ac:dyDescent="0.3">
      <c r="A232" s="263" t="s">
        <v>105</v>
      </c>
      <c r="B232" s="264">
        <f>'1 уровень'!D26</f>
        <v>0</v>
      </c>
      <c r="C232" s="264">
        <f>'1 уровень'!E26</f>
        <v>0</v>
      </c>
      <c r="D232" s="264">
        <f>'1 уровень'!F26</f>
        <v>0</v>
      </c>
      <c r="E232" s="265">
        <f>'1 уровень'!G26</f>
        <v>0</v>
      </c>
      <c r="F232" s="331">
        <f>'1 уровень'!H26</f>
        <v>3010.2143599999999</v>
      </c>
      <c r="G232" s="331">
        <f>'1 уровень'!I26</f>
        <v>1254.26</v>
      </c>
      <c r="H232" s="331">
        <f>'1 уровень'!J26</f>
        <v>187.41511999999997</v>
      </c>
      <c r="I232" s="331">
        <f>'1 уровень'!K26</f>
        <v>-1066.8448800000001</v>
      </c>
      <c r="J232" s="331">
        <f>'1 уровень'!L26</f>
        <v>-4.3230399999999998</v>
      </c>
      <c r="K232" s="331">
        <f>'1 уровень'!M26</f>
        <v>183.09207999999998</v>
      </c>
      <c r="L232" s="331">
        <f>'1 уровень'!N26</f>
        <v>14.94228628832937</v>
      </c>
      <c r="M232" s="70"/>
      <c r="N232" s="294"/>
      <c r="O232" s="731"/>
    </row>
    <row r="233" spans="1:188" s="32" customFormat="1" ht="27.75" customHeight="1" thickBot="1" x14ac:dyDescent="0.3">
      <c r="A233" s="286" t="s">
        <v>33</v>
      </c>
      <c r="B233" s="285"/>
      <c r="C233" s="285"/>
      <c r="D233" s="285"/>
      <c r="E233" s="285"/>
      <c r="F233" s="346">
        <f t="shared" ref="F233:K233" si="0">SUM(F18,F31,F43,F55,F67,F79,F91,F103,F115,F128,F140,F152,F164,F176,F188,F200,F212,F224,F232)</f>
        <v>1905027.6930059998</v>
      </c>
      <c r="G233" s="346">
        <f t="shared" si="0"/>
        <v>793761.64</v>
      </c>
      <c r="H233" s="346">
        <f t="shared" si="0"/>
        <v>746535.00722000003</v>
      </c>
      <c r="I233" s="346">
        <f t="shared" si="0"/>
        <v>-47226.632780000014</v>
      </c>
      <c r="J233" s="346">
        <f t="shared" si="0"/>
        <v>-4087.5262099999995</v>
      </c>
      <c r="K233" s="346">
        <f t="shared" si="0"/>
        <v>742447.48100999999</v>
      </c>
      <c r="L233" s="346">
        <f t="shared" ref="L233:L243" si="1">H233/G233*100</f>
        <v>94.05027524635733</v>
      </c>
      <c r="M233" s="70"/>
      <c r="N233" s="294"/>
      <c r="O233" s="731"/>
      <c r="P233" s="31"/>
      <c r="Q233" s="31"/>
      <c r="R233" s="31"/>
      <c r="S233" s="31"/>
      <c r="T233" s="31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F233" s="31"/>
      <c r="AG233" s="31"/>
      <c r="AH233" s="31"/>
      <c r="AI233" s="31"/>
      <c r="AJ233" s="31"/>
      <c r="AK233" s="31"/>
      <c r="AL233" s="31"/>
      <c r="AM233" s="31"/>
      <c r="AN233" s="31"/>
      <c r="AO233" s="31"/>
      <c r="AP233" s="31"/>
      <c r="AQ233" s="31"/>
      <c r="AR233" s="31"/>
      <c r="AS233" s="31"/>
      <c r="AT233" s="31"/>
      <c r="AU233" s="31"/>
      <c r="AV233" s="31"/>
      <c r="AW233" s="31"/>
      <c r="AX233" s="31"/>
      <c r="AY233" s="31"/>
      <c r="AZ233" s="31"/>
      <c r="BA233" s="31"/>
      <c r="BB233" s="31"/>
      <c r="BC233" s="31"/>
      <c r="BD233" s="31"/>
      <c r="BE233" s="31"/>
      <c r="BF233" s="31"/>
      <c r="BG233" s="31"/>
      <c r="BH233" s="31"/>
      <c r="BI233" s="31"/>
      <c r="BJ233" s="31"/>
      <c r="BK233" s="31"/>
      <c r="BL233" s="31"/>
      <c r="BM233" s="31"/>
      <c r="BN233" s="31"/>
      <c r="BO233" s="31"/>
      <c r="BP233" s="31"/>
      <c r="BQ233" s="31"/>
      <c r="BR233" s="31"/>
      <c r="BS233" s="31"/>
      <c r="BT233" s="31"/>
      <c r="BU233" s="31"/>
      <c r="BV233" s="31"/>
      <c r="BW233" s="31"/>
      <c r="BX233" s="31"/>
      <c r="BY233" s="31"/>
      <c r="BZ233" s="31"/>
      <c r="CA233" s="31"/>
      <c r="CB233" s="31"/>
      <c r="CC233" s="31"/>
      <c r="CD233" s="31"/>
      <c r="CE233" s="31"/>
      <c r="CF233" s="31"/>
      <c r="CG233" s="31"/>
      <c r="CH233" s="31"/>
      <c r="CI233" s="31"/>
      <c r="CJ233" s="31"/>
      <c r="CK233" s="31"/>
      <c r="CL233" s="31"/>
      <c r="CM233" s="31"/>
      <c r="CN233" s="31"/>
      <c r="CO233" s="31"/>
      <c r="CP233" s="31"/>
      <c r="CQ233" s="31"/>
      <c r="CR233" s="31"/>
      <c r="CS233" s="31"/>
      <c r="CT233" s="31"/>
      <c r="CU233" s="31"/>
      <c r="CV233" s="31"/>
      <c r="CW233" s="31"/>
      <c r="CX233" s="31"/>
      <c r="CY233" s="31"/>
      <c r="CZ233" s="31"/>
      <c r="DA233" s="31"/>
      <c r="DB233" s="31"/>
      <c r="DC233" s="31"/>
      <c r="DD233" s="31"/>
      <c r="DE233" s="31"/>
      <c r="DF233" s="31"/>
      <c r="DG233" s="31"/>
      <c r="DH233" s="31"/>
      <c r="DI233" s="31"/>
      <c r="DJ233" s="31"/>
      <c r="DK233" s="31"/>
      <c r="DL233" s="31"/>
      <c r="DM233" s="31"/>
      <c r="DN233" s="31"/>
      <c r="DO233" s="31"/>
      <c r="DP233" s="31"/>
      <c r="DQ233" s="31"/>
      <c r="DR233" s="31"/>
      <c r="DS233" s="31"/>
      <c r="DT233" s="31"/>
      <c r="DU233" s="31"/>
      <c r="DV233" s="31"/>
      <c r="DW233" s="31"/>
      <c r="DX233" s="31"/>
      <c r="DY233" s="31"/>
      <c r="DZ233" s="31"/>
      <c r="EA233" s="31"/>
      <c r="EB233" s="31"/>
      <c r="EC233" s="31"/>
      <c r="ED233" s="31"/>
      <c r="EE233" s="31"/>
      <c r="EF233" s="31"/>
      <c r="EG233" s="31"/>
      <c r="EH233" s="31"/>
      <c r="EI233" s="31"/>
      <c r="EJ233" s="31"/>
      <c r="EK233" s="31"/>
      <c r="EL233" s="31"/>
      <c r="EM233" s="31"/>
      <c r="EN233" s="31"/>
      <c r="EO233" s="31"/>
      <c r="EP233" s="31"/>
      <c r="EQ233" s="31"/>
      <c r="ER233" s="31"/>
      <c r="ES233" s="31"/>
      <c r="ET233" s="31"/>
      <c r="EU233" s="31"/>
      <c r="EV233" s="31"/>
      <c r="EW233" s="31"/>
      <c r="EX233" s="31"/>
      <c r="EY233" s="31"/>
      <c r="EZ233" s="31"/>
      <c r="FA233" s="31"/>
      <c r="FB233" s="31"/>
      <c r="FC233" s="31"/>
      <c r="FD233" s="31"/>
      <c r="FE233" s="31"/>
      <c r="FF233" s="31"/>
      <c r="FG233" s="31"/>
      <c r="FH233" s="31"/>
      <c r="FI233" s="31"/>
      <c r="FJ233" s="31"/>
      <c r="FK233" s="31"/>
      <c r="FL233" s="31"/>
      <c r="FM233" s="31"/>
      <c r="FN233" s="31"/>
      <c r="FO233" s="31"/>
      <c r="FP233" s="31"/>
      <c r="FQ233" s="31"/>
      <c r="FR233" s="31"/>
      <c r="FS233" s="31"/>
      <c r="FT233" s="31"/>
      <c r="FU233" s="31"/>
      <c r="FV233" s="31"/>
      <c r="FW233" s="31"/>
      <c r="FX233" s="31"/>
      <c r="FY233" s="31"/>
      <c r="FZ233" s="31"/>
      <c r="GA233" s="31"/>
      <c r="GB233" s="31"/>
      <c r="GC233" s="31"/>
      <c r="GD233" s="31"/>
      <c r="GE233" s="31"/>
      <c r="GF233" s="31"/>
    </row>
    <row r="234" spans="1:188" ht="30" x14ac:dyDescent="0.25">
      <c r="A234" s="187" t="s">
        <v>113</v>
      </c>
      <c r="B234" s="188">
        <f t="shared" ref="B234:D235" si="2">SUM(B226,B214,B202,B190,B178,B166,B154,B142,B130,B117,B105,B93,B81,B69,B57,B45,B33,B21,B8)</f>
        <v>331948.09999999998</v>
      </c>
      <c r="C234" s="188">
        <f t="shared" si="2"/>
        <v>138321</v>
      </c>
      <c r="D234" s="188">
        <f t="shared" si="2"/>
        <v>119612</v>
      </c>
      <c r="E234" s="188">
        <f>D234/C234*100</f>
        <v>86.474215773454503</v>
      </c>
      <c r="F234" s="347">
        <f t="shared" ref="F234:K235" si="3">SUM(F226,F214,F202,F190,F178,F166,F154,F142,F130,F117,F105,F93,F81,F69,F57,F45,F33,F21,F8)</f>
        <v>521562.607036</v>
      </c>
      <c r="G234" s="347">
        <f t="shared" si="3"/>
        <v>217317.78999999998</v>
      </c>
      <c r="H234" s="347">
        <f t="shared" si="3"/>
        <v>198209.42720999999</v>
      </c>
      <c r="I234" s="347">
        <f t="shared" ref="I234" si="4">SUM(I226,I214,I202,I190,I178,I166,I154,I142,I130,I117,I105,I93,I81,I69,I57,I45,I33,I21,I8)</f>
        <v>-19108.362790000006</v>
      </c>
      <c r="J234" s="347">
        <f t="shared" si="3"/>
        <v>-2689.7872900000002</v>
      </c>
      <c r="K234" s="347">
        <f t="shared" si="3"/>
        <v>195519.63991999999</v>
      </c>
      <c r="L234" s="348">
        <f>H234/G234*100</f>
        <v>91.207179683724931</v>
      </c>
      <c r="M234" s="70"/>
      <c r="N234" s="70"/>
      <c r="O234" s="731"/>
      <c r="P234" s="304"/>
      <c r="Q234" s="304"/>
      <c r="R234" s="32"/>
      <c r="S234" s="32"/>
      <c r="T234" s="32"/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F234" s="32"/>
      <c r="AG234" s="32"/>
      <c r="AH234" s="32"/>
      <c r="AI234" s="32"/>
      <c r="AJ234" s="32"/>
      <c r="AK234" s="32"/>
      <c r="AL234" s="32"/>
      <c r="AM234" s="32"/>
      <c r="AN234" s="32"/>
      <c r="AO234" s="32"/>
      <c r="AP234" s="32"/>
      <c r="AQ234" s="32"/>
      <c r="AR234" s="32"/>
      <c r="AS234" s="32"/>
      <c r="AT234" s="32"/>
      <c r="AU234" s="32"/>
      <c r="AV234" s="32"/>
      <c r="AW234" s="32"/>
      <c r="AX234" s="32"/>
      <c r="AY234" s="32"/>
      <c r="AZ234" s="32"/>
      <c r="BA234" s="32"/>
      <c r="BB234" s="32"/>
      <c r="BC234" s="32"/>
      <c r="BD234" s="32"/>
      <c r="BE234" s="32"/>
      <c r="BF234" s="32"/>
      <c r="BG234" s="32"/>
      <c r="BH234" s="32"/>
      <c r="BI234" s="32"/>
      <c r="BJ234" s="32"/>
      <c r="BK234" s="32"/>
      <c r="BL234" s="32"/>
      <c r="BM234" s="32"/>
      <c r="BN234" s="32"/>
      <c r="BO234" s="32"/>
      <c r="BP234" s="32"/>
      <c r="BQ234" s="32"/>
      <c r="BR234" s="32"/>
      <c r="BS234" s="32"/>
      <c r="BT234" s="32"/>
      <c r="BU234" s="32"/>
      <c r="BV234" s="32"/>
      <c r="BW234" s="32"/>
      <c r="BX234" s="32"/>
      <c r="BY234" s="32"/>
      <c r="BZ234" s="32"/>
      <c r="CA234" s="32"/>
      <c r="CB234" s="32"/>
      <c r="CC234" s="32"/>
      <c r="CD234" s="32"/>
      <c r="CE234" s="32"/>
      <c r="CF234" s="32"/>
      <c r="CG234" s="32"/>
      <c r="CH234" s="32"/>
      <c r="CI234" s="32"/>
      <c r="CJ234" s="32"/>
      <c r="CK234" s="32"/>
      <c r="CL234" s="32"/>
      <c r="CM234" s="32"/>
      <c r="CN234" s="32"/>
      <c r="CO234" s="32"/>
      <c r="CP234" s="32"/>
      <c r="CQ234" s="32"/>
      <c r="CR234" s="32"/>
      <c r="CS234" s="32"/>
      <c r="CT234" s="32"/>
      <c r="CU234" s="32"/>
      <c r="CV234" s="32"/>
      <c r="CW234" s="32"/>
      <c r="CX234" s="32"/>
      <c r="CY234" s="32"/>
      <c r="CZ234" s="32"/>
      <c r="DA234" s="32"/>
      <c r="DB234" s="32"/>
      <c r="DC234" s="32"/>
      <c r="DD234" s="32"/>
      <c r="DE234" s="32"/>
      <c r="DF234" s="32"/>
      <c r="DG234" s="32"/>
      <c r="DH234" s="32"/>
      <c r="DI234" s="32"/>
      <c r="DJ234" s="32"/>
      <c r="DK234" s="32"/>
      <c r="DL234" s="32"/>
      <c r="DM234" s="32"/>
      <c r="DN234" s="32"/>
      <c r="DO234" s="32"/>
      <c r="DP234" s="32"/>
      <c r="DQ234" s="32"/>
      <c r="DR234" s="32"/>
      <c r="DS234" s="32"/>
      <c r="DT234" s="32"/>
      <c r="DU234" s="32"/>
      <c r="DV234" s="32"/>
      <c r="DW234" s="32"/>
      <c r="DX234" s="32"/>
      <c r="DY234" s="32"/>
      <c r="DZ234" s="32"/>
      <c r="EA234" s="32"/>
      <c r="EB234" s="32"/>
      <c r="EC234" s="32"/>
      <c r="ED234" s="32"/>
      <c r="EE234" s="32"/>
      <c r="EF234" s="32"/>
      <c r="EG234" s="32"/>
      <c r="EH234" s="32"/>
      <c r="EI234" s="32"/>
      <c r="EJ234" s="32"/>
      <c r="EK234" s="32"/>
      <c r="EL234" s="32"/>
      <c r="EM234" s="32"/>
      <c r="EN234" s="32"/>
      <c r="EO234" s="32"/>
      <c r="EP234" s="32"/>
      <c r="EQ234" s="32"/>
      <c r="ER234" s="32"/>
      <c r="ES234" s="32"/>
      <c r="ET234" s="32"/>
      <c r="EU234" s="32"/>
      <c r="EV234" s="32"/>
      <c r="EW234" s="32"/>
      <c r="EX234" s="32"/>
      <c r="EY234" s="32"/>
      <c r="EZ234" s="32"/>
      <c r="FA234" s="32"/>
      <c r="FB234" s="32"/>
      <c r="FC234" s="32"/>
      <c r="FD234" s="32"/>
      <c r="FE234" s="32"/>
      <c r="FF234" s="32"/>
      <c r="FG234" s="32"/>
      <c r="FH234" s="32"/>
      <c r="FI234" s="32"/>
      <c r="FJ234" s="32"/>
      <c r="FK234" s="32"/>
      <c r="FL234" s="32"/>
      <c r="FM234" s="32"/>
      <c r="FN234" s="32"/>
      <c r="FO234" s="32"/>
      <c r="FP234" s="32"/>
      <c r="FQ234" s="32"/>
      <c r="FR234" s="32"/>
      <c r="FS234" s="32"/>
      <c r="FT234" s="32"/>
      <c r="FU234" s="32"/>
      <c r="FV234" s="32"/>
      <c r="FW234" s="32"/>
      <c r="FX234" s="32"/>
      <c r="FY234" s="32"/>
      <c r="FZ234" s="32"/>
      <c r="GA234" s="32"/>
      <c r="GB234" s="32"/>
      <c r="GC234" s="32"/>
      <c r="GD234" s="32"/>
      <c r="GE234" s="32"/>
      <c r="GF234" s="32"/>
    </row>
    <row r="235" spans="1:188" ht="30" x14ac:dyDescent="0.25">
      <c r="A235" s="17" t="s">
        <v>79</v>
      </c>
      <c r="B235" s="29">
        <f t="shared" si="2"/>
        <v>247127</v>
      </c>
      <c r="C235" s="29">
        <f t="shared" si="2"/>
        <v>102972</v>
      </c>
      <c r="D235" s="73">
        <f t="shared" si="2"/>
        <v>88209</v>
      </c>
      <c r="E235" s="73">
        <f t="shared" ref="E235:E244" si="5">D235/C235*100</f>
        <v>85.663092879617764</v>
      </c>
      <c r="F235" s="349">
        <f t="shared" si="3"/>
        <v>353517.74324000004</v>
      </c>
      <c r="G235" s="349">
        <f t="shared" si="3"/>
        <v>147299.06</v>
      </c>
      <c r="H235" s="349">
        <f t="shared" si="3"/>
        <v>125910.00403</v>
      </c>
      <c r="I235" s="349">
        <f t="shared" ref="I235" si="6">SUM(I227,I215,I203,I191,I179,I167,I155,I143,I131,I118,I106,I94,I82,I70,I58,I46,I34,I22,I9)</f>
        <v>-21389.055970000001</v>
      </c>
      <c r="J235" s="349">
        <f t="shared" si="3"/>
        <v>-1791.7494300000001</v>
      </c>
      <c r="K235" s="349">
        <f t="shared" si="3"/>
        <v>124118.25459999999</v>
      </c>
      <c r="L235" s="350">
        <f t="shared" si="1"/>
        <v>85.479163295407318</v>
      </c>
      <c r="M235" s="70"/>
      <c r="O235" s="731"/>
      <c r="P235" s="304"/>
      <c r="Q235" s="304"/>
      <c r="R235" s="32"/>
      <c r="S235" s="32"/>
      <c r="T235" s="32"/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F235" s="32"/>
      <c r="AG235" s="32"/>
      <c r="AH235" s="32"/>
      <c r="AI235" s="32"/>
      <c r="AJ235" s="32"/>
      <c r="AK235" s="32"/>
      <c r="AL235" s="32"/>
      <c r="AM235" s="32"/>
      <c r="AN235" s="32"/>
      <c r="AO235" s="32"/>
      <c r="AP235" s="32"/>
      <c r="AQ235" s="32"/>
      <c r="AR235" s="32"/>
      <c r="AS235" s="32"/>
      <c r="AT235" s="32"/>
      <c r="AU235" s="32"/>
      <c r="AV235" s="32"/>
      <c r="AW235" s="32"/>
      <c r="AX235" s="32"/>
      <c r="AY235" s="32"/>
      <c r="AZ235" s="32"/>
      <c r="BA235" s="32"/>
      <c r="BB235" s="32"/>
      <c r="BC235" s="32"/>
      <c r="BD235" s="32"/>
      <c r="BE235" s="32"/>
      <c r="BF235" s="32"/>
      <c r="BG235" s="32"/>
      <c r="BH235" s="32"/>
      <c r="BI235" s="32"/>
      <c r="BJ235" s="32"/>
      <c r="BK235" s="32"/>
      <c r="BL235" s="32"/>
      <c r="BM235" s="32"/>
      <c r="BN235" s="32"/>
      <c r="BO235" s="32"/>
      <c r="BP235" s="32"/>
      <c r="BQ235" s="32"/>
      <c r="BR235" s="32"/>
      <c r="BS235" s="32"/>
      <c r="BT235" s="32"/>
      <c r="BU235" s="32"/>
      <c r="BV235" s="32"/>
      <c r="BW235" s="32"/>
      <c r="BX235" s="32"/>
      <c r="BY235" s="32"/>
      <c r="BZ235" s="32"/>
      <c r="CA235" s="32"/>
      <c r="CB235" s="32"/>
      <c r="CC235" s="32"/>
      <c r="CD235" s="32"/>
      <c r="CE235" s="32"/>
      <c r="CF235" s="32"/>
      <c r="CG235" s="32"/>
      <c r="CH235" s="32"/>
      <c r="CI235" s="32"/>
      <c r="CJ235" s="32"/>
      <c r="CK235" s="32"/>
      <c r="CL235" s="32"/>
      <c r="CM235" s="32"/>
      <c r="CN235" s="32"/>
      <c r="CO235" s="32"/>
      <c r="CP235" s="32"/>
      <c r="CQ235" s="32"/>
      <c r="CR235" s="32"/>
      <c r="CS235" s="32"/>
      <c r="CT235" s="32"/>
      <c r="CU235" s="32"/>
      <c r="CV235" s="32"/>
      <c r="CW235" s="32"/>
      <c r="CX235" s="32"/>
      <c r="CY235" s="32"/>
      <c r="CZ235" s="32"/>
      <c r="DA235" s="32"/>
      <c r="DB235" s="32"/>
      <c r="DC235" s="32"/>
      <c r="DD235" s="32"/>
      <c r="DE235" s="32"/>
      <c r="DF235" s="32"/>
      <c r="DG235" s="32"/>
      <c r="DH235" s="32"/>
      <c r="DI235" s="32"/>
      <c r="DJ235" s="32"/>
      <c r="DK235" s="32"/>
      <c r="DL235" s="32"/>
      <c r="DM235" s="32"/>
      <c r="DN235" s="32"/>
      <c r="DO235" s="32"/>
      <c r="DP235" s="32"/>
      <c r="DQ235" s="32"/>
      <c r="DR235" s="32"/>
      <c r="DS235" s="32"/>
      <c r="DT235" s="32"/>
      <c r="DU235" s="32"/>
      <c r="DV235" s="32"/>
      <c r="DW235" s="32"/>
      <c r="DX235" s="32"/>
      <c r="DY235" s="32"/>
      <c r="DZ235" s="32"/>
      <c r="EA235" s="32"/>
      <c r="EB235" s="32"/>
      <c r="EC235" s="32"/>
      <c r="ED235" s="32"/>
      <c r="EE235" s="32"/>
      <c r="EF235" s="32"/>
      <c r="EG235" s="32"/>
      <c r="EH235" s="32"/>
      <c r="EI235" s="32"/>
      <c r="EJ235" s="32"/>
      <c r="EK235" s="32"/>
      <c r="EL235" s="32"/>
      <c r="EM235" s="32"/>
      <c r="EN235" s="32"/>
      <c r="EO235" s="32"/>
      <c r="EP235" s="32"/>
      <c r="EQ235" s="32"/>
      <c r="ER235" s="32"/>
      <c r="ES235" s="32"/>
      <c r="ET235" s="32"/>
      <c r="EU235" s="32"/>
      <c r="EV235" s="32"/>
      <c r="EW235" s="32"/>
      <c r="EX235" s="32"/>
      <c r="EY235" s="32"/>
      <c r="EZ235" s="32"/>
      <c r="FA235" s="32"/>
      <c r="FB235" s="32"/>
      <c r="FC235" s="32"/>
      <c r="FD235" s="32"/>
      <c r="FE235" s="32"/>
      <c r="FF235" s="32"/>
      <c r="FG235" s="32"/>
      <c r="FH235" s="32"/>
      <c r="FI235" s="32"/>
      <c r="FJ235" s="32"/>
      <c r="FK235" s="32"/>
      <c r="FL235" s="32"/>
      <c r="FM235" s="32"/>
      <c r="FN235" s="32"/>
      <c r="FO235" s="32"/>
      <c r="FP235" s="32"/>
      <c r="FQ235" s="32"/>
      <c r="FR235" s="32"/>
      <c r="FS235" s="32"/>
      <c r="FT235" s="32"/>
      <c r="FU235" s="32"/>
      <c r="FV235" s="32"/>
      <c r="FW235" s="32"/>
      <c r="FX235" s="32"/>
      <c r="FY235" s="32"/>
      <c r="FZ235" s="32"/>
      <c r="GA235" s="32"/>
      <c r="GB235" s="32"/>
      <c r="GC235" s="32"/>
      <c r="GD235" s="32"/>
      <c r="GE235" s="32"/>
      <c r="GF235" s="32"/>
    </row>
    <row r="236" spans="1:188" ht="45" x14ac:dyDescent="0.25">
      <c r="A236" s="17" t="s">
        <v>130</v>
      </c>
      <c r="B236" s="29">
        <f>B119</f>
        <v>3500</v>
      </c>
      <c r="C236" s="29">
        <f>C119</f>
        <v>1458</v>
      </c>
      <c r="D236" s="29">
        <f>D119</f>
        <v>290</v>
      </c>
      <c r="E236" s="29">
        <f t="shared" si="5"/>
        <v>19.890260631001372</v>
      </c>
      <c r="F236" s="350">
        <f t="shared" ref="F236:K236" si="7">F119</f>
        <v>6128.8500000000013</v>
      </c>
      <c r="G236" s="350">
        <f t="shared" si="7"/>
        <v>2553.69</v>
      </c>
      <c r="H236" s="350">
        <f t="shared" si="7"/>
        <v>886.34980000000007</v>
      </c>
      <c r="I236" s="349">
        <f t="shared" si="7"/>
        <v>-1667.3402000000001</v>
      </c>
      <c r="J236" s="349">
        <f t="shared" si="7"/>
        <v>0</v>
      </c>
      <c r="K236" s="349">
        <f t="shared" si="7"/>
        <v>886.34980000000007</v>
      </c>
      <c r="L236" s="350">
        <f t="shared" si="1"/>
        <v>34.708590314407786</v>
      </c>
      <c r="M236" s="70"/>
      <c r="O236" s="731"/>
      <c r="P236" s="731"/>
      <c r="Q236" s="304"/>
      <c r="R236" s="32"/>
      <c r="S236" s="32"/>
      <c r="T236" s="32"/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F236" s="32"/>
      <c r="AG236" s="32"/>
      <c r="AH236" s="32"/>
      <c r="AI236" s="32"/>
      <c r="AJ236" s="32"/>
      <c r="AK236" s="32"/>
      <c r="AL236" s="32"/>
      <c r="AM236" s="32"/>
      <c r="AN236" s="32"/>
      <c r="AO236" s="32"/>
      <c r="AP236" s="32"/>
      <c r="AQ236" s="32"/>
      <c r="AR236" s="32"/>
      <c r="AS236" s="32"/>
      <c r="AT236" s="32"/>
      <c r="AU236" s="32"/>
      <c r="AV236" s="32"/>
      <c r="AW236" s="32"/>
      <c r="AX236" s="32"/>
      <c r="AY236" s="32"/>
      <c r="AZ236" s="32"/>
      <c r="BA236" s="32"/>
      <c r="BB236" s="32"/>
      <c r="BC236" s="32"/>
      <c r="BD236" s="32"/>
      <c r="BE236" s="32"/>
      <c r="BF236" s="32"/>
      <c r="BG236" s="32"/>
      <c r="BH236" s="32"/>
      <c r="BI236" s="32"/>
      <c r="BJ236" s="32"/>
      <c r="BK236" s="32"/>
      <c r="BL236" s="32"/>
      <c r="BM236" s="32"/>
      <c r="BN236" s="32"/>
      <c r="BO236" s="32"/>
      <c r="BP236" s="32"/>
      <c r="BQ236" s="32"/>
      <c r="BR236" s="32"/>
      <c r="BS236" s="32"/>
      <c r="BT236" s="32"/>
      <c r="BU236" s="32"/>
      <c r="BV236" s="32"/>
      <c r="BW236" s="32"/>
      <c r="BX236" s="32"/>
      <c r="BY236" s="32"/>
      <c r="BZ236" s="32"/>
      <c r="CA236" s="32"/>
      <c r="CB236" s="32"/>
      <c r="CC236" s="32"/>
      <c r="CD236" s="32"/>
      <c r="CE236" s="32"/>
      <c r="CF236" s="32"/>
      <c r="CG236" s="32"/>
      <c r="CH236" s="32"/>
      <c r="CI236" s="32"/>
      <c r="CJ236" s="32"/>
      <c r="CK236" s="32"/>
      <c r="CL236" s="32"/>
      <c r="CM236" s="32"/>
      <c r="CN236" s="32"/>
      <c r="CO236" s="32"/>
      <c r="CP236" s="32"/>
      <c r="CQ236" s="32"/>
      <c r="CR236" s="32"/>
      <c r="CS236" s="32"/>
      <c r="CT236" s="32"/>
      <c r="CU236" s="32"/>
      <c r="CV236" s="32"/>
      <c r="CW236" s="32"/>
      <c r="CX236" s="32"/>
      <c r="CY236" s="32"/>
      <c r="CZ236" s="32"/>
      <c r="DA236" s="32"/>
      <c r="DB236" s="32"/>
      <c r="DC236" s="32"/>
      <c r="DD236" s="32"/>
      <c r="DE236" s="32"/>
      <c r="DF236" s="32"/>
      <c r="DG236" s="32"/>
      <c r="DH236" s="32"/>
      <c r="DI236" s="32"/>
      <c r="DJ236" s="32"/>
      <c r="DK236" s="32"/>
      <c r="DL236" s="32"/>
      <c r="DM236" s="32"/>
      <c r="DN236" s="32"/>
      <c r="DO236" s="32"/>
      <c r="DP236" s="32"/>
      <c r="DQ236" s="32"/>
      <c r="DR236" s="32"/>
      <c r="DS236" s="32"/>
      <c r="DT236" s="32"/>
      <c r="DU236" s="32"/>
      <c r="DV236" s="32"/>
      <c r="DW236" s="32"/>
      <c r="DX236" s="32"/>
      <c r="DY236" s="32"/>
      <c r="DZ236" s="32"/>
      <c r="EA236" s="32"/>
      <c r="EB236" s="32"/>
      <c r="EC236" s="32"/>
      <c r="ED236" s="32"/>
      <c r="EE236" s="32"/>
      <c r="EF236" s="32"/>
      <c r="EG236" s="32"/>
      <c r="EH236" s="32"/>
      <c r="EI236" s="32"/>
      <c r="EJ236" s="32"/>
      <c r="EK236" s="32"/>
      <c r="EL236" s="32"/>
      <c r="EM236" s="32"/>
      <c r="EN236" s="32"/>
      <c r="EO236" s="32"/>
      <c r="EP236" s="32"/>
      <c r="EQ236" s="32"/>
      <c r="ER236" s="32"/>
      <c r="ES236" s="32"/>
      <c r="ET236" s="32"/>
      <c r="EU236" s="32"/>
      <c r="EV236" s="32"/>
      <c r="EW236" s="32"/>
      <c r="EX236" s="32"/>
      <c r="EY236" s="32"/>
      <c r="EZ236" s="32"/>
      <c r="FA236" s="32"/>
      <c r="FB236" s="32"/>
      <c r="FC236" s="32"/>
      <c r="FD236" s="32"/>
      <c r="FE236" s="32"/>
      <c r="FF236" s="32"/>
      <c r="FG236" s="32"/>
      <c r="FH236" s="32"/>
      <c r="FI236" s="32"/>
      <c r="FJ236" s="32"/>
      <c r="FK236" s="32"/>
      <c r="FL236" s="32"/>
      <c r="FM236" s="32"/>
      <c r="FN236" s="32"/>
      <c r="FO236" s="32"/>
      <c r="FP236" s="32"/>
      <c r="FQ236" s="32"/>
      <c r="FR236" s="32"/>
      <c r="FS236" s="32"/>
      <c r="FT236" s="32"/>
      <c r="FU236" s="32"/>
      <c r="FV236" s="32"/>
      <c r="FW236" s="32"/>
      <c r="FX236" s="32"/>
      <c r="FY236" s="32"/>
      <c r="FZ236" s="32"/>
      <c r="GA236" s="32"/>
      <c r="GB236" s="32"/>
      <c r="GC236" s="32"/>
      <c r="GD236" s="32"/>
      <c r="GE236" s="32"/>
      <c r="GF236" s="32"/>
    </row>
    <row r="237" spans="1:188" ht="30" x14ac:dyDescent="0.25">
      <c r="A237" s="17" t="s">
        <v>80</v>
      </c>
      <c r="B237" s="29">
        <f>SUM(B228,B216,B204,B192,B180,B168,B156,B144,B132,B120,B107,B95,B83,B71,B59,B47,B35,B23,B10)</f>
        <v>74933.100000000006</v>
      </c>
      <c r="C237" s="29">
        <f>SUM(C228,C216,C204,C192,C180,C168,C156,C144,C132,C120,C107,C95,C83,C71,C59,C47,C35,C23,C10)</f>
        <v>31227</v>
      </c>
      <c r="D237" s="29">
        <f>SUM(D228,D216,D204,D192,D180,D168,D156,D144,D132,D120,D107,D95,D83,D71,D59,D47,D35,D23,D10)</f>
        <v>26517</v>
      </c>
      <c r="E237" s="29">
        <f t="shared" si="5"/>
        <v>84.916898837544437</v>
      </c>
      <c r="F237" s="350">
        <f t="shared" ref="F237:K237" si="8">SUM(F228,F216,F204,F192,F180,F168,F156,F144,F132,F120,F107,F95,F83,F71,F59,F47,F35,F23,F10)</f>
        <v>123223.52933599998</v>
      </c>
      <c r="G237" s="350">
        <f t="shared" si="8"/>
        <v>51343.11</v>
      </c>
      <c r="H237" s="350">
        <f t="shared" si="8"/>
        <v>43847.845480000004</v>
      </c>
      <c r="I237" s="349">
        <f t="shared" si="8"/>
        <v>-7495.2645200000015</v>
      </c>
      <c r="J237" s="349">
        <f t="shared" si="8"/>
        <v>-429.72053</v>
      </c>
      <c r="K237" s="349">
        <f t="shared" si="8"/>
        <v>43418.124949999998</v>
      </c>
      <c r="L237" s="350">
        <f t="shared" si="1"/>
        <v>85.401615679299525</v>
      </c>
      <c r="M237" s="729"/>
      <c r="O237" s="731"/>
      <c r="P237" s="304"/>
      <c r="Q237" s="304"/>
      <c r="R237" s="32"/>
      <c r="S237" s="32"/>
      <c r="T237" s="32"/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F237" s="32"/>
      <c r="AG237" s="32"/>
      <c r="AH237" s="32"/>
      <c r="AI237" s="32"/>
      <c r="AJ237" s="32"/>
      <c r="AK237" s="32"/>
      <c r="AL237" s="32"/>
      <c r="AM237" s="32"/>
      <c r="AN237" s="32"/>
      <c r="AO237" s="32"/>
      <c r="AP237" s="32"/>
      <c r="AQ237" s="32"/>
      <c r="AR237" s="32"/>
      <c r="AS237" s="32"/>
      <c r="AT237" s="32"/>
      <c r="AU237" s="32"/>
      <c r="AV237" s="32"/>
      <c r="AW237" s="32"/>
      <c r="AX237" s="32"/>
      <c r="AY237" s="32"/>
      <c r="AZ237" s="32"/>
      <c r="BA237" s="32"/>
      <c r="BB237" s="32"/>
      <c r="BC237" s="32"/>
      <c r="BD237" s="32"/>
      <c r="BE237" s="32"/>
      <c r="BF237" s="32"/>
      <c r="BG237" s="32"/>
      <c r="BH237" s="32"/>
      <c r="BI237" s="32"/>
      <c r="BJ237" s="32"/>
      <c r="BK237" s="32"/>
      <c r="BL237" s="32"/>
      <c r="BM237" s="32"/>
      <c r="BN237" s="32"/>
      <c r="BO237" s="32"/>
      <c r="BP237" s="32"/>
      <c r="BQ237" s="32"/>
      <c r="BR237" s="32"/>
      <c r="BS237" s="32"/>
      <c r="BT237" s="32"/>
      <c r="BU237" s="32"/>
      <c r="BV237" s="32"/>
      <c r="BW237" s="32"/>
      <c r="BX237" s="32"/>
      <c r="BY237" s="32"/>
      <c r="BZ237" s="32"/>
      <c r="CA237" s="32"/>
      <c r="CB237" s="32"/>
      <c r="CC237" s="32"/>
      <c r="CD237" s="32"/>
      <c r="CE237" s="32"/>
      <c r="CF237" s="32"/>
      <c r="CG237" s="32"/>
      <c r="CH237" s="32"/>
      <c r="CI237" s="32"/>
      <c r="CJ237" s="32"/>
      <c r="CK237" s="32"/>
      <c r="CL237" s="32"/>
      <c r="CM237" s="32"/>
      <c r="CN237" s="32"/>
      <c r="CO237" s="32"/>
      <c r="CP237" s="32"/>
      <c r="CQ237" s="32"/>
      <c r="CR237" s="32"/>
      <c r="CS237" s="32"/>
      <c r="CT237" s="32"/>
      <c r="CU237" s="32"/>
      <c r="CV237" s="32"/>
      <c r="CW237" s="32"/>
      <c r="CX237" s="32"/>
      <c r="CY237" s="32"/>
      <c r="CZ237" s="32"/>
      <c r="DA237" s="32"/>
      <c r="DB237" s="32"/>
      <c r="DC237" s="32"/>
      <c r="DD237" s="32"/>
      <c r="DE237" s="32"/>
      <c r="DF237" s="32"/>
      <c r="DG237" s="32"/>
      <c r="DH237" s="32"/>
      <c r="DI237" s="32"/>
      <c r="DJ237" s="32"/>
      <c r="DK237" s="32"/>
      <c r="DL237" s="32"/>
      <c r="DM237" s="32"/>
      <c r="DN237" s="32"/>
      <c r="DO237" s="32"/>
      <c r="DP237" s="32"/>
      <c r="DQ237" s="32"/>
      <c r="DR237" s="32"/>
      <c r="DS237" s="32"/>
      <c r="DT237" s="32"/>
      <c r="DU237" s="32"/>
      <c r="DV237" s="32"/>
      <c r="DW237" s="32"/>
      <c r="DX237" s="32"/>
      <c r="DY237" s="32"/>
      <c r="DZ237" s="32"/>
      <c r="EA237" s="32"/>
      <c r="EB237" s="32"/>
      <c r="EC237" s="32"/>
      <c r="ED237" s="32"/>
      <c r="EE237" s="32"/>
      <c r="EF237" s="32"/>
      <c r="EG237" s="32"/>
      <c r="EH237" s="32"/>
      <c r="EI237" s="32"/>
      <c r="EJ237" s="32"/>
      <c r="EK237" s="32"/>
      <c r="EL237" s="32"/>
      <c r="EM237" s="32"/>
      <c r="EN237" s="32"/>
      <c r="EO237" s="32"/>
      <c r="EP237" s="32"/>
      <c r="EQ237" s="32"/>
      <c r="ER237" s="32"/>
      <c r="ES237" s="32"/>
      <c r="ET237" s="32"/>
      <c r="EU237" s="32"/>
      <c r="EV237" s="32"/>
      <c r="EW237" s="32"/>
      <c r="EX237" s="32"/>
      <c r="EY237" s="32"/>
      <c r="EZ237" s="32"/>
      <c r="FA237" s="32"/>
      <c r="FB237" s="32"/>
      <c r="FC237" s="32"/>
      <c r="FD237" s="32"/>
      <c r="FE237" s="32"/>
      <c r="FF237" s="32"/>
      <c r="FG237" s="32"/>
      <c r="FH237" s="32"/>
      <c r="FI237" s="32"/>
      <c r="FJ237" s="32"/>
      <c r="FK237" s="32"/>
      <c r="FL237" s="32"/>
      <c r="FM237" s="32"/>
      <c r="FN237" s="32"/>
      <c r="FO237" s="32"/>
      <c r="FP237" s="32"/>
      <c r="FQ237" s="32"/>
      <c r="FR237" s="32"/>
      <c r="FS237" s="32"/>
      <c r="FT237" s="32"/>
      <c r="FU237" s="32"/>
      <c r="FV237" s="32"/>
      <c r="FW237" s="32"/>
      <c r="FX237" s="32"/>
      <c r="FY237" s="32"/>
      <c r="FZ237" s="32"/>
      <c r="GA237" s="32"/>
      <c r="GB237" s="32"/>
      <c r="GC237" s="32"/>
      <c r="GD237" s="32"/>
      <c r="GE237" s="32"/>
      <c r="GF237" s="32"/>
    </row>
    <row r="238" spans="1:188" ht="30" x14ac:dyDescent="0.25">
      <c r="A238" s="17" t="s">
        <v>110</v>
      </c>
      <c r="B238" s="73">
        <f t="shared" ref="B238:D239" si="9">SUM(B217,B205,B193,B181,B169,B157,B145,B133,B121,B108,B96,B84,B72,B60,B48,B36,B24,B11)</f>
        <v>1917</v>
      </c>
      <c r="C238" s="73">
        <f t="shared" si="9"/>
        <v>800</v>
      </c>
      <c r="D238" s="29">
        <f t="shared" si="9"/>
        <v>1388</v>
      </c>
      <c r="E238" s="29">
        <f t="shared" si="5"/>
        <v>173.5</v>
      </c>
      <c r="F238" s="350">
        <f t="shared" ref="F238:K239" si="10">SUM(F217,F205,F193,F181,F169,F157,F145,F133,F121,F108,F96,F84,F72,F60,F48,F36,F24,F11)</f>
        <v>11258.81064</v>
      </c>
      <c r="G238" s="350">
        <f t="shared" si="10"/>
        <v>4691.22</v>
      </c>
      <c r="H238" s="350">
        <f t="shared" si="10"/>
        <v>8101.9423800000004</v>
      </c>
      <c r="I238" s="349">
        <f t="shared" ref="I238" si="11">SUM(I217,I205,I193,I181,I169,I157,I145,I133,I121,I108,I96,I84,I72,I60,I48,I36,I24,I11)</f>
        <v>3410.7223800000002</v>
      </c>
      <c r="J238" s="349">
        <f t="shared" si="10"/>
        <v>-111.99287</v>
      </c>
      <c r="K238" s="349">
        <f t="shared" si="10"/>
        <v>7989.9495099999995</v>
      </c>
      <c r="L238" s="350">
        <f t="shared" si="1"/>
        <v>172.70437924463147</v>
      </c>
      <c r="M238" s="70"/>
      <c r="O238" s="731"/>
      <c r="P238" s="731"/>
      <c r="Q238" s="304"/>
      <c r="R238" s="32"/>
      <c r="S238" s="32"/>
      <c r="T238" s="32"/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F238" s="32"/>
      <c r="AG238" s="32"/>
      <c r="AH238" s="32"/>
      <c r="AI238" s="32"/>
      <c r="AJ238" s="32"/>
      <c r="AK238" s="32"/>
      <c r="AL238" s="32"/>
      <c r="AM238" s="32"/>
      <c r="AN238" s="32"/>
      <c r="AO238" s="32"/>
      <c r="AP238" s="32"/>
      <c r="AQ238" s="32"/>
      <c r="AR238" s="32"/>
      <c r="AS238" s="32"/>
      <c r="AT238" s="32"/>
      <c r="AU238" s="32"/>
      <c r="AV238" s="32"/>
      <c r="AW238" s="32"/>
      <c r="AX238" s="32"/>
      <c r="AY238" s="32"/>
      <c r="AZ238" s="32"/>
      <c r="BA238" s="32"/>
      <c r="BB238" s="32"/>
      <c r="BC238" s="32"/>
      <c r="BD238" s="32"/>
      <c r="BE238" s="32"/>
      <c r="BF238" s="32"/>
      <c r="BG238" s="32"/>
      <c r="BH238" s="32"/>
      <c r="BI238" s="32"/>
      <c r="BJ238" s="32"/>
      <c r="BK238" s="32"/>
      <c r="BL238" s="32"/>
      <c r="BM238" s="32"/>
      <c r="BN238" s="32"/>
      <c r="BO238" s="32"/>
      <c r="BP238" s="32"/>
      <c r="BQ238" s="32"/>
      <c r="BR238" s="32"/>
      <c r="BS238" s="32"/>
      <c r="BT238" s="32"/>
      <c r="BU238" s="32"/>
      <c r="BV238" s="32"/>
      <c r="BW238" s="32"/>
      <c r="BX238" s="32"/>
      <c r="BY238" s="32"/>
      <c r="BZ238" s="32"/>
      <c r="CA238" s="32"/>
      <c r="CB238" s="32"/>
      <c r="CC238" s="32"/>
      <c r="CD238" s="32"/>
      <c r="CE238" s="32"/>
      <c r="CF238" s="32"/>
      <c r="CG238" s="32"/>
      <c r="CH238" s="32"/>
      <c r="CI238" s="32"/>
      <c r="CJ238" s="32"/>
      <c r="CK238" s="32"/>
      <c r="CL238" s="32"/>
      <c r="CM238" s="32"/>
      <c r="CN238" s="32"/>
      <c r="CO238" s="32"/>
      <c r="CP238" s="32"/>
      <c r="CQ238" s="32"/>
      <c r="CR238" s="32"/>
      <c r="CS238" s="32"/>
      <c r="CT238" s="32"/>
      <c r="CU238" s="32"/>
      <c r="CV238" s="32"/>
      <c r="CW238" s="32"/>
      <c r="CX238" s="32"/>
      <c r="CY238" s="32"/>
      <c r="CZ238" s="32"/>
      <c r="DA238" s="32"/>
      <c r="DB238" s="32"/>
      <c r="DC238" s="32"/>
      <c r="DD238" s="32"/>
      <c r="DE238" s="32"/>
      <c r="DF238" s="32"/>
      <c r="DG238" s="32"/>
      <c r="DH238" s="32"/>
      <c r="DI238" s="32"/>
      <c r="DJ238" s="32"/>
      <c r="DK238" s="32"/>
      <c r="DL238" s="32"/>
      <c r="DM238" s="32"/>
      <c r="DN238" s="32"/>
      <c r="DO238" s="32"/>
      <c r="DP238" s="32"/>
      <c r="DQ238" s="32"/>
      <c r="DR238" s="32"/>
      <c r="DS238" s="32"/>
      <c r="DT238" s="32"/>
      <c r="DU238" s="32"/>
      <c r="DV238" s="32"/>
      <c r="DW238" s="32"/>
      <c r="DX238" s="32"/>
      <c r="DY238" s="32"/>
      <c r="DZ238" s="32"/>
      <c r="EA238" s="32"/>
      <c r="EB238" s="32"/>
      <c r="EC238" s="32"/>
      <c r="ED238" s="32"/>
      <c r="EE238" s="32"/>
      <c r="EF238" s="32"/>
      <c r="EG238" s="32"/>
      <c r="EH238" s="32"/>
      <c r="EI238" s="32"/>
      <c r="EJ238" s="32"/>
      <c r="EK238" s="32"/>
      <c r="EL238" s="32"/>
      <c r="EM238" s="32"/>
      <c r="EN238" s="32"/>
      <c r="EO238" s="32"/>
      <c r="EP238" s="32"/>
      <c r="EQ238" s="32"/>
      <c r="ER238" s="32"/>
      <c r="ES238" s="32"/>
      <c r="ET238" s="32"/>
      <c r="EU238" s="32"/>
      <c r="EV238" s="32"/>
      <c r="EW238" s="32"/>
      <c r="EX238" s="32"/>
      <c r="EY238" s="32"/>
      <c r="EZ238" s="32"/>
      <c r="FA238" s="32"/>
      <c r="FB238" s="32"/>
      <c r="FC238" s="32"/>
      <c r="FD238" s="32"/>
      <c r="FE238" s="32"/>
      <c r="FF238" s="32"/>
      <c r="FG238" s="32"/>
      <c r="FH238" s="32"/>
      <c r="FI238" s="32"/>
      <c r="FJ238" s="32"/>
      <c r="FK238" s="32"/>
      <c r="FL238" s="32"/>
      <c r="FM238" s="32"/>
      <c r="FN238" s="32"/>
      <c r="FO238" s="32"/>
      <c r="FP238" s="32"/>
      <c r="FQ238" s="32"/>
      <c r="FR238" s="32"/>
      <c r="FS238" s="32"/>
      <c r="FT238" s="32"/>
      <c r="FU238" s="32"/>
      <c r="FV238" s="32"/>
      <c r="FW238" s="32"/>
      <c r="FX238" s="32"/>
      <c r="FY238" s="32"/>
      <c r="FZ238" s="32"/>
      <c r="GA238" s="32"/>
      <c r="GB238" s="32"/>
      <c r="GC238" s="32"/>
      <c r="GD238" s="32"/>
      <c r="GE238" s="32"/>
      <c r="GF238" s="32"/>
    </row>
    <row r="239" spans="1:188" ht="30" x14ac:dyDescent="0.25">
      <c r="A239" s="17" t="s">
        <v>111</v>
      </c>
      <c r="B239" s="73">
        <f t="shared" si="9"/>
        <v>4471</v>
      </c>
      <c r="C239" s="73">
        <f t="shared" si="9"/>
        <v>1864</v>
      </c>
      <c r="D239" s="29">
        <f t="shared" si="9"/>
        <v>3208</v>
      </c>
      <c r="E239" s="29">
        <f t="shared" si="5"/>
        <v>172.10300429184548</v>
      </c>
      <c r="F239" s="350">
        <f t="shared" si="10"/>
        <v>27433.673820000004</v>
      </c>
      <c r="G239" s="350">
        <f t="shared" si="10"/>
        <v>11430.710000000001</v>
      </c>
      <c r="H239" s="350">
        <f t="shared" si="10"/>
        <v>19463.285520000001</v>
      </c>
      <c r="I239" s="349">
        <f t="shared" ref="I239" si="12">SUM(I218,I206,I194,I182,I170,I158,I146,I134,I122,I109,I97,I85,I73,I61,I49,I37,I25,I12)</f>
        <v>8032.5755199999985</v>
      </c>
      <c r="J239" s="349">
        <f t="shared" si="10"/>
        <v>-356.32445999999999</v>
      </c>
      <c r="K239" s="349">
        <f t="shared" si="10"/>
        <v>19106.961060000001</v>
      </c>
      <c r="L239" s="350">
        <f t="shared" si="1"/>
        <v>170.27188617329983</v>
      </c>
      <c r="M239" s="70"/>
      <c r="O239" s="731"/>
      <c r="P239" s="304"/>
      <c r="Q239" s="304"/>
      <c r="R239" s="32"/>
      <c r="S239" s="32"/>
      <c r="T239" s="32"/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F239" s="32"/>
      <c r="AG239" s="32"/>
      <c r="AH239" s="32"/>
      <c r="AI239" s="32"/>
      <c r="AJ239" s="32"/>
      <c r="AK239" s="32"/>
      <c r="AL239" s="32"/>
      <c r="AM239" s="32"/>
      <c r="AN239" s="32"/>
      <c r="AO239" s="32"/>
      <c r="AP239" s="32"/>
      <c r="AQ239" s="32"/>
      <c r="AR239" s="32"/>
      <c r="AS239" s="32"/>
      <c r="AT239" s="32"/>
      <c r="AU239" s="32"/>
      <c r="AV239" s="32"/>
      <c r="AW239" s="32"/>
      <c r="AX239" s="32"/>
      <c r="AY239" s="32"/>
      <c r="AZ239" s="32"/>
      <c r="BA239" s="32"/>
      <c r="BB239" s="32"/>
      <c r="BC239" s="32"/>
      <c r="BD239" s="32"/>
      <c r="BE239" s="32"/>
      <c r="BF239" s="32"/>
      <c r="BG239" s="32"/>
      <c r="BH239" s="32"/>
      <c r="BI239" s="32"/>
      <c r="BJ239" s="32"/>
      <c r="BK239" s="32"/>
      <c r="BL239" s="32"/>
      <c r="BM239" s="32"/>
      <c r="BN239" s="32"/>
      <c r="BO239" s="32"/>
      <c r="BP239" s="32"/>
      <c r="BQ239" s="32"/>
      <c r="BR239" s="32"/>
      <c r="BS239" s="32"/>
      <c r="BT239" s="32"/>
      <c r="BU239" s="32"/>
      <c r="BV239" s="32"/>
      <c r="BW239" s="32"/>
      <c r="BX239" s="32"/>
      <c r="BY239" s="32"/>
      <c r="BZ239" s="32"/>
      <c r="CA239" s="32"/>
      <c r="CB239" s="32"/>
      <c r="CC239" s="32"/>
      <c r="CD239" s="32"/>
      <c r="CE239" s="32"/>
      <c r="CF239" s="32"/>
      <c r="CG239" s="32"/>
      <c r="CH239" s="32"/>
      <c r="CI239" s="32"/>
      <c r="CJ239" s="32"/>
      <c r="CK239" s="32"/>
      <c r="CL239" s="32"/>
      <c r="CM239" s="32"/>
      <c r="CN239" s="32"/>
      <c r="CO239" s="32"/>
      <c r="CP239" s="32"/>
      <c r="CQ239" s="32"/>
      <c r="CR239" s="32"/>
      <c r="CS239" s="32"/>
      <c r="CT239" s="32"/>
      <c r="CU239" s="32"/>
      <c r="CV239" s="32"/>
      <c r="CW239" s="32"/>
      <c r="CX239" s="32"/>
      <c r="CY239" s="32"/>
      <c r="CZ239" s="32"/>
      <c r="DA239" s="32"/>
      <c r="DB239" s="32"/>
      <c r="DC239" s="32"/>
      <c r="DD239" s="32"/>
      <c r="DE239" s="32"/>
      <c r="DF239" s="32"/>
      <c r="DG239" s="32"/>
      <c r="DH239" s="32"/>
      <c r="DI239" s="32"/>
      <c r="DJ239" s="32"/>
      <c r="DK239" s="32"/>
      <c r="DL239" s="32"/>
      <c r="DM239" s="32"/>
      <c r="DN239" s="32"/>
      <c r="DO239" s="32"/>
      <c r="DP239" s="32"/>
      <c r="DQ239" s="32"/>
      <c r="DR239" s="32"/>
      <c r="DS239" s="32"/>
      <c r="DT239" s="32"/>
      <c r="DU239" s="32"/>
      <c r="DV239" s="32"/>
      <c r="DW239" s="32"/>
      <c r="DX239" s="32"/>
      <c r="DY239" s="32"/>
      <c r="DZ239" s="32"/>
      <c r="EA239" s="32"/>
      <c r="EB239" s="32"/>
      <c r="EC239" s="32"/>
      <c r="ED239" s="32"/>
      <c r="EE239" s="32"/>
      <c r="EF239" s="32"/>
      <c r="EG239" s="32"/>
      <c r="EH239" s="32"/>
      <c r="EI239" s="32"/>
      <c r="EJ239" s="32"/>
      <c r="EK239" s="32"/>
      <c r="EL239" s="32"/>
      <c r="EM239" s="32"/>
      <c r="EN239" s="32"/>
      <c r="EO239" s="32"/>
      <c r="EP239" s="32"/>
      <c r="EQ239" s="32"/>
      <c r="ER239" s="32"/>
      <c r="ES239" s="32"/>
      <c r="ET239" s="32"/>
      <c r="EU239" s="32"/>
      <c r="EV239" s="32"/>
      <c r="EW239" s="32"/>
      <c r="EX239" s="32"/>
      <c r="EY239" s="32"/>
      <c r="EZ239" s="32"/>
      <c r="FA239" s="32"/>
      <c r="FB239" s="32"/>
      <c r="FC239" s="32"/>
      <c r="FD239" s="32"/>
      <c r="FE239" s="32"/>
      <c r="FF239" s="32"/>
      <c r="FG239" s="32"/>
      <c r="FH239" s="32"/>
      <c r="FI239" s="32"/>
      <c r="FJ239" s="32"/>
      <c r="FK239" s="32"/>
      <c r="FL239" s="32"/>
      <c r="FM239" s="32"/>
      <c r="FN239" s="32"/>
      <c r="FO239" s="32"/>
      <c r="FP239" s="32"/>
      <c r="FQ239" s="32"/>
      <c r="FR239" s="32"/>
      <c r="FS239" s="32"/>
      <c r="FT239" s="32"/>
      <c r="FU239" s="32"/>
      <c r="FV239" s="32"/>
      <c r="FW239" s="32"/>
      <c r="FX239" s="32"/>
      <c r="FY239" s="32"/>
      <c r="FZ239" s="32"/>
      <c r="GA239" s="32"/>
      <c r="GB239" s="32"/>
      <c r="GC239" s="32"/>
      <c r="GD239" s="32"/>
      <c r="GE239" s="32"/>
      <c r="GF239" s="32"/>
    </row>
    <row r="240" spans="1:188" ht="30" x14ac:dyDescent="0.25">
      <c r="A240" s="231" t="s">
        <v>112</v>
      </c>
      <c r="B240" s="266">
        <f t="shared" ref="B240:D241" si="13">SUM(B229,B219,B207,B195,B183,B171,B159,B147,B135,B123,B110,B98,B86,B74,B62,B50,B38,B26,B13)</f>
        <v>398961</v>
      </c>
      <c r="C240" s="266">
        <f t="shared" si="13"/>
        <v>166230</v>
      </c>
      <c r="D240" s="266">
        <f t="shared" si="13"/>
        <v>158471</v>
      </c>
      <c r="E240" s="266">
        <f t="shared" si="5"/>
        <v>95.332370811526204</v>
      </c>
      <c r="F240" s="351">
        <f t="shared" ref="F240:K241" si="14">SUM(F229,F219,F207,F195,F183,F171,F159,F147,F135,F123,F110,F98,F86,F74,F62,F50,F38,F26,F13)</f>
        <v>815970.89032999985</v>
      </c>
      <c r="G240" s="351">
        <f t="shared" si="14"/>
        <v>339987.91</v>
      </c>
      <c r="H240" s="351">
        <f t="shared" si="14"/>
        <v>322022.65882000001</v>
      </c>
      <c r="I240" s="351">
        <f t="shared" ref="I240" si="15">SUM(I229,I219,I207,I195,I183,I171,I159,I147,I135,I123,I110,I98,I86,I74,I62,I50,I38,I26,I13)</f>
        <v>-17965.251179999992</v>
      </c>
      <c r="J240" s="351">
        <f t="shared" si="14"/>
        <v>-820.94155000000001</v>
      </c>
      <c r="K240" s="351">
        <f t="shared" si="14"/>
        <v>321201.71727000002</v>
      </c>
      <c r="L240" s="351">
        <f t="shared" si="1"/>
        <v>94.715914698260889</v>
      </c>
      <c r="M240" s="70"/>
      <c r="N240" s="70"/>
      <c r="O240" s="731"/>
      <c r="P240" s="304"/>
      <c r="Q240" s="304"/>
      <c r="R240" s="32"/>
      <c r="S240" s="32"/>
      <c r="T240" s="32"/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F240" s="32"/>
      <c r="AG240" s="32"/>
      <c r="AH240" s="32"/>
      <c r="AI240" s="32"/>
      <c r="AJ240" s="32"/>
      <c r="AK240" s="32"/>
      <c r="AL240" s="32"/>
      <c r="AM240" s="32"/>
      <c r="AN240" s="32"/>
      <c r="AO240" s="32"/>
      <c r="AP240" s="32"/>
      <c r="AQ240" s="32"/>
      <c r="AR240" s="32"/>
      <c r="AS240" s="32"/>
      <c r="AT240" s="32"/>
      <c r="AU240" s="32"/>
      <c r="AV240" s="32"/>
      <c r="AW240" s="32"/>
      <c r="AX240" s="32"/>
      <c r="AY240" s="32"/>
      <c r="AZ240" s="32"/>
      <c r="BA240" s="32"/>
      <c r="BB240" s="32"/>
      <c r="BC240" s="32"/>
      <c r="BD240" s="32"/>
      <c r="BE240" s="32"/>
      <c r="BF240" s="32"/>
      <c r="BG240" s="32"/>
      <c r="BH240" s="32"/>
      <c r="BI240" s="32"/>
      <c r="BJ240" s="32"/>
      <c r="BK240" s="32"/>
      <c r="BL240" s="32"/>
      <c r="BM240" s="32"/>
      <c r="BN240" s="32"/>
      <c r="BO240" s="32"/>
      <c r="BP240" s="32"/>
      <c r="BQ240" s="32"/>
      <c r="BR240" s="32"/>
      <c r="BS240" s="32"/>
      <c r="BT240" s="32"/>
      <c r="BU240" s="32"/>
      <c r="BV240" s="32"/>
      <c r="BW240" s="32"/>
      <c r="BX240" s="32"/>
      <c r="BY240" s="32"/>
      <c r="BZ240" s="32"/>
      <c r="CA240" s="32"/>
      <c r="CB240" s="32"/>
      <c r="CC240" s="32"/>
      <c r="CD240" s="32"/>
      <c r="CE240" s="32"/>
      <c r="CF240" s="32"/>
      <c r="CG240" s="32"/>
      <c r="CH240" s="32"/>
      <c r="CI240" s="32"/>
      <c r="CJ240" s="32"/>
      <c r="CK240" s="32"/>
      <c r="CL240" s="32"/>
      <c r="CM240" s="32"/>
      <c r="CN240" s="32"/>
      <c r="CO240" s="32"/>
      <c r="CP240" s="32"/>
      <c r="CQ240" s="32"/>
      <c r="CR240" s="32"/>
      <c r="CS240" s="32"/>
      <c r="CT240" s="32"/>
      <c r="CU240" s="32"/>
      <c r="CV240" s="32"/>
      <c r="CW240" s="32"/>
      <c r="CX240" s="32"/>
      <c r="CY240" s="32"/>
      <c r="CZ240" s="32"/>
      <c r="DA240" s="32"/>
      <c r="DB240" s="32"/>
      <c r="DC240" s="32"/>
      <c r="DD240" s="32"/>
      <c r="DE240" s="32"/>
      <c r="DF240" s="32"/>
      <c r="DG240" s="32"/>
      <c r="DH240" s="32"/>
      <c r="DI240" s="32"/>
      <c r="DJ240" s="32"/>
      <c r="DK240" s="32"/>
      <c r="DL240" s="32"/>
      <c r="DM240" s="32"/>
      <c r="DN240" s="32"/>
      <c r="DO240" s="32"/>
      <c r="DP240" s="32"/>
      <c r="DQ240" s="32"/>
      <c r="DR240" s="32"/>
      <c r="DS240" s="32"/>
      <c r="DT240" s="32"/>
      <c r="DU240" s="32"/>
      <c r="DV240" s="32"/>
      <c r="DW240" s="32"/>
      <c r="DX240" s="32"/>
      <c r="DY240" s="32"/>
      <c r="DZ240" s="32"/>
      <c r="EA240" s="32"/>
      <c r="EB240" s="32"/>
      <c r="EC240" s="32"/>
      <c r="ED240" s="32"/>
      <c r="EE240" s="32"/>
      <c r="EF240" s="32"/>
      <c r="EG240" s="32"/>
      <c r="EH240" s="32"/>
      <c r="EI240" s="32"/>
      <c r="EJ240" s="32"/>
      <c r="EK240" s="32"/>
      <c r="EL240" s="32"/>
      <c r="EM240" s="32"/>
      <c r="EN240" s="32"/>
      <c r="EO240" s="32"/>
      <c r="EP240" s="32"/>
      <c r="EQ240" s="32"/>
      <c r="ER240" s="32"/>
      <c r="ES240" s="32"/>
      <c r="ET240" s="32"/>
      <c r="EU240" s="32"/>
      <c r="EV240" s="32"/>
      <c r="EW240" s="32"/>
      <c r="EX240" s="32"/>
      <c r="EY240" s="32"/>
      <c r="EZ240" s="32"/>
      <c r="FA240" s="32"/>
      <c r="FB240" s="32"/>
      <c r="FC240" s="32"/>
      <c r="FD240" s="32"/>
      <c r="FE240" s="32"/>
      <c r="FF240" s="32"/>
      <c r="FG240" s="32"/>
      <c r="FH240" s="32"/>
      <c r="FI240" s="32"/>
      <c r="FJ240" s="32"/>
      <c r="FK240" s="32"/>
      <c r="FL240" s="32"/>
      <c r="FM240" s="32"/>
      <c r="FN240" s="32"/>
      <c r="FO240" s="32"/>
      <c r="FP240" s="32"/>
      <c r="FQ240" s="32"/>
      <c r="FR240" s="32"/>
      <c r="FS240" s="32"/>
      <c r="FT240" s="32"/>
      <c r="FU240" s="32"/>
      <c r="FV240" s="32"/>
      <c r="FW240" s="32"/>
      <c r="FX240" s="32"/>
      <c r="FY240" s="32"/>
      <c r="FZ240" s="32"/>
      <c r="GA240" s="32"/>
      <c r="GB240" s="32"/>
      <c r="GC240" s="32"/>
      <c r="GD240" s="32"/>
      <c r="GE240" s="32"/>
      <c r="GF240" s="32"/>
    </row>
    <row r="241" spans="1:188" ht="30" x14ac:dyDescent="0.25">
      <c r="A241" s="17" t="s">
        <v>108</v>
      </c>
      <c r="B241" s="73">
        <f t="shared" si="13"/>
        <v>72906</v>
      </c>
      <c r="C241" s="73">
        <f t="shared" si="13"/>
        <v>30376</v>
      </c>
      <c r="D241" s="29">
        <f t="shared" si="13"/>
        <v>27656</v>
      </c>
      <c r="E241" s="29">
        <f t="shared" si="5"/>
        <v>91.045562286015283</v>
      </c>
      <c r="F241" s="350">
        <f t="shared" si="14"/>
        <v>139525.64792999998</v>
      </c>
      <c r="G241" s="350">
        <f t="shared" si="14"/>
        <v>58135.69</v>
      </c>
      <c r="H241" s="350">
        <f t="shared" si="14"/>
        <v>52445.679540000005</v>
      </c>
      <c r="I241" s="349">
        <f t="shared" ref="I241" si="16">SUM(I230,I220,I208,I196,I184,I172,I160,I148,I136,I124,I111,I99,I87,I75,I63,I51,I39,I27,I14)</f>
        <v>-5690.010459999995</v>
      </c>
      <c r="J241" s="349">
        <f t="shared" si="14"/>
        <v>-190.88531</v>
      </c>
      <c r="K241" s="349">
        <f t="shared" si="14"/>
        <v>52254.79423</v>
      </c>
      <c r="L241" s="350">
        <f t="shared" si="1"/>
        <v>90.212534744147703</v>
      </c>
      <c r="M241" s="70"/>
      <c r="O241" s="731"/>
      <c r="P241" s="304"/>
      <c r="Q241" s="304"/>
      <c r="R241" s="32"/>
      <c r="S241" s="32"/>
      <c r="T241" s="32"/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F241" s="32"/>
      <c r="AG241" s="32"/>
      <c r="AH241" s="32"/>
      <c r="AI241" s="32"/>
      <c r="AJ241" s="32"/>
      <c r="AK241" s="32"/>
      <c r="AL241" s="32"/>
      <c r="AM241" s="32"/>
      <c r="AN241" s="32"/>
      <c r="AO241" s="32"/>
      <c r="AP241" s="32"/>
      <c r="AQ241" s="32"/>
      <c r="AR241" s="32"/>
      <c r="AS241" s="32"/>
      <c r="AT241" s="32"/>
      <c r="AU241" s="32"/>
      <c r="AV241" s="32"/>
      <c r="AW241" s="32"/>
      <c r="AX241" s="32"/>
      <c r="AY241" s="32"/>
      <c r="AZ241" s="32"/>
      <c r="BA241" s="32"/>
      <c r="BB241" s="32"/>
      <c r="BC241" s="32"/>
      <c r="BD241" s="32"/>
      <c r="BE241" s="32"/>
      <c r="BF241" s="32"/>
      <c r="BG241" s="32"/>
      <c r="BH241" s="32"/>
      <c r="BI241" s="32"/>
      <c r="BJ241" s="32"/>
      <c r="BK241" s="32"/>
      <c r="BL241" s="32"/>
      <c r="BM241" s="32"/>
      <c r="BN241" s="32"/>
      <c r="BO241" s="32"/>
      <c r="BP241" s="32"/>
      <c r="BQ241" s="32"/>
      <c r="BR241" s="32"/>
      <c r="BS241" s="32"/>
      <c r="BT241" s="32"/>
      <c r="BU241" s="32"/>
      <c r="BV241" s="32"/>
      <c r="BW241" s="32"/>
      <c r="BX241" s="32"/>
      <c r="BY241" s="32"/>
      <c r="BZ241" s="32"/>
      <c r="CA241" s="32"/>
      <c r="CB241" s="32"/>
      <c r="CC241" s="32"/>
      <c r="CD241" s="32"/>
      <c r="CE241" s="32"/>
      <c r="CF241" s="32"/>
      <c r="CG241" s="32"/>
      <c r="CH241" s="32"/>
      <c r="CI241" s="32"/>
      <c r="CJ241" s="32"/>
      <c r="CK241" s="32"/>
      <c r="CL241" s="32"/>
      <c r="CM241" s="32"/>
      <c r="CN241" s="32"/>
      <c r="CO241" s="32"/>
      <c r="CP241" s="32"/>
      <c r="CQ241" s="32"/>
      <c r="CR241" s="32"/>
      <c r="CS241" s="32"/>
      <c r="CT241" s="32"/>
      <c r="CU241" s="32"/>
      <c r="CV241" s="32"/>
      <c r="CW241" s="32"/>
      <c r="CX241" s="32"/>
      <c r="CY241" s="32"/>
      <c r="CZ241" s="32"/>
      <c r="DA241" s="32"/>
      <c r="DB241" s="32"/>
      <c r="DC241" s="32"/>
      <c r="DD241" s="32"/>
      <c r="DE241" s="32"/>
      <c r="DF241" s="32"/>
      <c r="DG241" s="32"/>
      <c r="DH241" s="32"/>
      <c r="DI241" s="32"/>
      <c r="DJ241" s="32"/>
      <c r="DK241" s="32"/>
      <c r="DL241" s="32"/>
      <c r="DM241" s="32"/>
      <c r="DN241" s="32"/>
      <c r="DO241" s="32"/>
      <c r="DP241" s="32"/>
      <c r="DQ241" s="32"/>
      <c r="DR241" s="32"/>
      <c r="DS241" s="32"/>
      <c r="DT241" s="32"/>
      <c r="DU241" s="32"/>
      <c r="DV241" s="32"/>
      <c r="DW241" s="32"/>
      <c r="DX241" s="32"/>
      <c r="DY241" s="32"/>
      <c r="DZ241" s="32"/>
      <c r="EA241" s="32"/>
      <c r="EB241" s="32"/>
      <c r="EC241" s="32"/>
      <c r="ED241" s="32"/>
      <c r="EE241" s="32"/>
      <c r="EF241" s="32"/>
      <c r="EG241" s="32"/>
      <c r="EH241" s="32"/>
      <c r="EI241" s="32"/>
      <c r="EJ241" s="32"/>
      <c r="EK241" s="32"/>
      <c r="EL241" s="32"/>
      <c r="EM241" s="32"/>
      <c r="EN241" s="32"/>
      <c r="EO241" s="32"/>
      <c r="EP241" s="32"/>
      <c r="EQ241" s="32"/>
      <c r="ER241" s="32"/>
      <c r="ES241" s="32"/>
      <c r="ET241" s="32"/>
      <c r="EU241" s="32"/>
      <c r="EV241" s="32"/>
      <c r="EW241" s="32"/>
      <c r="EX241" s="32"/>
      <c r="EY241" s="32"/>
      <c r="EZ241" s="32"/>
      <c r="FA241" s="32"/>
      <c r="FB241" s="32"/>
      <c r="FC241" s="32"/>
      <c r="FD241" s="32"/>
      <c r="FE241" s="32"/>
      <c r="FF241" s="32"/>
      <c r="FG241" s="32"/>
      <c r="FH241" s="32"/>
      <c r="FI241" s="32"/>
      <c r="FJ241" s="32"/>
      <c r="FK241" s="32"/>
      <c r="FL241" s="32"/>
      <c r="FM241" s="32"/>
      <c r="FN241" s="32"/>
      <c r="FO241" s="32"/>
      <c r="FP241" s="32"/>
      <c r="FQ241" s="32"/>
      <c r="FR241" s="32"/>
      <c r="FS241" s="32"/>
      <c r="FT241" s="32"/>
      <c r="FU241" s="32"/>
      <c r="FV241" s="32"/>
      <c r="FW241" s="32"/>
      <c r="FX241" s="32"/>
      <c r="FY241" s="32"/>
      <c r="FZ241" s="32"/>
      <c r="GA241" s="32"/>
      <c r="GB241" s="32"/>
      <c r="GC241" s="32"/>
      <c r="GD241" s="32"/>
      <c r="GE241" s="32"/>
      <c r="GF241" s="32"/>
    </row>
    <row r="242" spans="1:188" ht="60" x14ac:dyDescent="0.25">
      <c r="A242" s="17" t="s">
        <v>81</v>
      </c>
      <c r="B242" s="73">
        <f t="shared" ref="B242:D243" si="17">SUM(B221,B209,B197,B185,B173,B161,B149,B137,B125,B112,B100,B88,B76,B64,B52,B40,B28,B15)</f>
        <v>239448</v>
      </c>
      <c r="C242" s="73">
        <f t="shared" si="17"/>
        <v>99768</v>
      </c>
      <c r="D242" s="29">
        <f t="shared" si="17"/>
        <v>97083</v>
      </c>
      <c r="E242" s="29">
        <f t="shared" si="5"/>
        <v>97.308756314649997</v>
      </c>
      <c r="F242" s="350">
        <f t="shared" ref="F242:K243" si="18">SUM(F221,F209,F197,F185,F173,F161,F149,F137,F125,F112,F100,F88,F76,F64,F52,F40,F28,F15)</f>
        <v>589512.43698999996</v>
      </c>
      <c r="G242" s="350">
        <f t="shared" si="18"/>
        <v>245630.20999999996</v>
      </c>
      <c r="H242" s="350">
        <f t="shared" si="18"/>
        <v>235763.82119000005</v>
      </c>
      <c r="I242" s="349">
        <f t="shared" ref="I242" si="19">SUM(I221,I209,I197,I185,I173,I161,I149,I137,I125,I112,I100,I88,I76,I64,I52,I40,I28,I15)</f>
        <v>-9866.3888100000004</v>
      </c>
      <c r="J242" s="349">
        <f t="shared" si="18"/>
        <v>-544.30846999999994</v>
      </c>
      <c r="K242" s="349">
        <f t="shared" si="18"/>
        <v>235219.51272</v>
      </c>
      <c r="L242" s="350">
        <f t="shared" si="1"/>
        <v>95.983234794286943</v>
      </c>
      <c r="M242" s="70"/>
      <c r="O242" s="731"/>
      <c r="P242" s="304"/>
      <c r="Q242" s="304"/>
      <c r="R242" s="32"/>
      <c r="S242" s="32"/>
      <c r="T242" s="32"/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F242" s="32"/>
      <c r="AG242" s="32"/>
      <c r="AH242" s="32"/>
      <c r="AI242" s="32"/>
      <c r="AJ242" s="32"/>
      <c r="AK242" s="32"/>
      <c r="AL242" s="32"/>
      <c r="AM242" s="32"/>
      <c r="AN242" s="32"/>
      <c r="AO242" s="32"/>
      <c r="AP242" s="32"/>
      <c r="AQ242" s="32"/>
      <c r="AR242" s="32"/>
      <c r="AS242" s="32"/>
      <c r="AT242" s="32"/>
      <c r="AU242" s="32"/>
      <c r="AV242" s="32"/>
      <c r="AW242" s="32"/>
      <c r="AX242" s="32"/>
      <c r="AY242" s="32"/>
      <c r="AZ242" s="32"/>
      <c r="BA242" s="32"/>
      <c r="BB242" s="32"/>
      <c r="BC242" s="32"/>
      <c r="BD242" s="32"/>
      <c r="BE242" s="32"/>
      <c r="BF242" s="32"/>
      <c r="BG242" s="32"/>
      <c r="BH242" s="32"/>
      <c r="BI242" s="32"/>
      <c r="BJ242" s="32"/>
      <c r="BK242" s="32"/>
      <c r="BL242" s="32"/>
      <c r="BM242" s="32"/>
      <c r="BN242" s="32"/>
      <c r="BO242" s="32"/>
      <c r="BP242" s="32"/>
      <c r="BQ242" s="32"/>
      <c r="BR242" s="32"/>
      <c r="BS242" s="32"/>
      <c r="BT242" s="32"/>
      <c r="BU242" s="32"/>
      <c r="BV242" s="32"/>
      <c r="BW242" s="32"/>
      <c r="BX242" s="32"/>
      <c r="BY242" s="32"/>
      <c r="BZ242" s="32"/>
      <c r="CA242" s="32"/>
      <c r="CB242" s="32"/>
      <c r="CC242" s="32"/>
      <c r="CD242" s="32"/>
      <c r="CE242" s="32"/>
      <c r="CF242" s="32"/>
      <c r="CG242" s="32"/>
      <c r="CH242" s="32"/>
      <c r="CI242" s="32"/>
      <c r="CJ242" s="32"/>
      <c r="CK242" s="32"/>
      <c r="CL242" s="32"/>
      <c r="CM242" s="32"/>
      <c r="CN242" s="32"/>
      <c r="CO242" s="32"/>
      <c r="CP242" s="32"/>
      <c r="CQ242" s="32"/>
      <c r="CR242" s="32"/>
      <c r="CS242" s="32"/>
      <c r="CT242" s="32"/>
      <c r="CU242" s="32"/>
      <c r="CV242" s="32"/>
      <c r="CW242" s="32"/>
      <c r="CX242" s="32"/>
      <c r="CY242" s="32"/>
      <c r="CZ242" s="32"/>
      <c r="DA242" s="32"/>
      <c r="DB242" s="32"/>
      <c r="DC242" s="32"/>
      <c r="DD242" s="32"/>
      <c r="DE242" s="32"/>
      <c r="DF242" s="32"/>
      <c r="DG242" s="32"/>
      <c r="DH242" s="32"/>
      <c r="DI242" s="32"/>
      <c r="DJ242" s="32"/>
      <c r="DK242" s="32"/>
      <c r="DL242" s="32"/>
      <c r="DM242" s="32"/>
      <c r="DN242" s="32"/>
      <c r="DO242" s="32"/>
      <c r="DP242" s="32"/>
      <c r="DQ242" s="32"/>
      <c r="DR242" s="32"/>
      <c r="DS242" s="32"/>
      <c r="DT242" s="32"/>
      <c r="DU242" s="32"/>
      <c r="DV242" s="32"/>
      <c r="DW242" s="32"/>
      <c r="DX242" s="32"/>
      <c r="DY242" s="32"/>
      <c r="DZ242" s="32"/>
      <c r="EA242" s="32"/>
      <c r="EB242" s="32"/>
      <c r="EC242" s="32"/>
      <c r="ED242" s="32"/>
      <c r="EE242" s="32"/>
      <c r="EF242" s="32"/>
      <c r="EG242" s="32"/>
      <c r="EH242" s="32"/>
      <c r="EI242" s="32"/>
      <c r="EJ242" s="32"/>
      <c r="EK242" s="32"/>
      <c r="EL242" s="32"/>
      <c r="EM242" s="32"/>
      <c r="EN242" s="32"/>
      <c r="EO242" s="32"/>
      <c r="EP242" s="32"/>
      <c r="EQ242" s="32"/>
      <c r="ER242" s="32"/>
      <c r="ES242" s="32"/>
      <c r="ET242" s="32"/>
      <c r="EU242" s="32"/>
      <c r="EV242" s="32"/>
      <c r="EW242" s="32"/>
      <c r="EX242" s="32"/>
      <c r="EY242" s="32"/>
      <c r="EZ242" s="32"/>
      <c r="FA242" s="32"/>
      <c r="FB242" s="32"/>
      <c r="FC242" s="32"/>
      <c r="FD242" s="32"/>
      <c r="FE242" s="32"/>
      <c r="FF242" s="32"/>
      <c r="FG242" s="32"/>
      <c r="FH242" s="32"/>
      <c r="FI242" s="32"/>
      <c r="FJ242" s="32"/>
      <c r="FK242" s="32"/>
      <c r="FL242" s="32"/>
      <c r="FM242" s="32"/>
      <c r="FN242" s="32"/>
      <c r="FO242" s="32"/>
      <c r="FP242" s="32"/>
      <c r="FQ242" s="32"/>
      <c r="FR242" s="32"/>
      <c r="FS242" s="32"/>
      <c r="FT242" s="32"/>
      <c r="FU242" s="32"/>
      <c r="FV242" s="32"/>
      <c r="FW242" s="32"/>
      <c r="FX242" s="32"/>
      <c r="FY242" s="32"/>
      <c r="FZ242" s="32"/>
      <c r="GA242" s="32"/>
      <c r="GB242" s="32"/>
      <c r="GC242" s="32"/>
      <c r="GD242" s="32"/>
      <c r="GE242" s="32"/>
      <c r="GF242" s="32"/>
    </row>
    <row r="243" spans="1:188" ht="45" x14ac:dyDescent="0.25">
      <c r="A243" s="17" t="s">
        <v>109</v>
      </c>
      <c r="B243" s="73">
        <f t="shared" si="17"/>
        <v>86607</v>
      </c>
      <c r="C243" s="73">
        <f t="shared" si="17"/>
        <v>36086</v>
      </c>
      <c r="D243" s="29">
        <f t="shared" si="17"/>
        <v>33732</v>
      </c>
      <c r="E243" s="29">
        <f t="shared" si="5"/>
        <v>93.476694562988413</v>
      </c>
      <c r="F243" s="350">
        <f t="shared" si="18"/>
        <v>86932.805410000001</v>
      </c>
      <c r="G243" s="350">
        <f t="shared" si="18"/>
        <v>36222.01</v>
      </c>
      <c r="H243" s="350">
        <f t="shared" si="18"/>
        <v>33813.158089999997</v>
      </c>
      <c r="I243" s="349">
        <f t="shared" ref="I243" si="20">SUM(I222,I210,I198,I186,I174,I162,I150,I138,I126,I113,I101,I89,I77,I65,I53,I41,I29,I16)</f>
        <v>-2408.8519099999999</v>
      </c>
      <c r="J243" s="349">
        <f t="shared" si="18"/>
        <v>-85.747770000000003</v>
      </c>
      <c r="K243" s="349">
        <f t="shared" si="18"/>
        <v>33727.410320000003</v>
      </c>
      <c r="L243" s="350">
        <f t="shared" si="1"/>
        <v>93.349756377406976</v>
      </c>
      <c r="M243" s="70"/>
      <c r="O243" s="731"/>
      <c r="P243" s="304"/>
      <c r="Q243" s="304"/>
      <c r="R243" s="32"/>
      <c r="S243" s="32"/>
      <c r="T243" s="32"/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F243" s="32"/>
      <c r="AG243" s="32"/>
      <c r="AH243" s="32"/>
      <c r="AI243" s="32"/>
      <c r="AJ243" s="32"/>
      <c r="AK243" s="32"/>
      <c r="AL243" s="32"/>
      <c r="AM243" s="32"/>
      <c r="AN243" s="32"/>
      <c r="AO243" s="32"/>
      <c r="AP243" s="32"/>
      <c r="AQ243" s="32"/>
      <c r="AR243" s="32"/>
      <c r="AS243" s="32"/>
      <c r="AT243" s="32"/>
      <c r="AU243" s="32"/>
      <c r="AV243" s="32"/>
      <c r="AW243" s="32"/>
      <c r="AX243" s="32"/>
      <c r="AY243" s="32"/>
      <c r="AZ243" s="32"/>
      <c r="BA243" s="32"/>
      <c r="BB243" s="32"/>
      <c r="BC243" s="32"/>
      <c r="BD243" s="32"/>
      <c r="BE243" s="32"/>
      <c r="BF243" s="32"/>
      <c r="BG243" s="32"/>
      <c r="BH243" s="32"/>
      <c r="BI243" s="32"/>
      <c r="BJ243" s="32"/>
      <c r="BK243" s="32"/>
      <c r="BL243" s="32"/>
      <c r="BM243" s="32"/>
      <c r="BN243" s="32"/>
      <c r="BO243" s="32"/>
      <c r="BP243" s="32"/>
      <c r="BQ243" s="32"/>
      <c r="BR243" s="32"/>
      <c r="BS243" s="32"/>
      <c r="BT243" s="32"/>
      <c r="BU243" s="32"/>
      <c r="BV243" s="32"/>
      <c r="BW243" s="32"/>
      <c r="BX243" s="32"/>
      <c r="BY243" s="32"/>
      <c r="BZ243" s="32"/>
      <c r="CA243" s="32"/>
      <c r="CB243" s="32"/>
      <c r="CC243" s="32"/>
      <c r="CD243" s="32"/>
      <c r="CE243" s="32"/>
      <c r="CF243" s="32"/>
      <c r="CG243" s="32"/>
      <c r="CH243" s="32"/>
      <c r="CI243" s="32"/>
      <c r="CJ243" s="32"/>
      <c r="CK243" s="32"/>
      <c r="CL243" s="32"/>
      <c r="CM243" s="32"/>
      <c r="CN243" s="32"/>
      <c r="CO243" s="32"/>
      <c r="CP243" s="32"/>
      <c r="CQ243" s="32"/>
      <c r="CR243" s="32"/>
      <c r="CS243" s="32"/>
      <c r="CT243" s="32"/>
      <c r="CU243" s="32"/>
      <c r="CV243" s="32"/>
      <c r="CW243" s="32"/>
      <c r="CX243" s="32"/>
      <c r="CY243" s="32"/>
      <c r="CZ243" s="32"/>
      <c r="DA243" s="32"/>
      <c r="DB243" s="32"/>
      <c r="DC243" s="32"/>
      <c r="DD243" s="32"/>
      <c r="DE243" s="32"/>
      <c r="DF243" s="32"/>
      <c r="DG243" s="32"/>
      <c r="DH243" s="32"/>
      <c r="DI243" s="32"/>
      <c r="DJ243" s="32"/>
      <c r="DK243" s="32"/>
      <c r="DL243" s="32"/>
      <c r="DM243" s="32"/>
      <c r="DN243" s="32"/>
      <c r="DO243" s="32"/>
      <c r="DP243" s="32"/>
      <c r="DQ243" s="32"/>
      <c r="DR243" s="32"/>
      <c r="DS243" s="32"/>
      <c r="DT243" s="32"/>
      <c r="DU243" s="32"/>
      <c r="DV243" s="32"/>
      <c r="DW243" s="32"/>
      <c r="DX243" s="32"/>
      <c r="DY243" s="32"/>
      <c r="DZ243" s="32"/>
      <c r="EA243" s="32"/>
      <c r="EB243" s="32"/>
      <c r="EC243" s="32"/>
      <c r="ED243" s="32"/>
      <c r="EE243" s="32"/>
      <c r="EF243" s="32"/>
      <c r="EG243" s="32"/>
      <c r="EH243" s="32"/>
      <c r="EI243" s="32"/>
      <c r="EJ243" s="32"/>
      <c r="EK243" s="32"/>
      <c r="EL243" s="32"/>
      <c r="EM243" s="32"/>
      <c r="EN243" s="32"/>
      <c r="EO243" s="32"/>
      <c r="EP243" s="32"/>
      <c r="EQ243" s="32"/>
      <c r="ER243" s="32"/>
      <c r="ES243" s="32"/>
      <c r="ET243" s="32"/>
      <c r="EU243" s="32"/>
      <c r="EV243" s="32"/>
      <c r="EW243" s="32"/>
      <c r="EX243" s="32"/>
      <c r="EY243" s="32"/>
      <c r="EZ243" s="32"/>
      <c r="FA243" s="32"/>
      <c r="FB243" s="32"/>
      <c r="FC243" s="32"/>
      <c r="FD243" s="32"/>
      <c r="FE243" s="32"/>
      <c r="FF243" s="32"/>
      <c r="FG243" s="32"/>
      <c r="FH243" s="32"/>
      <c r="FI243" s="32"/>
      <c r="FJ243" s="32"/>
      <c r="FK243" s="32"/>
      <c r="FL243" s="32"/>
      <c r="FM243" s="32"/>
      <c r="FN243" s="32"/>
      <c r="FO243" s="32"/>
      <c r="FP243" s="32"/>
      <c r="FQ243" s="32"/>
      <c r="FR243" s="32"/>
      <c r="FS243" s="32"/>
      <c r="FT243" s="32"/>
      <c r="FU243" s="32"/>
      <c r="FV243" s="32"/>
      <c r="FW243" s="32"/>
      <c r="FX243" s="32"/>
      <c r="FY243" s="32"/>
      <c r="FZ243" s="32"/>
      <c r="GA243" s="32"/>
      <c r="GB243" s="32"/>
      <c r="GC243" s="32"/>
      <c r="GD243" s="32"/>
      <c r="GE243" s="32"/>
      <c r="GF243" s="32"/>
    </row>
    <row r="244" spans="1:188" ht="30.75" thickBot="1" x14ac:dyDescent="0.3">
      <c r="A244" s="279" t="s">
        <v>123</v>
      </c>
      <c r="B244" s="268">
        <f>SUM(B231,B223,B211,B199,B187,B175,B163,B151,B127,B114,B102,B90,B78,B66,B54,B42,B30,B17,B139)</f>
        <v>645022</v>
      </c>
      <c r="C244" s="268">
        <f>SUM(C231,C223,C211,C199,C187,C175,C163,C151,C127,C114,C102,C90,C78,C66,C54,C42,C30,C17,C139)</f>
        <v>268758</v>
      </c>
      <c r="D244" s="269">
        <f>SUM(D231,D223,D211,D199,D187,D175,D163,D151,D127,D114,D102,D90,D78,D66,D54,D42,D30,D17,D139)</f>
        <v>257164</v>
      </c>
      <c r="E244" s="268">
        <f t="shared" si="5"/>
        <v>95.686081902678239</v>
      </c>
      <c r="F244" s="352">
        <f t="shared" ref="F244:K244" si="21">SUM(F231,F223,F211,F199,F187,F175,F163,F151,F127,F114,F102,F90,F78,F66,F54,F42,F30,F17,F139)</f>
        <v>567494.19563999993</v>
      </c>
      <c r="G244" s="352">
        <f t="shared" si="21"/>
        <v>236455.94</v>
      </c>
      <c r="H244" s="352">
        <f t="shared" si="21"/>
        <v>226302.92118999999</v>
      </c>
      <c r="I244" s="352">
        <f t="shared" si="21"/>
        <v>-10153.018810000005</v>
      </c>
      <c r="J244" s="352">
        <f t="shared" si="21"/>
        <v>-576.79737</v>
      </c>
      <c r="K244" s="352">
        <f t="shared" si="21"/>
        <v>225726.12382000001</v>
      </c>
      <c r="L244" s="352">
        <f>H244/G244*100</f>
        <v>95.706168849046463</v>
      </c>
      <c r="M244" s="70"/>
      <c r="O244" s="731"/>
      <c r="P244" s="304"/>
      <c r="Q244" s="304"/>
      <c r="R244" s="32"/>
      <c r="S244" s="32"/>
      <c r="T244" s="32"/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F244" s="32"/>
      <c r="AG244" s="32"/>
      <c r="AH244" s="32"/>
      <c r="AI244" s="32"/>
      <c r="AJ244" s="32"/>
      <c r="AK244" s="32"/>
      <c r="AL244" s="32"/>
      <c r="AM244" s="32"/>
      <c r="AN244" s="32"/>
      <c r="AO244" s="32"/>
      <c r="AP244" s="32"/>
      <c r="AQ244" s="32"/>
      <c r="AR244" s="32"/>
      <c r="AS244" s="32"/>
      <c r="AT244" s="32"/>
      <c r="AU244" s="32"/>
      <c r="AV244" s="32"/>
      <c r="AW244" s="32"/>
      <c r="AX244" s="32"/>
      <c r="AY244" s="32"/>
      <c r="AZ244" s="32"/>
      <c r="BA244" s="32"/>
      <c r="BB244" s="32"/>
      <c r="BC244" s="32"/>
      <c r="BD244" s="32"/>
      <c r="BE244" s="32"/>
      <c r="BF244" s="32"/>
      <c r="BG244" s="32"/>
      <c r="BH244" s="32"/>
      <c r="BI244" s="32"/>
      <c r="BJ244" s="32"/>
      <c r="BK244" s="32"/>
      <c r="BL244" s="32"/>
      <c r="BM244" s="32"/>
      <c r="BN244" s="32"/>
      <c r="BO244" s="32"/>
      <c r="BP244" s="32"/>
      <c r="BQ244" s="32"/>
      <c r="BR244" s="32"/>
      <c r="BS244" s="32"/>
      <c r="BT244" s="32"/>
      <c r="BU244" s="32"/>
      <c r="BV244" s="32"/>
      <c r="BW244" s="32"/>
      <c r="BX244" s="32"/>
      <c r="BY244" s="32"/>
      <c r="BZ244" s="32"/>
      <c r="CA244" s="32"/>
      <c r="CB244" s="32"/>
      <c r="CC244" s="32"/>
      <c r="CD244" s="32"/>
      <c r="CE244" s="32"/>
      <c r="CF244" s="32"/>
      <c r="CG244" s="32"/>
      <c r="CH244" s="32"/>
      <c r="CI244" s="32"/>
      <c r="CJ244" s="32"/>
      <c r="CK244" s="32"/>
      <c r="CL244" s="32"/>
      <c r="CM244" s="32"/>
      <c r="CN244" s="32"/>
      <c r="CO244" s="32"/>
      <c r="CP244" s="32"/>
      <c r="CQ244" s="32"/>
      <c r="CR244" s="32"/>
      <c r="CS244" s="32"/>
      <c r="CT244" s="32"/>
      <c r="CU244" s="32"/>
      <c r="CV244" s="32"/>
      <c r="CW244" s="32"/>
      <c r="CX244" s="32"/>
      <c r="CY244" s="32"/>
      <c r="CZ244" s="32"/>
      <c r="DA244" s="32"/>
      <c r="DB244" s="32"/>
      <c r="DC244" s="32"/>
      <c r="DD244" s="32"/>
      <c r="DE244" s="32"/>
      <c r="DF244" s="32"/>
      <c r="DG244" s="32"/>
      <c r="DH244" s="32"/>
      <c r="DI244" s="32"/>
      <c r="DJ244" s="32"/>
      <c r="DK244" s="32"/>
      <c r="DL244" s="32"/>
      <c r="DM244" s="32"/>
      <c r="DN244" s="32"/>
      <c r="DO244" s="32"/>
      <c r="DP244" s="32"/>
      <c r="DQ244" s="32"/>
      <c r="DR244" s="32"/>
      <c r="DS244" s="32"/>
      <c r="DT244" s="32"/>
      <c r="DU244" s="32"/>
      <c r="DV244" s="32"/>
      <c r="DW244" s="32"/>
      <c r="DX244" s="32"/>
      <c r="DY244" s="32"/>
      <c r="DZ244" s="32"/>
      <c r="EA244" s="32"/>
      <c r="EB244" s="32"/>
      <c r="EC244" s="32"/>
      <c r="ED244" s="32"/>
      <c r="EE244" s="32"/>
      <c r="EF244" s="32"/>
      <c r="EG244" s="32"/>
      <c r="EH244" s="32"/>
      <c r="EI244" s="32"/>
      <c r="EJ244" s="32"/>
      <c r="EK244" s="32"/>
      <c r="EL244" s="32"/>
      <c r="EM244" s="32"/>
      <c r="EN244" s="32"/>
      <c r="EO244" s="32"/>
      <c r="EP244" s="32"/>
      <c r="EQ244" s="32"/>
      <c r="ER244" s="32"/>
      <c r="ES244" s="32"/>
      <c r="ET244" s="32"/>
      <c r="EU244" s="32"/>
      <c r="EV244" s="32"/>
      <c r="EW244" s="32"/>
      <c r="EX244" s="32"/>
      <c r="EY244" s="32"/>
      <c r="EZ244" s="32"/>
      <c r="FA244" s="32"/>
      <c r="FB244" s="32"/>
      <c r="FC244" s="32"/>
      <c r="FD244" s="32"/>
      <c r="FE244" s="32"/>
      <c r="FF244" s="32"/>
      <c r="FG244" s="32"/>
      <c r="FH244" s="32"/>
      <c r="FI244" s="32"/>
      <c r="FJ244" s="32"/>
      <c r="FK244" s="32"/>
      <c r="FL244" s="32"/>
      <c r="FM244" s="32"/>
      <c r="FN244" s="32"/>
      <c r="FO244" s="32"/>
      <c r="FP244" s="32"/>
      <c r="FQ244" s="32"/>
      <c r="FR244" s="32"/>
      <c r="FS244" s="32"/>
      <c r="FT244" s="32"/>
      <c r="FU244" s="32"/>
      <c r="FV244" s="32"/>
      <c r="FW244" s="32"/>
      <c r="FX244" s="32"/>
      <c r="FY244" s="32"/>
      <c r="FZ244" s="32"/>
      <c r="GA244" s="32"/>
      <c r="GB244" s="32"/>
      <c r="GC244" s="32"/>
      <c r="GD244" s="32"/>
      <c r="GE244" s="32"/>
      <c r="GF244" s="32"/>
    </row>
    <row r="245" spans="1:188" x14ac:dyDescent="0.25">
      <c r="B245" s="316"/>
      <c r="C245" s="316"/>
      <c r="L245" s="315"/>
    </row>
    <row r="246" spans="1:188" x14ac:dyDescent="0.25">
      <c r="A246" s="31" t="s">
        <v>127</v>
      </c>
    </row>
  </sheetData>
  <autoFilter ref="A6:GF244"/>
  <mergeCells count="4">
    <mergeCell ref="B4:E4"/>
    <mergeCell ref="F4:L4"/>
    <mergeCell ref="A1:L1"/>
    <mergeCell ref="A2:L2"/>
  </mergeCells>
  <phoneticPr fontId="0" type="noConversion"/>
  <pageMargins left="0.39370078740157483" right="0.23622047244094491" top="0" bottom="0" header="0.19685039370078741" footer="0.19685039370078741"/>
  <pageSetup paperSize="9" scale="7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1 уровень</vt:lpstr>
      <vt:lpstr>2 уровень</vt:lpstr>
      <vt:lpstr>Аян </vt:lpstr>
      <vt:lpstr>Охотск </vt:lpstr>
      <vt:lpstr>СВОД 1</vt:lpstr>
      <vt:lpstr>'1 уровень'!Заголовки_для_печати</vt:lpstr>
      <vt:lpstr>'2 уровень'!Заголовки_для_печати</vt:lpstr>
      <vt:lpstr>'Аян '!Заголовки_для_печати</vt:lpstr>
      <vt:lpstr>'Охотск '!Заголовки_для_печати</vt:lpstr>
      <vt:lpstr>'СВОД 1'!Заголовки_для_печати</vt:lpstr>
      <vt:lpstr>'1 уровень'!Область_печати</vt:lpstr>
      <vt:lpstr>'2 уровень'!Область_печати</vt:lpstr>
      <vt:lpstr>'Аян '!Область_печати</vt:lpstr>
      <vt:lpstr>'Охотск '!Область_печати</vt:lpstr>
      <vt:lpstr>'СВОД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Москвич Наталья Владимировна</dc:creator>
  <cp:lastModifiedBy>Москвич Наталья Владимировна</cp:lastModifiedBy>
  <cp:lastPrinted>2019-06-27T07:52:23Z</cp:lastPrinted>
  <dcterms:created xsi:type="dcterms:W3CDTF">2018-07-26T00:19:35Z</dcterms:created>
  <dcterms:modified xsi:type="dcterms:W3CDTF">2019-06-27T07:53:14Z</dcterms:modified>
</cp:coreProperties>
</file>