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105" windowWidth="12585" windowHeight="1272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уровень'!$A$8:$K$432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уровень'!$B$1:$J$432</definedName>
    <definedName name="_xlnm.Print_Area" localSheetId="1">'2 уровень'!$B$1:$J$462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5621"/>
</workbook>
</file>

<file path=xl/calcChain.xml><?xml version="1.0" encoding="utf-8"?>
<calcChain xmlns="http://schemas.openxmlformats.org/spreadsheetml/2006/main">
  <c r="E264" i="156" l="1"/>
  <c r="I358" i="156" l="1"/>
  <c r="E119" i="157"/>
  <c r="H34" i="46"/>
  <c r="D34" i="46"/>
  <c r="G10" i="46"/>
  <c r="G11" i="46"/>
  <c r="G12" i="46"/>
  <c r="G13" i="46"/>
  <c r="C20" i="46"/>
  <c r="C19" i="46"/>
  <c r="C18" i="46"/>
  <c r="C17" i="46"/>
  <c r="C16" i="46"/>
  <c r="C15" i="46"/>
  <c r="C13" i="46"/>
  <c r="C12" i="46"/>
  <c r="C11" i="46"/>
  <c r="C10" i="46"/>
  <c r="E272" i="157" l="1"/>
  <c r="D307" i="157" l="1"/>
  <c r="D213" i="157"/>
  <c r="D181" i="157"/>
  <c r="D139" i="157"/>
  <c r="D96" i="157"/>
  <c r="D59" i="157"/>
  <c r="D48" i="157"/>
  <c r="D38" i="157"/>
  <c r="D22" i="157"/>
  <c r="D344" i="156"/>
  <c r="D313" i="156"/>
  <c r="D207" i="156"/>
  <c r="D62" i="156"/>
  <c r="D37" i="156"/>
  <c r="C116" i="157" l="1"/>
  <c r="I170" i="156" l="1"/>
  <c r="F313" i="156" l="1"/>
  <c r="F35" i="46" l="1"/>
  <c r="B1" i="157"/>
  <c r="I235" i="156" l="1"/>
  <c r="I178" i="157" l="1"/>
  <c r="B171" i="37" l="1"/>
  <c r="D171" i="37"/>
  <c r="F171" i="37"/>
  <c r="H171" i="37"/>
  <c r="H89" i="156"/>
  <c r="J89" i="156" s="1"/>
  <c r="H80" i="156"/>
  <c r="J80" i="156" s="1"/>
  <c r="H71" i="156"/>
  <c r="J71" i="156" s="1"/>
  <c r="H61" i="156"/>
  <c r="J61" i="156" s="1"/>
  <c r="H49" i="156"/>
  <c r="J49" i="156" s="1"/>
  <c r="H35" i="156" l="1"/>
  <c r="J35" i="156" s="1"/>
  <c r="H15" i="156"/>
  <c r="J15" i="156" s="1"/>
  <c r="H34" i="57" l="1"/>
  <c r="H231" i="37" s="1"/>
  <c r="F34" i="57"/>
  <c r="F231" i="37" s="1"/>
  <c r="D34" i="57"/>
  <c r="D231" i="37" s="1"/>
  <c r="B34" i="57"/>
  <c r="B231" i="37" s="1"/>
  <c r="G20" i="57"/>
  <c r="I20" i="57" s="1"/>
  <c r="I34" i="57" s="1"/>
  <c r="I231" i="37" s="1"/>
  <c r="G19" i="57"/>
  <c r="C20" i="57"/>
  <c r="E20" i="57" s="1"/>
  <c r="E34" i="57" s="1"/>
  <c r="E231" i="37" s="1"/>
  <c r="H68" i="37"/>
  <c r="F34" i="46"/>
  <c r="F68" i="37" s="1"/>
  <c r="D68" i="37"/>
  <c r="B34" i="46"/>
  <c r="B68" i="37" s="1"/>
  <c r="G20" i="46"/>
  <c r="I20" i="46" s="1"/>
  <c r="I34" i="46" s="1"/>
  <c r="I68" i="37" s="1"/>
  <c r="E20" i="46"/>
  <c r="E34" i="46" s="1"/>
  <c r="E68" i="37" s="1"/>
  <c r="C34" i="57" l="1"/>
  <c r="C231" i="37" s="1"/>
  <c r="C34" i="46"/>
  <c r="C68" i="37" s="1"/>
  <c r="G34" i="57"/>
  <c r="G231" i="37" s="1"/>
  <c r="G34" i="46"/>
  <c r="G68" i="37" s="1"/>
  <c r="I439" i="157"/>
  <c r="H273" i="37" s="1"/>
  <c r="G439" i="157"/>
  <c r="F273" i="37" s="1"/>
  <c r="E439" i="157"/>
  <c r="D273" i="37" s="1"/>
  <c r="C439" i="157"/>
  <c r="B273" i="37" s="1"/>
  <c r="H425" i="157"/>
  <c r="J425" i="157" s="1"/>
  <c r="J439" i="157" s="1"/>
  <c r="I273" i="37" s="1"/>
  <c r="D425" i="157"/>
  <c r="D439" i="157" s="1"/>
  <c r="C273" i="37" s="1"/>
  <c r="I410" i="157"/>
  <c r="H259" i="37" s="1"/>
  <c r="G410" i="157"/>
  <c r="F259" i="37" s="1"/>
  <c r="E410" i="157"/>
  <c r="D259" i="37" s="1"/>
  <c r="C410" i="157"/>
  <c r="B259" i="37" s="1"/>
  <c r="H396" i="157"/>
  <c r="J396" i="157" s="1"/>
  <c r="D396" i="157"/>
  <c r="F396" i="157" s="1"/>
  <c r="F410" i="157" s="1"/>
  <c r="E259" i="37" s="1"/>
  <c r="I381" i="157"/>
  <c r="H245" i="37" s="1"/>
  <c r="G381" i="157"/>
  <c r="F245" i="37" s="1"/>
  <c r="E381" i="157"/>
  <c r="D245" i="37" s="1"/>
  <c r="C381" i="157"/>
  <c r="B245" i="37" s="1"/>
  <c r="H367" i="157"/>
  <c r="J367" i="157" s="1"/>
  <c r="J381" i="157" s="1"/>
  <c r="I245" i="37" s="1"/>
  <c r="D367" i="157"/>
  <c r="D381" i="157" s="1"/>
  <c r="C245" i="37" s="1"/>
  <c r="I352" i="157"/>
  <c r="H217" i="37" s="1"/>
  <c r="G352" i="157"/>
  <c r="F217" i="37" s="1"/>
  <c r="E352" i="157"/>
  <c r="D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F203" i="37"/>
  <c r="B203" i="37"/>
  <c r="B202" i="37"/>
  <c r="I323" i="157"/>
  <c r="H203" i="37" s="1"/>
  <c r="G323" i="157"/>
  <c r="E323" i="157"/>
  <c r="D203" i="37" s="1"/>
  <c r="C323" i="157"/>
  <c r="I322" i="157"/>
  <c r="H202" i="37" s="1"/>
  <c r="G322" i="157"/>
  <c r="F202" i="37" s="1"/>
  <c r="E322" i="157"/>
  <c r="D202" i="37" s="1"/>
  <c r="C322" i="157"/>
  <c r="I321" i="157"/>
  <c r="H201" i="37" s="1"/>
  <c r="G321" i="157"/>
  <c r="F201" i="37" s="1"/>
  <c r="E321" i="157"/>
  <c r="D201" i="37" s="1"/>
  <c r="C321" i="157"/>
  <c r="B201" i="37" s="1"/>
  <c r="H307" i="157"/>
  <c r="J323" i="157" s="1"/>
  <c r="I203" i="37" s="1"/>
  <c r="F307" i="157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F187" i="37"/>
  <c r="F185" i="37"/>
  <c r="I290" i="157"/>
  <c r="H187" i="37" s="1"/>
  <c r="G290" i="157"/>
  <c r="E290" i="157"/>
  <c r="D187" i="37" s="1"/>
  <c r="I289" i="157"/>
  <c r="H186" i="37" s="1"/>
  <c r="G289" i="157"/>
  <c r="F186" i="37" s="1"/>
  <c r="E289" i="157"/>
  <c r="D186" i="37" s="1"/>
  <c r="I288" i="157"/>
  <c r="H185" i="37" s="1"/>
  <c r="G288" i="157"/>
  <c r="E288" i="157"/>
  <c r="D185" i="37" s="1"/>
  <c r="C290" i="157"/>
  <c r="B187" i="37" s="1"/>
  <c r="C289" i="157"/>
  <c r="B186" i="37" s="1"/>
  <c r="C288" i="157"/>
  <c r="B185" i="37" s="1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F425" i="157" l="1"/>
  <c r="F439" i="157" s="1"/>
  <c r="E273" i="37" s="1"/>
  <c r="D410" i="157"/>
  <c r="C259" i="37" s="1"/>
  <c r="F367" i="157"/>
  <c r="F381" i="157" s="1"/>
  <c r="E245" i="37" s="1"/>
  <c r="D352" i="157"/>
  <c r="C217" i="37" s="1"/>
  <c r="H439" i="157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I257" i="157"/>
  <c r="H141" i="37" s="1"/>
  <c r="G257" i="157"/>
  <c r="F141" i="37" s="1"/>
  <c r="E257" i="157"/>
  <c r="D141" i="37" s="1"/>
  <c r="C257" i="157"/>
  <c r="B141" i="37" s="1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F213" i="157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F181" i="157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D36" i="37"/>
  <c r="I155" i="157"/>
  <c r="H54" i="37" s="1"/>
  <c r="G155" i="157"/>
  <c r="F54" i="37" s="1"/>
  <c r="E155" i="157"/>
  <c r="D54" i="37" s="1"/>
  <c r="I154" i="157"/>
  <c r="H53" i="37" s="1"/>
  <c r="G154" i="157"/>
  <c r="F53" i="37" s="1"/>
  <c r="E154" i="157"/>
  <c r="D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F139" i="157"/>
  <c r="F155" i="157" s="1"/>
  <c r="E54" i="37" s="1"/>
  <c r="H138" i="157"/>
  <c r="J154" i="157" s="1"/>
  <c r="I53" i="37" s="1"/>
  <c r="D138" i="157"/>
  <c r="F138" i="157" s="1"/>
  <c r="F154" i="157" s="1"/>
  <c r="E53" i="37" s="1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F96" i="157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F59" i="157"/>
  <c r="H58" i="157"/>
  <c r="D58" i="157"/>
  <c r="F58" i="157" s="1"/>
  <c r="H57" i="157"/>
  <c r="J57" i="157" s="1"/>
  <c r="D57" i="157"/>
  <c r="F57" i="157" s="1"/>
  <c r="H48" i="157"/>
  <c r="F48" i="157"/>
  <c r="H47" i="157"/>
  <c r="J47" i="157" s="1"/>
  <c r="D47" i="157"/>
  <c r="F47" i="157" s="1"/>
  <c r="H38" i="157"/>
  <c r="F38" i="157"/>
  <c r="H37" i="157"/>
  <c r="J37" i="157" s="1"/>
  <c r="D37" i="157"/>
  <c r="F37" i="157" s="1"/>
  <c r="H22" i="157"/>
  <c r="F22" i="157"/>
  <c r="H21" i="157"/>
  <c r="J21" i="157" s="1"/>
  <c r="D21" i="157"/>
  <c r="F21" i="157" s="1"/>
  <c r="I431" i="156"/>
  <c r="H287" i="37" s="1"/>
  <c r="G431" i="156"/>
  <c r="F287" i="37" s="1"/>
  <c r="E431" i="156"/>
  <c r="D287" i="37" s="1"/>
  <c r="C431" i="156"/>
  <c r="B287" i="37" s="1"/>
  <c r="H417" i="156"/>
  <c r="J417" i="156" s="1"/>
  <c r="D417" i="156"/>
  <c r="F417" i="156" s="1"/>
  <c r="H403" i="156"/>
  <c r="J403" i="156" s="1"/>
  <c r="D403" i="156"/>
  <c r="F403" i="156" s="1"/>
  <c r="D257" i="157" l="1"/>
  <c r="C141" i="37" s="1"/>
  <c r="H257" i="157"/>
  <c r="G141" i="37" s="1"/>
  <c r="H431" i="156"/>
  <c r="J431" i="156" s="1"/>
  <c r="I287" i="37" s="1"/>
  <c r="D431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1" i="156"/>
  <c r="E287" i="37" s="1"/>
  <c r="C287" i="37"/>
  <c r="J195" i="157"/>
  <c r="I96" i="37" s="1"/>
  <c r="G98" i="37"/>
  <c r="F120" i="157"/>
  <c r="E37" i="37" s="1"/>
  <c r="I37" i="37"/>
  <c r="I97" i="37"/>
  <c r="F121" i="157"/>
  <c r="E38" i="37" s="1"/>
  <c r="C38" i="37"/>
  <c r="J119" i="157"/>
  <c r="I36" i="37" s="1"/>
  <c r="F119" i="157"/>
  <c r="E36" i="37" s="1"/>
  <c r="I38" i="37"/>
  <c r="G38" i="37"/>
  <c r="I388" i="156" l="1"/>
  <c r="G388" i="156"/>
  <c r="E388" i="156"/>
  <c r="C388" i="156"/>
  <c r="H374" i="156"/>
  <c r="D374" i="156"/>
  <c r="I360" i="156"/>
  <c r="H157" i="37" s="1"/>
  <c r="G360" i="156"/>
  <c r="F157" i="37" s="1"/>
  <c r="E360" i="156"/>
  <c r="D157" i="37" s="1"/>
  <c r="C360" i="156"/>
  <c r="B157" i="37" s="1"/>
  <c r="I359" i="156"/>
  <c r="H156" i="37" s="1"/>
  <c r="G359" i="156"/>
  <c r="F156" i="37" s="1"/>
  <c r="E359" i="156"/>
  <c r="D156" i="37" s="1"/>
  <c r="C359" i="156"/>
  <c r="B156" i="37" s="1"/>
  <c r="H155" i="37"/>
  <c r="G358" i="156"/>
  <c r="F155" i="37" s="1"/>
  <c r="E358" i="156"/>
  <c r="D155" i="37" s="1"/>
  <c r="C358" i="156"/>
  <c r="B155" i="37" s="1"/>
  <c r="H344" i="156"/>
  <c r="J360" i="156" s="1"/>
  <c r="I157" i="37" s="1"/>
  <c r="F344" i="156"/>
  <c r="F360" i="156" s="1"/>
  <c r="E157" i="37" s="1"/>
  <c r="H343" i="156"/>
  <c r="J359" i="156" s="1"/>
  <c r="I156" i="37" s="1"/>
  <c r="D343" i="156"/>
  <c r="F343" i="156" s="1"/>
  <c r="F359" i="156" s="1"/>
  <c r="E156" i="37" s="1"/>
  <c r="H342" i="156"/>
  <c r="J342" i="156" s="1"/>
  <c r="J358" i="156" s="1"/>
  <c r="I155" i="37" s="1"/>
  <c r="D342" i="156"/>
  <c r="F342" i="156" s="1"/>
  <c r="F358" i="156" s="1"/>
  <c r="E155" i="37" s="1"/>
  <c r="I327" i="156"/>
  <c r="H127" i="37" s="1"/>
  <c r="G327" i="156"/>
  <c r="F127" i="37" s="1"/>
  <c r="E327" i="156"/>
  <c r="D127" i="37" s="1"/>
  <c r="C327" i="156"/>
  <c r="B127" i="37" s="1"/>
  <c r="H312" i="156"/>
  <c r="J312" i="156" s="1"/>
  <c r="J327" i="156" s="1"/>
  <c r="I127" i="37" s="1"/>
  <c r="D312" i="156"/>
  <c r="F312" i="156" s="1"/>
  <c r="F327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D19" i="37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F207" i="156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H104" i="156"/>
  <c r="J104" i="156" s="1"/>
  <c r="D104" i="156"/>
  <c r="F104" i="156" s="1"/>
  <c r="D89" i="156"/>
  <c r="F89" i="156" s="1"/>
  <c r="D80" i="156"/>
  <c r="F80" i="156" s="1"/>
  <c r="D71" i="156"/>
  <c r="F71" i="156" s="1"/>
  <c r="F37" i="156"/>
  <c r="D36" i="156"/>
  <c r="D61" i="156"/>
  <c r="F61" i="156" s="1"/>
  <c r="D49" i="156"/>
  <c r="F49" i="156" s="1"/>
  <c r="J25" i="156"/>
  <c r="I295" i="37" s="1"/>
  <c r="I25" i="156"/>
  <c r="H295" i="37" s="1"/>
  <c r="H25" i="156"/>
  <c r="G295" i="37" s="1"/>
  <c r="G25" i="156"/>
  <c r="F295" i="37" s="1"/>
  <c r="E25" i="156"/>
  <c r="D295" i="37" s="1"/>
  <c r="C25" i="156"/>
  <c r="B295" i="37" s="1"/>
  <c r="D35" i="156"/>
  <c r="F35" i="156" s="1"/>
  <c r="D15" i="156"/>
  <c r="F15" i="156" s="1"/>
  <c r="F25" i="156" s="1"/>
  <c r="E295" i="37" s="1"/>
  <c r="B309" i="37" l="1"/>
  <c r="F309" i="37"/>
  <c r="J374" i="156"/>
  <c r="I171" i="37" s="1"/>
  <c r="G171" i="37"/>
  <c r="F374" i="156"/>
  <c r="F388" i="156" s="1"/>
  <c r="C171" i="37"/>
  <c r="D265" i="156"/>
  <c r="C20" i="37" s="1"/>
  <c r="F36" i="156"/>
  <c r="H309" i="37"/>
  <c r="D309" i="37"/>
  <c r="D311" i="37"/>
  <c r="D310" i="37"/>
  <c r="F310" i="37"/>
  <c r="F311" i="37"/>
  <c r="B310" i="37"/>
  <c r="B311" i="37"/>
  <c r="H265" i="156"/>
  <c r="G20" i="37" s="1"/>
  <c r="D358" i="156"/>
  <c r="C155" i="37" s="1"/>
  <c r="H358" i="156"/>
  <c r="G155" i="37" s="1"/>
  <c r="D327" i="156"/>
  <c r="C127" i="37" s="1"/>
  <c r="H327" i="156"/>
  <c r="G127" i="37" s="1"/>
  <c r="H388" i="156"/>
  <c r="D388" i="156"/>
  <c r="D359" i="156"/>
  <c r="C156" i="37" s="1"/>
  <c r="H359" i="156"/>
  <c r="G156" i="37" s="1"/>
  <c r="G310" i="37" s="1"/>
  <c r="D360" i="156"/>
  <c r="C157" i="37" s="1"/>
  <c r="H360" i="156"/>
  <c r="G157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H264" i="156"/>
  <c r="D264" i="156"/>
  <c r="D25" i="156"/>
  <c r="C295" i="37" s="1"/>
  <c r="F265" i="156" l="1"/>
  <c r="E20" i="37" s="1"/>
  <c r="C310" i="37"/>
  <c r="E310" i="37" s="1"/>
  <c r="J388" i="156"/>
  <c r="I20" i="37"/>
  <c r="E171" i="37"/>
  <c r="G311" i="37"/>
  <c r="F266" i="156"/>
  <c r="E21" i="37" s="1"/>
  <c r="C21" i="37"/>
  <c r="C311" i="37" s="1"/>
  <c r="E311" i="37" s="1"/>
  <c r="F264" i="156"/>
  <c r="E19" i="37" s="1"/>
  <c r="C19" i="37"/>
  <c r="I21" i="37"/>
  <c r="J264" i="156"/>
  <c r="I19" i="37" s="1"/>
  <c r="G19" i="37"/>
  <c r="G309" i="37" s="1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l="1"/>
  <c r="G116" i="157"/>
  <c r="I116" i="157"/>
  <c r="E116" i="157"/>
  <c r="E237" i="157"/>
  <c r="E66" i="157"/>
  <c r="I13" i="156" l="1"/>
  <c r="E10" i="156" l="1"/>
  <c r="I426" i="156"/>
  <c r="I428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6" i="156" l="1"/>
  <c r="E426" i="156"/>
  <c r="C427" i="156"/>
  <c r="E427" i="156"/>
  <c r="C428" i="156"/>
  <c r="E428" i="156"/>
  <c r="C429" i="156"/>
  <c r="E429" i="156"/>
  <c r="C430" i="156"/>
  <c r="E430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30" i="156" l="1"/>
  <c r="F286" i="37" s="1"/>
  <c r="G429" i="156"/>
  <c r="F285" i="37" s="1"/>
  <c r="G428" i="156"/>
  <c r="F284" i="37" s="1"/>
  <c r="G427" i="156"/>
  <c r="F283" i="37" s="1"/>
  <c r="G426" i="156"/>
  <c r="F282" i="37" s="1"/>
  <c r="G411" i="156"/>
  <c r="G397" i="156"/>
  <c r="G368" i="156"/>
  <c r="G336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G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H14" i="46"/>
  <c r="H28" i="46" s="1"/>
  <c r="H62" i="37" s="1"/>
  <c r="B28" i="46"/>
  <c r="B62" i="37" s="1"/>
  <c r="G27" i="46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27" i="46"/>
  <c r="C61" i="37" s="1"/>
  <c r="E15" i="46"/>
  <c r="E29" i="46" s="1"/>
  <c r="E63" i="37" s="1"/>
  <c r="C30" i="46"/>
  <c r="C64" i="37" s="1"/>
  <c r="C31" i="46"/>
  <c r="C65" i="37" s="1"/>
  <c r="E18" i="46"/>
  <c r="E32" i="46" s="1"/>
  <c r="E66" i="37" s="1"/>
  <c r="C33" i="46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I419" i="157"/>
  <c r="H420" i="157"/>
  <c r="H421" i="157"/>
  <c r="H422" i="157"/>
  <c r="H423" i="157"/>
  <c r="D420" i="157"/>
  <c r="D434" i="157" s="1"/>
  <c r="C268" i="37" s="1"/>
  <c r="D421" i="157"/>
  <c r="D435" i="157" s="1"/>
  <c r="C269" i="37" s="1"/>
  <c r="D422" i="157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J130" i="157" s="1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B33" i="37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G97" i="157" s="1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D436" i="157" l="1"/>
  <c r="C270" i="37" s="1"/>
  <c r="F422" i="157"/>
  <c r="F68" i="157"/>
  <c r="G315" i="157"/>
  <c r="F195" i="37" s="1"/>
  <c r="G433" i="157"/>
  <c r="F267" i="37" s="1"/>
  <c r="F28" i="46"/>
  <c r="F62" i="37" s="1"/>
  <c r="G375" i="157"/>
  <c r="F239" i="37" s="1"/>
  <c r="G221" i="157"/>
  <c r="F106" i="37" s="1"/>
  <c r="G282" i="157"/>
  <c r="F179" i="37" s="1"/>
  <c r="G346" i="157"/>
  <c r="F211" i="37" s="1"/>
  <c r="H28" i="57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H257" i="37"/>
  <c r="H254" i="37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20" i="157"/>
  <c r="F434" i="157" s="1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D286" i="157"/>
  <c r="C183" i="37" s="1"/>
  <c r="D284" i="157"/>
  <c r="C181" i="37" s="1"/>
  <c r="H266" i="157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F104" i="157"/>
  <c r="F103" i="157"/>
  <c r="F55" i="157"/>
  <c r="D79" i="157"/>
  <c r="F79" i="157" s="1"/>
  <c r="F56" i="157"/>
  <c r="D45" i="157"/>
  <c r="F45" i="157" s="1"/>
  <c r="F34" i="157"/>
  <c r="J405" i="157" l="1"/>
  <c r="I254" i="37" s="1"/>
  <c r="H282" i="157"/>
  <c r="G179" i="37" s="1"/>
  <c r="J131" i="157"/>
  <c r="J147" i="157" s="1"/>
  <c r="I46" i="37" s="1"/>
  <c r="H404" i="157"/>
  <c r="G253" i="37" s="1"/>
  <c r="H375" i="157"/>
  <c r="G239" i="37" s="1"/>
  <c r="H315" i="157"/>
  <c r="G195" i="37" s="1"/>
  <c r="H346" i="157"/>
  <c r="G211" i="37" s="1"/>
  <c r="H251" i="157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404" i="157" l="1"/>
  <c r="I253" i="37" s="1"/>
  <c r="J189" i="157"/>
  <c r="I90" i="37" s="1"/>
  <c r="H18" i="157"/>
  <c r="H116" i="157" s="1"/>
  <c r="H16" i="157"/>
  <c r="D18" i="157"/>
  <c r="D116" i="157" s="1"/>
  <c r="D16" i="157"/>
  <c r="E15" i="157"/>
  <c r="I15" i="157"/>
  <c r="C113" i="157"/>
  <c r="B30" i="37" s="1"/>
  <c r="F18" i="157" l="1"/>
  <c r="F116" i="157" s="1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1" i="156"/>
  <c r="I411" i="156"/>
  <c r="C411" i="156"/>
  <c r="H412" i="156"/>
  <c r="H413" i="156"/>
  <c r="J413" i="156" s="1"/>
  <c r="H414" i="156"/>
  <c r="H415" i="156"/>
  <c r="J415" i="156" s="1"/>
  <c r="H416" i="156"/>
  <c r="J416" i="156" s="1"/>
  <c r="D412" i="156"/>
  <c r="D413" i="156"/>
  <c r="D414" i="156"/>
  <c r="D415" i="156"/>
  <c r="D416" i="156"/>
  <c r="E397" i="156"/>
  <c r="I397" i="156"/>
  <c r="H398" i="156"/>
  <c r="J398" i="156" s="1"/>
  <c r="H399" i="156"/>
  <c r="H400" i="156"/>
  <c r="J400" i="156" s="1"/>
  <c r="H401" i="156"/>
  <c r="H402" i="156"/>
  <c r="D398" i="156"/>
  <c r="F398" i="156" s="1"/>
  <c r="D399" i="156"/>
  <c r="F399" i="156" s="1"/>
  <c r="D400" i="156"/>
  <c r="F400" i="156" s="1"/>
  <c r="D401" i="156"/>
  <c r="D402" i="156"/>
  <c r="C397" i="156"/>
  <c r="E385" i="156"/>
  <c r="D168" i="37" s="1"/>
  <c r="G385" i="156"/>
  <c r="F168" i="37" s="1"/>
  <c r="I385" i="156"/>
  <c r="H168" i="37" s="1"/>
  <c r="C385" i="156"/>
  <c r="B168" i="37" s="1"/>
  <c r="E383" i="156"/>
  <c r="D166" i="37" s="1"/>
  <c r="G383" i="156"/>
  <c r="F166" i="37" s="1"/>
  <c r="I383" i="156"/>
  <c r="H166" i="37" s="1"/>
  <c r="C383" i="156"/>
  <c r="B166" i="37" s="1"/>
  <c r="E368" i="156"/>
  <c r="I368" i="156"/>
  <c r="D369" i="156"/>
  <c r="F369" i="156" s="1"/>
  <c r="F383" i="156" s="1"/>
  <c r="E166" i="37" s="1"/>
  <c r="D370" i="156"/>
  <c r="F370" i="156" s="1"/>
  <c r="D371" i="156"/>
  <c r="F371" i="156" s="1"/>
  <c r="F385" i="156" s="1"/>
  <c r="E168" i="37" s="1"/>
  <c r="D372" i="156"/>
  <c r="F372" i="156" s="1"/>
  <c r="D373" i="156"/>
  <c r="F373" i="156" s="1"/>
  <c r="H367" i="156"/>
  <c r="H369" i="156"/>
  <c r="J369" i="156" s="1"/>
  <c r="J383" i="156" s="1"/>
  <c r="I166" i="37" s="1"/>
  <c r="H370" i="156"/>
  <c r="J370" i="156" s="1"/>
  <c r="H371" i="156"/>
  <c r="J371" i="156" s="1"/>
  <c r="J385" i="156" s="1"/>
  <c r="I168" i="37" s="1"/>
  <c r="H372" i="156"/>
  <c r="J372" i="156" s="1"/>
  <c r="H373" i="156"/>
  <c r="J373" i="156" s="1"/>
  <c r="C368" i="156"/>
  <c r="E355" i="156"/>
  <c r="D152" i="37" s="1"/>
  <c r="G355" i="156"/>
  <c r="F152" i="37" s="1"/>
  <c r="I355" i="156"/>
  <c r="H152" i="37" s="1"/>
  <c r="C355" i="156"/>
  <c r="B152" i="37" s="1"/>
  <c r="E353" i="156"/>
  <c r="D150" i="37" s="1"/>
  <c r="G353" i="156"/>
  <c r="F150" i="37" s="1"/>
  <c r="I353" i="156"/>
  <c r="H150" i="37" s="1"/>
  <c r="C353" i="156"/>
  <c r="B150" i="37" s="1"/>
  <c r="I336" i="156"/>
  <c r="H337" i="156"/>
  <c r="H338" i="156"/>
  <c r="H339" i="156"/>
  <c r="J339" i="156" s="1"/>
  <c r="J355" i="156" s="1"/>
  <c r="I152" i="37" s="1"/>
  <c r="H340" i="156"/>
  <c r="J340" i="156" s="1"/>
  <c r="H341" i="156"/>
  <c r="J341" i="156" s="1"/>
  <c r="E336" i="156"/>
  <c r="D337" i="156"/>
  <c r="F337" i="156" s="1"/>
  <c r="F353" i="156" s="1"/>
  <c r="E150" i="37" s="1"/>
  <c r="D338" i="156"/>
  <c r="F338" i="156" s="1"/>
  <c r="D339" i="156"/>
  <c r="F339" i="156" s="1"/>
  <c r="F355" i="156" s="1"/>
  <c r="E152" i="37" s="1"/>
  <c r="D340" i="156"/>
  <c r="F340" i="156" s="1"/>
  <c r="D341" i="156"/>
  <c r="F341" i="156" s="1"/>
  <c r="C336" i="156"/>
  <c r="E324" i="156"/>
  <c r="D124" i="37" s="1"/>
  <c r="G324" i="156"/>
  <c r="F124" i="37" s="1"/>
  <c r="I324" i="156"/>
  <c r="H124" i="37" s="1"/>
  <c r="C324" i="156"/>
  <c r="B124" i="37" s="1"/>
  <c r="E322" i="156"/>
  <c r="D122" i="37" s="1"/>
  <c r="G322" i="156"/>
  <c r="F122" i="37" s="1"/>
  <c r="I322" i="156"/>
  <c r="H122" i="37" s="1"/>
  <c r="C322" i="156"/>
  <c r="B122" i="37" s="1"/>
  <c r="E306" i="156"/>
  <c r="G306" i="156"/>
  <c r="I306" i="156"/>
  <c r="H307" i="156"/>
  <c r="J307" i="156" s="1"/>
  <c r="J322" i="156" s="1"/>
  <c r="I122" i="37" s="1"/>
  <c r="H308" i="156"/>
  <c r="J308" i="156" s="1"/>
  <c r="H309" i="156"/>
  <c r="J309" i="156" s="1"/>
  <c r="J324" i="156" s="1"/>
  <c r="I124" i="37" s="1"/>
  <c r="H310" i="156"/>
  <c r="J310" i="156" s="1"/>
  <c r="H311" i="156"/>
  <c r="J311" i="156" s="1"/>
  <c r="D307" i="156"/>
  <c r="F307" i="156" s="1"/>
  <c r="F322" i="156" s="1"/>
  <c r="E122" i="37" s="1"/>
  <c r="D308" i="156"/>
  <c r="F308" i="156" s="1"/>
  <c r="D309" i="156"/>
  <c r="F309" i="156" s="1"/>
  <c r="F324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J139" i="156" s="1"/>
  <c r="H140" i="156"/>
  <c r="H141" i="156"/>
  <c r="J141" i="156" s="1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H100" i="156"/>
  <c r="J100" i="156" s="1"/>
  <c r="H101" i="156"/>
  <c r="J101" i="156" s="1"/>
  <c r="H102" i="156"/>
  <c r="J102" i="156" s="1"/>
  <c r="H103" i="156"/>
  <c r="J103" i="156" s="1"/>
  <c r="H99" i="156"/>
  <c r="J99" i="156" s="1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H88" i="156"/>
  <c r="H87" i="156" s="1"/>
  <c r="D88" i="156"/>
  <c r="F88" i="156" s="1"/>
  <c r="E78" i="156"/>
  <c r="G78" i="156"/>
  <c r="I78" i="156"/>
  <c r="H79" i="156"/>
  <c r="H78" i="156" s="1"/>
  <c r="D79" i="156"/>
  <c r="D78" i="156" s="1"/>
  <c r="E69" i="156"/>
  <c r="G69" i="156"/>
  <c r="H70" i="156"/>
  <c r="J70" i="156" s="1"/>
  <c r="D70" i="156"/>
  <c r="F70" i="156" s="1"/>
  <c r="C69" i="156"/>
  <c r="I56" i="156"/>
  <c r="H57" i="156"/>
  <c r="H58" i="156"/>
  <c r="H59" i="156"/>
  <c r="H60" i="156"/>
  <c r="D58" i="156"/>
  <c r="F58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94" i="37"/>
  <c r="I24" i="156"/>
  <c r="C24" i="156"/>
  <c r="B294" i="37" s="1"/>
  <c r="I23" i="156"/>
  <c r="H14" i="156"/>
  <c r="J14" i="156" s="1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H353" i="156" l="1"/>
  <c r="G150" i="37" s="1"/>
  <c r="J337" i="156"/>
  <c r="J353" i="156" s="1"/>
  <c r="I150" i="37" s="1"/>
  <c r="J412" i="156"/>
  <c r="H426" i="156"/>
  <c r="D294" i="37"/>
  <c r="J414" i="156"/>
  <c r="H428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H56" i="156"/>
  <c r="F414" i="156"/>
  <c r="D428" i="156"/>
  <c r="F416" i="156"/>
  <c r="D430" i="156"/>
  <c r="F430" i="156" s="1"/>
  <c r="D426" i="156"/>
  <c r="F413" i="156"/>
  <c r="D427" i="156"/>
  <c r="F427" i="156" s="1"/>
  <c r="F415" i="156"/>
  <c r="D429" i="156"/>
  <c r="F429" i="156" s="1"/>
  <c r="F248" i="156"/>
  <c r="F115" i="156"/>
  <c r="D113" i="156"/>
  <c r="F113" i="156" s="1"/>
  <c r="C26" i="156"/>
  <c r="B296" i="37" s="1"/>
  <c r="J117" i="156"/>
  <c r="H113" i="156"/>
  <c r="D411" i="156"/>
  <c r="F411" i="156" s="1"/>
  <c r="F412" i="156"/>
  <c r="H411" i="156"/>
  <c r="H397" i="156"/>
  <c r="D397" i="156"/>
  <c r="F397" i="156" s="1"/>
  <c r="J399" i="156"/>
  <c r="H383" i="156"/>
  <c r="G166" i="37" s="1"/>
  <c r="D383" i="156"/>
  <c r="C166" i="37" s="1"/>
  <c r="H385" i="156"/>
  <c r="G168" i="37" s="1"/>
  <c r="D385" i="156"/>
  <c r="C168" i="37" s="1"/>
  <c r="H368" i="156"/>
  <c r="D368" i="156"/>
  <c r="F368" i="156" s="1"/>
  <c r="H355" i="156"/>
  <c r="G152" i="37" s="1"/>
  <c r="D355" i="156"/>
  <c r="C152" i="37" s="1"/>
  <c r="D353" i="156"/>
  <c r="C150" i="37" s="1"/>
  <c r="H336" i="156"/>
  <c r="D336" i="156"/>
  <c r="D322" i="156"/>
  <c r="C122" i="37" s="1"/>
  <c r="H324" i="156"/>
  <c r="G124" i="37" s="1"/>
  <c r="H322" i="156"/>
  <c r="G122" i="37" s="1"/>
  <c r="D324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H98" i="156"/>
  <c r="D98" i="156"/>
  <c r="F34" i="156"/>
  <c r="J88" i="156"/>
  <c r="J87" i="156"/>
  <c r="D87" i="156"/>
  <c r="J78" i="156"/>
  <c r="F78" i="156"/>
  <c r="J79" i="156"/>
  <c r="F79" i="156"/>
  <c r="D69" i="156"/>
  <c r="F69" i="156" s="1"/>
  <c r="H69" i="156"/>
  <c r="F33" i="156"/>
  <c r="J58" i="156"/>
  <c r="H24" i="156"/>
  <c r="G294" i="37" s="1"/>
  <c r="E26" i="156"/>
  <c r="D296" i="37" s="1"/>
  <c r="D24" i="156"/>
  <c r="C294" i="37" s="1"/>
  <c r="H33" i="156"/>
  <c r="J33" i="156" s="1"/>
  <c r="F14" i="156"/>
  <c r="F13" i="156"/>
  <c r="H13" i="156"/>
  <c r="J397" i="156" l="1"/>
  <c r="J411" i="156"/>
  <c r="J204" i="156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C282" i="37"/>
  <c r="F426" i="156"/>
  <c r="E282" i="37" s="1"/>
  <c r="G282" i="37"/>
  <c r="J426" i="156"/>
  <c r="I282" i="37" s="1"/>
  <c r="G284" i="37"/>
  <c r="G306" i="37" s="1"/>
  <c r="I306" i="37" s="1"/>
  <c r="J428" i="156"/>
  <c r="I284" i="37" s="1"/>
  <c r="C284" i="37"/>
  <c r="F428" i="156"/>
  <c r="E284" i="37" s="1"/>
  <c r="J261" i="156"/>
  <c r="I16" i="37" s="1"/>
  <c r="F336" i="156"/>
  <c r="F306" i="156"/>
  <c r="F247" i="156"/>
  <c r="F98" i="156"/>
  <c r="J98" i="156"/>
  <c r="F87" i="156"/>
  <c r="J13" i="156"/>
  <c r="J23" i="156" l="1"/>
  <c r="I293" i="37" s="1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G429" i="157"/>
  <c r="F263" i="37" s="1"/>
  <c r="G430" i="157"/>
  <c r="F264" i="37" s="1"/>
  <c r="G431" i="157"/>
  <c r="F265" i="37" s="1"/>
  <c r="G432" i="157"/>
  <c r="F266" i="37" s="1"/>
  <c r="H416" i="157"/>
  <c r="H417" i="157"/>
  <c r="H418" i="157"/>
  <c r="H424" i="157"/>
  <c r="J438" i="157" s="1"/>
  <c r="I272" i="37" s="1"/>
  <c r="I414" i="157"/>
  <c r="I426" i="157" s="1"/>
  <c r="G414" i="157"/>
  <c r="H415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G397" i="157" s="1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44" i="157" s="1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G182" i="157" s="1"/>
  <c r="H177" i="157"/>
  <c r="J177" i="157" s="1"/>
  <c r="H176" i="157"/>
  <c r="J176" i="157" s="1"/>
  <c r="I159" i="157"/>
  <c r="I172" i="157" s="1"/>
  <c r="G159" i="157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G106" i="157" s="1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G82" i="157" s="1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I63" i="157"/>
  <c r="G214" i="157" l="1"/>
  <c r="G229" i="157" s="1"/>
  <c r="F114" i="37" s="1"/>
  <c r="G275" i="157"/>
  <c r="G291" i="157" s="1"/>
  <c r="F188" i="37" s="1"/>
  <c r="G339" i="157"/>
  <c r="G353" i="157" s="1"/>
  <c r="F218" i="37" s="1"/>
  <c r="G426" i="157"/>
  <c r="G440" i="157" s="1"/>
  <c r="F274" i="37" s="1"/>
  <c r="G370" i="157"/>
  <c r="F234" i="37" s="1"/>
  <c r="G368" i="157"/>
  <c r="F21" i="46"/>
  <c r="F69" i="37" s="1"/>
  <c r="G113" i="157"/>
  <c r="F30" i="37" s="1"/>
  <c r="G73" i="157"/>
  <c r="G172" i="157"/>
  <c r="G198" i="157" s="1"/>
  <c r="F99" i="37" s="1"/>
  <c r="G324" i="157"/>
  <c r="F204" i="37" s="1"/>
  <c r="G308" i="157"/>
  <c r="G140" i="157"/>
  <c r="G156" i="157" s="1"/>
  <c r="F55" i="37" s="1"/>
  <c r="F35" i="57"/>
  <c r="F232" i="37" s="1"/>
  <c r="F21" i="57"/>
  <c r="H23" i="57"/>
  <c r="H220" i="37" s="1"/>
  <c r="H21" i="57"/>
  <c r="H23" i="46"/>
  <c r="H57" i="37" s="1"/>
  <c r="H21" i="46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82" i="157" s="1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G9" i="57"/>
  <c r="G23" i="57" s="1"/>
  <c r="G220" i="37" s="1"/>
  <c r="G9" i="46"/>
  <c r="H414" i="157"/>
  <c r="H428" i="157" s="1"/>
  <c r="G262" i="37" s="1"/>
  <c r="H356" i="157"/>
  <c r="H327" i="157"/>
  <c r="H294" i="157"/>
  <c r="H261" i="157"/>
  <c r="H232" i="157"/>
  <c r="H244" i="157" s="1"/>
  <c r="H175" i="157"/>
  <c r="H182" i="157" s="1"/>
  <c r="H159" i="157"/>
  <c r="H172" i="157" s="1"/>
  <c r="H126" i="157"/>
  <c r="H100" i="157"/>
  <c r="H85" i="157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G60" i="157" s="1"/>
  <c r="I42" i="157"/>
  <c r="I49" i="157" s="1"/>
  <c r="G42" i="157"/>
  <c r="G49" i="157" s="1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G39" i="157" s="1"/>
  <c r="I10" i="157"/>
  <c r="I23" i="157" s="1"/>
  <c r="G10" i="157"/>
  <c r="G23" i="157" s="1"/>
  <c r="H12" i="157"/>
  <c r="H13" i="157"/>
  <c r="H14" i="157"/>
  <c r="H17" i="157"/>
  <c r="H19" i="157"/>
  <c r="J19" i="157" s="1"/>
  <c r="H20" i="157"/>
  <c r="J20" i="157" s="1"/>
  <c r="H11" i="157"/>
  <c r="J11" i="157" s="1"/>
  <c r="I427" i="156"/>
  <c r="H283" i="37" s="1"/>
  <c r="I429" i="156"/>
  <c r="H285" i="37" s="1"/>
  <c r="I430" i="156"/>
  <c r="H286" i="37" s="1"/>
  <c r="I424" i="156"/>
  <c r="H280" i="37" s="1"/>
  <c r="G424" i="156"/>
  <c r="F280" i="37" s="1"/>
  <c r="I423" i="156"/>
  <c r="H279" i="37" s="1"/>
  <c r="G423" i="156"/>
  <c r="F279" i="37" s="1"/>
  <c r="I422" i="156"/>
  <c r="H278" i="37" s="1"/>
  <c r="G422" i="156"/>
  <c r="F278" i="37" s="1"/>
  <c r="I421" i="156"/>
  <c r="H277" i="37" s="1"/>
  <c r="G421" i="156"/>
  <c r="F277" i="37" s="1"/>
  <c r="I406" i="156"/>
  <c r="I418" i="156" s="1"/>
  <c r="G406" i="156"/>
  <c r="G418" i="156" s="1"/>
  <c r="H408" i="156"/>
  <c r="H409" i="156"/>
  <c r="J409" i="156" s="1"/>
  <c r="H410" i="156"/>
  <c r="J410" i="156" s="1"/>
  <c r="H407" i="156"/>
  <c r="J407" i="156" s="1"/>
  <c r="I392" i="156"/>
  <c r="I404" i="156" s="1"/>
  <c r="G392" i="156"/>
  <c r="G404" i="156" s="1"/>
  <c r="H394" i="156"/>
  <c r="J394" i="156" s="1"/>
  <c r="H395" i="156"/>
  <c r="H396" i="156"/>
  <c r="J396" i="156" s="1"/>
  <c r="H393" i="156"/>
  <c r="J393" i="156" s="1"/>
  <c r="I378" i="156"/>
  <c r="H161" i="37" s="1"/>
  <c r="I379" i="156"/>
  <c r="H162" i="37" s="1"/>
  <c r="I380" i="156"/>
  <c r="H163" i="37" s="1"/>
  <c r="I381" i="156"/>
  <c r="H164" i="37" s="1"/>
  <c r="I384" i="156"/>
  <c r="H167" i="37" s="1"/>
  <c r="I386" i="156"/>
  <c r="H169" i="37" s="1"/>
  <c r="I387" i="156"/>
  <c r="H170" i="37" s="1"/>
  <c r="G378" i="156"/>
  <c r="F161" i="37" s="1"/>
  <c r="G379" i="156"/>
  <c r="F162" i="37" s="1"/>
  <c r="G380" i="156"/>
  <c r="F163" i="37" s="1"/>
  <c r="G381" i="156"/>
  <c r="F164" i="37" s="1"/>
  <c r="G384" i="156"/>
  <c r="F167" i="37" s="1"/>
  <c r="G386" i="156"/>
  <c r="F169" i="37" s="1"/>
  <c r="G387" i="156"/>
  <c r="F170" i="37" s="1"/>
  <c r="I382" i="156"/>
  <c r="H165" i="37" s="1"/>
  <c r="G382" i="156"/>
  <c r="F165" i="37" s="1"/>
  <c r="H365" i="156"/>
  <c r="J365" i="156" s="1"/>
  <c r="J379" i="156" s="1"/>
  <c r="I162" i="37" s="1"/>
  <c r="H366" i="156"/>
  <c r="H380" i="156" s="1"/>
  <c r="G163" i="37" s="1"/>
  <c r="J367" i="156"/>
  <c r="J381" i="156" s="1"/>
  <c r="I164" i="37" s="1"/>
  <c r="H384" i="156"/>
  <c r="G167" i="37" s="1"/>
  <c r="J386" i="156"/>
  <c r="I169" i="37" s="1"/>
  <c r="H387" i="156"/>
  <c r="G170" i="37" s="1"/>
  <c r="H364" i="156"/>
  <c r="J364" i="156" s="1"/>
  <c r="J378" i="156" s="1"/>
  <c r="I161" i="37" s="1"/>
  <c r="I363" i="156"/>
  <c r="I375" i="156" s="1"/>
  <c r="G363" i="156"/>
  <c r="I348" i="156"/>
  <c r="H145" i="37" s="1"/>
  <c r="I349" i="156"/>
  <c r="H146" i="37" s="1"/>
  <c r="I350" i="156"/>
  <c r="H147" i="37" s="1"/>
  <c r="I351" i="156"/>
  <c r="H148" i="37" s="1"/>
  <c r="I354" i="156"/>
  <c r="H151" i="37" s="1"/>
  <c r="I356" i="156"/>
  <c r="H153" i="37" s="1"/>
  <c r="I357" i="156"/>
  <c r="H154" i="37" s="1"/>
  <c r="G348" i="156"/>
  <c r="F145" i="37" s="1"/>
  <c r="G349" i="156"/>
  <c r="F146" i="37" s="1"/>
  <c r="G350" i="156"/>
  <c r="F147" i="37" s="1"/>
  <c r="G351" i="156"/>
  <c r="F148" i="37" s="1"/>
  <c r="G354" i="156"/>
  <c r="F151" i="37" s="1"/>
  <c r="G356" i="156"/>
  <c r="F153" i="37" s="1"/>
  <c r="G357" i="156"/>
  <c r="F154" i="37" s="1"/>
  <c r="G352" i="156"/>
  <c r="F149" i="37" s="1"/>
  <c r="H333" i="156"/>
  <c r="J333" i="156" s="1"/>
  <c r="J349" i="156" s="1"/>
  <c r="I146" i="37" s="1"/>
  <c r="H334" i="156"/>
  <c r="J334" i="156" s="1"/>
  <c r="J350" i="156" s="1"/>
  <c r="I147" i="37" s="1"/>
  <c r="H335" i="156"/>
  <c r="J335" i="156" s="1"/>
  <c r="J351" i="156" s="1"/>
  <c r="I148" i="37" s="1"/>
  <c r="H354" i="156"/>
  <c r="G151" i="37" s="1"/>
  <c r="H356" i="156"/>
  <c r="G153" i="37" s="1"/>
  <c r="H357" i="156"/>
  <c r="G154" i="37" s="1"/>
  <c r="H332" i="156"/>
  <c r="J332" i="156" s="1"/>
  <c r="J348" i="156" s="1"/>
  <c r="I145" i="37" s="1"/>
  <c r="I331" i="156"/>
  <c r="I345" i="156" s="1"/>
  <c r="G331" i="156"/>
  <c r="G345" i="156" s="1"/>
  <c r="I317" i="156"/>
  <c r="H117" i="37" s="1"/>
  <c r="I318" i="156"/>
  <c r="H118" i="37" s="1"/>
  <c r="I319" i="156"/>
  <c r="H119" i="37" s="1"/>
  <c r="I320" i="156"/>
  <c r="H120" i="37" s="1"/>
  <c r="I323" i="156"/>
  <c r="H123" i="37" s="1"/>
  <c r="I325" i="156"/>
  <c r="H125" i="37" s="1"/>
  <c r="I326" i="156"/>
  <c r="H126" i="37" s="1"/>
  <c r="G317" i="156"/>
  <c r="F117" i="37" s="1"/>
  <c r="G318" i="156"/>
  <c r="F118" i="37" s="1"/>
  <c r="G319" i="156"/>
  <c r="F119" i="37" s="1"/>
  <c r="G320" i="156"/>
  <c r="F120" i="37" s="1"/>
  <c r="G323" i="156"/>
  <c r="F123" i="37" s="1"/>
  <c r="G325" i="156"/>
  <c r="F125" i="37" s="1"/>
  <c r="G326" i="156"/>
  <c r="F126" i="37" s="1"/>
  <c r="I321" i="156"/>
  <c r="H121" i="37" s="1"/>
  <c r="G321" i="156"/>
  <c r="F121" i="37" s="1"/>
  <c r="H303" i="156"/>
  <c r="H318" i="156" s="1"/>
  <c r="G118" i="37" s="1"/>
  <c r="H304" i="156"/>
  <c r="H319" i="156" s="1"/>
  <c r="G119" i="37" s="1"/>
  <c r="H305" i="156"/>
  <c r="H320" i="156" s="1"/>
  <c r="G120" i="37" s="1"/>
  <c r="H325" i="156"/>
  <c r="G125" i="37" s="1"/>
  <c r="J326" i="156"/>
  <c r="I126" i="37" s="1"/>
  <c r="H302" i="156"/>
  <c r="J302" i="156" s="1"/>
  <c r="J317" i="156" s="1"/>
  <c r="I117" i="37" s="1"/>
  <c r="I301" i="156"/>
  <c r="I314" i="156" s="1"/>
  <c r="G301" i="156"/>
  <c r="H35" i="46" l="1"/>
  <c r="H69" i="37" s="1"/>
  <c r="G21" i="57"/>
  <c r="G23" i="46"/>
  <c r="G57" i="37" s="1"/>
  <c r="G21" i="46"/>
  <c r="G35" i="46" s="1"/>
  <c r="H310" i="157"/>
  <c r="G190" i="37" s="1"/>
  <c r="H308" i="157"/>
  <c r="H324" i="157" s="1"/>
  <c r="G204" i="37" s="1"/>
  <c r="H341" i="157"/>
  <c r="G206" i="37" s="1"/>
  <c r="H339" i="157"/>
  <c r="H353" i="157" s="1"/>
  <c r="G218" i="37" s="1"/>
  <c r="H106" i="157"/>
  <c r="J106" i="157" s="1"/>
  <c r="H370" i="157"/>
  <c r="G234" i="37" s="1"/>
  <c r="H368" i="157"/>
  <c r="H382" i="157" s="1"/>
  <c r="G246" i="37" s="1"/>
  <c r="J66" i="157"/>
  <c r="H73" i="157"/>
  <c r="J73" i="157" s="1"/>
  <c r="H399" i="157"/>
  <c r="G248" i="37" s="1"/>
  <c r="H397" i="157"/>
  <c r="H214" i="157"/>
  <c r="H229" i="157" s="1"/>
  <c r="G114" i="37" s="1"/>
  <c r="J85" i="157"/>
  <c r="H97" i="157"/>
  <c r="J97" i="157" s="1"/>
  <c r="J126" i="157"/>
  <c r="J142" i="157" s="1"/>
  <c r="I41" i="37" s="1"/>
  <c r="H140" i="157"/>
  <c r="H156" i="157" s="1"/>
  <c r="G55" i="37" s="1"/>
  <c r="J261" i="157"/>
  <c r="J277" i="157" s="1"/>
  <c r="I174" i="37" s="1"/>
  <c r="H275" i="157"/>
  <c r="H291" i="157" s="1"/>
  <c r="G188" i="37" s="1"/>
  <c r="H426" i="157"/>
  <c r="H440" i="157" s="1"/>
  <c r="G274" i="37" s="1"/>
  <c r="G314" i="156"/>
  <c r="G328" i="156" s="1"/>
  <c r="F128" i="37" s="1"/>
  <c r="G375" i="156"/>
  <c r="G389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7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H60" i="157" s="1"/>
  <c r="I14" i="57"/>
  <c r="I28" i="57" s="1"/>
  <c r="I225" i="37" s="1"/>
  <c r="G28" i="57"/>
  <c r="G225" i="37" s="1"/>
  <c r="I347" i="156"/>
  <c r="H144" i="37" s="1"/>
  <c r="I377" i="156"/>
  <c r="H160" i="37" s="1"/>
  <c r="I389" i="156"/>
  <c r="H172" i="37" s="1"/>
  <c r="I420" i="156"/>
  <c r="H276" i="37" s="1"/>
  <c r="G432" i="156"/>
  <c r="F288" i="37" s="1"/>
  <c r="I432" i="156"/>
  <c r="H288" i="37" s="1"/>
  <c r="I316" i="156"/>
  <c r="H116" i="37" s="1"/>
  <c r="I328" i="156"/>
  <c r="H128" i="37" s="1"/>
  <c r="H411" i="157"/>
  <c r="G260" i="37" s="1"/>
  <c r="H277" i="157"/>
  <c r="G174" i="37" s="1"/>
  <c r="H198" i="157"/>
  <c r="G99" i="37" s="1"/>
  <c r="H115" i="157"/>
  <c r="H142" i="157"/>
  <c r="G41" i="37" s="1"/>
  <c r="H117" i="157"/>
  <c r="H118" i="157"/>
  <c r="H109" i="157"/>
  <c r="H184" i="157"/>
  <c r="G85" i="37" s="1"/>
  <c r="G122" i="157"/>
  <c r="F39" i="37" s="1"/>
  <c r="G108" i="157"/>
  <c r="F25" i="37" s="1"/>
  <c r="I122" i="157"/>
  <c r="H42" i="157"/>
  <c r="H49" i="157" s="1"/>
  <c r="J33" i="157"/>
  <c r="H31" i="157"/>
  <c r="J17" i="157"/>
  <c r="H15" i="157"/>
  <c r="J15" i="157" s="1"/>
  <c r="J14" i="157"/>
  <c r="H112" i="157"/>
  <c r="J13" i="157"/>
  <c r="H111" i="157"/>
  <c r="J12" i="157"/>
  <c r="H110" i="157"/>
  <c r="H425" i="156"/>
  <c r="H422" i="156"/>
  <c r="H430" i="156"/>
  <c r="H424" i="156"/>
  <c r="H321" i="156"/>
  <c r="G121" i="37" s="1"/>
  <c r="J325" i="156"/>
  <c r="I125" i="37" s="1"/>
  <c r="J304" i="156"/>
  <c r="J319" i="156" s="1"/>
  <c r="I119" i="37" s="1"/>
  <c r="H323" i="156"/>
  <c r="G123" i="37" s="1"/>
  <c r="J338" i="156"/>
  <c r="J354" i="156" s="1"/>
  <c r="I151" i="37" s="1"/>
  <c r="J357" i="156"/>
  <c r="I154" i="37" s="1"/>
  <c r="I352" i="156"/>
  <c r="H351" i="156"/>
  <c r="G148" i="37" s="1"/>
  <c r="H382" i="156"/>
  <c r="G165" i="37" s="1"/>
  <c r="J384" i="156"/>
  <c r="I167" i="37" s="1"/>
  <c r="G377" i="156"/>
  <c r="F160" i="37" s="1"/>
  <c r="H378" i="156"/>
  <c r="G161" i="37" s="1"/>
  <c r="J408" i="156"/>
  <c r="G420" i="156"/>
  <c r="F276" i="37" s="1"/>
  <c r="G425" i="156"/>
  <c r="F281" i="37" s="1"/>
  <c r="H427" i="156"/>
  <c r="J323" i="156"/>
  <c r="I123" i="37" s="1"/>
  <c r="J303" i="156"/>
  <c r="J318" i="156" s="1"/>
  <c r="I118" i="37" s="1"/>
  <c r="H348" i="156"/>
  <c r="G145" i="37" s="1"/>
  <c r="J368" i="156"/>
  <c r="J382" i="156" s="1"/>
  <c r="I165" i="37" s="1"/>
  <c r="H379" i="156"/>
  <c r="G162" i="37" s="1"/>
  <c r="H392" i="156"/>
  <c r="H404" i="156" s="1"/>
  <c r="H429" i="156"/>
  <c r="J321" i="156"/>
  <c r="I121" i="37" s="1"/>
  <c r="H326" i="156"/>
  <c r="G126" i="37" s="1"/>
  <c r="H352" i="156"/>
  <c r="G149" i="37" s="1"/>
  <c r="H349" i="156"/>
  <c r="G146" i="37" s="1"/>
  <c r="J387" i="156"/>
  <c r="I170" i="37" s="1"/>
  <c r="H386" i="156"/>
  <c r="G169" i="37" s="1"/>
  <c r="I425" i="156"/>
  <c r="H281" i="37" s="1"/>
  <c r="J305" i="156"/>
  <c r="J320" i="156" s="1"/>
  <c r="I120" i="37" s="1"/>
  <c r="J356" i="156"/>
  <c r="I153" i="37" s="1"/>
  <c r="H350" i="156"/>
  <c r="G147" i="37" s="1"/>
  <c r="H381" i="156"/>
  <c r="G164" i="37" s="1"/>
  <c r="H421" i="156"/>
  <c r="H423" i="156"/>
  <c r="I9" i="57"/>
  <c r="I23" i="57" s="1"/>
  <c r="I220" i="37" s="1"/>
  <c r="I9" i="46"/>
  <c r="I23" i="46" s="1"/>
  <c r="I57" i="37" s="1"/>
  <c r="H26" i="157"/>
  <c r="J26" i="157" s="1"/>
  <c r="J27" i="157"/>
  <c r="H10" i="157"/>
  <c r="H406" i="156"/>
  <c r="H418" i="156" s="1"/>
  <c r="H363" i="156"/>
  <c r="H375" i="156" s="1"/>
  <c r="J366" i="156"/>
  <c r="J380" i="156" s="1"/>
  <c r="I163" i="37" s="1"/>
  <c r="H331" i="156"/>
  <c r="H345" i="156" s="1"/>
  <c r="H301" i="156"/>
  <c r="H314" i="156" s="1"/>
  <c r="H317" i="156"/>
  <c r="G117" i="37" s="1"/>
  <c r="G316" i="156"/>
  <c r="F116" i="37" s="1"/>
  <c r="H39" i="157" l="1"/>
  <c r="J39" i="157" s="1"/>
  <c r="H23" i="157"/>
  <c r="J23" i="157" s="1"/>
  <c r="H258" i="157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9" i="156"/>
  <c r="I285" i="37" s="1"/>
  <c r="G283" i="37"/>
  <c r="J427" i="156"/>
  <c r="I283" i="37" s="1"/>
  <c r="G278" i="37"/>
  <c r="J422" i="156"/>
  <c r="I278" i="37" s="1"/>
  <c r="G280" i="37"/>
  <c r="J424" i="156"/>
  <c r="I280" i="37" s="1"/>
  <c r="G279" i="37"/>
  <c r="J423" i="156"/>
  <c r="I279" i="37" s="1"/>
  <c r="G286" i="37"/>
  <c r="J430" i="156"/>
  <c r="I286" i="37" s="1"/>
  <c r="G281" i="37"/>
  <c r="J425" i="156"/>
  <c r="I281" i="37" s="1"/>
  <c r="G277" i="37"/>
  <c r="J421" i="156"/>
  <c r="I277" i="37" s="1"/>
  <c r="I21" i="57"/>
  <c r="I35" i="57" s="1"/>
  <c r="I232" i="37" s="1"/>
  <c r="G35" i="57"/>
  <c r="G232" i="37" s="1"/>
  <c r="I21" i="46"/>
  <c r="G69" i="37"/>
  <c r="I361" i="156"/>
  <c r="H158" i="37" s="1"/>
  <c r="H149" i="37"/>
  <c r="G361" i="156"/>
  <c r="F158" i="37" s="1"/>
  <c r="F144" i="37"/>
  <c r="H108" i="157"/>
  <c r="G25" i="37" s="1"/>
  <c r="H113" i="157"/>
  <c r="J31" i="157"/>
  <c r="J10" i="157"/>
  <c r="J404" i="156"/>
  <c r="J392" i="156"/>
  <c r="J363" i="156"/>
  <c r="J377" i="156" s="1"/>
  <c r="I160" i="37" s="1"/>
  <c r="H347" i="156"/>
  <c r="J345" i="156"/>
  <c r="J314" i="156"/>
  <c r="J328" i="156" s="1"/>
  <c r="I128" i="37" s="1"/>
  <c r="H328" i="156"/>
  <c r="G128" i="37" s="1"/>
  <c r="J418" i="156"/>
  <c r="H420" i="156"/>
  <c r="J336" i="156"/>
  <c r="J352" i="156" s="1"/>
  <c r="I149" i="37" s="1"/>
  <c r="H377" i="156"/>
  <c r="G160" i="37" s="1"/>
  <c r="J406" i="156"/>
  <c r="J331" i="156"/>
  <c r="J301" i="156"/>
  <c r="J316" i="156" s="1"/>
  <c r="I116" i="37" s="1"/>
  <c r="H316" i="156"/>
  <c r="G116" i="37" s="1"/>
  <c r="I35" i="46" l="1"/>
  <c r="I69" i="37" s="1"/>
  <c r="J108" i="157"/>
  <c r="I25" i="37" s="1"/>
  <c r="G30" i="37"/>
  <c r="J113" i="157"/>
  <c r="I30" i="37" s="1"/>
  <c r="G276" i="37"/>
  <c r="J420" i="156"/>
  <c r="I276" i="37" s="1"/>
  <c r="H361" i="156"/>
  <c r="G158" i="37" s="1"/>
  <c r="G144" i="37"/>
  <c r="H122" i="157"/>
  <c r="J375" i="156"/>
  <c r="J389" i="156" s="1"/>
  <c r="I172" i="37" s="1"/>
  <c r="H389" i="156"/>
  <c r="G172" i="37" s="1"/>
  <c r="J361" i="156"/>
  <c r="I158" i="37" s="1"/>
  <c r="J347" i="156"/>
  <c r="I144" i="37" s="1"/>
  <c r="H432" i="156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41" i="156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H95" i="156"/>
  <c r="J95" i="156" s="1"/>
  <c r="H96" i="156"/>
  <c r="J96" i="156" s="1"/>
  <c r="H97" i="156"/>
  <c r="J97" i="156" s="1"/>
  <c r="H94" i="156"/>
  <c r="J94" i="156" s="1"/>
  <c r="I93" i="156"/>
  <c r="I105" i="156" s="1"/>
  <c r="G93" i="156"/>
  <c r="G105" i="156" s="1"/>
  <c r="H86" i="156"/>
  <c r="J86" i="156" s="1"/>
  <c r="H85" i="156"/>
  <c r="I84" i="156"/>
  <c r="I90" i="156" s="1"/>
  <c r="G84" i="156"/>
  <c r="G90" i="156" s="1"/>
  <c r="H77" i="156"/>
  <c r="J77" i="156" s="1"/>
  <c r="H76" i="156"/>
  <c r="J76" i="156" s="1"/>
  <c r="I75" i="156"/>
  <c r="I81" i="156" s="1"/>
  <c r="G75" i="156"/>
  <c r="G81" i="156" s="1"/>
  <c r="H68" i="156"/>
  <c r="H67" i="156"/>
  <c r="J67" i="156" s="1"/>
  <c r="I66" i="156"/>
  <c r="I72" i="156" s="1"/>
  <c r="G66" i="156"/>
  <c r="G72" i="156" s="1"/>
  <c r="H55" i="156"/>
  <c r="H54" i="156"/>
  <c r="J54" i="156" s="1"/>
  <c r="I53" i="156"/>
  <c r="I63" i="156" s="1"/>
  <c r="G53" i="156"/>
  <c r="G63" i="156" s="1"/>
  <c r="I41" i="156"/>
  <c r="I50" i="156" s="1"/>
  <c r="G41" i="156"/>
  <c r="G50" i="156" s="1"/>
  <c r="H11" i="156"/>
  <c r="G288" i="37" l="1"/>
  <c r="J432" i="156"/>
  <c r="I288" i="37" s="1"/>
  <c r="I186" i="156"/>
  <c r="I198" i="156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84" i="156"/>
  <c r="H53" i="156"/>
  <c r="H63" i="156" s="1"/>
  <c r="H66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93" i="156"/>
  <c r="H75" i="156"/>
  <c r="H81" i="156" l="1"/>
  <c r="J81" i="156" s="1"/>
  <c r="H105" i="156"/>
  <c r="J105" i="156" s="1"/>
  <c r="H174" i="156"/>
  <c r="J174" i="156" s="1"/>
  <c r="H217" i="156"/>
  <c r="J217" i="156" s="1"/>
  <c r="H90" i="156"/>
  <c r="J90" i="156" s="1"/>
  <c r="J180" i="156"/>
  <c r="H186" i="156"/>
  <c r="J186" i="156" s="1"/>
  <c r="J138" i="156"/>
  <c r="H145" i="156"/>
  <c r="J145" i="156" s="1"/>
  <c r="H72" i="156"/>
  <c r="J72" i="156" s="1"/>
  <c r="H208" i="156"/>
  <c r="J208" i="156" s="1"/>
  <c r="H241" i="156"/>
  <c r="J241" i="156" s="1"/>
  <c r="J192" i="156"/>
  <c r="H198" i="156"/>
  <c r="J198" i="156" s="1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201" i="156"/>
  <c r="J170" i="156"/>
  <c r="J84" i="156"/>
  <c r="J167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H48" i="156" l="1"/>
  <c r="J48" i="156" s="1"/>
  <c r="H43" i="156"/>
  <c r="H45" i="156"/>
  <c r="H47" i="156"/>
  <c r="H42" i="156"/>
  <c r="H256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38" i="156" l="1"/>
  <c r="I267" i="156" s="1"/>
  <c r="H22" i="37" s="1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H44" i="156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41" i="156"/>
  <c r="H22" i="156"/>
  <c r="G292" i="37" s="1"/>
  <c r="H10" i="156"/>
  <c r="H17" i="156" s="1"/>
  <c r="I20" i="156"/>
  <c r="J12" i="156"/>
  <c r="H21" i="156"/>
  <c r="G291" i="37" s="1"/>
  <c r="J11" i="156"/>
  <c r="H30" i="156"/>
  <c r="H50" i="156" l="1"/>
  <c r="J50" i="156" s="1"/>
  <c r="H38" i="156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E19" i="57" s="1"/>
  <c r="C12" i="57"/>
  <c r="C11" i="57"/>
  <c r="C10" i="57"/>
  <c r="D9" i="57"/>
  <c r="D23" i="57" s="1"/>
  <c r="D220" i="37" s="1"/>
  <c r="B9" i="57"/>
  <c r="B23" i="57" l="1"/>
  <c r="B220" i="37" s="1"/>
  <c r="B21" i="57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232" i="37" l="1"/>
  <c r="E21" i="57"/>
  <c r="E232" i="37" s="1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15" i="157"/>
  <c r="D429" i="157" s="1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23" i="157"/>
  <c r="F437" i="157" s="1"/>
  <c r="E271" i="37" s="1"/>
  <c r="D437" i="157"/>
  <c r="C271" i="37" s="1"/>
  <c r="D419" i="157"/>
  <c r="F418" i="157"/>
  <c r="F432" i="157" s="1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69" i="37" s="1"/>
  <c r="D21" i="46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69" i="37" l="1"/>
  <c r="E21" i="46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F130" i="157" s="1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E29" i="37" s="1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4" i="156"/>
  <c r="D280" i="37" s="1"/>
  <c r="C424" i="156"/>
  <c r="B280" i="37" s="1"/>
  <c r="E423" i="156"/>
  <c r="D279" i="37" s="1"/>
  <c r="C423" i="156"/>
  <c r="B279" i="37" s="1"/>
  <c r="E422" i="156"/>
  <c r="D278" i="37" s="1"/>
  <c r="C422" i="156"/>
  <c r="B278" i="37" s="1"/>
  <c r="E421" i="156"/>
  <c r="D277" i="37" s="1"/>
  <c r="C421" i="156"/>
  <c r="B277" i="37" s="1"/>
  <c r="D410" i="156" l="1"/>
  <c r="F410" i="156" s="1"/>
  <c r="D409" i="156"/>
  <c r="D408" i="156"/>
  <c r="D407" i="156"/>
  <c r="E406" i="156"/>
  <c r="C406" i="156"/>
  <c r="F407" i="156" l="1"/>
  <c r="C425" i="156"/>
  <c r="B281" i="37" s="1"/>
  <c r="F409" i="156"/>
  <c r="E425" i="156"/>
  <c r="D281" i="37" s="1"/>
  <c r="D406" i="156"/>
  <c r="F408" i="156"/>
  <c r="F406" i="156" l="1"/>
  <c r="E392" i="156" l="1"/>
  <c r="E432" i="156" s="1"/>
  <c r="D288" i="37" s="1"/>
  <c r="C392" i="156"/>
  <c r="C432" i="156" s="1"/>
  <c r="D396" i="156"/>
  <c r="D395" i="156"/>
  <c r="D394" i="156"/>
  <c r="D393" i="156"/>
  <c r="E387" i="156"/>
  <c r="D170" i="37" s="1"/>
  <c r="C387" i="156"/>
  <c r="B170" i="37" s="1"/>
  <c r="E386" i="156"/>
  <c r="D169" i="37" s="1"/>
  <c r="C386" i="156"/>
  <c r="B169" i="37" s="1"/>
  <c r="E384" i="156"/>
  <c r="D167" i="37" s="1"/>
  <c r="C384" i="156"/>
  <c r="B167" i="37" s="1"/>
  <c r="E381" i="156"/>
  <c r="D164" i="37" s="1"/>
  <c r="C381" i="156"/>
  <c r="B164" i="37" s="1"/>
  <c r="E380" i="156"/>
  <c r="D163" i="37" s="1"/>
  <c r="C380" i="156"/>
  <c r="B163" i="37" s="1"/>
  <c r="E379" i="156"/>
  <c r="D162" i="37" s="1"/>
  <c r="C379" i="156"/>
  <c r="B162" i="37" s="1"/>
  <c r="E378" i="156"/>
  <c r="D161" i="37" s="1"/>
  <c r="C378" i="156"/>
  <c r="B161" i="37" s="1"/>
  <c r="C285" i="37" l="1"/>
  <c r="D423" i="156"/>
  <c r="E420" i="156"/>
  <c r="D276" i="37" s="1"/>
  <c r="F396" i="156"/>
  <c r="D424" i="156"/>
  <c r="F393" i="156"/>
  <c r="D421" i="156"/>
  <c r="C286" i="37"/>
  <c r="F394" i="156"/>
  <c r="D422" i="156"/>
  <c r="C283" i="37"/>
  <c r="C420" i="156"/>
  <c r="B276" i="37" s="1"/>
  <c r="D392" i="156"/>
  <c r="D420" i="156" s="1"/>
  <c r="C278" i="37" l="1"/>
  <c r="F422" i="156"/>
  <c r="E278" i="37" s="1"/>
  <c r="C277" i="37"/>
  <c r="F421" i="156"/>
  <c r="E277" i="37" s="1"/>
  <c r="C279" i="37"/>
  <c r="F423" i="156"/>
  <c r="E279" i="37" s="1"/>
  <c r="C276" i="37"/>
  <c r="F420" i="156"/>
  <c r="E276" i="37" s="1"/>
  <c r="C280" i="37"/>
  <c r="F424" i="156"/>
  <c r="E280" i="37" s="1"/>
  <c r="B288" i="37"/>
  <c r="E285" i="37"/>
  <c r="E283" i="37"/>
  <c r="E286" i="37"/>
  <c r="D425" i="156"/>
  <c r="F392" i="156"/>
  <c r="C281" i="37" l="1"/>
  <c r="F425" i="156"/>
  <c r="E281" i="37" s="1"/>
  <c r="F432" i="156"/>
  <c r="D432" i="156"/>
  <c r="C288" i="37" s="1"/>
  <c r="E357" i="156" l="1"/>
  <c r="D154" i="37" s="1"/>
  <c r="C357" i="156"/>
  <c r="B154" i="37" s="1"/>
  <c r="E356" i="156"/>
  <c r="D153" i="37" s="1"/>
  <c r="C356" i="156"/>
  <c r="B153" i="37" s="1"/>
  <c r="E354" i="156"/>
  <c r="D151" i="37" s="1"/>
  <c r="C354" i="156"/>
  <c r="B151" i="37" s="1"/>
  <c r="E351" i="156"/>
  <c r="D148" i="37" s="1"/>
  <c r="C351" i="156"/>
  <c r="B148" i="37" s="1"/>
  <c r="E350" i="156"/>
  <c r="D147" i="37" s="1"/>
  <c r="C350" i="156"/>
  <c r="B147" i="37" s="1"/>
  <c r="E349" i="156"/>
  <c r="D146" i="37" s="1"/>
  <c r="C349" i="156"/>
  <c r="B146" i="37" s="1"/>
  <c r="E348" i="156"/>
  <c r="D145" i="37" s="1"/>
  <c r="C348" i="156"/>
  <c r="B145" i="37" s="1"/>
  <c r="E326" i="156"/>
  <c r="D126" i="37" s="1"/>
  <c r="C326" i="156"/>
  <c r="B126" i="37" s="1"/>
  <c r="E325" i="156"/>
  <c r="D125" i="37" s="1"/>
  <c r="C325" i="156"/>
  <c r="B125" i="37" s="1"/>
  <c r="E323" i="156"/>
  <c r="D123" i="37" s="1"/>
  <c r="C323" i="156"/>
  <c r="B123" i="37" s="1"/>
  <c r="E320" i="156"/>
  <c r="D120" i="37" s="1"/>
  <c r="C320" i="156"/>
  <c r="B120" i="37" s="1"/>
  <c r="E319" i="156"/>
  <c r="D119" i="37" s="1"/>
  <c r="C319" i="156"/>
  <c r="B119" i="37" s="1"/>
  <c r="E318" i="156"/>
  <c r="D118" i="37" s="1"/>
  <c r="C318" i="156"/>
  <c r="B118" i="37" s="1"/>
  <c r="E317" i="156"/>
  <c r="D117" i="37" s="1"/>
  <c r="C317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7" i="156"/>
  <c r="F367" i="156" s="1"/>
  <c r="D366" i="156"/>
  <c r="D365" i="156"/>
  <c r="D364" i="156"/>
  <c r="E363" i="156"/>
  <c r="C363" i="156"/>
  <c r="C389" i="156" s="1"/>
  <c r="B172" i="37" s="1"/>
  <c r="E331" i="156"/>
  <c r="C331" i="156"/>
  <c r="D335" i="156"/>
  <c r="D334" i="156"/>
  <c r="D333" i="156"/>
  <c r="D332" i="156"/>
  <c r="E301" i="156"/>
  <c r="C301" i="156"/>
  <c r="D305" i="156"/>
  <c r="D304" i="156"/>
  <c r="D303" i="156"/>
  <c r="D302" i="156"/>
  <c r="E316" i="156" l="1"/>
  <c r="D116" i="37" s="1"/>
  <c r="E328" i="156"/>
  <c r="D128" i="37" s="1"/>
  <c r="E377" i="156"/>
  <c r="D160" i="37" s="1"/>
  <c r="E389" i="156"/>
  <c r="D172" i="37" s="1"/>
  <c r="E347" i="156"/>
  <c r="D144" i="37" s="1"/>
  <c r="C316" i="156"/>
  <c r="B116" i="37" s="1"/>
  <c r="C328" i="156"/>
  <c r="B128" i="37" s="1"/>
  <c r="E382" i="156"/>
  <c r="D165" i="37" s="1"/>
  <c r="E352" i="156"/>
  <c r="D149" i="37" s="1"/>
  <c r="E321" i="156"/>
  <c r="D121" i="37" s="1"/>
  <c r="C352" i="156"/>
  <c r="B149" i="37" s="1"/>
  <c r="C321" i="156"/>
  <c r="B121" i="37" s="1"/>
  <c r="D384" i="156"/>
  <c r="C167" i="37" s="1"/>
  <c r="D325" i="156"/>
  <c r="C125" i="37" s="1"/>
  <c r="C347" i="156"/>
  <c r="B144" i="37" s="1"/>
  <c r="C377" i="156"/>
  <c r="B160" i="37" s="1"/>
  <c r="C382" i="156"/>
  <c r="B165" i="37" s="1"/>
  <c r="D326" i="156"/>
  <c r="C126" i="37" s="1"/>
  <c r="D349" i="156"/>
  <c r="C146" i="37" s="1"/>
  <c r="D381" i="156"/>
  <c r="C164" i="37" s="1"/>
  <c r="F366" i="156"/>
  <c r="F380" i="156" s="1"/>
  <c r="E163" i="37" s="1"/>
  <c r="D380" i="156"/>
  <c r="C163" i="37" s="1"/>
  <c r="F386" i="156"/>
  <c r="E169" i="37" s="1"/>
  <c r="D386" i="156"/>
  <c r="C169" i="37" s="1"/>
  <c r="F364" i="156"/>
  <c r="F378" i="156" s="1"/>
  <c r="E161" i="37" s="1"/>
  <c r="D378" i="156"/>
  <c r="C161" i="37" s="1"/>
  <c r="F387" i="156"/>
  <c r="E170" i="37" s="1"/>
  <c r="D387" i="156"/>
  <c r="C170" i="37" s="1"/>
  <c r="F365" i="156"/>
  <c r="F379" i="156" s="1"/>
  <c r="E162" i="37" s="1"/>
  <c r="D379" i="156"/>
  <c r="C162" i="37" s="1"/>
  <c r="F334" i="156"/>
  <c r="F350" i="156" s="1"/>
  <c r="E147" i="37" s="1"/>
  <c r="D350" i="156"/>
  <c r="C147" i="37" s="1"/>
  <c r="F335" i="156"/>
  <c r="F351" i="156" s="1"/>
  <c r="E148" i="37" s="1"/>
  <c r="D351" i="156"/>
  <c r="C148" i="37" s="1"/>
  <c r="F356" i="156"/>
  <c r="E153" i="37" s="1"/>
  <c r="D356" i="156"/>
  <c r="C153" i="37" s="1"/>
  <c r="F332" i="156"/>
  <c r="F348" i="156" s="1"/>
  <c r="E145" i="37" s="1"/>
  <c r="D348" i="156"/>
  <c r="C145" i="37" s="1"/>
  <c r="F357" i="156"/>
  <c r="E154" i="37" s="1"/>
  <c r="D357" i="156"/>
  <c r="C154" i="37" s="1"/>
  <c r="D354" i="156"/>
  <c r="C151" i="37" s="1"/>
  <c r="F305" i="156"/>
  <c r="F320" i="156" s="1"/>
  <c r="E120" i="37" s="1"/>
  <c r="D320" i="156"/>
  <c r="C120" i="37" s="1"/>
  <c r="F303" i="156"/>
  <c r="F318" i="156" s="1"/>
  <c r="E118" i="37" s="1"/>
  <c r="D318" i="156"/>
  <c r="C118" i="37" s="1"/>
  <c r="F323" i="156"/>
  <c r="E123" i="37" s="1"/>
  <c r="D323" i="156"/>
  <c r="C123" i="37" s="1"/>
  <c r="F302" i="156"/>
  <c r="F317" i="156" s="1"/>
  <c r="E117" i="37" s="1"/>
  <c r="D317" i="156"/>
  <c r="C117" i="37" s="1"/>
  <c r="F304" i="156"/>
  <c r="F319" i="156" s="1"/>
  <c r="E119" i="37" s="1"/>
  <c r="D319" i="156"/>
  <c r="C119" i="37" s="1"/>
  <c r="F381" i="156"/>
  <c r="E164" i="37" s="1"/>
  <c r="F384" i="156"/>
  <c r="E167" i="37" s="1"/>
  <c r="D363" i="156"/>
  <c r="D331" i="156"/>
  <c r="F333" i="156"/>
  <c r="F349" i="156" s="1"/>
  <c r="E146" i="37" s="1"/>
  <c r="D301" i="156"/>
  <c r="F389" i="156" l="1"/>
  <c r="E172" i="37" s="1"/>
  <c r="D389" i="156"/>
  <c r="C172" i="37" s="1"/>
  <c r="F354" i="156"/>
  <c r="E151" i="37" s="1"/>
  <c r="F352" i="156"/>
  <c r="E149" i="37" s="1"/>
  <c r="F328" i="156"/>
  <c r="E128" i="37" s="1"/>
  <c r="D328" i="156"/>
  <c r="C128" i="37" s="1"/>
  <c r="B158" i="37"/>
  <c r="D158" i="37"/>
  <c r="D347" i="156"/>
  <c r="C144" i="37" s="1"/>
  <c r="D321" i="156"/>
  <c r="C121" i="37" s="1"/>
  <c r="D382" i="156"/>
  <c r="C165" i="37" s="1"/>
  <c r="D316" i="156"/>
  <c r="C116" i="37" s="1"/>
  <c r="D352" i="156"/>
  <c r="C149" i="37" s="1"/>
  <c r="F363" i="156"/>
  <c r="F377" i="156" s="1"/>
  <c r="E160" i="37" s="1"/>
  <c r="D377" i="156"/>
  <c r="C160" i="37" s="1"/>
  <c r="F382" i="156"/>
  <c r="E165" i="37" s="1"/>
  <c r="F331" i="156"/>
  <c r="F347" i="156" s="1"/>
  <c r="E144" i="37" s="1"/>
  <c r="F321" i="156"/>
  <c r="E121" i="37" s="1"/>
  <c r="F301" i="156"/>
  <c r="F316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E180" i="156"/>
  <c r="C180" i="156"/>
  <c r="C258" i="156" s="1"/>
  <c r="B13" i="37" s="1"/>
  <c r="B303" i="37" s="1"/>
  <c r="D179" i="156"/>
  <c r="D178" i="156"/>
  <c r="E177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D127" i="156"/>
  <c r="F127" i="156" s="1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F41" i="156" s="1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6" i="156" l="1"/>
  <c r="E126" i="37" s="1"/>
  <c r="F325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</calcChain>
</file>

<file path=xl/sharedStrings.xml><?xml version="1.0" encoding="utf-8"?>
<sst xmlns="http://schemas.openxmlformats.org/spreadsheetml/2006/main" count="1239" uniqueCount="141">
  <si>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</si>
  <si>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</si>
  <si>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</si>
  <si>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</si>
  <si>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</si>
  <si>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</si>
  <si>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</si>
  <si>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</si>
  <si>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</si>
  <si>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</si>
  <si>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</si>
  <si>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</si>
  <si>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</si>
  <si>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</si>
  <si>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</si>
  <si>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</si>
  <si>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</si>
  <si>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</si>
  <si>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</si>
  <si>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</si>
  <si>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</si>
  <si>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</si>
  <si>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</si>
  <si>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</si>
  <si>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</si>
  <si>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</si>
  <si>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</si>
  <si>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</si>
  <si>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</si>
  <si>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</si>
  <si>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</si>
  <si>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</si>
  <si>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</si>
  <si>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</si>
  <si>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</si>
  <si>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</si>
  <si>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</si>
  <si>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</si>
  <si>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</si>
  <si>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</si>
  <si>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</si>
  <si>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</si>
  <si>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</si>
  <si>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</si>
  <si>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</si>
  <si>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</si>
  <si>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</si>
  <si>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</si>
  <si>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</si>
  <si>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</si>
  <si>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</si>
  <si>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</si>
  <si>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</si>
  <si>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</si>
  <si>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</si>
  <si>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</si>
  <si>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</si>
  <si>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</si>
  <si>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</si>
  <si>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</si>
  <si>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</si>
  <si>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</si>
  <si>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1. КГБУЗ "Комсомольская центральная районная больница" МЗХК 1340013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</si>
  <si>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</si>
  <si>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</si>
  <si>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</si>
  <si>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</si>
  <si>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</si>
  <si>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</si>
  <si>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</si>
  <si>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</si>
  <si>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</si>
  <si>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</si>
  <si>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</si>
  <si>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</si>
  <si>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</si>
  <si>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</si>
  <si>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</si>
  <si>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</si>
  <si>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</si>
  <si>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</si>
  <si>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</si>
  <si>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</si>
  <si>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</si>
  <si>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</si>
  <si>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</si>
  <si>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</si>
  <si>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</si>
  <si>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</si>
  <si>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</si>
  <si>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</si>
  <si>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</si>
  <si>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</si>
  <si>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</si>
  <si>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</si>
  <si>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</si>
  <si>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</si>
  <si>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</si>
  <si>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</si>
  <si>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</si>
  <si>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</si>
  <si>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</si>
  <si>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</si>
  <si>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</si>
  <si>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</si>
  <si>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</si>
  <si>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</si>
  <si>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</si>
  <si>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</si>
  <si>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</si>
  <si>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</si>
  <si>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</si>
  <si>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</si>
  <si>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</si>
  <si>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</si>
  <si>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</si>
  <si>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</si>
  <si>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</si>
  <si>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</si>
  <si>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</si>
  <si>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</si>
  <si>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</si>
  <si>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</si>
  <si>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</si>
  <si>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</si>
  <si>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</si>
  <si>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</si>
  <si>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</si>
  <si>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</si>
  <si>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</si>
  <si>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</si>
  <si>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</si>
  <si>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</si>
  <si>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</si>
  <si>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</si>
  <si>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</si>
  <si>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Выполнение планового здания по амбулаторно-поликлинической медицинской помощи в рамках территориальной программы ОМС за январь  - август 2016</t>
  </si>
  <si>
    <t>План 8 мес.. 2016 г. (законченный случай)</t>
  </si>
  <si>
    <t>План 8 мес.. 2016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</si>
  <si>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-август 2016</t>
  </si>
  <si>
    <t>Выполнение планового здания по амбулаторно-поликлинической медицинской помощи в рамках территориальной программы ОМС за январь -август 2016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</si>
</sst>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0000_р_._-;\-* #,##0.00000_р_._-;_-* &quot;-&quot;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81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1" fillId="15" borderId="10" xfId="1" applyFont="1" applyFill="1" applyBorder="1" applyAlignment="1">
      <alignment horizontal="left" indent="1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7" fillId="15" borderId="10" xfId="3" applyNumberFormat="1" applyFont="1" applyFill="1" applyBorder="1" applyAlignment="1">
      <alignment horizontal="center"/>
    </xf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41" fontId="7" fillId="16" borderId="10" xfId="3" applyNumberFormat="1" applyFont="1" applyFill="1" applyBorder="1" applyAlignment="1">
      <alignment horizontal="center"/>
    </xf>
    <xf numFmtId="0" fontId="11" fillId="16" borderId="10" xfId="1" applyFont="1" applyFill="1" applyBorder="1" applyAlignment="1">
      <alignment horizontal="left" indent="1"/>
    </xf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41" fontId="33" fillId="10" borderId="2" xfId="1" applyNumberFormat="1" applyFont="1" applyFill="1" applyBorder="1"/>
    <xf numFmtId="41" fontId="23" fillId="10" borderId="12" xfId="2" applyNumberFormat="1" applyFont="1" applyFill="1" applyBorder="1"/>
    <xf numFmtId="41" fontId="33" fillId="10" borderId="12" xfId="1" applyNumberFormat="1" applyFont="1" applyFill="1" applyBorder="1"/>
    <xf numFmtId="41" fontId="33" fillId="10" borderId="10" xfId="1" applyNumberFormat="1" applyFont="1" applyFill="1" applyBorder="1"/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174" fontId="32" fillId="10" borderId="0" xfId="1" applyNumberFormat="1" applyFont="1" applyFill="1" applyBorder="1"/>
    <xf numFmtId="0" fontId="6" fillId="0" borderId="12" xfId="1" applyFont="1" applyFill="1" applyBorder="1" applyAlignment="1">
      <alignment horizontal="left" wrapText="1" indent="3"/>
    </xf>
    <xf numFmtId="171" fontId="6" fillId="10" borderId="12" xfId="1" applyNumberFormat="1" applyFont="1" applyFill="1" applyBorder="1" applyAlignment="1">
      <alignment horizontal="center"/>
    </xf>
    <xf numFmtId="41" fontId="6" fillId="0" borderId="12" xfId="2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6" fontId="7" fillId="0" borderId="0" xfId="0" applyNumberFormat="1" applyFont="1" applyFill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K908"/>
  <sheetViews>
    <sheetView showZeros="0" zoomScaleNormal="100" zoomScaleSheetLayoutView="90" workbookViewId="0">
      <pane xSplit="2" ySplit="7" topLeftCell="C358" activePane="bottomRight" state="frozen"/>
      <selection activeCell="A7" sqref="A7"/>
      <selection pane="topRight" activeCell="B7" sqref="B7"/>
      <selection pane="bottomLeft" activeCell="A14" sqref="A14"/>
      <selection pane="bottomRight" activeCell="D300" sqref="D300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84" customWidth="1"/>
    <col min="8" max="8" width="14" style="384" customWidth="1"/>
    <col min="9" max="9" width="14.42578125" style="401" customWidth="1"/>
    <col min="10" max="10" width="9" style="36" hidden="1" customWidth="1"/>
    <col min="11" max="11" width="11.85546875" style="37" customWidth="1"/>
    <col min="12" max="16384" width="9.140625" style="37"/>
  </cols>
  <sheetData>
    <row r="1" spans="1:11" ht="30.75" customHeight="1" x14ac:dyDescent="0.25">
      <c r="B1" s="779" t="s">
        <v>136</v>
      </c>
      <c r="C1" s="780"/>
      <c r="D1" s="780"/>
      <c r="E1" s="780"/>
      <c r="F1" s="780"/>
      <c r="G1" s="780"/>
      <c r="H1" s="780"/>
      <c r="I1" s="780"/>
      <c r="J1" s="780"/>
    </row>
    <row r="2" spans="1:11" ht="15.75" x14ac:dyDescent="0.25">
      <c r="B2" s="361"/>
      <c r="C2" s="361"/>
      <c r="D2" s="361"/>
      <c r="E2" s="361"/>
      <c r="F2" s="466"/>
      <c r="G2" s="361"/>
      <c r="H2" s="361"/>
      <c r="I2" s="361"/>
      <c r="J2" s="361"/>
    </row>
    <row r="3" spans="1:11" ht="22.5" hidden="1" customHeight="1" x14ac:dyDescent="0.3">
      <c r="B3" s="158">
        <v>8</v>
      </c>
      <c r="C3" s="140"/>
      <c r="D3" s="140"/>
      <c r="E3" s="141"/>
      <c r="F3" s="467"/>
      <c r="G3" s="411"/>
      <c r="H3" s="411"/>
      <c r="I3" s="368"/>
      <c r="J3" s="140"/>
    </row>
    <row r="4" spans="1:11" ht="13.5" customHeight="1" thickBot="1" x14ac:dyDescent="0.35">
      <c r="B4" s="158"/>
      <c r="C4" s="157"/>
      <c r="D4" s="157"/>
      <c r="E4" s="141"/>
      <c r="F4" s="467"/>
      <c r="G4" s="411"/>
      <c r="H4" s="411"/>
      <c r="I4" s="368"/>
      <c r="J4" s="157"/>
    </row>
    <row r="5" spans="1:11" ht="31.5" customHeight="1" thickBot="1" x14ac:dyDescent="0.3">
      <c r="B5" s="40" t="s">
        <v>0</v>
      </c>
      <c r="C5" s="776" t="s">
        <v>110</v>
      </c>
      <c r="D5" s="777"/>
      <c r="E5" s="777"/>
      <c r="F5" s="778"/>
      <c r="G5" s="776" t="s">
        <v>109</v>
      </c>
      <c r="H5" s="777"/>
      <c r="I5" s="777"/>
      <c r="J5" s="778"/>
    </row>
    <row r="6" spans="1:11" ht="60.75" thickBot="1" x14ac:dyDescent="0.3">
      <c r="B6" s="41"/>
      <c r="C6" s="321" t="s">
        <v>114</v>
      </c>
      <c r="D6" s="321" t="s">
        <v>137</v>
      </c>
      <c r="E6" s="322" t="s">
        <v>111</v>
      </c>
      <c r="F6" s="100" t="s">
        <v>37</v>
      </c>
      <c r="G6" s="412" t="s">
        <v>115</v>
      </c>
      <c r="H6" s="412" t="s">
        <v>138</v>
      </c>
      <c r="I6" s="369" t="s">
        <v>112</v>
      </c>
      <c r="J6" s="100" t="s">
        <v>37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70">
        <v>6</v>
      </c>
      <c r="H7" s="370">
        <v>7</v>
      </c>
      <c r="I7" s="370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13"/>
      <c r="H8" s="413"/>
      <c r="I8" s="371"/>
      <c r="J8" s="99"/>
      <c r="K8" s="79"/>
    </row>
    <row r="9" spans="1:11" ht="28.5" customHeight="1" x14ac:dyDescent="0.25">
      <c r="A9" s="37">
        <v>1</v>
      </c>
      <c r="B9" s="116" t="s">
        <v>63</v>
      </c>
      <c r="C9" s="125"/>
      <c r="D9" s="700"/>
      <c r="E9" s="125"/>
      <c r="F9" s="125"/>
      <c r="G9" s="701"/>
      <c r="H9" s="372"/>
      <c r="I9" s="372"/>
      <c r="J9" s="161"/>
      <c r="K9" s="79"/>
    </row>
    <row r="10" spans="1:11" ht="30" customHeight="1" x14ac:dyDescent="0.25">
      <c r="B10" s="212" t="s">
        <v>130</v>
      </c>
      <c r="C10" s="115">
        <f>SUM(C11:C12)</f>
        <v>906</v>
      </c>
      <c r="D10" s="115">
        <f>SUM(D11:D12)</f>
        <v>604</v>
      </c>
      <c r="E10" s="115">
        <f>SUM(E11:E12)</f>
        <v>528</v>
      </c>
      <c r="F10" s="115">
        <f>E10/D10*100</f>
        <v>87.41721854304636</v>
      </c>
      <c r="G10" s="647">
        <f>SUM(G11:G12)</f>
        <v>1800.8718940740741</v>
      </c>
      <c r="H10" s="647">
        <f>SUM(H11:H12)</f>
        <v>1200</v>
      </c>
      <c r="I10" s="647">
        <f t="shared" ref="I10" si="0">SUM(I11:I12)</f>
        <v>946.68603000000007</v>
      </c>
      <c r="J10" s="115">
        <f>I10/H10*100</f>
        <v>78.890502499999997</v>
      </c>
      <c r="K10" s="79"/>
    </row>
    <row r="11" spans="1:11" ht="30" customHeight="1" x14ac:dyDescent="0.25">
      <c r="A11" s="37">
        <v>1</v>
      </c>
      <c r="B11" s="72" t="s">
        <v>83</v>
      </c>
      <c r="C11" s="115">
        <v>697</v>
      </c>
      <c r="D11" s="688">
        <f>ROUND(C11/12*$B$3,0)</f>
        <v>465</v>
      </c>
      <c r="E11" s="115">
        <v>484</v>
      </c>
      <c r="F11" s="115">
        <f t="shared" ref="F11" si="1">E11/D11*100</f>
        <v>104.08602150537634</v>
      </c>
      <c r="G11" s="647">
        <v>1425.2570940740741</v>
      </c>
      <c r="H11" s="647">
        <f>ROUND(G11/12*$B$3,0)</f>
        <v>950</v>
      </c>
      <c r="I11" s="647">
        <v>858.68326000000002</v>
      </c>
      <c r="J11" s="115">
        <f t="shared" ref="J11:J17" si="2">I11/H11*100</f>
        <v>90.387711578947375</v>
      </c>
      <c r="K11" s="79"/>
    </row>
    <row r="12" spans="1:11" ht="30" x14ac:dyDescent="0.25">
      <c r="A12" s="37">
        <v>1</v>
      </c>
      <c r="B12" s="72" t="s">
        <v>84</v>
      </c>
      <c r="C12" s="115">
        <v>209</v>
      </c>
      <c r="D12" s="688">
        <f t="shared" ref="D12:D15" si="3">ROUND(C12/12*$B$3,0)</f>
        <v>139</v>
      </c>
      <c r="E12" s="115">
        <v>44</v>
      </c>
      <c r="F12" s="689">
        <f>E12/D12*100</f>
        <v>31.654676258992804</v>
      </c>
      <c r="G12" s="647">
        <v>375.6148</v>
      </c>
      <c r="H12" s="647">
        <f>ROUND(G12/12*$B$3,0)</f>
        <v>250</v>
      </c>
      <c r="I12" s="647">
        <v>88.002769999999998</v>
      </c>
      <c r="J12" s="689">
        <f t="shared" si="2"/>
        <v>35.201107999999998</v>
      </c>
      <c r="K12" s="79"/>
    </row>
    <row r="13" spans="1:11" ht="30" x14ac:dyDescent="0.25">
      <c r="A13" s="37">
        <v>1</v>
      </c>
      <c r="B13" s="339" t="s">
        <v>122</v>
      </c>
      <c r="C13" s="115">
        <f>SUM(C14)</f>
        <v>150</v>
      </c>
      <c r="D13" s="115">
        <f t="shared" ref="D13:E13" si="4">SUM(D14)</f>
        <v>100</v>
      </c>
      <c r="E13" s="115">
        <f t="shared" si="4"/>
        <v>-10</v>
      </c>
      <c r="F13" s="115">
        <f t="shared" ref="F13:F15" si="5">E13/D13*100</f>
        <v>-10</v>
      </c>
      <c r="G13" s="647">
        <f>SUM(G14)</f>
        <v>220.23</v>
      </c>
      <c r="H13" s="647">
        <f t="shared" ref="H13:I13" si="6">SUM(H14)</f>
        <v>147</v>
      </c>
      <c r="I13" s="647">
        <f t="shared" si="6"/>
        <v>-18.096059999999998</v>
      </c>
      <c r="J13" s="115">
        <f t="shared" si="2"/>
        <v>-12.310244897959183</v>
      </c>
      <c r="K13" s="79"/>
    </row>
    <row r="14" spans="1:11" ht="30" x14ac:dyDescent="0.25">
      <c r="A14" s="37">
        <v>1</v>
      </c>
      <c r="B14" s="362" t="s">
        <v>118</v>
      </c>
      <c r="C14" s="689">
        <v>150</v>
      </c>
      <c r="D14" s="689">
        <f t="shared" si="3"/>
        <v>100</v>
      </c>
      <c r="E14" s="689">
        <v>-10</v>
      </c>
      <c r="F14" s="689">
        <f t="shared" si="5"/>
        <v>-10</v>
      </c>
      <c r="G14" s="647">
        <v>220.23</v>
      </c>
      <c r="H14" s="647">
        <f t="shared" ref="H14:H15" si="7">ROUND(G14/12*$B$3,0)</f>
        <v>147</v>
      </c>
      <c r="I14" s="647">
        <v>-18.096059999999998</v>
      </c>
      <c r="J14" s="689">
        <f t="shared" si="2"/>
        <v>-12.310244897959183</v>
      </c>
      <c r="K14" s="79"/>
    </row>
    <row r="15" spans="1:11" ht="30" x14ac:dyDescent="0.25">
      <c r="A15" s="37">
        <v>1</v>
      </c>
      <c r="B15" s="711" t="s">
        <v>133</v>
      </c>
      <c r="C15" s="713">
        <v>2100</v>
      </c>
      <c r="D15" s="115">
        <f t="shared" si="3"/>
        <v>1400</v>
      </c>
      <c r="E15" s="713"/>
      <c r="F15" s="115">
        <f t="shared" si="5"/>
        <v>0</v>
      </c>
      <c r="G15" s="713">
        <v>1350.048</v>
      </c>
      <c r="H15" s="647">
        <f t="shared" si="7"/>
        <v>900</v>
      </c>
      <c r="I15" s="713"/>
      <c r="J15" s="689">
        <f t="shared" si="2"/>
        <v>0</v>
      </c>
      <c r="K15" s="79"/>
    </row>
    <row r="16" spans="1:11" ht="15.75" thickBot="1" x14ac:dyDescent="0.3">
      <c r="A16" s="37">
        <v>1</v>
      </c>
      <c r="B16" s="712"/>
      <c r="C16" s="655"/>
      <c r="D16" s="655"/>
      <c r="E16" s="655"/>
      <c r="F16" s="655"/>
      <c r="G16" s="710"/>
      <c r="H16" s="687"/>
      <c r="I16" s="687"/>
      <c r="J16" s="655"/>
      <c r="K16" s="79"/>
    </row>
    <row r="17" spans="1:11" s="35" customFormat="1" ht="15.75" thickBot="1" x14ac:dyDescent="0.3">
      <c r="A17" s="37">
        <v>1</v>
      </c>
      <c r="B17" s="363" t="s">
        <v>3</v>
      </c>
      <c r="C17" s="364"/>
      <c r="D17" s="364"/>
      <c r="E17" s="364"/>
      <c r="F17" s="365"/>
      <c r="G17" s="414">
        <f>G13+G10+G15</f>
        <v>3371.1498940740739</v>
      </c>
      <c r="H17" s="414">
        <f t="shared" ref="H17:I17" si="8">H13+H10+H15</f>
        <v>2247</v>
      </c>
      <c r="I17" s="414">
        <f t="shared" si="8"/>
        <v>928.58997000000011</v>
      </c>
      <c r="J17" s="365">
        <f t="shared" si="2"/>
        <v>41.325766355140189</v>
      </c>
      <c r="K17" s="109"/>
    </row>
    <row r="18" spans="1:11" s="112" customFormat="1" ht="15" customHeight="1" x14ac:dyDescent="0.25">
      <c r="A18" s="37">
        <v>1</v>
      </c>
      <c r="B18" s="209"/>
      <c r="C18" s="110"/>
      <c r="D18" s="188"/>
      <c r="E18" s="110"/>
      <c r="F18" s="468"/>
      <c r="G18" s="415"/>
      <c r="H18" s="373"/>
      <c r="I18" s="373"/>
      <c r="J18" s="110"/>
      <c r="K18" s="111"/>
    </row>
    <row r="19" spans="1:11" ht="15" customHeight="1" x14ac:dyDescent="0.25">
      <c r="A19" s="37">
        <v>1</v>
      </c>
      <c r="B19" s="300" t="s">
        <v>93</v>
      </c>
      <c r="C19" s="301"/>
      <c r="D19" s="301"/>
      <c r="E19" s="301"/>
      <c r="F19" s="469"/>
      <c r="G19" s="416"/>
      <c r="H19" s="374"/>
      <c r="I19" s="374"/>
      <c r="J19" s="301"/>
      <c r="K19" s="79"/>
    </row>
    <row r="20" spans="1:11" ht="51" customHeight="1" x14ac:dyDescent="0.25">
      <c r="A20" s="37">
        <v>1</v>
      </c>
      <c r="B20" s="239" t="s">
        <v>130</v>
      </c>
      <c r="C20" s="299">
        <f>C10</f>
        <v>906</v>
      </c>
      <c r="D20" s="299">
        <f>D10</f>
        <v>604</v>
      </c>
      <c r="E20" s="299">
        <f>E10</f>
        <v>528</v>
      </c>
      <c r="F20" s="299">
        <f>E20/D20*100</f>
        <v>87.41721854304636</v>
      </c>
      <c r="G20" s="487">
        <f>G10</f>
        <v>1800.8718940740741</v>
      </c>
      <c r="H20" s="487">
        <f>H10</f>
        <v>1200</v>
      </c>
      <c r="I20" s="487">
        <f>I10</f>
        <v>946.68603000000007</v>
      </c>
      <c r="J20" s="299">
        <f>I20/H20*100</f>
        <v>78.890502499999997</v>
      </c>
      <c r="K20" s="79"/>
    </row>
    <row r="21" spans="1:11" ht="42.75" customHeight="1" x14ac:dyDescent="0.25">
      <c r="A21" s="37">
        <v>1</v>
      </c>
      <c r="B21" s="298" t="s">
        <v>83</v>
      </c>
      <c r="C21" s="299">
        <f t="shared" ref="C21:E24" si="9">SUM(C11)</f>
        <v>697</v>
      </c>
      <c r="D21" s="299">
        <f t="shared" si="9"/>
        <v>465</v>
      </c>
      <c r="E21" s="299">
        <f t="shared" si="9"/>
        <v>484</v>
      </c>
      <c r="F21" s="299">
        <f t="shared" ref="F21:F24" si="10">E21/D21*100</f>
        <v>104.08602150537634</v>
      </c>
      <c r="G21" s="487">
        <f t="shared" ref="G21:I24" si="11">SUM(G11)</f>
        <v>1425.2570940740741</v>
      </c>
      <c r="H21" s="487">
        <f t="shared" si="11"/>
        <v>950</v>
      </c>
      <c r="I21" s="487">
        <f t="shared" si="11"/>
        <v>858.68326000000002</v>
      </c>
      <c r="J21" s="299">
        <f t="shared" ref="J21:J26" si="12">I21/H21*100</f>
        <v>90.387711578947375</v>
      </c>
      <c r="K21" s="79"/>
    </row>
    <row r="22" spans="1:11" ht="37.5" customHeight="1" x14ac:dyDescent="0.25">
      <c r="A22" s="37">
        <v>1</v>
      </c>
      <c r="B22" s="298" t="s">
        <v>84</v>
      </c>
      <c r="C22" s="299">
        <f t="shared" si="9"/>
        <v>209</v>
      </c>
      <c r="D22" s="299">
        <f t="shared" si="9"/>
        <v>139</v>
      </c>
      <c r="E22" s="299">
        <f t="shared" si="9"/>
        <v>44</v>
      </c>
      <c r="F22" s="299">
        <f t="shared" si="10"/>
        <v>31.654676258992804</v>
      </c>
      <c r="G22" s="487">
        <f t="shared" si="11"/>
        <v>375.6148</v>
      </c>
      <c r="H22" s="487">
        <f t="shared" si="11"/>
        <v>250</v>
      </c>
      <c r="I22" s="487">
        <f t="shared" si="11"/>
        <v>88.002769999999998</v>
      </c>
      <c r="J22" s="299">
        <f t="shared" si="12"/>
        <v>35.201107999999998</v>
      </c>
      <c r="K22" s="79"/>
    </row>
    <row r="23" spans="1:11" ht="30" x14ac:dyDescent="0.25">
      <c r="A23" s="37">
        <v>1</v>
      </c>
      <c r="B23" s="342" t="s">
        <v>122</v>
      </c>
      <c r="C23" s="299">
        <f t="shared" si="9"/>
        <v>150</v>
      </c>
      <c r="D23" s="299">
        <f t="shared" si="9"/>
        <v>100</v>
      </c>
      <c r="E23" s="299">
        <f t="shared" si="9"/>
        <v>-10</v>
      </c>
      <c r="F23" s="299">
        <f t="shared" si="10"/>
        <v>-10</v>
      </c>
      <c r="G23" s="487">
        <f t="shared" si="11"/>
        <v>220.23</v>
      </c>
      <c r="H23" s="487">
        <f t="shared" si="11"/>
        <v>147</v>
      </c>
      <c r="I23" s="487">
        <f t="shared" si="11"/>
        <v>-18.096059999999998</v>
      </c>
      <c r="J23" s="299">
        <f t="shared" si="12"/>
        <v>-12.310244897959183</v>
      </c>
      <c r="K23" s="79"/>
    </row>
    <row r="24" spans="1:11" ht="37.5" customHeight="1" x14ac:dyDescent="0.25">
      <c r="A24" s="37">
        <v>1</v>
      </c>
      <c r="B24" s="340" t="s">
        <v>118</v>
      </c>
      <c r="C24" s="494">
        <f t="shared" si="9"/>
        <v>150</v>
      </c>
      <c r="D24" s="494">
        <f t="shared" si="9"/>
        <v>100</v>
      </c>
      <c r="E24" s="494">
        <f t="shared" si="9"/>
        <v>-10</v>
      </c>
      <c r="F24" s="494">
        <f t="shared" si="10"/>
        <v>-10</v>
      </c>
      <c r="G24" s="495">
        <f t="shared" si="11"/>
        <v>220.23</v>
      </c>
      <c r="H24" s="495">
        <f t="shared" si="11"/>
        <v>147</v>
      </c>
      <c r="I24" s="495">
        <f t="shared" si="11"/>
        <v>-18.096059999999998</v>
      </c>
      <c r="J24" s="494">
        <f t="shared" si="12"/>
        <v>-12.310244897959183</v>
      </c>
      <c r="K24" s="79"/>
    </row>
    <row r="25" spans="1:11" ht="37.5" customHeight="1" thickBot="1" x14ac:dyDescent="0.3">
      <c r="A25" s="37">
        <v>1</v>
      </c>
      <c r="B25" s="340" t="s">
        <v>133</v>
      </c>
      <c r="C25" s="714">
        <f>SUM(C15)</f>
        <v>2100</v>
      </c>
      <c r="D25" s="714">
        <f t="shared" ref="D25:J25" si="13">SUM(D15)</f>
        <v>1400</v>
      </c>
      <c r="E25" s="714">
        <f t="shared" si="13"/>
        <v>0</v>
      </c>
      <c r="F25" s="714">
        <f t="shared" si="13"/>
        <v>0</v>
      </c>
      <c r="G25" s="714">
        <f t="shared" si="13"/>
        <v>1350.048</v>
      </c>
      <c r="H25" s="714">
        <f t="shared" si="13"/>
        <v>900</v>
      </c>
      <c r="I25" s="714">
        <f t="shared" si="13"/>
        <v>0</v>
      </c>
      <c r="J25" s="714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57" t="s">
        <v>113</v>
      </c>
      <c r="C26" s="496">
        <f t="shared" ref="C26:I26" si="14">SUM(C17)</f>
        <v>0</v>
      </c>
      <c r="D26" s="496">
        <f t="shared" si="14"/>
        <v>0</v>
      </c>
      <c r="E26" s="496">
        <f t="shared" si="14"/>
        <v>0</v>
      </c>
      <c r="F26" s="497"/>
      <c r="G26" s="498">
        <f t="shared" si="14"/>
        <v>3371.1498940740739</v>
      </c>
      <c r="H26" s="498">
        <f t="shared" si="14"/>
        <v>2247</v>
      </c>
      <c r="I26" s="498">
        <f t="shared" si="14"/>
        <v>928.58997000000011</v>
      </c>
      <c r="J26" s="497">
        <f t="shared" si="12"/>
        <v>41.325766355140189</v>
      </c>
      <c r="K26" s="79"/>
    </row>
    <row r="27" spans="1:11" s="35" customFormat="1" ht="15" customHeight="1" x14ac:dyDescent="0.25">
      <c r="A27" s="37">
        <v>1</v>
      </c>
      <c r="B27" s="6"/>
      <c r="C27" s="654"/>
      <c r="D27" s="654"/>
      <c r="E27" s="654"/>
      <c r="F27" s="655"/>
      <c r="G27" s="656"/>
      <c r="H27" s="657"/>
      <c r="I27" s="657"/>
      <c r="J27" s="658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59"/>
      <c r="H28" s="375"/>
      <c r="I28" s="375"/>
      <c r="J28" s="147"/>
      <c r="K28" s="79"/>
    </row>
    <row r="29" spans="1:11" ht="33.75" customHeight="1" x14ac:dyDescent="0.25">
      <c r="A29" s="37">
        <v>1</v>
      </c>
      <c r="B29" s="75" t="s">
        <v>64</v>
      </c>
      <c r="C29" s="125"/>
      <c r="D29" s="125"/>
      <c r="E29" s="125"/>
      <c r="F29" s="125"/>
      <c r="G29" s="660"/>
      <c r="H29" s="376"/>
      <c r="I29" s="376"/>
      <c r="J29" s="120"/>
      <c r="K29" s="79"/>
    </row>
    <row r="30" spans="1:11" ht="45" customHeight="1" x14ac:dyDescent="0.25">
      <c r="A30" s="37">
        <v>1</v>
      </c>
      <c r="B30" s="212" t="s">
        <v>130</v>
      </c>
      <c r="C30" s="120">
        <f>SUM(C31,C32)</f>
        <v>15144</v>
      </c>
      <c r="D30" s="120">
        <f t="shared" ref="D30" si="15">SUM(D31,D32)</f>
        <v>10096</v>
      </c>
      <c r="E30" s="120">
        <f>SUM(E31,E32)</f>
        <v>11134</v>
      </c>
      <c r="F30" s="120">
        <f>E30/D30*100</f>
        <v>110.28129952456418</v>
      </c>
      <c r="G30" s="647">
        <f>SUM(G31,G32)</f>
        <v>30090.719174074071</v>
      </c>
      <c r="H30" s="647">
        <f t="shared" ref="H30:I30" si="16">SUM(H31,H32)</f>
        <v>20060</v>
      </c>
      <c r="I30" s="647">
        <f t="shared" si="16"/>
        <v>21659.270240000002</v>
      </c>
      <c r="J30" s="120">
        <f>I30/H30*100</f>
        <v>107.97243389830508</v>
      </c>
      <c r="K30" s="79"/>
    </row>
    <row r="31" spans="1:11" ht="32.25" customHeight="1" x14ac:dyDescent="0.25">
      <c r="A31" s="37">
        <v>1</v>
      </c>
      <c r="B31" s="73" t="s">
        <v>83</v>
      </c>
      <c r="C31" s="120">
        <v>11605</v>
      </c>
      <c r="D31" s="113">
        <f t="shared" ref="D31:D36" si="17">ROUND(C31/12*$B$3,0)</f>
        <v>7737</v>
      </c>
      <c r="E31" s="120">
        <v>8662</v>
      </c>
      <c r="F31" s="120">
        <f t="shared" ref="F31:F37" si="18">E31/D31*100</f>
        <v>111.95553832234717</v>
      </c>
      <c r="G31" s="647">
        <v>23730.428374074072</v>
      </c>
      <c r="H31" s="647">
        <f t="shared" ref="H31:H34" si="19">ROUND(G31/12*$B$3,0)</f>
        <v>15820</v>
      </c>
      <c r="I31" s="647">
        <v>17020.115560000002</v>
      </c>
      <c r="J31" s="120">
        <f t="shared" ref="J31:J38" si="20">I31/H31*100</f>
        <v>107.58606548672567</v>
      </c>
      <c r="K31" s="79"/>
    </row>
    <row r="32" spans="1:11" ht="30" customHeight="1" x14ac:dyDescent="0.25">
      <c r="A32" s="37">
        <v>1</v>
      </c>
      <c r="B32" s="73" t="s">
        <v>84</v>
      </c>
      <c r="C32" s="186">
        <v>3539</v>
      </c>
      <c r="D32" s="186">
        <f t="shared" si="17"/>
        <v>2359</v>
      </c>
      <c r="E32" s="186">
        <v>2472</v>
      </c>
      <c r="F32" s="186">
        <f t="shared" si="18"/>
        <v>104.79016532428996</v>
      </c>
      <c r="G32" s="647">
        <v>6360.2907999999998</v>
      </c>
      <c r="H32" s="647">
        <f t="shared" si="19"/>
        <v>4240</v>
      </c>
      <c r="I32" s="647">
        <v>4639.1546800000006</v>
      </c>
      <c r="J32" s="120">
        <f t="shared" si="20"/>
        <v>109.41402547169812</v>
      </c>
      <c r="K32" s="79"/>
    </row>
    <row r="33" spans="1:11" ht="30" customHeight="1" x14ac:dyDescent="0.25">
      <c r="A33" s="37">
        <v>1</v>
      </c>
      <c r="B33" s="212" t="s">
        <v>122</v>
      </c>
      <c r="C33" s="186">
        <f>SUM(C34)</f>
        <v>710</v>
      </c>
      <c r="D33" s="186">
        <f t="shared" ref="D33:I33" si="21">SUM(D34)</f>
        <v>473</v>
      </c>
      <c r="E33" s="186">
        <f t="shared" si="21"/>
        <v>512</v>
      </c>
      <c r="F33" s="186">
        <f t="shared" si="18"/>
        <v>108.24524312896406</v>
      </c>
      <c r="G33" s="647">
        <f t="shared" si="21"/>
        <v>1042.422</v>
      </c>
      <c r="H33" s="647">
        <f t="shared" si="21"/>
        <v>695</v>
      </c>
      <c r="I33" s="647">
        <f t="shared" si="21"/>
        <v>743.70751999999993</v>
      </c>
      <c r="J33" s="120">
        <f t="shared" si="20"/>
        <v>107.00827625899278</v>
      </c>
      <c r="K33" s="79"/>
    </row>
    <row r="34" spans="1:11" ht="30" customHeight="1" x14ac:dyDescent="0.25">
      <c r="A34" s="37">
        <v>1</v>
      </c>
      <c r="B34" s="309" t="s">
        <v>118</v>
      </c>
      <c r="C34" s="186">
        <v>710</v>
      </c>
      <c r="D34" s="186">
        <f t="shared" si="17"/>
        <v>473</v>
      </c>
      <c r="E34" s="120">
        <v>512</v>
      </c>
      <c r="F34" s="120">
        <f t="shared" si="18"/>
        <v>108.24524312896406</v>
      </c>
      <c r="G34" s="647">
        <v>1042.422</v>
      </c>
      <c r="H34" s="647">
        <f t="shared" si="19"/>
        <v>695</v>
      </c>
      <c r="I34" s="647">
        <v>743.70751999999993</v>
      </c>
      <c r="J34" s="120">
        <f t="shared" si="20"/>
        <v>107.00827625899278</v>
      </c>
      <c r="K34" s="79"/>
    </row>
    <row r="35" spans="1:11" s="112" customFormat="1" ht="30" customHeight="1" x14ac:dyDescent="0.25">
      <c r="A35" s="37">
        <v>1</v>
      </c>
      <c r="B35" s="123" t="s">
        <v>133</v>
      </c>
      <c r="C35" s="186">
        <v>23590</v>
      </c>
      <c r="D35" s="186">
        <f t="shared" si="17"/>
        <v>15727</v>
      </c>
      <c r="E35" s="186">
        <v>17917</v>
      </c>
      <c r="F35" s="186">
        <f t="shared" si="18"/>
        <v>113.92509696699942</v>
      </c>
      <c r="G35" s="647">
        <v>15165.539199999999</v>
      </c>
      <c r="H35" s="647">
        <f t="shared" ref="H35" si="22">ROUND(G35/12*$B$3,0)</f>
        <v>10110</v>
      </c>
      <c r="I35" s="647">
        <v>11461.038699999999</v>
      </c>
      <c r="J35" s="120">
        <f t="shared" ref="J35" si="23">I35/H35*100</f>
        <v>113.3633897131553</v>
      </c>
      <c r="K35" s="111"/>
    </row>
    <row r="36" spans="1:11" s="112" customFormat="1" ht="30" customHeight="1" x14ac:dyDescent="0.25">
      <c r="A36" s="37">
        <v>1</v>
      </c>
      <c r="B36" s="123" t="s">
        <v>134</v>
      </c>
      <c r="C36" s="186">
        <v>10930</v>
      </c>
      <c r="D36" s="186">
        <f t="shared" si="17"/>
        <v>7287</v>
      </c>
      <c r="E36" s="186">
        <v>8502</v>
      </c>
      <c r="F36" s="186">
        <f t="shared" si="18"/>
        <v>116.67352820090574</v>
      </c>
      <c r="G36" s="647"/>
      <c r="H36" s="647"/>
      <c r="I36" s="647">
        <v>5461.7155799999991</v>
      </c>
      <c r="J36" s="120"/>
      <c r="K36" s="111"/>
    </row>
    <row r="37" spans="1:11" s="112" customFormat="1" ht="30" customHeight="1" thickBot="1" x14ac:dyDescent="0.3">
      <c r="A37" s="37">
        <v>1</v>
      </c>
      <c r="B37" s="123" t="s">
        <v>135</v>
      </c>
      <c r="C37" s="186">
        <v>6300</v>
      </c>
      <c r="D37" s="762">
        <f>ROUND(C37/10*6,0)</f>
        <v>3780</v>
      </c>
      <c r="E37" s="186">
        <v>5165</v>
      </c>
      <c r="F37" s="186">
        <f t="shared" si="18"/>
        <v>136.64021164021165</v>
      </c>
      <c r="G37" s="647"/>
      <c r="H37" s="647"/>
      <c r="I37" s="647">
        <v>3320.4751999999999</v>
      </c>
      <c r="J37" s="120"/>
      <c r="K37" s="111"/>
    </row>
    <row r="38" spans="1:11" ht="15.75" thickBot="1" x14ac:dyDescent="0.3">
      <c r="A38" s="37">
        <v>1</v>
      </c>
      <c r="B38" s="323" t="s">
        <v>3</v>
      </c>
      <c r="C38" s="661"/>
      <c r="D38" s="661"/>
      <c r="E38" s="661"/>
      <c r="F38" s="662"/>
      <c r="G38" s="663">
        <f>G30+G33+G35</f>
        <v>46298.680374074072</v>
      </c>
      <c r="H38" s="663">
        <f t="shared" ref="H38:I38" si="24">H30+H33+H35</f>
        <v>30865</v>
      </c>
      <c r="I38" s="663">
        <f t="shared" si="24"/>
        <v>33864.016459999999</v>
      </c>
      <c r="J38" s="464">
        <f t="shared" si="20"/>
        <v>109.71656069982181</v>
      </c>
      <c r="K38" s="79"/>
    </row>
    <row r="39" spans="1:11" ht="15" customHeight="1" x14ac:dyDescent="0.25">
      <c r="A39" s="37">
        <v>1</v>
      </c>
      <c r="B39" s="30"/>
      <c r="C39" s="148"/>
      <c r="D39" s="148"/>
      <c r="E39" s="148"/>
      <c r="F39" s="148"/>
      <c r="G39" s="664"/>
      <c r="H39" s="377"/>
      <c r="I39" s="377"/>
      <c r="J39" s="665"/>
      <c r="K39" s="79"/>
    </row>
    <row r="40" spans="1:11" ht="43.5" customHeight="1" x14ac:dyDescent="0.25">
      <c r="A40" s="37">
        <v>1</v>
      </c>
      <c r="B40" s="75" t="s">
        <v>65</v>
      </c>
      <c r="C40" s="125"/>
      <c r="D40" s="125"/>
      <c r="E40" s="125"/>
      <c r="F40" s="125"/>
      <c r="G40" s="378"/>
      <c r="H40" s="378"/>
      <c r="I40" s="378"/>
      <c r="J40" s="125"/>
      <c r="K40" s="79"/>
    </row>
    <row r="41" spans="1:11" ht="30" customHeight="1" x14ac:dyDescent="0.25">
      <c r="A41" s="37">
        <v>1</v>
      </c>
      <c r="B41" s="212" t="s">
        <v>130</v>
      </c>
      <c r="C41" s="120">
        <f>SUM(C42:C43)</f>
        <v>107</v>
      </c>
      <c r="D41" s="120">
        <f t="shared" ref="D41:E41" si="25">SUM(D42:D43)</f>
        <v>71</v>
      </c>
      <c r="E41" s="120">
        <f t="shared" si="25"/>
        <v>108</v>
      </c>
      <c r="F41" s="120">
        <f>E41/D41*100</f>
        <v>152.11267605633802</v>
      </c>
      <c r="G41" s="647">
        <f>SUM(G42:G43)</f>
        <v>557.91512</v>
      </c>
      <c r="H41" s="647">
        <f t="shared" ref="H41:I41" si="26">SUM(H42:H43)</f>
        <v>372</v>
      </c>
      <c r="I41" s="647">
        <f t="shared" si="26"/>
        <v>563.12927999999988</v>
      </c>
      <c r="J41" s="120">
        <f>I41/H41*100</f>
        <v>151.37883870967738</v>
      </c>
      <c r="K41" s="79"/>
    </row>
    <row r="42" spans="1:11" ht="45.75" customHeight="1" x14ac:dyDescent="0.25">
      <c r="A42" s="37">
        <v>1</v>
      </c>
      <c r="B42" s="73" t="s">
        <v>124</v>
      </c>
      <c r="C42" s="120">
        <v>72</v>
      </c>
      <c r="D42" s="113">
        <f t="shared" ref="D42:D49" si="27">ROUND(C42/12*$B$3,0)</f>
        <v>48</v>
      </c>
      <c r="E42" s="120">
        <v>73</v>
      </c>
      <c r="F42" s="120">
        <f>E42/D42*100</f>
        <v>152.08333333333331</v>
      </c>
      <c r="G42" s="647">
        <v>375.41952000000003</v>
      </c>
      <c r="H42" s="647">
        <f t="shared" ref="H42:H48" si="28">ROUND(G42/12*$B$3,0)</f>
        <v>250</v>
      </c>
      <c r="I42" s="647">
        <v>380.63367999999997</v>
      </c>
      <c r="J42" s="120">
        <f>I42/H42*100</f>
        <v>152.25347199999999</v>
      </c>
      <c r="K42" s="79"/>
    </row>
    <row r="43" spans="1:11" ht="48.75" customHeight="1" x14ac:dyDescent="0.25">
      <c r="A43" s="37">
        <v>1</v>
      </c>
      <c r="B43" s="73" t="s">
        <v>125</v>
      </c>
      <c r="C43" s="120">
        <v>35</v>
      </c>
      <c r="D43" s="113">
        <f t="shared" si="27"/>
        <v>23</v>
      </c>
      <c r="E43" s="120">
        <v>35</v>
      </c>
      <c r="F43" s="120">
        <f t="shared" ref="F43:F49" si="29">E43/D43*100</f>
        <v>152.17391304347828</v>
      </c>
      <c r="G43" s="647">
        <v>182.4956</v>
      </c>
      <c r="H43" s="647">
        <f t="shared" si="28"/>
        <v>122</v>
      </c>
      <c r="I43" s="647">
        <v>182.49559999999997</v>
      </c>
      <c r="J43" s="120">
        <f t="shared" ref="J43:J50" si="30">I43/H43*100</f>
        <v>149.58655737704916</v>
      </c>
      <c r="K43" s="79"/>
    </row>
    <row r="44" spans="1:11" ht="57.75" customHeight="1" x14ac:dyDescent="0.25">
      <c r="A44" s="37">
        <v>1</v>
      </c>
      <c r="B44" s="212" t="s">
        <v>122</v>
      </c>
      <c r="C44" s="120">
        <f>SUM(C45:C48)</f>
        <v>13078</v>
      </c>
      <c r="D44" s="120">
        <f>SUM(D45:D48)</f>
        <v>8719</v>
      </c>
      <c r="E44" s="120">
        <f>SUM(E45:E48)</f>
        <v>10358</v>
      </c>
      <c r="F44" s="120">
        <f t="shared" si="29"/>
        <v>118.79802729670834</v>
      </c>
      <c r="G44" s="647">
        <f>SUM(G45:G48)</f>
        <v>22506.928099999997</v>
      </c>
      <c r="H44" s="647">
        <f t="shared" ref="H44:I44" si="31">SUM(H45:H48)</f>
        <v>15005</v>
      </c>
      <c r="I44" s="647">
        <f t="shared" si="31"/>
        <v>18435.314609999994</v>
      </c>
      <c r="J44" s="120">
        <f t="shared" si="30"/>
        <v>122.86114368543815</v>
      </c>
      <c r="K44" s="79"/>
    </row>
    <row r="45" spans="1:11" ht="60" x14ac:dyDescent="0.25">
      <c r="A45" s="37">
        <v>1</v>
      </c>
      <c r="B45" s="73" t="s">
        <v>128</v>
      </c>
      <c r="C45" s="120">
        <v>8850</v>
      </c>
      <c r="D45" s="113">
        <f t="shared" si="27"/>
        <v>5900</v>
      </c>
      <c r="E45" s="113">
        <v>6008</v>
      </c>
      <c r="F45" s="120">
        <f t="shared" si="29"/>
        <v>101.83050847457626</v>
      </c>
      <c r="G45" s="647">
        <v>17195.8351</v>
      </c>
      <c r="H45" s="647">
        <f t="shared" si="28"/>
        <v>11464</v>
      </c>
      <c r="I45" s="647">
        <v>13143.139519999997</v>
      </c>
      <c r="J45" s="120">
        <f t="shared" si="30"/>
        <v>114.64706489881364</v>
      </c>
      <c r="K45" s="79"/>
    </row>
    <row r="46" spans="1:11" ht="45" x14ac:dyDescent="0.25">
      <c r="A46" s="37">
        <v>1</v>
      </c>
      <c r="B46" s="73" t="s">
        <v>119</v>
      </c>
      <c r="C46" s="120">
        <v>2695</v>
      </c>
      <c r="D46" s="113">
        <f t="shared" si="27"/>
        <v>1797</v>
      </c>
      <c r="E46" s="113">
        <v>2828</v>
      </c>
      <c r="F46" s="120">
        <f t="shared" si="29"/>
        <v>157.3734001112966</v>
      </c>
      <c r="G46" s="647">
        <v>2266.4949999999999</v>
      </c>
      <c r="H46" s="647">
        <f t="shared" si="28"/>
        <v>1511</v>
      </c>
      <c r="I46" s="647">
        <v>2506.9254900000001</v>
      </c>
      <c r="J46" s="120">
        <f t="shared" si="30"/>
        <v>165.91168034414295</v>
      </c>
      <c r="K46" s="79"/>
    </row>
    <row r="47" spans="1:11" ht="30" customHeight="1" x14ac:dyDescent="0.25">
      <c r="A47" s="37">
        <v>1</v>
      </c>
      <c r="B47" s="73" t="s">
        <v>86</v>
      </c>
      <c r="C47" s="120">
        <v>743</v>
      </c>
      <c r="D47" s="113">
        <f t="shared" si="27"/>
        <v>495</v>
      </c>
      <c r="E47" s="113">
        <v>672</v>
      </c>
      <c r="F47" s="120">
        <f t="shared" si="29"/>
        <v>135.75757575757578</v>
      </c>
      <c r="G47" s="647">
        <v>2543.8090999999999</v>
      </c>
      <c r="H47" s="647">
        <f t="shared" si="28"/>
        <v>1696</v>
      </c>
      <c r="I47" s="647">
        <v>2249.4091200000003</v>
      </c>
      <c r="J47" s="120">
        <f t="shared" si="30"/>
        <v>132.63025471698114</v>
      </c>
      <c r="K47" s="79"/>
    </row>
    <row r="48" spans="1:11" ht="15" customHeight="1" x14ac:dyDescent="0.25">
      <c r="A48" s="37">
        <v>1</v>
      </c>
      <c r="B48" s="309" t="s">
        <v>87</v>
      </c>
      <c r="C48" s="721">
        <v>790</v>
      </c>
      <c r="D48" s="717">
        <f t="shared" si="27"/>
        <v>527</v>
      </c>
      <c r="E48" s="113">
        <v>850</v>
      </c>
      <c r="F48" s="120">
        <f t="shared" si="29"/>
        <v>161.29032258064515</v>
      </c>
      <c r="G48" s="647">
        <v>500.78889999999996</v>
      </c>
      <c r="H48" s="647">
        <f t="shared" si="28"/>
        <v>334</v>
      </c>
      <c r="I48" s="718">
        <v>535.84047999999996</v>
      </c>
      <c r="J48" s="650">
        <f t="shared" si="30"/>
        <v>160.43128143712573</v>
      </c>
      <c r="K48" s="79"/>
    </row>
    <row r="49" spans="1:11" ht="32.25" customHeight="1" thickBot="1" x14ac:dyDescent="0.3">
      <c r="A49" s="37">
        <v>1</v>
      </c>
      <c r="B49" s="723" t="s">
        <v>133</v>
      </c>
      <c r="C49" s="716">
        <v>8965</v>
      </c>
      <c r="D49" s="717">
        <f t="shared" si="27"/>
        <v>5977</v>
      </c>
      <c r="E49" s="715">
        <v>5899</v>
      </c>
      <c r="F49" s="120">
        <f t="shared" si="29"/>
        <v>98.694997490379791</v>
      </c>
      <c r="G49" s="687">
        <v>5763.4192000000003</v>
      </c>
      <c r="H49" s="647">
        <f t="shared" ref="H49" si="32">ROUND(G49/12*$B$3,0)</f>
        <v>3842</v>
      </c>
      <c r="I49" s="718">
        <v>3787.9182799999999</v>
      </c>
      <c r="J49" s="650">
        <f t="shared" ref="J49" si="33">I49/H49*100</f>
        <v>98.592355023425299</v>
      </c>
      <c r="K49" s="79"/>
    </row>
    <row r="50" spans="1:11" ht="15.75" thickBot="1" x14ac:dyDescent="0.3">
      <c r="A50" s="37">
        <v>1</v>
      </c>
      <c r="B50" s="126" t="s">
        <v>3</v>
      </c>
      <c r="C50" s="722"/>
      <c r="D50" s="464"/>
      <c r="E50" s="674"/>
      <c r="F50" s="666"/>
      <c r="G50" s="676">
        <f>G41+G44+G49</f>
        <v>28828.262419999999</v>
      </c>
      <c r="H50" s="676">
        <f t="shared" ref="H50:I50" si="34">H41+H44+H49</f>
        <v>19219</v>
      </c>
      <c r="I50" s="676">
        <f t="shared" si="34"/>
        <v>22786.362169999993</v>
      </c>
      <c r="J50" s="667">
        <f t="shared" si="30"/>
        <v>118.56164300952179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49"/>
      <c r="F51" s="149"/>
      <c r="G51" s="381"/>
      <c r="H51" s="381"/>
      <c r="I51" s="719"/>
      <c r="J51" s="668"/>
      <c r="K51" s="79"/>
    </row>
    <row r="52" spans="1:11" ht="29.25" customHeight="1" x14ac:dyDescent="0.25">
      <c r="A52" s="37">
        <v>1</v>
      </c>
      <c r="B52" s="75" t="s">
        <v>66</v>
      </c>
      <c r="C52" s="125"/>
      <c r="D52" s="125"/>
      <c r="E52" s="125"/>
      <c r="F52" s="125"/>
      <c r="G52" s="379"/>
      <c r="H52" s="379"/>
      <c r="I52" s="720"/>
      <c r="J52" s="669"/>
      <c r="K52" s="79"/>
    </row>
    <row r="53" spans="1:11" ht="46.5" customHeight="1" x14ac:dyDescent="0.25">
      <c r="A53" s="37">
        <v>1</v>
      </c>
      <c r="B53" s="212" t="s">
        <v>130</v>
      </c>
      <c r="C53" s="120">
        <f>SUM(C54:C55)</f>
        <v>365</v>
      </c>
      <c r="D53" s="120">
        <f t="shared" ref="D53:E53" si="35">SUM(D54:D55)</f>
        <v>243</v>
      </c>
      <c r="E53" s="120">
        <f t="shared" si="35"/>
        <v>375</v>
      </c>
      <c r="F53" s="120">
        <f t="shared" ref="F53:F61" si="36">E53/D53*100</f>
        <v>154.32098765432099</v>
      </c>
      <c r="G53" s="647">
        <f>SUM(G54:G55)</f>
        <v>1903.1684</v>
      </c>
      <c r="H53" s="647">
        <f t="shared" ref="H53:I53" si="37">SUM(H54:H55)</f>
        <v>1269</v>
      </c>
      <c r="I53" s="647">
        <f t="shared" si="37"/>
        <v>1955.31</v>
      </c>
      <c r="J53" s="122">
        <f>I53/H53*100</f>
        <v>154.08274231678487</v>
      </c>
      <c r="K53" s="79"/>
    </row>
    <row r="54" spans="1:11" ht="30" customHeight="1" x14ac:dyDescent="0.25">
      <c r="A54" s="37">
        <v>1</v>
      </c>
      <c r="B54" s="73" t="s">
        <v>124</v>
      </c>
      <c r="C54" s="120">
        <v>290</v>
      </c>
      <c r="D54" s="113">
        <f t="shared" ref="D54:D61" si="38">ROUND(C54/12*$B$3,0)</f>
        <v>193</v>
      </c>
      <c r="E54" s="113">
        <v>286</v>
      </c>
      <c r="F54" s="120">
        <f t="shared" si="36"/>
        <v>148.18652849740931</v>
      </c>
      <c r="G54" s="647">
        <v>1512.1063999999999</v>
      </c>
      <c r="H54" s="647">
        <f t="shared" ref="H54:H60" si="39">ROUND(G54/12*$B$3,0)</f>
        <v>1008</v>
      </c>
      <c r="I54" s="647">
        <v>1491.2497599999999</v>
      </c>
      <c r="J54" s="122">
        <f t="shared" ref="J54:J63" si="40">I54/H54*100</f>
        <v>147.94144444444444</v>
      </c>
      <c r="K54" s="79"/>
    </row>
    <row r="55" spans="1:11" ht="36" customHeight="1" x14ac:dyDescent="0.25">
      <c r="A55" s="37">
        <v>1</v>
      </c>
      <c r="B55" s="73" t="s">
        <v>125</v>
      </c>
      <c r="C55" s="120">
        <v>75</v>
      </c>
      <c r="D55" s="113">
        <f t="shared" si="38"/>
        <v>50</v>
      </c>
      <c r="E55" s="120">
        <v>89</v>
      </c>
      <c r="F55" s="120">
        <f t="shared" si="36"/>
        <v>178</v>
      </c>
      <c r="G55" s="647">
        <v>391.06200000000001</v>
      </c>
      <c r="H55" s="647">
        <f t="shared" si="39"/>
        <v>261</v>
      </c>
      <c r="I55" s="647">
        <v>464.06023999999996</v>
      </c>
      <c r="J55" s="122">
        <f t="shared" si="40"/>
        <v>177.80085823754789</v>
      </c>
      <c r="K55" s="79"/>
    </row>
    <row r="56" spans="1:11" ht="44.25" customHeight="1" x14ac:dyDescent="0.25">
      <c r="A56" s="37">
        <v>1</v>
      </c>
      <c r="B56" s="212" t="s">
        <v>122</v>
      </c>
      <c r="C56" s="120">
        <f>SUM(C57:C60)</f>
        <v>30313</v>
      </c>
      <c r="D56" s="120">
        <f t="shared" ref="D56:H56" si="41">SUM(D57:D60)</f>
        <v>20209</v>
      </c>
      <c r="E56" s="120">
        <f t="shared" si="41"/>
        <v>19359</v>
      </c>
      <c r="F56" s="120">
        <f t="shared" si="36"/>
        <v>95.793953189173138</v>
      </c>
      <c r="G56" s="647">
        <f t="shared" si="41"/>
        <v>49550.763140000003</v>
      </c>
      <c r="H56" s="647">
        <f t="shared" si="41"/>
        <v>33033</v>
      </c>
      <c r="I56" s="645">
        <f t="shared" ref="I56" si="42">SUM(I57:I60)</f>
        <v>32219.256540000002</v>
      </c>
      <c r="J56" s="120">
        <f t="shared" si="40"/>
        <v>97.536574153119616</v>
      </c>
      <c r="K56" s="79"/>
    </row>
    <row r="57" spans="1:11" ht="60" x14ac:dyDescent="0.25">
      <c r="A57" s="37">
        <v>1</v>
      </c>
      <c r="B57" s="73" t="s">
        <v>128</v>
      </c>
      <c r="C57" s="120">
        <v>22750</v>
      </c>
      <c r="D57" s="113">
        <f t="shared" si="38"/>
        <v>15167</v>
      </c>
      <c r="E57" s="113">
        <v>12256</v>
      </c>
      <c r="F57" s="120">
        <f t="shared" si="36"/>
        <v>80.807015230434502</v>
      </c>
      <c r="G57" s="647">
        <v>39798.603139999999</v>
      </c>
      <c r="H57" s="647">
        <f t="shared" si="39"/>
        <v>26532</v>
      </c>
      <c r="I57" s="647">
        <v>22464.011739999998</v>
      </c>
      <c r="J57" s="120">
        <f t="shared" si="40"/>
        <v>84.667615483190104</v>
      </c>
      <c r="K57" s="79"/>
    </row>
    <row r="58" spans="1:11" ht="45" x14ac:dyDescent="0.25">
      <c r="A58" s="37">
        <v>1</v>
      </c>
      <c r="B58" s="73" t="s">
        <v>119</v>
      </c>
      <c r="C58" s="120">
        <v>1713</v>
      </c>
      <c r="D58" s="113">
        <f t="shared" si="38"/>
        <v>1142</v>
      </c>
      <c r="E58" s="113">
        <v>2529</v>
      </c>
      <c r="F58" s="120">
        <f t="shared" si="36"/>
        <v>221.45359019264447</v>
      </c>
      <c r="G58" s="647">
        <v>1440.633</v>
      </c>
      <c r="H58" s="647">
        <f t="shared" si="39"/>
        <v>960</v>
      </c>
      <c r="I58" s="647">
        <v>1953.3187899999998</v>
      </c>
      <c r="J58" s="120">
        <f t="shared" si="40"/>
        <v>203.47070729166666</v>
      </c>
      <c r="K58" s="79"/>
    </row>
    <row r="59" spans="1:11" ht="27.75" customHeight="1" x14ac:dyDescent="0.25">
      <c r="A59" s="37">
        <v>1</v>
      </c>
      <c r="B59" s="73" t="s">
        <v>86</v>
      </c>
      <c r="C59" s="120">
        <v>1650</v>
      </c>
      <c r="D59" s="113">
        <f t="shared" si="38"/>
        <v>1100</v>
      </c>
      <c r="E59" s="113">
        <v>1724</v>
      </c>
      <c r="F59" s="120">
        <f t="shared" si="36"/>
        <v>156.72727272727275</v>
      </c>
      <c r="G59" s="647">
        <v>5649.1049999999996</v>
      </c>
      <c r="H59" s="647">
        <f t="shared" si="39"/>
        <v>3766</v>
      </c>
      <c r="I59" s="647">
        <v>6100.4600300000002</v>
      </c>
      <c r="J59" s="120">
        <f t="shared" si="40"/>
        <v>161.98778624535316</v>
      </c>
      <c r="K59" s="79"/>
    </row>
    <row r="60" spans="1:11" ht="33.75" customHeight="1" x14ac:dyDescent="0.25">
      <c r="A60" s="37">
        <v>1</v>
      </c>
      <c r="B60" s="309" t="s">
        <v>87</v>
      </c>
      <c r="C60" s="186">
        <v>4200</v>
      </c>
      <c r="D60" s="324">
        <f t="shared" si="38"/>
        <v>2800</v>
      </c>
      <c r="E60" s="324">
        <v>2850</v>
      </c>
      <c r="F60" s="186">
        <f t="shared" si="36"/>
        <v>101.78571428571428</v>
      </c>
      <c r="G60" s="647">
        <v>2662.422</v>
      </c>
      <c r="H60" s="647">
        <f t="shared" si="39"/>
        <v>1775</v>
      </c>
      <c r="I60" s="647">
        <v>1701.4659800000002</v>
      </c>
      <c r="J60" s="186">
        <f t="shared" si="40"/>
        <v>95.857238309859156</v>
      </c>
      <c r="K60" s="79"/>
    </row>
    <row r="61" spans="1:11" s="112" customFormat="1" ht="33.75" customHeight="1" x14ac:dyDescent="0.25">
      <c r="A61" s="37">
        <v>1</v>
      </c>
      <c r="B61" s="308" t="s">
        <v>133</v>
      </c>
      <c r="C61" s="186">
        <v>17690</v>
      </c>
      <c r="D61" s="324">
        <f t="shared" si="38"/>
        <v>11793</v>
      </c>
      <c r="E61" s="324">
        <v>11506</v>
      </c>
      <c r="F61" s="186">
        <f t="shared" si="36"/>
        <v>97.56635292122445</v>
      </c>
      <c r="G61" s="647">
        <v>11372.547199999999</v>
      </c>
      <c r="H61" s="647">
        <f t="shared" ref="H61" si="43">ROUND(G61/12*$B$3,0)</f>
        <v>7582</v>
      </c>
      <c r="I61" s="647">
        <v>7380.3221000000012</v>
      </c>
      <c r="J61" s="186">
        <f t="shared" ref="J61" si="44">I61/H61*100</f>
        <v>97.340043524136135</v>
      </c>
      <c r="K61" s="111"/>
    </row>
    <row r="62" spans="1:11" s="112" customFormat="1" ht="33.75" customHeight="1" thickBot="1" x14ac:dyDescent="0.3">
      <c r="A62" s="37">
        <v>1</v>
      </c>
      <c r="B62" s="308" t="s">
        <v>135</v>
      </c>
      <c r="C62" s="186">
        <v>2000</v>
      </c>
      <c r="D62" s="763">
        <f>ROUND(C62/10*6,0)</f>
        <v>1200</v>
      </c>
      <c r="E62" s="324"/>
      <c r="F62" s="186"/>
      <c r="G62" s="647"/>
      <c r="H62" s="647"/>
      <c r="I62" s="647"/>
      <c r="J62" s="186"/>
      <c r="K62" s="111"/>
    </row>
    <row r="63" spans="1:11" s="13" customFormat="1" ht="15" customHeight="1" thickBot="1" x14ac:dyDescent="0.3">
      <c r="A63" s="37">
        <v>1</v>
      </c>
      <c r="B63" s="345" t="s">
        <v>3</v>
      </c>
      <c r="C63" s="661"/>
      <c r="D63" s="661"/>
      <c r="E63" s="661"/>
      <c r="F63" s="670"/>
      <c r="G63" s="663">
        <f>G56+G53+G61</f>
        <v>62826.478740000006</v>
      </c>
      <c r="H63" s="663">
        <f t="shared" ref="H63:I63" si="45">H56+H53+H61</f>
        <v>41884</v>
      </c>
      <c r="I63" s="663">
        <f t="shared" si="45"/>
        <v>41554.888640000005</v>
      </c>
      <c r="J63" s="671">
        <f t="shared" si="40"/>
        <v>99.214231305510467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82"/>
      <c r="H64" s="382"/>
      <c r="I64" s="382"/>
      <c r="J64" s="150"/>
      <c r="K64" s="79"/>
    </row>
    <row r="65" spans="1:11" ht="33" customHeight="1" x14ac:dyDescent="0.25">
      <c r="A65" s="37">
        <v>1</v>
      </c>
      <c r="B65" s="27" t="s">
        <v>67</v>
      </c>
      <c r="C65" s="128"/>
      <c r="D65" s="128"/>
      <c r="E65" s="128"/>
      <c r="F65" s="125"/>
      <c r="G65" s="383"/>
      <c r="H65" s="383"/>
      <c r="I65" s="383"/>
      <c r="J65" s="128"/>
      <c r="K65" s="79"/>
    </row>
    <row r="66" spans="1:11" ht="30" x14ac:dyDescent="0.25">
      <c r="A66" s="37">
        <v>1</v>
      </c>
      <c r="B66" s="212" t="s">
        <v>130</v>
      </c>
      <c r="C66" s="120">
        <f>SUM(C67:C68)</f>
        <v>16620</v>
      </c>
      <c r="D66" s="120">
        <f t="shared" ref="D66:E66" si="46">SUM(D67:D68)</f>
        <v>11080</v>
      </c>
      <c r="E66" s="120">
        <f t="shared" si="46"/>
        <v>12409</v>
      </c>
      <c r="F66" s="120">
        <f>E66/D66*100</f>
        <v>111.99458483754512</v>
      </c>
      <c r="G66" s="647">
        <f>SUM(G67:G68)</f>
        <v>33023.473078518524</v>
      </c>
      <c r="H66" s="647">
        <f>SUM(H67:H68)</f>
        <v>22016</v>
      </c>
      <c r="I66" s="647">
        <f>SUM(I67:I68)</f>
        <v>19787.357260000004</v>
      </c>
      <c r="J66" s="120">
        <f t="shared" ref="J66:J72" si="47">I66/H66*100</f>
        <v>89.877167787063968</v>
      </c>
      <c r="K66" s="79"/>
    </row>
    <row r="67" spans="1:11" ht="30" customHeight="1" x14ac:dyDescent="0.25">
      <c r="A67" s="37">
        <v>1</v>
      </c>
      <c r="B67" s="73" t="s">
        <v>83</v>
      </c>
      <c r="C67" s="120">
        <v>12736</v>
      </c>
      <c r="D67" s="113">
        <f t="shared" ref="D67:D70" si="48">ROUND(C67/12*$B$3,0)</f>
        <v>8491</v>
      </c>
      <c r="E67" s="120">
        <v>9281</v>
      </c>
      <c r="F67" s="120">
        <f>E67/D67*100</f>
        <v>109.3039689082558</v>
      </c>
      <c r="G67" s="647">
        <v>26043.148278518522</v>
      </c>
      <c r="H67" s="647">
        <f t="shared" ref="H67:H70" si="49">ROUND(G67/12*$B$3,0)</f>
        <v>17362</v>
      </c>
      <c r="I67" s="647">
        <v>13790.027280000002</v>
      </c>
      <c r="J67" s="120">
        <f t="shared" si="47"/>
        <v>79.426490496486593</v>
      </c>
      <c r="K67" s="79"/>
    </row>
    <row r="68" spans="1:11" ht="28.5" customHeight="1" x14ac:dyDescent="0.25">
      <c r="A68" s="37">
        <v>1</v>
      </c>
      <c r="B68" s="73" t="s">
        <v>84</v>
      </c>
      <c r="C68" s="120">
        <v>3884</v>
      </c>
      <c r="D68" s="113">
        <f t="shared" si="48"/>
        <v>2589</v>
      </c>
      <c r="E68" s="120">
        <v>3128</v>
      </c>
      <c r="F68" s="186">
        <f>E68/D68*100</f>
        <v>120.81884897643877</v>
      </c>
      <c r="G68" s="647">
        <v>6980.3247999999994</v>
      </c>
      <c r="H68" s="647">
        <f t="shared" si="49"/>
        <v>4654</v>
      </c>
      <c r="I68" s="647">
        <v>5997.3299800000004</v>
      </c>
      <c r="J68" s="120">
        <f t="shared" si="47"/>
        <v>128.86398753760207</v>
      </c>
      <c r="K68" s="79"/>
    </row>
    <row r="69" spans="1:11" ht="28.5" customHeight="1" x14ac:dyDescent="0.25">
      <c r="A69" s="37">
        <v>1</v>
      </c>
      <c r="B69" s="212" t="s">
        <v>122</v>
      </c>
      <c r="C69" s="186">
        <f>SUM(C70)</f>
        <v>300</v>
      </c>
      <c r="D69" s="186">
        <f t="shared" ref="D69:I69" si="50">SUM(D70)</f>
        <v>200</v>
      </c>
      <c r="E69" s="186">
        <f t="shared" si="50"/>
        <v>192</v>
      </c>
      <c r="F69" s="186">
        <f t="shared" ref="F69:F70" si="51">E69/D69*100</f>
        <v>96</v>
      </c>
      <c r="G69" s="647">
        <f t="shared" si="50"/>
        <v>440.46</v>
      </c>
      <c r="H69" s="647">
        <f t="shared" si="50"/>
        <v>294</v>
      </c>
      <c r="I69" s="647">
        <f t="shared" si="50"/>
        <v>284.51862</v>
      </c>
      <c r="J69" s="120">
        <f t="shared" si="47"/>
        <v>96.775040816326523</v>
      </c>
      <c r="K69" s="79"/>
    </row>
    <row r="70" spans="1:11" ht="28.5" customHeight="1" x14ac:dyDescent="0.25">
      <c r="A70" s="37">
        <v>1</v>
      </c>
      <c r="B70" s="309" t="s">
        <v>118</v>
      </c>
      <c r="C70" s="186">
        <v>300</v>
      </c>
      <c r="D70" s="186">
        <f t="shared" si="48"/>
        <v>200</v>
      </c>
      <c r="E70" s="186">
        <v>192</v>
      </c>
      <c r="F70" s="186">
        <f t="shared" si="51"/>
        <v>96</v>
      </c>
      <c r="G70" s="647">
        <v>440.46</v>
      </c>
      <c r="H70" s="647">
        <f t="shared" si="49"/>
        <v>294</v>
      </c>
      <c r="I70" s="647">
        <v>284.51862</v>
      </c>
      <c r="J70" s="186">
        <f t="shared" si="47"/>
        <v>96.775040816326523</v>
      </c>
      <c r="K70" s="79"/>
    </row>
    <row r="71" spans="1:11" s="112" customFormat="1" ht="28.5" customHeight="1" thickBot="1" x14ac:dyDescent="0.3">
      <c r="A71" s="37">
        <v>1</v>
      </c>
      <c r="B71" s="123" t="s">
        <v>133</v>
      </c>
      <c r="C71" s="186">
        <v>17000</v>
      </c>
      <c r="D71" s="186">
        <f t="shared" ref="D71" si="52">ROUND(C71/12*$B$3,0)</f>
        <v>11333</v>
      </c>
      <c r="E71" s="186">
        <v>11254</v>
      </c>
      <c r="F71" s="186">
        <f t="shared" ref="F71" si="53">E71/D71*100</f>
        <v>99.302920674137468</v>
      </c>
      <c r="G71" s="647">
        <v>10928.96</v>
      </c>
      <c r="H71" s="647">
        <f t="shared" ref="H71" si="54">ROUND(G71/12*$B$3,0)</f>
        <v>7286</v>
      </c>
      <c r="I71" s="647">
        <v>7222.770660000001</v>
      </c>
      <c r="J71" s="186">
        <f t="shared" ref="J71" si="55">I71/H71*100</f>
        <v>99.132180345868804</v>
      </c>
      <c r="K71" s="111"/>
    </row>
    <row r="72" spans="1:11" ht="15.75" customHeight="1" thickBot="1" x14ac:dyDescent="0.3">
      <c r="A72" s="37">
        <v>1</v>
      </c>
      <c r="B72" s="323" t="s">
        <v>3</v>
      </c>
      <c r="C72" s="661"/>
      <c r="D72" s="661"/>
      <c r="E72" s="661"/>
      <c r="F72" s="670"/>
      <c r="G72" s="663">
        <f>G69+G66+G71</f>
        <v>44392.893078518522</v>
      </c>
      <c r="H72" s="663">
        <f t="shared" ref="H72:I72" si="56">H69+H66+H71</f>
        <v>29596</v>
      </c>
      <c r="I72" s="663">
        <f t="shared" si="56"/>
        <v>27294.646540000005</v>
      </c>
      <c r="J72" s="671">
        <f t="shared" si="47"/>
        <v>92.224106433301813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82"/>
      <c r="H73" s="382"/>
      <c r="I73" s="382"/>
      <c r="J73" s="150"/>
      <c r="K73" s="79"/>
    </row>
    <row r="74" spans="1:11" ht="29.25" x14ac:dyDescent="0.25">
      <c r="A74" s="37">
        <v>1</v>
      </c>
      <c r="B74" s="27" t="s">
        <v>68</v>
      </c>
      <c r="C74" s="128"/>
      <c r="D74" s="128"/>
      <c r="E74" s="128"/>
      <c r="F74" s="125"/>
      <c r="G74" s="383"/>
      <c r="H74" s="383"/>
      <c r="I74" s="383"/>
      <c r="J74" s="128"/>
      <c r="K74" s="79"/>
    </row>
    <row r="75" spans="1:11" ht="44.25" customHeight="1" x14ac:dyDescent="0.25">
      <c r="A75" s="37">
        <v>1</v>
      </c>
      <c r="B75" s="212" t="s">
        <v>130</v>
      </c>
      <c r="C75" s="120">
        <f>SUM(C76:C77)</f>
        <v>9391</v>
      </c>
      <c r="D75" s="120">
        <f t="shared" ref="D75:E75" si="57">SUM(D76:D77)</f>
        <v>6261</v>
      </c>
      <c r="E75" s="120">
        <f t="shared" si="57"/>
        <v>6925</v>
      </c>
      <c r="F75" s="120">
        <f>E75/D75*100</f>
        <v>110.60533461108449</v>
      </c>
      <c r="G75" s="647">
        <f>SUM(G76:G77)</f>
        <v>18666.494017777779</v>
      </c>
      <c r="H75" s="647">
        <f>SUM(H76:H77)</f>
        <v>12444</v>
      </c>
      <c r="I75" s="647">
        <f>SUM(I76:I77)</f>
        <v>13641.07185</v>
      </c>
      <c r="J75" s="120">
        <f t="shared" ref="J75:J81" si="58">I75/H75*100</f>
        <v>109.61967092574736</v>
      </c>
      <c r="K75" s="79"/>
    </row>
    <row r="76" spans="1:11" ht="29.25" customHeight="1" x14ac:dyDescent="0.25">
      <c r="A76" s="37">
        <v>1</v>
      </c>
      <c r="B76" s="73" t="s">
        <v>83</v>
      </c>
      <c r="C76" s="120">
        <v>7224</v>
      </c>
      <c r="D76" s="113">
        <f t="shared" ref="D76:D79" si="59">ROUND(C76/12*$B$3,0)</f>
        <v>4816</v>
      </c>
      <c r="E76" s="120">
        <v>5310</v>
      </c>
      <c r="F76" s="120">
        <f t="shared" ref="F76:F79" si="60">E76/D76*100</f>
        <v>110.25747508305648</v>
      </c>
      <c r="G76" s="647">
        <v>14771.961617777779</v>
      </c>
      <c r="H76" s="647">
        <f t="shared" ref="H76:H79" si="61">ROUND(G76/12*$B$3,0)</f>
        <v>9848</v>
      </c>
      <c r="I76" s="647">
        <v>10547.10072</v>
      </c>
      <c r="J76" s="120">
        <f t="shared" si="58"/>
        <v>107.09891064175467</v>
      </c>
      <c r="K76" s="79"/>
    </row>
    <row r="77" spans="1:11" ht="30" x14ac:dyDescent="0.25">
      <c r="A77" s="37">
        <v>1</v>
      </c>
      <c r="B77" s="73" t="s">
        <v>84</v>
      </c>
      <c r="C77" s="186">
        <v>2167</v>
      </c>
      <c r="D77" s="324">
        <f t="shared" si="59"/>
        <v>1445</v>
      </c>
      <c r="E77" s="186">
        <v>1615</v>
      </c>
      <c r="F77" s="186">
        <f t="shared" si="60"/>
        <v>111.76470588235294</v>
      </c>
      <c r="G77" s="647">
        <v>3894.5324000000001</v>
      </c>
      <c r="H77" s="647">
        <f t="shared" si="61"/>
        <v>2596</v>
      </c>
      <c r="I77" s="647">
        <v>3093.9711299999999</v>
      </c>
      <c r="J77" s="186">
        <f t="shared" si="58"/>
        <v>119.18224691833589</v>
      </c>
      <c r="K77" s="79"/>
    </row>
    <row r="78" spans="1:11" ht="30" x14ac:dyDescent="0.25">
      <c r="A78" s="37">
        <v>1</v>
      </c>
      <c r="B78" s="212" t="s">
        <v>122</v>
      </c>
      <c r="C78" s="120">
        <f>SUM(C79)</f>
        <v>960</v>
      </c>
      <c r="D78" s="120">
        <f t="shared" ref="D78:I78" si="62">SUM(D79)</f>
        <v>640</v>
      </c>
      <c r="E78" s="120">
        <f t="shared" si="62"/>
        <v>646</v>
      </c>
      <c r="F78" s="120">
        <f t="shared" si="60"/>
        <v>100.93749999999999</v>
      </c>
      <c r="G78" s="647">
        <f t="shared" si="62"/>
        <v>1409.472</v>
      </c>
      <c r="H78" s="647">
        <f t="shared" si="62"/>
        <v>940</v>
      </c>
      <c r="I78" s="647">
        <f t="shared" si="62"/>
        <v>942.45742000000007</v>
      </c>
      <c r="J78" s="186">
        <f t="shared" si="58"/>
        <v>100.26142765957447</v>
      </c>
      <c r="K78" s="79"/>
    </row>
    <row r="79" spans="1:11" ht="30" x14ac:dyDescent="0.25">
      <c r="A79" s="37">
        <v>1</v>
      </c>
      <c r="B79" s="309" t="s">
        <v>118</v>
      </c>
      <c r="C79" s="344">
        <v>960</v>
      </c>
      <c r="D79" s="672">
        <f t="shared" si="59"/>
        <v>640</v>
      </c>
      <c r="E79" s="344">
        <v>646</v>
      </c>
      <c r="F79" s="673">
        <f t="shared" si="60"/>
        <v>100.93749999999999</v>
      </c>
      <c r="G79" s="647">
        <v>1409.472</v>
      </c>
      <c r="H79" s="647">
        <f t="shared" si="61"/>
        <v>940</v>
      </c>
      <c r="I79" s="647">
        <v>942.45742000000007</v>
      </c>
      <c r="J79" s="186">
        <f t="shared" si="58"/>
        <v>100.26142765957447</v>
      </c>
      <c r="K79" s="79"/>
    </row>
    <row r="80" spans="1:11" ht="30.75" thickBot="1" x14ac:dyDescent="0.3">
      <c r="A80" s="37">
        <v>1</v>
      </c>
      <c r="B80" s="123" t="s">
        <v>133</v>
      </c>
      <c r="C80" s="186">
        <v>12360</v>
      </c>
      <c r="D80" s="324">
        <f t="shared" ref="D80" si="63">ROUND(C80/12*$B$3,0)</f>
        <v>8240</v>
      </c>
      <c r="E80" s="186">
        <v>8312</v>
      </c>
      <c r="F80" s="186">
        <f t="shared" ref="F80" si="64">E80/D80*100</f>
        <v>100.87378640776699</v>
      </c>
      <c r="G80" s="647">
        <v>7945.9967999999999</v>
      </c>
      <c r="H80" s="647">
        <f t="shared" ref="H80" si="65">ROUND(G80/12*$B$3,0)</f>
        <v>5297</v>
      </c>
      <c r="I80" s="647">
        <v>5340.418020000001</v>
      </c>
      <c r="J80" s="186">
        <f t="shared" ref="J80" si="66">I80/H80*100</f>
        <v>100.81967188974895</v>
      </c>
      <c r="K80" s="79"/>
    </row>
    <row r="81" spans="1:11" ht="15" customHeight="1" thickBot="1" x14ac:dyDescent="0.3">
      <c r="A81" s="37">
        <v>1</v>
      </c>
      <c r="B81" s="117" t="s">
        <v>3</v>
      </c>
      <c r="C81" s="674"/>
      <c r="D81" s="661"/>
      <c r="E81" s="661"/>
      <c r="F81" s="662"/>
      <c r="G81" s="663">
        <f>G78+G75+G80</f>
        <v>28021.962817777781</v>
      </c>
      <c r="H81" s="663">
        <f t="shared" ref="H81:I81" si="67">H78+H75+H80</f>
        <v>18681</v>
      </c>
      <c r="I81" s="663">
        <f t="shared" si="67"/>
        <v>19923.947290000004</v>
      </c>
      <c r="J81" s="667">
        <f t="shared" si="58"/>
        <v>106.65353723034102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82"/>
      <c r="H82" s="382"/>
      <c r="I82" s="382"/>
      <c r="J82" s="150"/>
      <c r="K82" s="79"/>
    </row>
    <row r="83" spans="1:11" ht="29.25" x14ac:dyDescent="0.25">
      <c r="A83" s="37">
        <v>1</v>
      </c>
      <c r="B83" s="75" t="s">
        <v>69</v>
      </c>
      <c r="C83" s="128"/>
      <c r="D83" s="128"/>
      <c r="E83" s="128"/>
      <c r="F83" s="125"/>
      <c r="G83" s="383"/>
      <c r="H83" s="383"/>
      <c r="I83" s="383"/>
      <c r="J83" s="128"/>
      <c r="K83" s="79"/>
    </row>
    <row r="84" spans="1:11" ht="30" x14ac:dyDescent="0.25">
      <c r="A84" s="37">
        <v>1</v>
      </c>
      <c r="B84" s="212" t="s">
        <v>130</v>
      </c>
      <c r="C84" s="120">
        <f>SUM(C85:C86)</f>
        <v>12652</v>
      </c>
      <c r="D84" s="120">
        <f t="shared" ref="D84:E84" si="68">SUM(D85:D86)</f>
        <v>8435</v>
      </c>
      <c r="E84" s="120">
        <f t="shared" si="68"/>
        <v>9132</v>
      </c>
      <c r="F84" s="120">
        <f t="shared" ref="F84:F88" si="69">E84/D84*100</f>
        <v>108.26318909306461</v>
      </c>
      <c r="G84" s="647">
        <f>SUM(G85:G86)</f>
        <v>25148.257342222227</v>
      </c>
      <c r="H84" s="647">
        <f t="shared" ref="H84:I84" si="70">SUM(H85:H86)</f>
        <v>16766</v>
      </c>
      <c r="I84" s="647">
        <f t="shared" si="70"/>
        <v>19025.439539999999</v>
      </c>
      <c r="J84" s="122">
        <f t="shared" ref="J84:J105" si="71">I84/H84*100</f>
        <v>113.47631838244065</v>
      </c>
      <c r="K84" s="79"/>
    </row>
    <row r="85" spans="1:11" ht="30" x14ac:dyDescent="0.25">
      <c r="A85" s="37">
        <v>1</v>
      </c>
      <c r="B85" s="73" t="s">
        <v>83</v>
      </c>
      <c r="C85" s="120">
        <v>9732</v>
      </c>
      <c r="D85" s="113">
        <f t="shared" ref="D85:D88" si="72">ROUND(C85/12*$B$3,0)</f>
        <v>6488</v>
      </c>
      <c r="E85" s="120">
        <v>7104</v>
      </c>
      <c r="F85" s="120">
        <f t="shared" si="69"/>
        <v>109.49445129469791</v>
      </c>
      <c r="G85" s="647">
        <v>19900.433342222226</v>
      </c>
      <c r="H85" s="647">
        <f t="shared" ref="H85:H88" si="73">ROUND(G85/12*$B$3,0)</f>
        <v>13267</v>
      </c>
      <c r="I85" s="647">
        <v>15061.558360000001</v>
      </c>
      <c r="J85" s="122">
        <f t="shared" si="71"/>
        <v>113.52648194768977</v>
      </c>
      <c r="K85" s="79"/>
    </row>
    <row r="86" spans="1:11" ht="30" x14ac:dyDescent="0.25">
      <c r="A86" s="37">
        <v>1</v>
      </c>
      <c r="B86" s="73" t="s">
        <v>84</v>
      </c>
      <c r="C86" s="120">
        <v>2920</v>
      </c>
      <c r="D86" s="113">
        <f t="shared" si="72"/>
        <v>1947</v>
      </c>
      <c r="E86" s="120">
        <v>2028</v>
      </c>
      <c r="F86" s="186">
        <f t="shared" si="69"/>
        <v>104.1602465331279</v>
      </c>
      <c r="G86" s="647">
        <v>5247.8239999999996</v>
      </c>
      <c r="H86" s="647">
        <f t="shared" si="73"/>
        <v>3499</v>
      </c>
      <c r="I86" s="647">
        <v>3963.8811799999999</v>
      </c>
      <c r="J86" s="122">
        <f t="shared" si="71"/>
        <v>113.28611546156044</v>
      </c>
      <c r="K86" s="79"/>
    </row>
    <row r="87" spans="1:11" ht="30" x14ac:dyDescent="0.25">
      <c r="A87" s="37">
        <v>1</v>
      </c>
      <c r="B87" s="212" t="s">
        <v>122</v>
      </c>
      <c r="C87" s="120">
        <f>SUM(C88)</f>
        <v>1800</v>
      </c>
      <c r="D87" s="120">
        <f t="shared" ref="D87:I87" si="74">SUM(D88)</f>
        <v>1200</v>
      </c>
      <c r="E87" s="120">
        <f t="shared" si="74"/>
        <v>1201</v>
      </c>
      <c r="F87" s="186">
        <f t="shared" si="69"/>
        <v>100.08333333333333</v>
      </c>
      <c r="G87" s="647">
        <f t="shared" si="74"/>
        <v>2642.76</v>
      </c>
      <c r="H87" s="647">
        <f t="shared" si="74"/>
        <v>1762</v>
      </c>
      <c r="I87" s="647">
        <f t="shared" si="74"/>
        <v>1776.7115800000001</v>
      </c>
      <c r="J87" s="122">
        <f t="shared" si="71"/>
        <v>100.83493643586834</v>
      </c>
      <c r="K87" s="79"/>
    </row>
    <row r="88" spans="1:11" ht="30" x14ac:dyDescent="0.25">
      <c r="A88" s="37">
        <v>1</v>
      </c>
      <c r="B88" s="309" t="s">
        <v>118</v>
      </c>
      <c r="C88" s="186">
        <v>1800</v>
      </c>
      <c r="D88" s="324">
        <f t="shared" si="72"/>
        <v>1200</v>
      </c>
      <c r="E88" s="346">
        <v>1201</v>
      </c>
      <c r="F88" s="186">
        <f t="shared" si="69"/>
        <v>100.08333333333333</v>
      </c>
      <c r="G88" s="647">
        <v>2642.76</v>
      </c>
      <c r="H88" s="647">
        <f t="shared" si="73"/>
        <v>1762</v>
      </c>
      <c r="I88" s="647">
        <v>1776.7115800000001</v>
      </c>
      <c r="J88" s="650">
        <f t="shared" si="71"/>
        <v>100.83493643586834</v>
      </c>
      <c r="K88" s="79"/>
    </row>
    <row r="89" spans="1:11" ht="30.75" thickBot="1" x14ac:dyDescent="0.3">
      <c r="A89" s="37">
        <v>1</v>
      </c>
      <c r="B89" s="123" t="s">
        <v>133</v>
      </c>
      <c r="C89" s="120">
        <v>18978</v>
      </c>
      <c r="D89" s="113">
        <f t="shared" ref="D89" si="75">ROUND(C89/12*$B$3,0)</f>
        <v>12652</v>
      </c>
      <c r="E89" s="120">
        <v>12700</v>
      </c>
      <c r="F89" s="186">
        <f t="shared" ref="F89" si="76">E89/D89*100</f>
        <v>100.37938665823584</v>
      </c>
      <c r="G89" s="647">
        <v>12200.576640000001</v>
      </c>
      <c r="H89" s="647">
        <f t="shared" ref="H89" si="77">ROUND(G89/12*$B$3,0)</f>
        <v>8134</v>
      </c>
      <c r="I89" s="647">
        <v>8161.3754600000011</v>
      </c>
      <c r="J89" s="122">
        <f t="shared" ref="J89" si="78">I89/H89*100</f>
        <v>100.33655593803788</v>
      </c>
      <c r="K89" s="79"/>
    </row>
    <row r="90" spans="1:11" ht="15" customHeight="1" thickBot="1" x14ac:dyDescent="0.3">
      <c r="A90" s="37">
        <v>1</v>
      </c>
      <c r="B90" s="117" t="s">
        <v>3</v>
      </c>
      <c r="C90" s="464"/>
      <c r="D90" s="464"/>
      <c r="E90" s="464"/>
      <c r="F90" s="666"/>
      <c r="G90" s="675">
        <f>G87+G84+G89</f>
        <v>39991.593982222228</v>
      </c>
      <c r="H90" s="675">
        <f t="shared" ref="H90:I90" si="79">H87+H84+H89</f>
        <v>26662</v>
      </c>
      <c r="I90" s="675">
        <f t="shared" si="79"/>
        <v>28963.526579999998</v>
      </c>
      <c r="J90" s="667">
        <f t="shared" si="71"/>
        <v>108.63223531618031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82"/>
      <c r="H91" s="382"/>
      <c r="I91" s="382"/>
      <c r="J91" s="150"/>
      <c r="K91" s="79"/>
    </row>
    <row r="92" spans="1:11" ht="29.25" x14ac:dyDescent="0.25">
      <c r="A92" s="37">
        <v>1</v>
      </c>
      <c r="B92" s="27" t="s">
        <v>70</v>
      </c>
      <c r="C92" s="125"/>
      <c r="D92" s="125"/>
      <c r="E92" s="125"/>
      <c r="F92" s="125"/>
      <c r="G92" s="647"/>
      <c r="H92" s="647"/>
      <c r="I92" s="647"/>
      <c r="J92" s="122"/>
      <c r="K92" s="79"/>
    </row>
    <row r="93" spans="1:11" ht="30" x14ac:dyDescent="0.25">
      <c r="A93" s="37">
        <v>1</v>
      </c>
      <c r="B93" s="212" t="s">
        <v>130</v>
      </c>
      <c r="C93" s="120">
        <f>SUM(C94:C97)</f>
        <v>6376</v>
      </c>
      <c r="D93" s="120">
        <f t="shared" ref="D93:E93" si="80">SUM(D94:D97)</f>
        <v>4251</v>
      </c>
      <c r="E93" s="120">
        <f t="shared" si="80"/>
        <v>4700</v>
      </c>
      <c r="F93" s="677">
        <f t="shared" ref="F93:F103" si="81">E93/D93*100</f>
        <v>110.56222065396378</v>
      </c>
      <c r="G93" s="647">
        <f>SUM(G94:G97)</f>
        <v>13207.875311111113</v>
      </c>
      <c r="H93" s="647">
        <f t="shared" ref="H93:I93" si="82">SUM(H94:H97)</f>
        <v>8805</v>
      </c>
      <c r="I93" s="647">
        <f t="shared" si="82"/>
        <v>9240.9015200000013</v>
      </c>
      <c r="J93" s="120">
        <f t="shared" si="71"/>
        <v>104.95061351504829</v>
      </c>
      <c r="K93" s="79"/>
    </row>
    <row r="94" spans="1:11" ht="29.25" customHeight="1" x14ac:dyDescent="0.25">
      <c r="A94" s="37">
        <v>1</v>
      </c>
      <c r="B94" s="73" t="s">
        <v>83</v>
      </c>
      <c r="C94" s="120">
        <v>4758</v>
      </c>
      <c r="D94" s="113">
        <f t="shared" ref="D94:D103" si="83">ROUND(C94/12*$B$3,0)</f>
        <v>3172</v>
      </c>
      <c r="E94" s="113">
        <v>3450</v>
      </c>
      <c r="F94" s="677">
        <f t="shared" si="81"/>
        <v>108.76418663303909</v>
      </c>
      <c r="G94" s="647">
        <v>9729.373391111114</v>
      </c>
      <c r="H94" s="647">
        <f t="shared" ref="H94:H103" si="84">ROUND(G94/12*$B$3,0)</f>
        <v>6486</v>
      </c>
      <c r="I94" s="647">
        <v>6284.3018300000003</v>
      </c>
      <c r="J94" s="120">
        <f t="shared" si="71"/>
        <v>96.890253314831952</v>
      </c>
      <c r="K94" s="79"/>
    </row>
    <row r="95" spans="1:11" ht="26.25" customHeight="1" x14ac:dyDescent="0.25">
      <c r="A95" s="37">
        <v>1</v>
      </c>
      <c r="B95" s="73" t="s">
        <v>84</v>
      </c>
      <c r="C95" s="120">
        <v>1451</v>
      </c>
      <c r="D95" s="113">
        <f t="shared" si="83"/>
        <v>967</v>
      </c>
      <c r="E95" s="113">
        <v>1076</v>
      </c>
      <c r="F95" s="677">
        <f t="shared" si="81"/>
        <v>111.27197518097208</v>
      </c>
      <c r="G95" s="647">
        <v>2607.7371999999996</v>
      </c>
      <c r="H95" s="647">
        <f t="shared" si="84"/>
        <v>1738</v>
      </c>
      <c r="I95" s="647">
        <v>2062.37131</v>
      </c>
      <c r="J95" s="120">
        <f t="shared" si="71"/>
        <v>118.66348158803221</v>
      </c>
      <c r="K95" s="79"/>
    </row>
    <row r="96" spans="1:11" ht="27.75" customHeight="1" x14ac:dyDescent="0.25">
      <c r="A96" s="37">
        <v>1</v>
      </c>
      <c r="B96" s="73" t="s">
        <v>124</v>
      </c>
      <c r="C96" s="120">
        <v>130</v>
      </c>
      <c r="D96" s="113">
        <f t="shared" si="83"/>
        <v>87</v>
      </c>
      <c r="E96" s="113">
        <v>131</v>
      </c>
      <c r="F96" s="677">
        <f t="shared" si="81"/>
        <v>150.57471264367817</v>
      </c>
      <c r="G96" s="647">
        <v>677.84079999999994</v>
      </c>
      <c r="H96" s="647">
        <f t="shared" si="84"/>
        <v>452</v>
      </c>
      <c r="I96" s="647">
        <v>675.23365999999987</v>
      </c>
      <c r="J96" s="120">
        <f t="shared" si="71"/>
        <v>149.38797787610616</v>
      </c>
      <c r="K96" s="79"/>
    </row>
    <row r="97" spans="1:11" ht="27.75" customHeight="1" x14ac:dyDescent="0.25">
      <c r="A97" s="37">
        <v>1</v>
      </c>
      <c r="B97" s="73" t="s">
        <v>125</v>
      </c>
      <c r="C97" s="120">
        <v>37</v>
      </c>
      <c r="D97" s="113">
        <f t="shared" si="83"/>
        <v>25</v>
      </c>
      <c r="E97" s="113">
        <v>43</v>
      </c>
      <c r="F97" s="677">
        <f t="shared" si="81"/>
        <v>172</v>
      </c>
      <c r="G97" s="647">
        <v>192.92391999999998</v>
      </c>
      <c r="H97" s="647">
        <f t="shared" si="84"/>
        <v>129</v>
      </c>
      <c r="I97" s="647">
        <v>218.99472</v>
      </c>
      <c r="J97" s="120">
        <f t="shared" si="71"/>
        <v>169.76334883720929</v>
      </c>
      <c r="K97" s="79"/>
    </row>
    <row r="98" spans="1:11" ht="45.75" customHeight="1" x14ac:dyDescent="0.25">
      <c r="A98" s="37">
        <v>1</v>
      </c>
      <c r="B98" s="241" t="s">
        <v>122</v>
      </c>
      <c r="C98" s="120">
        <f>SUM(C99:C103)</f>
        <v>9889</v>
      </c>
      <c r="D98" s="120">
        <f t="shared" ref="D98:E98" si="85">SUM(D99:D103)</f>
        <v>6593</v>
      </c>
      <c r="E98" s="120">
        <f t="shared" si="85"/>
        <v>6271</v>
      </c>
      <c r="F98" s="677">
        <f t="shared" si="81"/>
        <v>95.116032155316248</v>
      </c>
      <c r="G98" s="647">
        <f t="shared" ref="G98:I98" si="86">SUM(G99:G103)</f>
        <v>15671.925519999999</v>
      </c>
      <c r="H98" s="647">
        <f t="shared" si="86"/>
        <v>10447</v>
      </c>
      <c r="I98" s="647">
        <f t="shared" si="86"/>
        <v>9282.72768</v>
      </c>
      <c r="J98" s="120">
        <f t="shared" si="71"/>
        <v>88.855438690533163</v>
      </c>
      <c r="K98" s="79"/>
    </row>
    <row r="99" spans="1:11" ht="30" x14ac:dyDescent="0.25">
      <c r="A99" s="37">
        <v>1</v>
      </c>
      <c r="B99" s="73" t="s">
        <v>118</v>
      </c>
      <c r="C99" s="120">
        <v>700</v>
      </c>
      <c r="D99" s="113">
        <f t="shared" si="83"/>
        <v>467</v>
      </c>
      <c r="E99" s="120">
        <v>704</v>
      </c>
      <c r="F99" s="677">
        <f t="shared" si="81"/>
        <v>150.74946466809422</v>
      </c>
      <c r="G99" s="647">
        <v>1027.74</v>
      </c>
      <c r="H99" s="647">
        <f t="shared" si="84"/>
        <v>685</v>
      </c>
      <c r="I99" s="647">
        <v>1042.28378</v>
      </c>
      <c r="J99" s="120">
        <f t="shared" si="71"/>
        <v>152.15821605839415</v>
      </c>
      <c r="K99" s="79"/>
    </row>
    <row r="100" spans="1:11" ht="57" customHeight="1" x14ac:dyDescent="0.25">
      <c r="A100" s="37">
        <v>1</v>
      </c>
      <c r="B100" s="73" t="s">
        <v>128</v>
      </c>
      <c r="C100" s="120">
        <v>5300</v>
      </c>
      <c r="D100" s="113">
        <f t="shared" si="83"/>
        <v>3533</v>
      </c>
      <c r="E100" s="113">
        <v>2580</v>
      </c>
      <c r="F100" s="677">
        <f t="shared" si="81"/>
        <v>73.025757146900645</v>
      </c>
      <c r="G100" s="647">
        <v>10472.133599999999</v>
      </c>
      <c r="H100" s="647">
        <f t="shared" si="84"/>
        <v>6981</v>
      </c>
      <c r="I100" s="647">
        <v>4914.7628700000005</v>
      </c>
      <c r="J100" s="120">
        <f t="shared" si="71"/>
        <v>70.401989256553506</v>
      </c>
      <c r="K100" s="79"/>
    </row>
    <row r="101" spans="1:11" ht="43.5" customHeight="1" x14ac:dyDescent="0.25">
      <c r="A101" s="37">
        <v>1</v>
      </c>
      <c r="B101" s="73" t="s">
        <v>119</v>
      </c>
      <c r="C101" s="120">
        <v>2220</v>
      </c>
      <c r="D101" s="113">
        <f t="shared" si="83"/>
        <v>1480</v>
      </c>
      <c r="E101" s="113">
        <v>2494</v>
      </c>
      <c r="F101" s="677">
        <f t="shared" si="81"/>
        <v>168.51351351351352</v>
      </c>
      <c r="G101" s="647">
        <v>1867.02</v>
      </c>
      <c r="H101" s="647">
        <f t="shared" si="84"/>
        <v>1245</v>
      </c>
      <c r="I101" s="647">
        <v>1911.05729</v>
      </c>
      <c r="J101" s="120">
        <f t="shared" si="71"/>
        <v>153.49857751004018</v>
      </c>
      <c r="K101" s="79"/>
    </row>
    <row r="102" spans="1:11" ht="31.5" customHeight="1" x14ac:dyDescent="0.25">
      <c r="A102" s="37">
        <v>1</v>
      </c>
      <c r="B102" s="73" t="s">
        <v>86</v>
      </c>
      <c r="C102" s="120">
        <v>447</v>
      </c>
      <c r="D102" s="113">
        <f t="shared" si="83"/>
        <v>298</v>
      </c>
      <c r="E102" s="113">
        <v>393</v>
      </c>
      <c r="F102" s="677">
        <f t="shared" si="81"/>
        <v>131.87919463087246</v>
      </c>
      <c r="G102" s="647">
        <v>1530.3938999999998</v>
      </c>
      <c r="H102" s="647">
        <f t="shared" si="84"/>
        <v>1020</v>
      </c>
      <c r="I102" s="647">
        <v>1351.8666500000002</v>
      </c>
      <c r="J102" s="120">
        <f t="shared" si="71"/>
        <v>132.53594607843141</v>
      </c>
      <c r="K102" s="79"/>
    </row>
    <row r="103" spans="1:11" ht="30" customHeight="1" x14ac:dyDescent="0.25">
      <c r="A103" s="37">
        <v>1</v>
      </c>
      <c r="B103" s="309" t="s">
        <v>87</v>
      </c>
      <c r="C103" s="186">
        <v>1222</v>
      </c>
      <c r="D103" s="324">
        <f t="shared" si="83"/>
        <v>815</v>
      </c>
      <c r="E103" s="324">
        <v>100</v>
      </c>
      <c r="F103" s="677">
        <f t="shared" si="81"/>
        <v>12.269938650306749</v>
      </c>
      <c r="G103" s="647">
        <v>774.63801999999998</v>
      </c>
      <c r="H103" s="647">
        <f t="shared" si="84"/>
        <v>516</v>
      </c>
      <c r="I103" s="647">
        <v>62.757089999999998</v>
      </c>
      <c r="J103" s="650">
        <f t="shared" si="71"/>
        <v>12.162226744186047</v>
      </c>
      <c r="K103" s="79"/>
    </row>
    <row r="104" spans="1:11" ht="30" customHeight="1" thickBot="1" x14ac:dyDescent="0.3">
      <c r="A104" s="37">
        <v>1</v>
      </c>
      <c r="B104" s="123" t="s">
        <v>133</v>
      </c>
      <c r="C104" s="120">
        <v>16575</v>
      </c>
      <c r="D104" s="113">
        <f t="shared" ref="D104" si="87">ROUND(C104/12*$B$3,0)</f>
        <v>11050</v>
      </c>
      <c r="E104" s="113">
        <v>11039</v>
      </c>
      <c r="F104" s="677">
        <f t="shared" ref="F104" si="88">E104/D104*100</f>
        <v>99.90045248868779</v>
      </c>
      <c r="G104" s="647">
        <v>10655.736000000001</v>
      </c>
      <c r="H104" s="647">
        <f t="shared" ref="H104" si="89">ROUND(G104/12*$B$3,0)</f>
        <v>7104</v>
      </c>
      <c r="I104" s="647">
        <v>6751.3959400000012</v>
      </c>
      <c r="J104" s="650">
        <f t="shared" ref="J104" si="90">I104/H104*100</f>
        <v>95.03654194819822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64"/>
      <c r="D105" s="464"/>
      <c r="E105" s="464"/>
      <c r="F105" s="678"/>
      <c r="G105" s="675">
        <f>G98+G93+G104</f>
        <v>39535.536831111109</v>
      </c>
      <c r="H105" s="675">
        <f t="shared" ref="H105:I105" si="91">H98+H93+H104</f>
        <v>26356</v>
      </c>
      <c r="I105" s="675">
        <f t="shared" si="91"/>
        <v>25275.025140000005</v>
      </c>
      <c r="J105" s="667">
        <f t="shared" si="71"/>
        <v>95.898562528456537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82"/>
      <c r="H106" s="382"/>
      <c r="I106" s="382"/>
      <c r="J106" s="150"/>
      <c r="K106" s="79"/>
    </row>
    <row r="107" spans="1:11" ht="29.25" x14ac:dyDescent="0.25">
      <c r="A107" s="37">
        <v>1</v>
      </c>
      <c r="B107" s="27" t="s">
        <v>71</v>
      </c>
      <c r="C107" s="128"/>
      <c r="D107" s="128"/>
      <c r="E107" s="128"/>
      <c r="F107" s="125"/>
      <c r="G107" s="383"/>
      <c r="H107" s="383"/>
      <c r="I107" s="378"/>
      <c r="J107" s="128"/>
      <c r="K107" s="79"/>
    </row>
    <row r="108" spans="1:11" ht="42" customHeight="1" x14ac:dyDescent="0.25">
      <c r="A108" s="37">
        <v>1</v>
      </c>
      <c r="B108" s="212" t="s">
        <v>130</v>
      </c>
      <c r="C108" s="120">
        <f>SUM(C109:C112)</f>
        <v>4612</v>
      </c>
      <c r="D108" s="113">
        <f t="shared" ref="D108" si="92">SUM(D109:D112)</f>
        <v>3074</v>
      </c>
      <c r="E108" s="120">
        <f t="shared" ref="E108" si="93">SUM(E109:E112)</f>
        <v>3848</v>
      </c>
      <c r="F108" s="120">
        <f t="shared" ref="F108:F118" si="94">E108/D108*100</f>
        <v>125.17891997397528</v>
      </c>
      <c r="G108" s="647">
        <f>SUM(G109:G112)</f>
        <v>9499.6643548148131</v>
      </c>
      <c r="H108" s="647">
        <f t="shared" ref="H108:I108" si="95">SUM(H109:H112)</f>
        <v>6334</v>
      </c>
      <c r="I108" s="647">
        <f t="shared" si="95"/>
        <v>8214.9761500000004</v>
      </c>
      <c r="J108" s="120">
        <f t="shared" ref="J108:J120" si="96">I108/H108*100</f>
        <v>129.6964974739501</v>
      </c>
      <c r="K108" s="79"/>
    </row>
    <row r="109" spans="1:11" ht="35.25" customHeight="1" x14ac:dyDescent="0.25">
      <c r="A109" s="37">
        <v>1</v>
      </c>
      <c r="B109" s="73" t="s">
        <v>83</v>
      </c>
      <c r="C109" s="120">
        <v>3455</v>
      </c>
      <c r="D109" s="113">
        <f t="shared" ref="D109:D118" si="97">ROUND(C109/12*$B$3,0)</f>
        <v>2303</v>
      </c>
      <c r="E109" s="120">
        <v>2757</v>
      </c>
      <c r="F109" s="120">
        <f t="shared" si="94"/>
        <v>119.71341728180633</v>
      </c>
      <c r="G109" s="647">
        <v>7064.9401148148145</v>
      </c>
      <c r="H109" s="647">
        <f t="shared" ref="H109:H118" si="98">ROUND(G109/12*$B$3,0)</f>
        <v>4710</v>
      </c>
      <c r="I109" s="647">
        <v>5742.9324000000006</v>
      </c>
      <c r="J109" s="120">
        <f t="shared" si="96"/>
        <v>121.93062420382165</v>
      </c>
      <c r="K109" s="79"/>
    </row>
    <row r="110" spans="1:11" ht="31.5" customHeight="1" x14ac:dyDescent="0.25">
      <c r="A110" s="37">
        <v>1</v>
      </c>
      <c r="B110" s="73" t="s">
        <v>84</v>
      </c>
      <c r="C110" s="120">
        <v>1053</v>
      </c>
      <c r="D110" s="113">
        <f t="shared" si="97"/>
        <v>702</v>
      </c>
      <c r="E110" s="120">
        <v>968</v>
      </c>
      <c r="F110" s="120">
        <f t="shared" si="94"/>
        <v>137.8917378917379</v>
      </c>
      <c r="G110" s="647">
        <v>1892.4516000000001</v>
      </c>
      <c r="H110" s="647">
        <f t="shared" si="98"/>
        <v>1262</v>
      </c>
      <c r="I110" s="647">
        <v>1830.7020699999998</v>
      </c>
      <c r="J110" s="120">
        <f t="shared" si="96"/>
        <v>145.06355546751186</v>
      </c>
      <c r="K110" s="79"/>
    </row>
    <row r="111" spans="1:11" ht="28.5" customHeight="1" x14ac:dyDescent="0.25">
      <c r="A111" s="37">
        <v>1</v>
      </c>
      <c r="B111" s="73" t="s">
        <v>124</v>
      </c>
      <c r="C111" s="120">
        <v>75</v>
      </c>
      <c r="D111" s="113">
        <f t="shared" si="97"/>
        <v>50</v>
      </c>
      <c r="E111" s="120">
        <v>89</v>
      </c>
      <c r="F111" s="120">
        <f t="shared" si="94"/>
        <v>178</v>
      </c>
      <c r="G111" s="647">
        <v>391.06200000000001</v>
      </c>
      <c r="H111" s="647">
        <f t="shared" si="98"/>
        <v>261</v>
      </c>
      <c r="I111" s="647">
        <v>464.06023999999996</v>
      </c>
      <c r="J111" s="120">
        <f t="shared" si="96"/>
        <v>177.80085823754789</v>
      </c>
      <c r="K111" s="79"/>
    </row>
    <row r="112" spans="1:11" ht="27.75" customHeight="1" x14ac:dyDescent="0.25">
      <c r="A112" s="37">
        <v>1</v>
      </c>
      <c r="B112" s="73" t="s">
        <v>125</v>
      </c>
      <c r="C112" s="120">
        <v>29</v>
      </c>
      <c r="D112" s="113">
        <f t="shared" si="97"/>
        <v>19</v>
      </c>
      <c r="E112" s="120">
        <v>34</v>
      </c>
      <c r="F112" s="120">
        <f t="shared" si="94"/>
        <v>178.94736842105263</v>
      </c>
      <c r="G112" s="647">
        <v>151.21063999999998</v>
      </c>
      <c r="H112" s="647">
        <f t="shared" si="98"/>
        <v>101</v>
      </c>
      <c r="I112" s="647">
        <v>177.28144</v>
      </c>
      <c r="J112" s="120">
        <f t="shared" si="96"/>
        <v>175.52617821782178</v>
      </c>
      <c r="K112" s="79"/>
    </row>
    <row r="113" spans="1:11" ht="43.5" customHeight="1" x14ac:dyDescent="0.25">
      <c r="A113" s="37">
        <v>1</v>
      </c>
      <c r="B113" s="241" t="s">
        <v>122</v>
      </c>
      <c r="C113" s="120">
        <f>SUM(C114:C118)</f>
        <v>8353</v>
      </c>
      <c r="D113" s="120">
        <f t="shared" ref="D113:I113" si="99">SUM(D114:D118)</f>
        <v>5569</v>
      </c>
      <c r="E113" s="120">
        <f t="shared" si="99"/>
        <v>6274</v>
      </c>
      <c r="F113" s="120">
        <f t="shared" si="94"/>
        <v>112.6593643383013</v>
      </c>
      <c r="G113" s="647">
        <f>SUM(G114:G118)</f>
        <v>13921.376330000001</v>
      </c>
      <c r="H113" s="647">
        <f t="shared" si="99"/>
        <v>9280</v>
      </c>
      <c r="I113" s="647">
        <f t="shared" si="99"/>
        <v>10434.085969999998</v>
      </c>
      <c r="J113" s="120">
        <f t="shared" si="96"/>
        <v>112.43627122844826</v>
      </c>
      <c r="K113" s="79"/>
    </row>
    <row r="114" spans="1:11" ht="43.5" customHeight="1" x14ac:dyDescent="0.25">
      <c r="A114" s="37">
        <v>1</v>
      </c>
      <c r="B114" s="73" t="s">
        <v>118</v>
      </c>
      <c r="C114" s="120">
        <v>3528</v>
      </c>
      <c r="D114" s="113">
        <f t="shared" si="97"/>
        <v>2352</v>
      </c>
      <c r="E114" s="120">
        <v>2750</v>
      </c>
      <c r="F114" s="120">
        <f t="shared" si="94"/>
        <v>116.92176870748298</v>
      </c>
      <c r="G114" s="647">
        <v>5179.8096000000005</v>
      </c>
      <c r="H114" s="647">
        <f t="shared" si="98"/>
        <v>3453</v>
      </c>
      <c r="I114" s="647">
        <v>4068.5622399999997</v>
      </c>
      <c r="J114" s="120">
        <f t="shared" si="96"/>
        <v>117.82688213147988</v>
      </c>
      <c r="K114" s="79"/>
    </row>
    <row r="115" spans="1:11" ht="59.25" customHeight="1" x14ac:dyDescent="0.25">
      <c r="A115" s="37">
        <v>1</v>
      </c>
      <c r="B115" s="73" t="s">
        <v>128</v>
      </c>
      <c r="C115" s="120">
        <v>3970</v>
      </c>
      <c r="D115" s="113">
        <f t="shared" si="97"/>
        <v>2647</v>
      </c>
      <c r="E115" s="120">
        <v>2385</v>
      </c>
      <c r="F115" s="120">
        <f t="shared" si="94"/>
        <v>90.102002266717037</v>
      </c>
      <c r="G115" s="647">
        <v>7082.8349600000001</v>
      </c>
      <c r="H115" s="647">
        <f t="shared" si="98"/>
        <v>4722</v>
      </c>
      <c r="I115" s="647">
        <v>4543.7457300000005</v>
      </c>
      <c r="J115" s="120">
        <f t="shared" si="96"/>
        <v>96.225026048284633</v>
      </c>
      <c r="K115" s="79"/>
    </row>
    <row r="116" spans="1:11" ht="45" x14ac:dyDescent="0.25">
      <c r="A116" s="37">
        <v>1</v>
      </c>
      <c r="B116" s="73" t="s">
        <v>119</v>
      </c>
      <c r="C116" s="120">
        <v>462</v>
      </c>
      <c r="D116" s="113">
        <f t="shared" si="97"/>
        <v>308</v>
      </c>
      <c r="E116" s="120">
        <v>765</v>
      </c>
      <c r="F116" s="120">
        <f t="shared" si="94"/>
        <v>248.37662337662337</v>
      </c>
      <c r="G116" s="647">
        <v>388.54199999999997</v>
      </c>
      <c r="H116" s="647">
        <f t="shared" si="98"/>
        <v>259</v>
      </c>
      <c r="I116" s="647">
        <v>624.03710000000012</v>
      </c>
      <c r="J116" s="120">
        <f t="shared" si="96"/>
        <v>240.94096525096532</v>
      </c>
      <c r="K116" s="79"/>
    </row>
    <row r="117" spans="1:11" ht="30.75" customHeight="1" x14ac:dyDescent="0.25">
      <c r="A117" s="37">
        <v>1</v>
      </c>
      <c r="B117" s="73" t="s">
        <v>86</v>
      </c>
      <c r="C117" s="120">
        <v>366</v>
      </c>
      <c r="D117" s="113">
        <f t="shared" si="97"/>
        <v>244</v>
      </c>
      <c r="E117" s="120">
        <v>325</v>
      </c>
      <c r="F117" s="120">
        <f t="shared" si="94"/>
        <v>133.19672131147541</v>
      </c>
      <c r="G117" s="647">
        <v>1253.0742</v>
      </c>
      <c r="H117" s="647">
        <f t="shared" si="98"/>
        <v>835</v>
      </c>
      <c r="I117" s="647">
        <v>1166.67931</v>
      </c>
      <c r="J117" s="120">
        <f t="shared" si="96"/>
        <v>139.72207305389222</v>
      </c>
      <c r="K117" s="79"/>
    </row>
    <row r="118" spans="1:11" ht="30" customHeight="1" x14ac:dyDescent="0.25">
      <c r="A118" s="37">
        <v>1</v>
      </c>
      <c r="B118" s="309" t="s">
        <v>87</v>
      </c>
      <c r="C118" s="186">
        <v>27</v>
      </c>
      <c r="D118" s="324">
        <f t="shared" si="97"/>
        <v>18</v>
      </c>
      <c r="E118" s="186">
        <v>49</v>
      </c>
      <c r="F118" s="186">
        <f t="shared" si="94"/>
        <v>272.22222222222223</v>
      </c>
      <c r="G118" s="647">
        <v>17.115569999999998</v>
      </c>
      <c r="H118" s="647">
        <f t="shared" si="98"/>
        <v>11</v>
      </c>
      <c r="I118" s="647">
        <v>31.061589999999995</v>
      </c>
      <c r="J118" s="186">
        <f t="shared" si="96"/>
        <v>282.37809090909087</v>
      </c>
      <c r="K118" s="79"/>
    </row>
    <row r="119" spans="1:11" ht="30.75" customHeight="1" thickBot="1" x14ac:dyDescent="0.3">
      <c r="A119" s="37">
        <v>1</v>
      </c>
      <c r="B119" s="123" t="s">
        <v>133</v>
      </c>
      <c r="C119" s="120">
        <v>11406</v>
      </c>
      <c r="D119" s="113">
        <f t="shared" ref="D119" si="100">ROUND(C119/12*$B$3,0)</f>
        <v>7604</v>
      </c>
      <c r="E119" s="120">
        <v>7861</v>
      </c>
      <c r="F119" s="120">
        <f t="shared" ref="F119" si="101">E119/D119*100</f>
        <v>103.37980010520778</v>
      </c>
      <c r="G119" s="647">
        <v>7332.6892800000005</v>
      </c>
      <c r="H119" s="647">
        <f t="shared" ref="H119" si="102">ROUND(G119/12*$B$3,0)</f>
        <v>4888</v>
      </c>
      <c r="I119" s="647">
        <v>5007.1193800000001</v>
      </c>
      <c r="J119" s="120">
        <f t="shared" ref="J119" si="103">I119/H119*100</f>
        <v>102.43697585924714</v>
      </c>
      <c r="K119" s="79"/>
    </row>
    <row r="120" spans="1:11" ht="15.75" thickBot="1" x14ac:dyDescent="0.3">
      <c r="A120" s="37">
        <v>1</v>
      </c>
      <c r="B120" s="325" t="s">
        <v>3</v>
      </c>
      <c r="C120" s="661"/>
      <c r="D120" s="661"/>
      <c r="E120" s="661"/>
      <c r="F120" s="662"/>
      <c r="G120" s="679">
        <f>G113+G108+G119</f>
        <v>30753.729964814811</v>
      </c>
      <c r="H120" s="679">
        <f t="shared" ref="H120:I120" si="104">H113+H108+H119</f>
        <v>20502</v>
      </c>
      <c r="I120" s="679">
        <f t="shared" si="104"/>
        <v>23656.181499999999</v>
      </c>
      <c r="J120" s="464">
        <f t="shared" si="96"/>
        <v>115.38475026826652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82"/>
      <c r="H121" s="382"/>
      <c r="I121" s="382"/>
      <c r="J121" s="150"/>
      <c r="K121" s="79"/>
    </row>
    <row r="122" spans="1:11" ht="29.25" x14ac:dyDescent="0.25">
      <c r="A122" s="37">
        <v>1</v>
      </c>
      <c r="B122" s="27" t="s">
        <v>72</v>
      </c>
      <c r="C122" s="128"/>
      <c r="D122" s="128"/>
      <c r="E122" s="128"/>
      <c r="F122" s="125"/>
      <c r="G122" s="383"/>
      <c r="H122" s="383"/>
      <c r="I122" s="383"/>
      <c r="J122" s="128"/>
      <c r="K122" s="79"/>
    </row>
    <row r="123" spans="1:11" ht="47.25" customHeight="1" x14ac:dyDescent="0.25">
      <c r="A123" s="37">
        <v>1</v>
      </c>
      <c r="B123" s="212" t="s">
        <v>130</v>
      </c>
      <c r="C123" s="120">
        <f>SUM(C124:C125)</f>
        <v>25350</v>
      </c>
      <c r="D123" s="120">
        <f t="shared" ref="D123:E123" si="105">SUM(D124:D125)</f>
        <v>16900</v>
      </c>
      <c r="E123" s="120">
        <f t="shared" si="105"/>
        <v>21620</v>
      </c>
      <c r="F123" s="120">
        <f>E123/D123*100</f>
        <v>127.92899408284025</v>
      </c>
      <c r="G123" s="647">
        <f>SUM(G124:G125)</f>
        <v>50388.101111111107</v>
      </c>
      <c r="H123" s="647">
        <f t="shared" ref="H123:I123" si="106">SUM(H124:H125)</f>
        <v>33592</v>
      </c>
      <c r="I123" s="647">
        <f t="shared" si="106"/>
        <v>45162.859470000003</v>
      </c>
      <c r="J123" s="120">
        <f t="shared" ref="J123:J130" si="107">I123/H123*100</f>
        <v>134.44528301381283</v>
      </c>
      <c r="K123" s="79"/>
    </row>
    <row r="124" spans="1:11" ht="37.5" customHeight="1" x14ac:dyDescent="0.25">
      <c r="A124" s="37">
        <v>1</v>
      </c>
      <c r="B124" s="73" t="s">
        <v>83</v>
      </c>
      <c r="C124" s="120">
        <v>19500</v>
      </c>
      <c r="D124" s="113">
        <f>ROUND(C124/12*$B$3,0)</f>
        <v>13000</v>
      </c>
      <c r="E124" s="120">
        <v>15210</v>
      </c>
      <c r="F124" s="120">
        <f>E124/D124*100</f>
        <v>117</v>
      </c>
      <c r="G124" s="647">
        <v>39874.481111111105</v>
      </c>
      <c r="H124" s="647">
        <f t="shared" ref="H124:H128" si="108">ROUND(G124/12*$B$3,0)</f>
        <v>26583</v>
      </c>
      <c r="I124" s="647">
        <v>32593.541870000001</v>
      </c>
      <c r="J124" s="120">
        <f t="shared" si="107"/>
        <v>122.61047236955949</v>
      </c>
      <c r="K124" s="79"/>
    </row>
    <row r="125" spans="1:11" ht="27.75" customHeight="1" x14ac:dyDescent="0.25">
      <c r="A125" s="37">
        <v>1</v>
      </c>
      <c r="B125" s="73" t="s">
        <v>84</v>
      </c>
      <c r="C125" s="120">
        <v>5850</v>
      </c>
      <c r="D125" s="113">
        <f>ROUND(C125/12*$B$3,0)</f>
        <v>3900</v>
      </c>
      <c r="E125" s="120">
        <v>6410</v>
      </c>
      <c r="F125" s="120">
        <f t="shared" ref="F125:F128" si="109">E125/D125*100</f>
        <v>164.35897435897436</v>
      </c>
      <c r="G125" s="647">
        <v>10513.62</v>
      </c>
      <c r="H125" s="647">
        <f t="shared" si="108"/>
        <v>7009</v>
      </c>
      <c r="I125" s="647">
        <v>12569.317600000002</v>
      </c>
      <c r="J125" s="120">
        <f t="shared" si="107"/>
        <v>179.33111142816384</v>
      </c>
      <c r="K125" s="79"/>
    </row>
    <row r="126" spans="1:11" ht="27.75" customHeight="1" x14ac:dyDescent="0.25">
      <c r="A126" s="37">
        <v>1</v>
      </c>
      <c r="B126" s="212" t="s">
        <v>122</v>
      </c>
      <c r="C126" s="120">
        <f>SUM(C127)</f>
        <v>6000</v>
      </c>
      <c r="D126" s="120">
        <f t="shared" ref="D126:I126" si="110">SUM(D127)</f>
        <v>3900</v>
      </c>
      <c r="E126" s="120">
        <f t="shared" si="110"/>
        <v>3829</v>
      </c>
      <c r="F126" s="120">
        <f t="shared" si="109"/>
        <v>98.179487179487182</v>
      </c>
      <c r="G126" s="647">
        <f t="shared" si="110"/>
        <v>8809.2000000000007</v>
      </c>
      <c r="H126" s="647">
        <f t="shared" si="110"/>
        <v>5873</v>
      </c>
      <c r="I126" s="647">
        <f t="shared" si="110"/>
        <v>5637.0330800000002</v>
      </c>
      <c r="J126" s="120">
        <f t="shared" si="107"/>
        <v>95.982174016686542</v>
      </c>
      <c r="K126" s="79"/>
    </row>
    <row r="127" spans="1:11" ht="27.75" customHeight="1" x14ac:dyDescent="0.25">
      <c r="A127" s="37">
        <v>1</v>
      </c>
      <c r="B127" s="309" t="s">
        <v>118</v>
      </c>
      <c r="C127" s="186">
        <v>6000</v>
      </c>
      <c r="D127" s="324">
        <f>ROUND(C125/12*$B$3,0)</f>
        <v>3900</v>
      </c>
      <c r="E127" s="346">
        <v>3829</v>
      </c>
      <c r="F127" s="186">
        <f t="shared" si="109"/>
        <v>98.179487179487182</v>
      </c>
      <c r="G127" s="647">
        <v>8809.2000000000007</v>
      </c>
      <c r="H127" s="647">
        <f t="shared" si="108"/>
        <v>5873</v>
      </c>
      <c r="I127" s="647">
        <v>5637.0330800000002</v>
      </c>
      <c r="J127" s="186">
        <f t="shared" si="107"/>
        <v>95.982174016686542</v>
      </c>
      <c r="K127" s="79"/>
    </row>
    <row r="128" spans="1:11" s="112" customFormat="1" ht="27.75" customHeight="1" x14ac:dyDescent="0.25">
      <c r="A128" s="37">
        <v>1</v>
      </c>
      <c r="B128" s="308" t="s">
        <v>133</v>
      </c>
      <c r="C128" s="186">
        <v>57518</v>
      </c>
      <c r="D128" s="324">
        <f>ROUND(C128/12*$B$3,0)</f>
        <v>38345</v>
      </c>
      <c r="E128" s="346">
        <v>37900</v>
      </c>
      <c r="F128" s="186">
        <f t="shared" si="109"/>
        <v>98.839483635415306</v>
      </c>
      <c r="G128" s="647">
        <v>36977.171840000003</v>
      </c>
      <c r="H128" s="647">
        <f t="shared" si="108"/>
        <v>24651</v>
      </c>
      <c r="I128" s="647">
        <v>24026.27032</v>
      </c>
      <c r="J128" s="186">
        <f t="shared" si="107"/>
        <v>97.465702486714534</v>
      </c>
      <c r="K128" s="111"/>
    </row>
    <row r="129" spans="1:11" s="112" customFormat="1" ht="27.75" customHeight="1" thickBot="1" x14ac:dyDescent="0.3">
      <c r="A129" s="37">
        <v>1</v>
      </c>
      <c r="B129" s="123" t="s">
        <v>134</v>
      </c>
      <c r="C129" s="120">
        <v>13500</v>
      </c>
      <c r="D129" s="113">
        <f>ROUND(C129/12*$B$3,0)</f>
        <v>9000</v>
      </c>
      <c r="E129" s="120">
        <v>10405</v>
      </c>
      <c r="F129" s="120">
        <f t="shared" ref="F129" si="111">E129/D129*100</f>
        <v>115.61111111111111</v>
      </c>
      <c r="G129" s="647"/>
      <c r="H129" s="647">
        <f t="shared" ref="H129" si="112">ROUND(G129/12*$B$3,0)</f>
        <v>0</v>
      </c>
      <c r="I129" s="647">
        <v>6666.8170799999998</v>
      </c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64"/>
      <c r="D130" s="464"/>
      <c r="E130" s="464"/>
      <c r="F130" s="662"/>
      <c r="G130" s="675">
        <f>G123+G126+G128</f>
        <v>96174.472951111122</v>
      </c>
      <c r="H130" s="675">
        <f t="shared" ref="H130:I130" si="113">H123+H126+H128</f>
        <v>64116</v>
      </c>
      <c r="I130" s="675">
        <f t="shared" si="113"/>
        <v>74826.16287</v>
      </c>
      <c r="J130" s="464">
        <f t="shared" si="107"/>
        <v>116.70435284484373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82"/>
      <c r="H131" s="382"/>
      <c r="I131" s="382"/>
      <c r="J131" s="150"/>
      <c r="K131" s="79"/>
    </row>
    <row r="132" spans="1:11" ht="29.25" x14ac:dyDescent="0.25">
      <c r="A132" s="37">
        <v>1</v>
      </c>
      <c r="B132" s="27" t="s">
        <v>73</v>
      </c>
      <c r="C132" s="128"/>
      <c r="D132" s="128"/>
      <c r="E132" s="128"/>
      <c r="F132" s="125"/>
      <c r="G132" s="383"/>
      <c r="H132" s="383"/>
      <c r="I132" s="383"/>
      <c r="J132" s="128"/>
      <c r="K132" s="79"/>
    </row>
    <row r="133" spans="1:11" ht="36" customHeight="1" x14ac:dyDescent="0.25">
      <c r="A133" s="37">
        <v>1</v>
      </c>
      <c r="B133" s="212" t="s">
        <v>130</v>
      </c>
      <c r="C133" s="120">
        <f>SUM(C134:C137)</f>
        <v>5396</v>
      </c>
      <c r="D133" s="113">
        <f t="shared" ref="D133" si="114">SUM(D134:D137)</f>
        <v>3597</v>
      </c>
      <c r="E133" s="120">
        <f t="shared" ref="E133" si="115">SUM(E134:E137)</f>
        <v>3868</v>
      </c>
      <c r="F133" s="120">
        <f>E133/D133*100</f>
        <v>107.53405615790936</v>
      </c>
      <c r="G133" s="647">
        <f>SUM(G134:G137)</f>
        <v>10870.216619259258</v>
      </c>
      <c r="H133" s="647">
        <f t="shared" ref="H133:I133" si="116">SUM(H134:H137)</f>
        <v>7247</v>
      </c>
      <c r="I133" s="647">
        <f t="shared" si="116"/>
        <v>7561.9304599999987</v>
      </c>
      <c r="J133" s="120">
        <f t="shared" ref="J133:J154" si="117">I133/H133*100</f>
        <v>104.3456666206706</v>
      </c>
      <c r="K133" s="79"/>
    </row>
    <row r="134" spans="1:11" ht="26.25" customHeight="1" x14ac:dyDescent="0.25">
      <c r="A134" s="37">
        <v>1</v>
      </c>
      <c r="B134" s="73" t="s">
        <v>83</v>
      </c>
      <c r="C134" s="120">
        <v>4100</v>
      </c>
      <c r="D134" s="113">
        <f t="shared" ref="D134:D142" si="118">ROUND(C134/12*$B$3,0)</f>
        <v>2733</v>
      </c>
      <c r="E134" s="120">
        <v>2822</v>
      </c>
      <c r="F134" s="120">
        <f>E134/D134*100</f>
        <v>103.25649469447494</v>
      </c>
      <c r="G134" s="647">
        <v>8383.8652592592571</v>
      </c>
      <c r="H134" s="647">
        <f t="shared" ref="H134:H143" si="119">ROUND(G134/12*$B$3,0)</f>
        <v>5589</v>
      </c>
      <c r="I134" s="647">
        <v>5393.6727099999998</v>
      </c>
      <c r="J134" s="120">
        <f t="shared" si="117"/>
        <v>96.505147790302388</v>
      </c>
      <c r="K134" s="79"/>
    </row>
    <row r="135" spans="1:11" ht="27" customHeight="1" x14ac:dyDescent="0.25">
      <c r="A135" s="37">
        <v>1</v>
      </c>
      <c r="B135" s="73" t="s">
        <v>84</v>
      </c>
      <c r="C135" s="120">
        <v>1250</v>
      </c>
      <c r="D135" s="113">
        <f t="shared" si="118"/>
        <v>833</v>
      </c>
      <c r="E135" s="120">
        <v>1004</v>
      </c>
      <c r="F135" s="120">
        <f>E135/D135*100</f>
        <v>120.52821128451382</v>
      </c>
      <c r="G135" s="647">
        <v>2246.5</v>
      </c>
      <c r="H135" s="647">
        <f t="shared" si="119"/>
        <v>1498</v>
      </c>
      <c r="I135" s="647">
        <v>1949.2630299999996</v>
      </c>
      <c r="J135" s="120">
        <f t="shared" si="117"/>
        <v>130.124367823765</v>
      </c>
      <c r="K135" s="79"/>
    </row>
    <row r="136" spans="1:11" ht="42.75" customHeight="1" x14ac:dyDescent="0.25">
      <c r="A136" s="37">
        <v>1</v>
      </c>
      <c r="B136" s="73" t="s">
        <v>124</v>
      </c>
      <c r="C136" s="120"/>
      <c r="D136" s="113">
        <f t="shared" si="118"/>
        <v>0</v>
      </c>
      <c r="E136" s="120"/>
      <c r="F136" s="120"/>
      <c r="G136" s="647"/>
      <c r="H136" s="647">
        <f t="shared" si="119"/>
        <v>0</v>
      </c>
      <c r="I136" s="647"/>
      <c r="J136" s="120"/>
      <c r="K136" s="79"/>
    </row>
    <row r="137" spans="1:11" ht="38.25" customHeight="1" x14ac:dyDescent="0.25">
      <c r="A137" s="37">
        <v>1</v>
      </c>
      <c r="B137" s="73" t="s">
        <v>125</v>
      </c>
      <c r="C137" s="120">
        <v>46</v>
      </c>
      <c r="D137" s="113">
        <f t="shared" si="118"/>
        <v>31</v>
      </c>
      <c r="E137" s="120">
        <v>42</v>
      </c>
      <c r="F137" s="120">
        <f t="shared" ref="F137:F143" si="120">E137/D137*100</f>
        <v>135.48387096774192</v>
      </c>
      <c r="G137" s="647">
        <v>239.85136</v>
      </c>
      <c r="H137" s="647">
        <f t="shared" si="119"/>
        <v>160</v>
      </c>
      <c r="I137" s="647">
        <v>218.99472</v>
      </c>
      <c r="J137" s="120">
        <f t="shared" si="117"/>
        <v>136.8717</v>
      </c>
      <c r="K137" s="79"/>
    </row>
    <row r="138" spans="1:11" ht="47.25" customHeight="1" x14ac:dyDescent="0.25">
      <c r="A138" s="37">
        <v>1</v>
      </c>
      <c r="B138" s="241" t="s">
        <v>122</v>
      </c>
      <c r="C138" s="120">
        <f>SUM(C139:C143)</f>
        <v>7370</v>
      </c>
      <c r="D138" s="120">
        <f t="shared" ref="D138:I138" si="121">SUM(D139:D143)</f>
        <v>4913</v>
      </c>
      <c r="E138" s="120">
        <f t="shared" si="121"/>
        <v>4589</v>
      </c>
      <c r="F138" s="120">
        <f t="shared" si="120"/>
        <v>93.405251373905969</v>
      </c>
      <c r="G138" s="647">
        <f t="shared" si="121"/>
        <v>12690.289699999999</v>
      </c>
      <c r="H138" s="647">
        <f t="shared" si="121"/>
        <v>8460</v>
      </c>
      <c r="I138" s="647">
        <f t="shared" si="121"/>
        <v>8139.9263400000009</v>
      </c>
      <c r="J138" s="120">
        <f t="shared" si="117"/>
        <v>96.21662340425533</v>
      </c>
      <c r="K138" s="79"/>
    </row>
    <row r="139" spans="1:11" ht="47.25" customHeight="1" x14ac:dyDescent="0.25">
      <c r="A139" s="37">
        <v>1</v>
      </c>
      <c r="B139" s="73" t="s">
        <v>118</v>
      </c>
      <c r="C139" s="120">
        <v>280</v>
      </c>
      <c r="D139" s="113">
        <f t="shared" si="118"/>
        <v>187</v>
      </c>
      <c r="E139" s="120">
        <v>175</v>
      </c>
      <c r="F139" s="120">
        <f t="shared" si="120"/>
        <v>93.582887700534755</v>
      </c>
      <c r="G139" s="647">
        <v>411.096</v>
      </c>
      <c r="H139" s="647">
        <f t="shared" si="119"/>
        <v>274</v>
      </c>
      <c r="I139" s="647">
        <v>260.09649999999999</v>
      </c>
      <c r="J139" s="120">
        <f t="shared" si="117"/>
        <v>94.925729927007296</v>
      </c>
      <c r="K139" s="79"/>
    </row>
    <row r="140" spans="1:11" ht="45" customHeight="1" x14ac:dyDescent="0.25">
      <c r="A140" s="37">
        <v>1</v>
      </c>
      <c r="B140" s="73" t="s">
        <v>128</v>
      </c>
      <c r="C140" s="120">
        <v>4250</v>
      </c>
      <c r="D140" s="113">
        <f t="shared" si="118"/>
        <v>2833</v>
      </c>
      <c r="E140" s="120">
        <v>2416</v>
      </c>
      <c r="F140" s="120">
        <f t="shared" si="120"/>
        <v>85.280621249558777</v>
      </c>
      <c r="G140" s="647">
        <v>8930.1551999999992</v>
      </c>
      <c r="H140" s="647">
        <f t="shared" si="119"/>
        <v>5953</v>
      </c>
      <c r="I140" s="647">
        <v>5004.2618700000003</v>
      </c>
      <c r="J140" s="120">
        <f t="shared" si="117"/>
        <v>84.062856878884588</v>
      </c>
      <c r="K140" s="79"/>
    </row>
    <row r="141" spans="1:11" ht="45" customHeight="1" x14ac:dyDescent="0.25">
      <c r="A141" s="37">
        <v>1</v>
      </c>
      <c r="B141" s="73" t="s">
        <v>119</v>
      </c>
      <c r="C141" s="120">
        <v>2090</v>
      </c>
      <c r="D141" s="113">
        <f t="shared" si="118"/>
        <v>1393</v>
      </c>
      <c r="E141" s="120">
        <v>1005</v>
      </c>
      <c r="F141" s="120">
        <f t="shared" si="120"/>
        <v>72.146446518305822</v>
      </c>
      <c r="G141" s="647">
        <v>1757.69</v>
      </c>
      <c r="H141" s="647">
        <f t="shared" si="119"/>
        <v>1172</v>
      </c>
      <c r="I141" s="647">
        <v>818.83675000000005</v>
      </c>
      <c r="J141" s="120">
        <f t="shared" si="117"/>
        <v>69.866616894197946</v>
      </c>
      <c r="K141" s="79"/>
    </row>
    <row r="142" spans="1:11" ht="32.25" customHeight="1" x14ac:dyDescent="0.25">
      <c r="A142" s="37">
        <v>1</v>
      </c>
      <c r="B142" s="73" t="s">
        <v>86</v>
      </c>
      <c r="C142" s="120">
        <v>400</v>
      </c>
      <c r="D142" s="113">
        <f t="shared" si="118"/>
        <v>267</v>
      </c>
      <c r="E142" s="120">
        <v>471</v>
      </c>
      <c r="F142" s="120">
        <f t="shared" si="120"/>
        <v>176.40449438202248</v>
      </c>
      <c r="G142" s="647">
        <v>1369.48</v>
      </c>
      <c r="H142" s="647">
        <f t="shared" si="119"/>
        <v>913</v>
      </c>
      <c r="I142" s="647">
        <v>1725.8302000000001</v>
      </c>
      <c r="J142" s="120">
        <f t="shared" si="117"/>
        <v>189.02849945235488</v>
      </c>
      <c r="K142" s="79"/>
    </row>
    <row r="143" spans="1:11" ht="36" customHeight="1" x14ac:dyDescent="0.25">
      <c r="A143" s="37">
        <v>1</v>
      </c>
      <c r="B143" s="309" t="s">
        <v>87</v>
      </c>
      <c r="C143" s="186">
        <v>350</v>
      </c>
      <c r="D143" s="324">
        <f t="shared" ref="D143:D144" si="122">ROUND(C143/12*$B$3,0)</f>
        <v>233</v>
      </c>
      <c r="E143" s="186">
        <v>522</v>
      </c>
      <c r="F143" s="186">
        <f t="shared" si="120"/>
        <v>224.03433476394849</v>
      </c>
      <c r="G143" s="647">
        <v>221.86850000000001</v>
      </c>
      <c r="H143" s="647">
        <f t="shared" si="119"/>
        <v>148</v>
      </c>
      <c r="I143" s="647">
        <v>330.90102000000002</v>
      </c>
      <c r="J143" s="186">
        <f t="shared" si="117"/>
        <v>223.58177027027025</v>
      </c>
      <c r="K143" s="79"/>
    </row>
    <row r="144" spans="1:11" ht="32.25" customHeight="1" thickBot="1" x14ac:dyDescent="0.3">
      <c r="A144" s="37">
        <v>1</v>
      </c>
      <c r="B144" s="123" t="s">
        <v>133</v>
      </c>
      <c r="C144" s="120">
        <v>11614</v>
      </c>
      <c r="D144" s="113">
        <f t="shared" si="122"/>
        <v>7743</v>
      </c>
      <c r="E144" s="120">
        <v>7790</v>
      </c>
      <c r="F144" s="120">
        <f t="shared" ref="F144" si="123">E144/D144*100</f>
        <v>100.60699987085108</v>
      </c>
      <c r="G144" s="647">
        <v>7466.4083200000005</v>
      </c>
      <c r="H144" s="647">
        <f t="shared" ref="H144" si="124">ROUND(G144/12*$B$3,0)</f>
        <v>4978</v>
      </c>
      <c r="I144" s="647">
        <v>5007.4061800000009</v>
      </c>
      <c r="J144" s="120">
        <f t="shared" ref="J144" si="125">I144/H144*100</f>
        <v>100.59072278023305</v>
      </c>
      <c r="K144" s="79"/>
    </row>
    <row r="145" spans="1:11" ht="15.75" thickBot="1" x14ac:dyDescent="0.3">
      <c r="A145" s="37">
        <v>1</v>
      </c>
      <c r="B145" s="226" t="s">
        <v>3</v>
      </c>
      <c r="C145" s="661"/>
      <c r="D145" s="661"/>
      <c r="E145" s="661"/>
      <c r="F145" s="662"/>
      <c r="G145" s="679">
        <f>G138+G133+G144</f>
        <v>31026.914639259259</v>
      </c>
      <c r="H145" s="679">
        <f t="shared" ref="H145:I145" si="126">H138+H133+H144</f>
        <v>20685</v>
      </c>
      <c r="I145" s="679">
        <f t="shared" si="126"/>
        <v>20709.26298</v>
      </c>
      <c r="J145" s="464">
        <f t="shared" si="117"/>
        <v>100.11729746192893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82"/>
      <c r="H146" s="382"/>
      <c r="I146" s="382"/>
      <c r="J146" s="150"/>
      <c r="K146" s="79"/>
    </row>
    <row r="147" spans="1:11" ht="29.25" x14ac:dyDescent="0.25">
      <c r="A147" s="37">
        <v>1</v>
      </c>
      <c r="B147" s="75" t="s">
        <v>74</v>
      </c>
      <c r="C147" s="125"/>
      <c r="D147" s="125"/>
      <c r="E147" s="125"/>
      <c r="F147" s="125"/>
      <c r="G147" s="383"/>
      <c r="H147" s="383"/>
      <c r="I147" s="383"/>
      <c r="J147" s="120"/>
      <c r="K147" s="79"/>
    </row>
    <row r="148" spans="1:11" ht="30" x14ac:dyDescent="0.25">
      <c r="A148" s="37">
        <v>1</v>
      </c>
      <c r="B148" s="241" t="s">
        <v>130</v>
      </c>
      <c r="C148" s="120">
        <f>SUM(C149:C150)</f>
        <v>11666</v>
      </c>
      <c r="D148" s="120">
        <f t="shared" ref="D148:E148" si="127">SUM(D149:D150)</f>
        <v>7777</v>
      </c>
      <c r="E148" s="120">
        <f t="shared" si="127"/>
        <v>6832</v>
      </c>
      <c r="F148" s="120">
        <f>E148/D148*100</f>
        <v>87.848784878487848</v>
      </c>
      <c r="G148" s="380">
        <f>SUM(G149:G150)</f>
        <v>23180.083155555552</v>
      </c>
      <c r="H148" s="380">
        <f t="shared" ref="H148:I148" si="128">SUM(H149:H150)</f>
        <v>15453</v>
      </c>
      <c r="I148" s="380">
        <f t="shared" si="128"/>
        <v>14090.722759999999</v>
      </c>
      <c r="J148" s="120">
        <f t="shared" si="117"/>
        <v>91.184383355982646</v>
      </c>
      <c r="K148" s="79"/>
    </row>
    <row r="149" spans="1:11" ht="30" x14ac:dyDescent="0.25">
      <c r="A149" s="37">
        <v>1</v>
      </c>
      <c r="B149" s="73" t="s">
        <v>83</v>
      </c>
      <c r="C149" s="120">
        <v>8940</v>
      </c>
      <c r="D149" s="113">
        <f t="shared" ref="D149:D152" si="129">ROUND(C149/12*$B$3,0)</f>
        <v>5960</v>
      </c>
      <c r="E149" s="120">
        <v>4879</v>
      </c>
      <c r="F149" s="120">
        <f>E149/D149*100</f>
        <v>81.862416107382558</v>
      </c>
      <c r="G149" s="380">
        <v>18280.915955555553</v>
      </c>
      <c r="H149" s="680">
        <f t="shared" ref="H149:H152" si="130">ROUND(G149/12*$B$3,0)</f>
        <v>12187</v>
      </c>
      <c r="I149" s="380">
        <v>10291.750319999999</v>
      </c>
      <c r="J149" s="120">
        <f t="shared" si="117"/>
        <v>84.448595388528759</v>
      </c>
      <c r="K149" s="79"/>
    </row>
    <row r="150" spans="1:11" ht="30" x14ac:dyDescent="0.25">
      <c r="A150" s="37">
        <v>1</v>
      </c>
      <c r="B150" s="309" t="s">
        <v>84</v>
      </c>
      <c r="C150" s="186">
        <v>2726</v>
      </c>
      <c r="D150" s="324">
        <f t="shared" si="129"/>
        <v>1817</v>
      </c>
      <c r="E150" s="186">
        <v>1953</v>
      </c>
      <c r="F150" s="186">
        <f>E150/D150*100</f>
        <v>107.48486516235553</v>
      </c>
      <c r="G150" s="403">
        <v>4899.167199999999</v>
      </c>
      <c r="H150" s="680">
        <f t="shared" si="130"/>
        <v>3266</v>
      </c>
      <c r="I150" s="403">
        <v>3798.97244</v>
      </c>
      <c r="J150" s="120">
        <f t="shared" si="117"/>
        <v>116.31881322718922</v>
      </c>
      <c r="K150" s="79"/>
    </row>
    <row r="151" spans="1:11" ht="30" x14ac:dyDescent="0.25">
      <c r="A151" s="37">
        <v>1</v>
      </c>
      <c r="B151" s="241" t="s">
        <v>122</v>
      </c>
      <c r="C151" s="120">
        <f>SUM(C152)</f>
        <v>480</v>
      </c>
      <c r="D151" s="120">
        <f t="shared" ref="D151:I151" si="131">SUM(D152)</f>
        <v>320</v>
      </c>
      <c r="E151" s="120">
        <f t="shared" si="131"/>
        <v>346</v>
      </c>
      <c r="F151" s="120">
        <f t="shared" ref="F151:F152" si="132">E151/D151*100</f>
        <v>108.125</v>
      </c>
      <c r="G151" s="376">
        <f t="shared" si="131"/>
        <v>704.73599999999999</v>
      </c>
      <c r="H151" s="376">
        <f t="shared" si="131"/>
        <v>470</v>
      </c>
      <c r="I151" s="376">
        <f t="shared" si="131"/>
        <v>493.35673999999989</v>
      </c>
      <c r="J151" s="120">
        <f t="shared" si="117"/>
        <v>104.96951914893616</v>
      </c>
      <c r="K151" s="79"/>
    </row>
    <row r="152" spans="1:11" ht="30" x14ac:dyDescent="0.25">
      <c r="A152" s="37">
        <v>1</v>
      </c>
      <c r="B152" s="309" t="s">
        <v>118</v>
      </c>
      <c r="C152" s="344">
        <v>480</v>
      </c>
      <c r="D152" s="324">
        <f t="shared" si="129"/>
        <v>320</v>
      </c>
      <c r="E152" s="344">
        <v>346</v>
      </c>
      <c r="F152" s="186">
        <f t="shared" si="132"/>
        <v>108.125</v>
      </c>
      <c r="G152" s="632">
        <v>704.73599999999999</v>
      </c>
      <c r="H152" s="680">
        <f t="shared" si="130"/>
        <v>470</v>
      </c>
      <c r="I152" s="632">
        <v>493.35673999999989</v>
      </c>
      <c r="J152" s="186">
        <f t="shared" si="117"/>
        <v>104.96951914893616</v>
      </c>
      <c r="K152" s="79"/>
    </row>
    <row r="153" spans="1:11" s="112" customFormat="1" ht="30.75" thickBot="1" x14ac:dyDescent="0.3">
      <c r="A153" s="37">
        <v>1</v>
      </c>
      <c r="B153" s="308" t="s">
        <v>133</v>
      </c>
      <c r="C153" s="186">
        <v>14000</v>
      </c>
      <c r="D153" s="324">
        <f t="shared" ref="D153" si="133">ROUND(C153/12*$B$3,0)</f>
        <v>9333</v>
      </c>
      <c r="E153" s="186">
        <v>9033</v>
      </c>
      <c r="F153" s="186">
        <f>E153/D153*100</f>
        <v>96.785599485695911</v>
      </c>
      <c r="G153" s="403">
        <v>9000.32</v>
      </c>
      <c r="H153" s="680">
        <f t="shared" ref="H153" si="134">ROUND(G153/12*$B$3,0)</f>
        <v>6000</v>
      </c>
      <c r="I153" s="403">
        <v>5794.1305600000005</v>
      </c>
      <c r="J153" s="120">
        <f t="shared" ref="J153" si="135">I153/H153*100</f>
        <v>96.568842666666683</v>
      </c>
      <c r="K153" s="111"/>
    </row>
    <row r="154" spans="1:11" ht="15.75" thickBot="1" x14ac:dyDescent="0.3">
      <c r="A154" s="37">
        <v>1</v>
      </c>
      <c r="B154" s="408" t="s">
        <v>3</v>
      </c>
      <c r="C154" s="661"/>
      <c r="D154" s="661"/>
      <c r="E154" s="661"/>
      <c r="F154" s="662"/>
      <c r="G154" s="663">
        <f>G148+G151+G153</f>
        <v>32885.139155555553</v>
      </c>
      <c r="H154" s="663">
        <f t="shared" ref="H154:I154" si="136">H148+H151+H153</f>
        <v>21923</v>
      </c>
      <c r="I154" s="663">
        <f t="shared" si="136"/>
        <v>20378.210059999998</v>
      </c>
      <c r="J154" s="464">
        <f t="shared" si="117"/>
        <v>92.953565023035154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82"/>
      <c r="H155" s="382"/>
      <c r="I155" s="382"/>
      <c r="J155" s="150"/>
      <c r="K155" s="79"/>
    </row>
    <row r="156" spans="1:11" ht="33" customHeight="1" x14ac:dyDescent="0.25">
      <c r="A156" s="37">
        <v>1</v>
      </c>
      <c r="B156" s="75" t="s">
        <v>88</v>
      </c>
      <c r="C156" s="125"/>
      <c r="D156" s="125"/>
      <c r="E156" s="125"/>
      <c r="F156" s="125"/>
      <c r="G156" s="376"/>
      <c r="H156" s="376"/>
      <c r="I156" s="376"/>
      <c r="J156" s="120"/>
      <c r="K156" s="79"/>
    </row>
    <row r="157" spans="1:11" ht="30" x14ac:dyDescent="0.25">
      <c r="A157" s="37">
        <v>1</v>
      </c>
      <c r="B157" s="212" t="s">
        <v>130</v>
      </c>
      <c r="C157" s="120">
        <f>SUM(C158:C159)</f>
        <v>147</v>
      </c>
      <c r="D157" s="120">
        <f t="shared" ref="D157" si="137">SUM(D158:D159)</f>
        <v>98</v>
      </c>
      <c r="E157" s="120">
        <f t="shared" ref="E157" si="138">SUM(E158:E159)</f>
        <v>165</v>
      </c>
      <c r="F157" s="120">
        <f t="shared" ref="F157:F162" si="139">E157/D157*100</f>
        <v>168.36734693877551</v>
      </c>
      <c r="G157" s="647">
        <f>SUM(G158:G159)</f>
        <v>766.48152000000005</v>
      </c>
      <c r="H157" s="647">
        <f>SUM(H158:H159)</f>
        <v>511</v>
      </c>
      <c r="I157" s="647">
        <f t="shared" ref="I157" si="140">SUM(I158:I159)</f>
        <v>860.33640000000003</v>
      </c>
      <c r="J157" s="120">
        <f t="shared" ref="J157:J164" si="141">I157/H157*100</f>
        <v>168.36328767123288</v>
      </c>
      <c r="K157" s="79"/>
    </row>
    <row r="158" spans="1:11" ht="30" x14ac:dyDescent="0.25">
      <c r="A158" s="37">
        <v>1</v>
      </c>
      <c r="B158" s="73" t="s">
        <v>124</v>
      </c>
      <c r="C158" s="120">
        <v>78</v>
      </c>
      <c r="D158" s="113">
        <f t="shared" ref="D158:D159" si="142">ROUND(C158/12*$B$3,0)</f>
        <v>52</v>
      </c>
      <c r="E158" s="120">
        <v>86</v>
      </c>
      <c r="F158" s="120">
        <f t="shared" si="139"/>
        <v>165.38461538461539</v>
      </c>
      <c r="G158" s="647">
        <v>406.70447999999999</v>
      </c>
      <c r="H158" s="647">
        <f t="shared" ref="H158:H162" si="143">ROUND(G158/12*$B$3,0)</f>
        <v>271</v>
      </c>
      <c r="I158" s="647">
        <v>448.41775999999999</v>
      </c>
      <c r="J158" s="120">
        <f t="shared" si="141"/>
        <v>165.46780811808117</v>
      </c>
      <c r="K158" s="79"/>
    </row>
    <row r="159" spans="1:11" ht="30" x14ac:dyDescent="0.25">
      <c r="A159" s="37">
        <v>1</v>
      </c>
      <c r="B159" s="73" t="s">
        <v>125</v>
      </c>
      <c r="C159" s="120">
        <v>69</v>
      </c>
      <c r="D159" s="113">
        <f t="shared" si="142"/>
        <v>46</v>
      </c>
      <c r="E159" s="120">
        <v>79</v>
      </c>
      <c r="F159" s="120">
        <f t="shared" si="139"/>
        <v>171.73913043478262</v>
      </c>
      <c r="G159" s="647">
        <v>359.77704</v>
      </c>
      <c r="H159" s="647">
        <f t="shared" si="143"/>
        <v>240</v>
      </c>
      <c r="I159" s="647">
        <v>411.91864000000004</v>
      </c>
      <c r="J159" s="120">
        <f t="shared" si="141"/>
        <v>171.6327666666667</v>
      </c>
      <c r="K159" s="79"/>
    </row>
    <row r="160" spans="1:11" ht="30" customHeight="1" x14ac:dyDescent="0.25">
      <c r="A160" s="37">
        <v>1</v>
      </c>
      <c r="B160" s="212" t="s">
        <v>122</v>
      </c>
      <c r="C160" s="120">
        <f>SUM(C161:C162)</f>
        <v>17601</v>
      </c>
      <c r="D160" s="120">
        <f t="shared" ref="D160:I160" si="144">SUM(D161:D162)</f>
        <v>11734</v>
      </c>
      <c r="E160" s="120">
        <f t="shared" si="144"/>
        <v>11128</v>
      </c>
      <c r="F160" s="120">
        <f t="shared" si="139"/>
        <v>94.835520709050627</v>
      </c>
      <c r="G160" s="647">
        <f>SUM(G161:G162)</f>
        <v>29671.413780000003</v>
      </c>
      <c r="H160" s="647">
        <f t="shared" si="144"/>
        <v>19781</v>
      </c>
      <c r="I160" s="647">
        <f t="shared" si="144"/>
        <v>18833.75821</v>
      </c>
      <c r="J160" s="120">
        <f t="shared" si="141"/>
        <v>95.211355391537339</v>
      </c>
      <c r="K160" s="79"/>
    </row>
    <row r="161" spans="1:11" ht="60" x14ac:dyDescent="0.25">
      <c r="A161" s="37">
        <v>1</v>
      </c>
      <c r="B161" s="73" t="s">
        <v>128</v>
      </c>
      <c r="C161" s="120">
        <v>14950</v>
      </c>
      <c r="D161" s="113">
        <f t="shared" ref="D161:D163" si="145">ROUND(C161/12*$B$3,0)</f>
        <v>9967</v>
      </c>
      <c r="E161" s="113">
        <v>9076</v>
      </c>
      <c r="F161" s="120">
        <f t="shared" si="139"/>
        <v>91.060499648841173</v>
      </c>
      <c r="G161" s="647">
        <v>27441.922780000001</v>
      </c>
      <c r="H161" s="647">
        <f t="shared" si="143"/>
        <v>18295</v>
      </c>
      <c r="I161" s="647">
        <v>16961.46861</v>
      </c>
      <c r="J161" s="120">
        <f t="shared" si="141"/>
        <v>92.710951680787105</v>
      </c>
      <c r="K161" s="79"/>
    </row>
    <row r="162" spans="1:11" ht="45" x14ac:dyDescent="0.25">
      <c r="A162" s="37">
        <v>1</v>
      </c>
      <c r="B162" s="309" t="s">
        <v>119</v>
      </c>
      <c r="C162" s="186">
        <v>2651</v>
      </c>
      <c r="D162" s="324">
        <f t="shared" si="145"/>
        <v>1767</v>
      </c>
      <c r="E162" s="702">
        <v>2052</v>
      </c>
      <c r="F162" s="186">
        <f t="shared" si="139"/>
        <v>116.12903225806453</v>
      </c>
      <c r="G162" s="647">
        <v>2229.491</v>
      </c>
      <c r="H162" s="647">
        <f t="shared" si="143"/>
        <v>1486</v>
      </c>
      <c r="I162" s="647">
        <v>1872.2896000000001</v>
      </c>
      <c r="J162" s="186">
        <f t="shared" si="141"/>
        <v>125.99526244952895</v>
      </c>
      <c r="K162" s="79"/>
    </row>
    <row r="163" spans="1:11" s="112" customFormat="1" ht="30.75" thickBot="1" x14ac:dyDescent="0.3">
      <c r="A163" s="37">
        <v>1</v>
      </c>
      <c r="B163" s="123" t="s">
        <v>133</v>
      </c>
      <c r="C163" s="120">
        <v>13200</v>
      </c>
      <c r="D163" s="113">
        <f t="shared" si="145"/>
        <v>8800</v>
      </c>
      <c r="E163" s="120">
        <v>8754</v>
      </c>
      <c r="F163" s="120">
        <f t="shared" ref="F163" si="146">E163/D163*100</f>
        <v>99.47727272727272</v>
      </c>
      <c r="G163" s="647">
        <v>8486.0159999999996</v>
      </c>
      <c r="H163" s="647">
        <f t="shared" ref="H163" si="147">ROUND(G163/12*$B$3,0)</f>
        <v>5657</v>
      </c>
      <c r="I163" s="647">
        <v>5626.8072000000002</v>
      </c>
      <c r="J163" s="120">
        <f t="shared" ref="J163" si="148">I163/H163*100</f>
        <v>99.466275410995237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64"/>
      <c r="D164" s="464"/>
      <c r="E164" s="681"/>
      <c r="F164" s="682"/>
      <c r="G164" s="679">
        <f>G160+G157+G163</f>
        <v>38923.911300000007</v>
      </c>
      <c r="H164" s="679">
        <f t="shared" ref="H164:I164" si="149">H160+H157+H163</f>
        <v>25949</v>
      </c>
      <c r="I164" s="679">
        <f t="shared" si="149"/>
        <v>25320.901809999999</v>
      </c>
      <c r="J164" s="464">
        <f t="shared" si="141"/>
        <v>97.579489806928976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85"/>
      <c r="H165" s="385"/>
      <c r="I165" s="385"/>
      <c r="J165" s="683"/>
      <c r="K165" s="79"/>
    </row>
    <row r="166" spans="1:11" ht="43.5" customHeight="1" x14ac:dyDescent="0.25">
      <c r="A166" s="37">
        <v>1</v>
      </c>
      <c r="B166" s="75" t="s">
        <v>89</v>
      </c>
      <c r="C166" s="125"/>
      <c r="D166" s="125"/>
      <c r="E166" s="125"/>
      <c r="F166" s="125"/>
      <c r="G166" s="376"/>
      <c r="H166" s="376"/>
      <c r="I166" s="376"/>
      <c r="J166" s="120"/>
      <c r="K166" s="79"/>
    </row>
    <row r="167" spans="1:11" ht="43.5" customHeight="1" x14ac:dyDescent="0.25">
      <c r="A167" s="37">
        <v>1</v>
      </c>
      <c r="B167" s="212" t="s">
        <v>130</v>
      </c>
      <c r="C167" s="120">
        <f>SUM(C168:C169)</f>
        <v>139</v>
      </c>
      <c r="D167" s="120">
        <f t="shared" ref="D167" si="150">SUM(D168:D169)</f>
        <v>93</v>
      </c>
      <c r="E167" s="120">
        <f t="shared" ref="E167" si="151">SUM(E168:E169)</f>
        <v>162</v>
      </c>
      <c r="F167" s="120">
        <f t="shared" ref="F167:F172" si="152">E167/D167*100</f>
        <v>174.19354838709677</v>
      </c>
      <c r="G167" s="647">
        <f>SUM(G168:G169)</f>
        <v>724.76823999999999</v>
      </c>
      <c r="H167" s="647">
        <f t="shared" ref="H167:I167" si="153">SUM(H168:H169)</f>
        <v>483</v>
      </c>
      <c r="I167" s="647">
        <f t="shared" si="153"/>
        <v>844.69392000000005</v>
      </c>
      <c r="J167" s="122">
        <f t="shared" ref="J167:J174" si="154">I167/H167*100</f>
        <v>174.8848695652174</v>
      </c>
      <c r="K167" s="79"/>
    </row>
    <row r="168" spans="1:11" ht="45.75" customHeight="1" x14ac:dyDescent="0.25">
      <c r="A168" s="37">
        <v>1</v>
      </c>
      <c r="B168" s="73" t="s">
        <v>124</v>
      </c>
      <c r="C168" s="120">
        <v>70</v>
      </c>
      <c r="D168" s="113">
        <f t="shared" ref="D168:D169" si="155">ROUND(C168/12*$B$3,0)</f>
        <v>47</v>
      </c>
      <c r="E168" s="120">
        <v>75</v>
      </c>
      <c r="F168" s="120">
        <f t="shared" si="152"/>
        <v>159.57446808510639</v>
      </c>
      <c r="G168" s="647">
        <v>364.99119999999999</v>
      </c>
      <c r="H168" s="647">
        <f t="shared" ref="H168:H172" si="156">ROUND(G168/12*$B$3,0)</f>
        <v>243</v>
      </c>
      <c r="I168" s="647">
        <v>391.06200000000001</v>
      </c>
      <c r="J168" s="122">
        <f t="shared" si="154"/>
        <v>160.93086419753087</v>
      </c>
      <c r="K168" s="79"/>
    </row>
    <row r="169" spans="1:11" ht="31.5" customHeight="1" x14ac:dyDescent="0.25">
      <c r="A169" s="37">
        <v>1</v>
      </c>
      <c r="B169" s="73" t="s">
        <v>125</v>
      </c>
      <c r="C169" s="120">
        <v>69</v>
      </c>
      <c r="D169" s="113">
        <f t="shared" si="155"/>
        <v>46</v>
      </c>
      <c r="E169" s="120">
        <v>87</v>
      </c>
      <c r="F169" s="120">
        <f t="shared" si="152"/>
        <v>189.13043478260869</v>
      </c>
      <c r="G169" s="647">
        <v>359.77704</v>
      </c>
      <c r="H169" s="647">
        <f t="shared" si="156"/>
        <v>240</v>
      </c>
      <c r="I169" s="647">
        <v>453.63192000000004</v>
      </c>
      <c r="J169" s="122">
        <f t="shared" si="154"/>
        <v>189.01330000000002</v>
      </c>
      <c r="K169" s="79"/>
    </row>
    <row r="170" spans="1:11" ht="37.5" customHeight="1" x14ac:dyDescent="0.25">
      <c r="A170" s="37">
        <v>1</v>
      </c>
      <c r="B170" s="212" t="s">
        <v>122</v>
      </c>
      <c r="C170" s="120">
        <f>SUM(C171:C172)</f>
        <v>17380</v>
      </c>
      <c r="D170" s="120">
        <f t="shared" ref="D170:I170" si="157">SUM(D171:D172)</f>
        <v>11587</v>
      </c>
      <c r="E170" s="120">
        <f t="shared" si="157"/>
        <v>19785</v>
      </c>
      <c r="F170" s="120">
        <f t="shared" si="152"/>
        <v>170.7517044964184</v>
      </c>
      <c r="G170" s="647">
        <f>SUM(G171:G172)</f>
        <v>29298.856400000001</v>
      </c>
      <c r="H170" s="647">
        <f t="shared" si="157"/>
        <v>19533</v>
      </c>
      <c r="I170" s="647">
        <f t="shared" si="157"/>
        <v>29235.378519999998</v>
      </c>
      <c r="J170" s="120">
        <f t="shared" si="154"/>
        <v>149.67172743562176</v>
      </c>
      <c r="K170" s="79"/>
    </row>
    <row r="171" spans="1:11" ht="43.5" customHeight="1" x14ac:dyDescent="0.25">
      <c r="A171" s="37">
        <v>1</v>
      </c>
      <c r="B171" s="73" t="s">
        <v>128</v>
      </c>
      <c r="C171" s="120">
        <v>15850</v>
      </c>
      <c r="D171" s="113">
        <f t="shared" ref="D171:D173" si="158">ROUND(C171/12*$B$3,0)</f>
        <v>10567</v>
      </c>
      <c r="E171" s="113">
        <v>12092</v>
      </c>
      <c r="F171" s="120">
        <f t="shared" si="152"/>
        <v>114.43172139680135</v>
      </c>
      <c r="G171" s="647">
        <v>28012.126400000001</v>
      </c>
      <c r="H171" s="647">
        <f t="shared" si="156"/>
        <v>18675</v>
      </c>
      <c r="I171" s="647">
        <v>23049.89531</v>
      </c>
      <c r="J171" s="120">
        <f t="shared" si="154"/>
        <v>123.4264809103079</v>
      </c>
      <c r="K171" s="79"/>
    </row>
    <row r="172" spans="1:11" ht="43.5" customHeight="1" x14ac:dyDescent="0.25">
      <c r="A172" s="37">
        <v>1</v>
      </c>
      <c r="B172" s="309" t="s">
        <v>119</v>
      </c>
      <c r="C172" s="186">
        <v>1530</v>
      </c>
      <c r="D172" s="324">
        <f t="shared" si="158"/>
        <v>1020</v>
      </c>
      <c r="E172" s="702">
        <v>7693</v>
      </c>
      <c r="F172" s="186">
        <f t="shared" si="152"/>
        <v>754.21568627450984</v>
      </c>
      <c r="G172" s="647">
        <v>1286.73</v>
      </c>
      <c r="H172" s="647">
        <f t="shared" si="156"/>
        <v>858</v>
      </c>
      <c r="I172" s="647">
        <v>6185.4832099999994</v>
      </c>
      <c r="J172" s="186">
        <f t="shared" si="154"/>
        <v>720.91878904428904</v>
      </c>
      <c r="K172" s="79"/>
    </row>
    <row r="173" spans="1:11" s="112" customFormat="1" ht="31.5" customHeight="1" thickBot="1" x14ac:dyDescent="0.3">
      <c r="A173" s="37">
        <v>1</v>
      </c>
      <c r="B173" s="123" t="s">
        <v>133</v>
      </c>
      <c r="C173" s="120">
        <v>21784</v>
      </c>
      <c r="D173" s="113">
        <f t="shared" si="158"/>
        <v>14523</v>
      </c>
      <c r="E173" s="120">
        <v>14978</v>
      </c>
      <c r="F173" s="120">
        <f t="shared" ref="F173" si="159">E173/D173*100</f>
        <v>103.13296150933002</v>
      </c>
      <c r="G173" s="647">
        <v>14004.49792</v>
      </c>
      <c r="H173" s="647">
        <f t="shared" ref="H173" si="160">ROUND(G173/12*$B$3,0)</f>
        <v>9336</v>
      </c>
      <c r="I173" s="647">
        <v>9625.1993600000005</v>
      </c>
      <c r="J173" s="122">
        <f t="shared" ref="J173" si="161">I173/H173*100</f>
        <v>103.09767952013711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64"/>
      <c r="D174" s="464"/>
      <c r="E174" s="464"/>
      <c r="F174" s="662"/>
      <c r="G174" s="675">
        <f>G170+G167+G173</f>
        <v>44028.122560000003</v>
      </c>
      <c r="H174" s="675">
        <f t="shared" ref="H174:I174" si="162">H170+H167+H173</f>
        <v>29352</v>
      </c>
      <c r="I174" s="675">
        <f t="shared" si="162"/>
        <v>39705.271800000002</v>
      </c>
      <c r="J174" s="464">
        <f t="shared" si="154"/>
        <v>135.27279844644318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85"/>
      <c r="H175" s="385"/>
      <c r="I175" s="385"/>
      <c r="J175" s="683"/>
      <c r="K175" s="79"/>
    </row>
    <row r="176" spans="1:11" ht="29.25" x14ac:dyDescent="0.25">
      <c r="A176" s="37">
        <v>1</v>
      </c>
      <c r="B176" s="75" t="s">
        <v>90</v>
      </c>
      <c r="C176" s="125"/>
      <c r="D176" s="125"/>
      <c r="E176" s="125"/>
      <c r="F176" s="125"/>
      <c r="G176" s="647"/>
      <c r="H176" s="647"/>
      <c r="I176" s="647"/>
      <c r="J176" s="120"/>
      <c r="K176" s="79"/>
    </row>
    <row r="177" spans="1:11" ht="30" x14ac:dyDescent="0.25">
      <c r="A177" s="37">
        <v>1</v>
      </c>
      <c r="B177" s="212" t="s">
        <v>130</v>
      </c>
      <c r="C177" s="120">
        <f>SUM(C178:C179)</f>
        <v>83</v>
      </c>
      <c r="D177" s="113">
        <f>SUM(D178:D179)</f>
        <v>55</v>
      </c>
      <c r="E177" s="120">
        <f>SUM(E178:E179)</f>
        <v>92</v>
      </c>
      <c r="F177" s="120">
        <f t="shared" ref="F177:F185" si="163">E177/D177*100</f>
        <v>167.27272727272725</v>
      </c>
      <c r="G177" s="647">
        <f>SUM(G178:G179)</f>
        <v>432.77527999999995</v>
      </c>
      <c r="H177" s="647">
        <f t="shared" ref="H177:I177" si="164">SUM(H178:H179)</f>
        <v>288</v>
      </c>
      <c r="I177" s="647">
        <f t="shared" si="164"/>
        <v>479.70272</v>
      </c>
      <c r="J177" s="122">
        <f t="shared" ref="J177:J186" si="165">I177/H177*100</f>
        <v>166.56344444444443</v>
      </c>
      <c r="K177" s="79"/>
    </row>
    <row r="178" spans="1:11" ht="30" x14ac:dyDescent="0.25">
      <c r="A178" s="37">
        <v>1</v>
      </c>
      <c r="B178" s="73" t="s">
        <v>124</v>
      </c>
      <c r="C178" s="120">
        <v>38</v>
      </c>
      <c r="D178" s="113">
        <f t="shared" ref="D178:D179" si="166">ROUND(C178/12*$B$3,0)</f>
        <v>25</v>
      </c>
      <c r="E178" s="120">
        <v>36</v>
      </c>
      <c r="F178" s="120">
        <f t="shared" si="163"/>
        <v>144</v>
      </c>
      <c r="G178" s="647">
        <v>198.13807999999997</v>
      </c>
      <c r="H178" s="647">
        <f t="shared" ref="H178:H185" si="167">ROUND(G178/12*$B$3,0)</f>
        <v>132</v>
      </c>
      <c r="I178" s="647">
        <v>187.70976000000002</v>
      </c>
      <c r="J178" s="122">
        <f t="shared" si="165"/>
        <v>142.20436363636364</v>
      </c>
      <c r="K178" s="79"/>
    </row>
    <row r="179" spans="1:11" ht="30" x14ac:dyDescent="0.25">
      <c r="A179" s="37">
        <v>1</v>
      </c>
      <c r="B179" s="73" t="s">
        <v>125</v>
      </c>
      <c r="C179" s="120">
        <v>45</v>
      </c>
      <c r="D179" s="113">
        <f t="shared" si="166"/>
        <v>30</v>
      </c>
      <c r="E179" s="120">
        <v>56</v>
      </c>
      <c r="F179" s="120">
        <f t="shared" si="163"/>
        <v>186.66666666666666</v>
      </c>
      <c r="G179" s="647">
        <v>234.63719999999998</v>
      </c>
      <c r="H179" s="647">
        <f t="shared" si="167"/>
        <v>156</v>
      </c>
      <c r="I179" s="647">
        <v>291.99295999999998</v>
      </c>
      <c r="J179" s="122">
        <f t="shared" si="165"/>
        <v>187.17497435897434</v>
      </c>
      <c r="K179" s="79"/>
    </row>
    <row r="180" spans="1:11" ht="30" x14ac:dyDescent="0.25">
      <c r="A180" s="37">
        <v>1</v>
      </c>
      <c r="B180" s="241" t="s">
        <v>122</v>
      </c>
      <c r="C180" s="120">
        <f>SUM(C181:C184)</f>
        <v>17030</v>
      </c>
      <c r="D180" s="113">
        <f>SUM(D181:D184)</f>
        <v>11353</v>
      </c>
      <c r="E180" s="120">
        <f>SUM(E181:E184)</f>
        <v>13562</v>
      </c>
      <c r="F180" s="120">
        <f t="shared" si="163"/>
        <v>119.45741213776095</v>
      </c>
      <c r="G180" s="647">
        <f>SUM(G181:G184)</f>
        <v>28354.186599999997</v>
      </c>
      <c r="H180" s="647">
        <f t="shared" ref="H180:I180" si="168">SUM(H181:H184)</f>
        <v>18903</v>
      </c>
      <c r="I180" s="647">
        <f t="shared" si="168"/>
        <v>20059.98633</v>
      </c>
      <c r="J180" s="120">
        <f t="shared" si="165"/>
        <v>106.1206492620219</v>
      </c>
      <c r="K180" s="79"/>
    </row>
    <row r="181" spans="1:11" ht="59.25" customHeight="1" x14ac:dyDescent="0.25">
      <c r="A181" s="37">
        <v>1</v>
      </c>
      <c r="B181" s="73" t="s">
        <v>128</v>
      </c>
      <c r="C181" s="120">
        <v>14800</v>
      </c>
      <c r="D181" s="113">
        <f t="shared" ref="D181:D185" si="169">ROUND(C181/12*$B$3,0)</f>
        <v>9867</v>
      </c>
      <c r="E181" s="120">
        <v>7405</v>
      </c>
      <c r="F181" s="120">
        <f t="shared" si="163"/>
        <v>75.048140265531572</v>
      </c>
      <c r="G181" s="647">
        <v>26470.148000000001</v>
      </c>
      <c r="H181" s="647">
        <f t="shared" si="167"/>
        <v>17647</v>
      </c>
      <c r="I181" s="647">
        <v>14000.56717</v>
      </c>
      <c r="J181" s="120">
        <f t="shared" si="165"/>
        <v>79.336811752705856</v>
      </c>
      <c r="K181" s="79"/>
    </row>
    <row r="182" spans="1:11" ht="45" x14ac:dyDescent="0.25">
      <c r="A182" s="37">
        <v>1</v>
      </c>
      <c r="B182" s="73" t="s">
        <v>119</v>
      </c>
      <c r="C182" s="120">
        <v>1800</v>
      </c>
      <c r="D182" s="113">
        <f t="shared" si="169"/>
        <v>1200</v>
      </c>
      <c r="E182" s="120">
        <v>5688</v>
      </c>
      <c r="F182" s="120">
        <f t="shared" si="163"/>
        <v>474</v>
      </c>
      <c r="G182" s="647">
        <v>1513.8</v>
      </c>
      <c r="H182" s="647">
        <f t="shared" si="167"/>
        <v>1009</v>
      </c>
      <c r="I182" s="647">
        <v>5187.9468899999993</v>
      </c>
      <c r="J182" s="120">
        <f t="shared" si="165"/>
        <v>514.1671843409315</v>
      </c>
      <c r="K182" s="79"/>
    </row>
    <row r="183" spans="1:11" ht="30" x14ac:dyDescent="0.25">
      <c r="A183" s="37">
        <v>1</v>
      </c>
      <c r="B183" s="73" t="s">
        <v>86</v>
      </c>
      <c r="C183" s="120">
        <v>170</v>
      </c>
      <c r="D183" s="113">
        <f t="shared" si="169"/>
        <v>113</v>
      </c>
      <c r="E183" s="120">
        <v>228</v>
      </c>
      <c r="F183" s="120">
        <f t="shared" si="163"/>
        <v>201.76991150442478</v>
      </c>
      <c r="G183" s="647">
        <v>205.422</v>
      </c>
      <c r="H183" s="647">
        <f t="shared" si="167"/>
        <v>137</v>
      </c>
      <c r="I183" s="647">
        <v>718.69995999999992</v>
      </c>
      <c r="J183" s="120">
        <f t="shared" si="165"/>
        <v>524.59851094890507</v>
      </c>
      <c r="K183" s="79"/>
    </row>
    <row r="184" spans="1:11" ht="30" x14ac:dyDescent="0.25">
      <c r="A184" s="37">
        <v>1</v>
      </c>
      <c r="B184" s="309" t="s">
        <v>87</v>
      </c>
      <c r="C184" s="186">
        <v>260</v>
      </c>
      <c r="D184" s="324">
        <f t="shared" si="169"/>
        <v>173</v>
      </c>
      <c r="E184" s="186">
        <v>241</v>
      </c>
      <c r="F184" s="186">
        <f t="shared" si="163"/>
        <v>139.30635838150289</v>
      </c>
      <c r="G184" s="647">
        <v>164.81659999999999</v>
      </c>
      <c r="H184" s="647">
        <f t="shared" si="167"/>
        <v>110</v>
      </c>
      <c r="I184" s="647">
        <v>152.77231</v>
      </c>
      <c r="J184" s="186">
        <f t="shared" si="165"/>
        <v>138.88391818181819</v>
      </c>
      <c r="K184" s="79"/>
    </row>
    <row r="185" spans="1:11" s="112" customFormat="1" ht="31.5" customHeight="1" thickBot="1" x14ac:dyDescent="0.3">
      <c r="A185" s="37">
        <v>1</v>
      </c>
      <c r="B185" s="123" t="s">
        <v>133</v>
      </c>
      <c r="C185" s="120">
        <v>13074</v>
      </c>
      <c r="D185" s="113">
        <f t="shared" si="169"/>
        <v>8716</v>
      </c>
      <c r="E185" s="120">
        <v>8665</v>
      </c>
      <c r="F185" s="120">
        <f t="shared" si="163"/>
        <v>99.414869206057816</v>
      </c>
      <c r="G185" s="647">
        <v>8405.0131199999996</v>
      </c>
      <c r="H185" s="647">
        <f t="shared" si="167"/>
        <v>5603</v>
      </c>
      <c r="I185" s="647">
        <v>5425.9210599999997</v>
      </c>
      <c r="J185" s="120">
        <f t="shared" si="165"/>
        <v>96.839569159378897</v>
      </c>
      <c r="K185" s="111"/>
    </row>
    <row r="186" spans="1:11" ht="15.75" thickBot="1" x14ac:dyDescent="0.3">
      <c r="A186" s="37">
        <v>1</v>
      </c>
      <c r="B186" s="409" t="s">
        <v>3</v>
      </c>
      <c r="C186" s="661"/>
      <c r="D186" s="661"/>
      <c r="E186" s="661"/>
      <c r="F186" s="682"/>
      <c r="G186" s="679">
        <f>G180+G177+G185</f>
        <v>37191.974999999999</v>
      </c>
      <c r="H186" s="679">
        <f t="shared" ref="H186:I186" si="170">H180+H177+H185</f>
        <v>24794</v>
      </c>
      <c r="I186" s="679">
        <f t="shared" si="170"/>
        <v>25965.610110000001</v>
      </c>
      <c r="J186" s="464">
        <f t="shared" si="165"/>
        <v>104.7253775510204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85"/>
      <c r="H187" s="385"/>
      <c r="I187" s="385"/>
      <c r="J187" s="683"/>
      <c r="K187" s="79"/>
    </row>
    <row r="188" spans="1:11" ht="31.5" customHeight="1" x14ac:dyDescent="0.25">
      <c r="A188" s="37">
        <v>1</v>
      </c>
      <c r="B188" s="75" t="s">
        <v>91</v>
      </c>
      <c r="C188" s="125"/>
      <c r="D188" s="125"/>
      <c r="E188" s="125"/>
      <c r="F188" s="125"/>
      <c r="G188" s="647"/>
      <c r="H188" s="647"/>
      <c r="I188" s="647"/>
      <c r="J188" s="125"/>
      <c r="K188" s="79"/>
    </row>
    <row r="189" spans="1:11" ht="45" customHeight="1" x14ac:dyDescent="0.25">
      <c r="A189" s="37">
        <v>1</v>
      </c>
      <c r="B189" s="212" t="s">
        <v>130</v>
      </c>
      <c r="C189" s="120">
        <f>SUM(C190:C191)</f>
        <v>189</v>
      </c>
      <c r="D189" s="120">
        <f t="shared" ref="D189" si="171">SUM(D190:D191)</f>
        <v>126</v>
      </c>
      <c r="E189" s="120">
        <f t="shared" ref="E189" si="172">SUM(E190:E191)</f>
        <v>173</v>
      </c>
      <c r="F189" s="120">
        <f t="shared" ref="F189:F197" si="173">E189/D189*100</f>
        <v>137.30158730158729</v>
      </c>
      <c r="G189" s="647">
        <f>SUM(G190:G191)</f>
        <v>985.47623999999996</v>
      </c>
      <c r="H189" s="647">
        <f t="shared" ref="H189:I189" si="174">SUM(H190:H191)</f>
        <v>657</v>
      </c>
      <c r="I189" s="647">
        <f t="shared" si="174"/>
        <v>902.04968000000008</v>
      </c>
      <c r="J189" s="120">
        <f t="shared" ref="J189:J198" si="175">I189/H189*100</f>
        <v>137.29827701674279</v>
      </c>
      <c r="K189" s="79"/>
    </row>
    <row r="190" spans="1:11" ht="48.75" customHeight="1" x14ac:dyDescent="0.25">
      <c r="A190" s="37">
        <v>1</v>
      </c>
      <c r="B190" s="73" t="s">
        <v>124</v>
      </c>
      <c r="C190" s="120">
        <v>135</v>
      </c>
      <c r="D190" s="113">
        <f t="shared" ref="D190:D191" si="176">ROUND(C190/12*$B$3,0)</f>
        <v>90</v>
      </c>
      <c r="E190" s="113">
        <v>116</v>
      </c>
      <c r="F190" s="120">
        <f t="shared" si="173"/>
        <v>128.88888888888889</v>
      </c>
      <c r="G190" s="647">
        <v>703.91160000000002</v>
      </c>
      <c r="H190" s="647">
        <f t="shared" ref="H190:H197" si="177">ROUND(G190/12*$B$3,0)</f>
        <v>469</v>
      </c>
      <c r="I190" s="647">
        <v>604.84256000000005</v>
      </c>
      <c r="J190" s="120">
        <f t="shared" si="175"/>
        <v>128.9642985074627</v>
      </c>
      <c r="K190" s="79"/>
    </row>
    <row r="191" spans="1:11" ht="35.1" customHeight="1" x14ac:dyDescent="0.25">
      <c r="A191" s="37">
        <v>1</v>
      </c>
      <c r="B191" s="73" t="s">
        <v>125</v>
      </c>
      <c r="C191" s="120">
        <v>54</v>
      </c>
      <c r="D191" s="113">
        <f t="shared" si="176"/>
        <v>36</v>
      </c>
      <c r="E191" s="120">
        <v>57</v>
      </c>
      <c r="F191" s="120">
        <f t="shared" si="173"/>
        <v>158.33333333333331</v>
      </c>
      <c r="G191" s="647">
        <v>281.56464</v>
      </c>
      <c r="H191" s="647">
        <f t="shared" si="177"/>
        <v>188</v>
      </c>
      <c r="I191" s="647">
        <v>297.20711999999997</v>
      </c>
      <c r="J191" s="120">
        <f t="shared" si="175"/>
        <v>158.08889361702126</v>
      </c>
      <c r="K191" s="79"/>
    </row>
    <row r="192" spans="1:11" ht="39.75" customHeight="1" x14ac:dyDescent="0.25">
      <c r="A192" s="37">
        <v>1</v>
      </c>
      <c r="B192" s="212" t="s">
        <v>122</v>
      </c>
      <c r="C192" s="120">
        <f>SUM(C193:C196)</f>
        <v>20550</v>
      </c>
      <c r="D192" s="120">
        <f>SUM(D193:D196)</f>
        <v>13700</v>
      </c>
      <c r="E192" s="120">
        <f>SUM(E193:E196)</f>
        <v>13499</v>
      </c>
      <c r="F192" s="120">
        <f t="shared" si="173"/>
        <v>98.532846715328475</v>
      </c>
      <c r="G192" s="647">
        <f>SUM(G193:G196)</f>
        <v>35248.771500000003</v>
      </c>
      <c r="H192" s="647">
        <f t="shared" ref="H192:I192" si="178">SUM(H193:H196)</f>
        <v>23499</v>
      </c>
      <c r="I192" s="647">
        <f t="shared" si="178"/>
        <v>21444.623770000002</v>
      </c>
      <c r="J192" s="120">
        <f t="shared" si="175"/>
        <v>91.257601472403095</v>
      </c>
      <c r="K192" s="79"/>
    </row>
    <row r="193" spans="1:11" ht="61.5" customHeight="1" x14ac:dyDescent="0.25">
      <c r="A193" s="37">
        <v>1</v>
      </c>
      <c r="B193" s="73" t="s">
        <v>128</v>
      </c>
      <c r="C193" s="120">
        <v>13150</v>
      </c>
      <c r="D193" s="113">
        <f t="shared" ref="D193:D197" si="179">ROUND(C193/12*$B$3,0)</f>
        <v>8767</v>
      </c>
      <c r="E193" s="113">
        <v>6849</v>
      </c>
      <c r="F193" s="120">
        <f t="shared" si="173"/>
        <v>78.122504847724414</v>
      </c>
      <c r="G193" s="647">
        <v>27785.794000000002</v>
      </c>
      <c r="H193" s="647">
        <f t="shared" si="177"/>
        <v>18524</v>
      </c>
      <c r="I193" s="647">
        <v>14014.733549999999</v>
      </c>
      <c r="J193" s="120">
        <f t="shared" si="175"/>
        <v>75.657166648671989</v>
      </c>
      <c r="K193" s="79"/>
    </row>
    <row r="194" spans="1:11" ht="45" x14ac:dyDescent="0.25">
      <c r="A194" s="37">
        <v>1</v>
      </c>
      <c r="B194" s="73" t="s">
        <v>119</v>
      </c>
      <c r="C194" s="120">
        <v>6650</v>
      </c>
      <c r="D194" s="113">
        <f t="shared" si="179"/>
        <v>4433</v>
      </c>
      <c r="E194" s="113">
        <v>5960</v>
      </c>
      <c r="F194" s="120">
        <f t="shared" si="173"/>
        <v>134.446198962328</v>
      </c>
      <c r="G194" s="647">
        <v>5592.65</v>
      </c>
      <c r="H194" s="647">
        <f t="shared" si="177"/>
        <v>3728</v>
      </c>
      <c r="I194" s="647">
        <v>5075.8075099999996</v>
      </c>
      <c r="J194" s="120">
        <f t="shared" si="175"/>
        <v>136.15363492489269</v>
      </c>
      <c r="K194" s="79"/>
    </row>
    <row r="195" spans="1:11" ht="35.1" customHeight="1" x14ac:dyDescent="0.25">
      <c r="A195" s="37">
        <v>1</v>
      </c>
      <c r="B195" s="73" t="s">
        <v>86</v>
      </c>
      <c r="C195" s="120">
        <v>500</v>
      </c>
      <c r="D195" s="113">
        <f t="shared" si="179"/>
        <v>333</v>
      </c>
      <c r="E195" s="113">
        <v>666</v>
      </c>
      <c r="F195" s="120">
        <f t="shared" si="173"/>
        <v>200</v>
      </c>
      <c r="G195" s="647">
        <v>1711.85</v>
      </c>
      <c r="H195" s="647">
        <f t="shared" si="177"/>
        <v>1141</v>
      </c>
      <c r="I195" s="647">
        <v>2338.8688700000002</v>
      </c>
      <c r="J195" s="120">
        <f t="shared" si="175"/>
        <v>204.9841253286591</v>
      </c>
      <c r="K195" s="79"/>
    </row>
    <row r="196" spans="1:11" ht="35.1" customHeight="1" x14ac:dyDescent="0.25">
      <c r="A196" s="37">
        <v>1</v>
      </c>
      <c r="B196" s="309" t="s">
        <v>87</v>
      </c>
      <c r="C196" s="186">
        <v>250</v>
      </c>
      <c r="D196" s="324">
        <f t="shared" si="179"/>
        <v>167</v>
      </c>
      <c r="E196" s="324">
        <v>24</v>
      </c>
      <c r="F196" s="186">
        <f t="shared" si="173"/>
        <v>14.37125748502994</v>
      </c>
      <c r="G196" s="647">
        <v>158.47749999999999</v>
      </c>
      <c r="H196" s="647">
        <f t="shared" si="177"/>
        <v>106</v>
      </c>
      <c r="I196" s="647">
        <v>15.213839999999999</v>
      </c>
      <c r="J196" s="186">
        <f t="shared" si="175"/>
        <v>14.352679245283017</v>
      </c>
      <c r="K196" s="79"/>
    </row>
    <row r="197" spans="1:11" s="112" customFormat="1" ht="31.5" customHeight="1" thickBot="1" x14ac:dyDescent="0.3">
      <c r="A197" s="37">
        <v>1</v>
      </c>
      <c r="B197" s="123" t="s">
        <v>133</v>
      </c>
      <c r="C197" s="120">
        <v>9780</v>
      </c>
      <c r="D197" s="113">
        <f t="shared" si="179"/>
        <v>6520</v>
      </c>
      <c r="E197" s="120">
        <v>6290</v>
      </c>
      <c r="F197" s="120">
        <f t="shared" si="173"/>
        <v>96.472392638036808</v>
      </c>
      <c r="G197" s="647">
        <v>6287.3664000000008</v>
      </c>
      <c r="H197" s="647">
        <f t="shared" si="177"/>
        <v>4192</v>
      </c>
      <c r="I197" s="647">
        <v>4042.2044200000005</v>
      </c>
      <c r="J197" s="120">
        <f t="shared" si="175"/>
        <v>96.426632156488552</v>
      </c>
      <c r="K197" s="111"/>
    </row>
    <row r="198" spans="1:11" ht="15.75" thickBot="1" x14ac:dyDescent="0.3">
      <c r="A198" s="37">
        <v>1</v>
      </c>
      <c r="B198" s="323" t="s">
        <v>3</v>
      </c>
      <c r="C198" s="661"/>
      <c r="D198" s="661"/>
      <c r="E198" s="661"/>
      <c r="F198" s="684"/>
      <c r="G198" s="679">
        <f>G192+G189+G197</f>
        <v>42521.614140000005</v>
      </c>
      <c r="H198" s="679">
        <f t="shared" ref="H198:I198" si="180">H192+H189+H197</f>
        <v>28348</v>
      </c>
      <c r="I198" s="679">
        <f t="shared" si="180"/>
        <v>26388.877870000004</v>
      </c>
      <c r="J198" s="464">
        <f t="shared" si="175"/>
        <v>93.089028749823626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68"/>
      <c r="G199" s="386"/>
      <c r="H199" s="386"/>
      <c r="I199" s="386"/>
      <c r="J199" s="685"/>
      <c r="K199" s="79"/>
    </row>
    <row r="200" spans="1:11" ht="43.5" x14ac:dyDescent="0.25">
      <c r="A200" s="37">
        <v>1</v>
      </c>
      <c r="B200" s="320" t="s">
        <v>92</v>
      </c>
      <c r="C200" s="149"/>
      <c r="D200" s="149"/>
      <c r="E200" s="149"/>
      <c r="F200" s="149"/>
      <c r="G200" s="647"/>
      <c r="H200" s="647"/>
      <c r="I200" s="647"/>
      <c r="J200" s="686"/>
      <c r="K200" s="79"/>
    </row>
    <row r="201" spans="1:11" ht="30" customHeight="1" x14ac:dyDescent="0.25">
      <c r="A201" s="37">
        <v>1</v>
      </c>
      <c r="B201" s="241" t="s">
        <v>130</v>
      </c>
      <c r="C201" s="120">
        <f>SUM(C202:C203)</f>
        <v>499</v>
      </c>
      <c r="D201" s="120">
        <f t="shared" ref="D201:E201" si="181">SUM(D202:D203)</f>
        <v>332</v>
      </c>
      <c r="E201" s="120">
        <f t="shared" si="181"/>
        <v>79</v>
      </c>
      <c r="F201" s="120">
        <f t="shared" ref="F201:F207" si="182">E201/D201*100</f>
        <v>23.795180722891565</v>
      </c>
      <c r="G201" s="647">
        <f>SUM(G202:G203)</f>
        <v>991.65090592592583</v>
      </c>
      <c r="H201" s="647">
        <f t="shared" ref="H201:I201" si="183">SUM(H202:H203)</f>
        <v>661</v>
      </c>
      <c r="I201" s="647">
        <f t="shared" si="183"/>
        <v>164.30806000000001</v>
      </c>
      <c r="J201" s="122">
        <f t="shared" ref="J201:J208" si="184">I201/H201*100</f>
        <v>24.857497730711046</v>
      </c>
      <c r="K201" s="79"/>
    </row>
    <row r="202" spans="1:11" ht="27" customHeight="1" x14ac:dyDescent="0.25">
      <c r="A202" s="37">
        <v>1</v>
      </c>
      <c r="B202" s="73" t="s">
        <v>83</v>
      </c>
      <c r="C202" s="120">
        <v>383</v>
      </c>
      <c r="D202" s="113">
        <f t="shared" ref="D202:D206" si="185">ROUND(C202/12*$B$3,0)</f>
        <v>255</v>
      </c>
      <c r="E202" s="120">
        <v>79</v>
      </c>
      <c r="F202" s="120">
        <f t="shared" si="182"/>
        <v>30.980392156862745</v>
      </c>
      <c r="G202" s="647">
        <v>783.17570592592585</v>
      </c>
      <c r="H202" s="647">
        <f t="shared" ref="H202:H207" si="186">ROUND(G202/12*$B$3,0)</f>
        <v>522</v>
      </c>
      <c r="I202" s="647">
        <v>164.30806000000001</v>
      </c>
      <c r="J202" s="122">
        <f t="shared" si="184"/>
        <v>31.4766398467433</v>
      </c>
      <c r="K202" s="79"/>
    </row>
    <row r="203" spans="1:11" ht="30" customHeight="1" x14ac:dyDescent="0.25">
      <c r="A203" s="37">
        <v>1</v>
      </c>
      <c r="B203" s="73" t="s">
        <v>84</v>
      </c>
      <c r="C203" s="186">
        <v>116</v>
      </c>
      <c r="D203" s="324">
        <f t="shared" si="185"/>
        <v>77</v>
      </c>
      <c r="E203" s="186">
        <v>0</v>
      </c>
      <c r="F203" s="186">
        <f t="shared" si="182"/>
        <v>0</v>
      </c>
      <c r="G203" s="647">
        <v>208.4752</v>
      </c>
      <c r="H203" s="647">
        <f t="shared" si="186"/>
        <v>139</v>
      </c>
      <c r="I203" s="647"/>
      <c r="J203" s="122">
        <f t="shared" si="184"/>
        <v>0</v>
      </c>
      <c r="K203" s="79"/>
    </row>
    <row r="204" spans="1:11" ht="30" customHeight="1" x14ac:dyDescent="0.25">
      <c r="A204" s="37">
        <v>1</v>
      </c>
      <c r="B204" s="241" t="s">
        <v>122</v>
      </c>
      <c r="C204" s="120">
        <f>SUM(C205)</f>
        <v>476</v>
      </c>
      <c r="D204" s="120">
        <f t="shared" ref="D204:I204" si="187">SUM(D205)</f>
        <v>317</v>
      </c>
      <c r="E204" s="120">
        <f t="shared" si="187"/>
        <v>237</v>
      </c>
      <c r="F204" s="346">
        <f t="shared" si="182"/>
        <v>74.763406940063092</v>
      </c>
      <c r="G204" s="647">
        <f t="shared" si="187"/>
        <v>698.86320000000001</v>
      </c>
      <c r="H204" s="647">
        <f t="shared" si="187"/>
        <v>466</v>
      </c>
      <c r="I204" s="647">
        <f t="shared" si="187"/>
        <v>359.32044000000002</v>
      </c>
      <c r="J204" s="741">
        <f t="shared" si="184"/>
        <v>77.107390557939908</v>
      </c>
      <c r="K204" s="79"/>
    </row>
    <row r="205" spans="1:11" ht="30" customHeight="1" x14ac:dyDescent="0.25">
      <c r="A205" s="37">
        <v>1</v>
      </c>
      <c r="B205" s="309" t="s">
        <v>118</v>
      </c>
      <c r="C205" s="344">
        <v>476</v>
      </c>
      <c r="D205" s="672">
        <f t="shared" si="185"/>
        <v>317</v>
      </c>
      <c r="E205" s="344">
        <v>237</v>
      </c>
      <c r="F205" s="186">
        <f t="shared" si="182"/>
        <v>74.763406940063092</v>
      </c>
      <c r="G205" s="647">
        <v>698.86320000000001</v>
      </c>
      <c r="H205" s="647">
        <f t="shared" si="186"/>
        <v>466</v>
      </c>
      <c r="I205" s="647">
        <v>359.32044000000002</v>
      </c>
      <c r="J205" s="741">
        <f t="shared" si="184"/>
        <v>77.107390557939908</v>
      </c>
      <c r="K205" s="79"/>
    </row>
    <row r="206" spans="1:11" s="112" customFormat="1" ht="31.5" customHeight="1" x14ac:dyDescent="0.25">
      <c r="A206" s="37">
        <v>1</v>
      </c>
      <c r="B206" s="123" t="s">
        <v>133</v>
      </c>
      <c r="C206" s="120">
        <v>1000</v>
      </c>
      <c r="D206" s="113">
        <f t="shared" si="185"/>
        <v>667</v>
      </c>
      <c r="E206" s="120">
        <v>49</v>
      </c>
      <c r="F206" s="120">
        <f t="shared" si="182"/>
        <v>7.34632683658171</v>
      </c>
      <c r="G206" s="647">
        <v>642.88</v>
      </c>
      <c r="H206" s="647">
        <f t="shared" si="186"/>
        <v>429</v>
      </c>
      <c r="I206" s="647">
        <v>31.50112</v>
      </c>
      <c r="J206" s="122">
        <f t="shared" si="184"/>
        <v>7.3429184149184143</v>
      </c>
      <c r="K206" s="111"/>
    </row>
    <row r="207" spans="1:11" s="112" customFormat="1" ht="26.25" customHeight="1" thickBot="1" x14ac:dyDescent="0.3">
      <c r="A207" s="37">
        <v>1</v>
      </c>
      <c r="B207" s="123" t="s">
        <v>135</v>
      </c>
      <c r="C207" s="120">
        <v>200</v>
      </c>
      <c r="D207" s="764">
        <f>ROUND(C207/10*6,0)</f>
        <v>120</v>
      </c>
      <c r="E207" s="120">
        <v>49</v>
      </c>
      <c r="F207" s="120">
        <f t="shared" si="182"/>
        <v>40.833333333333336</v>
      </c>
      <c r="G207" s="647"/>
      <c r="H207" s="647">
        <f t="shared" si="186"/>
        <v>0</v>
      </c>
      <c r="I207" s="647">
        <v>31.50112</v>
      </c>
      <c r="J207" s="122"/>
      <c r="K207" s="111"/>
    </row>
    <row r="208" spans="1:11" ht="15.75" thickBot="1" x14ac:dyDescent="0.3">
      <c r="A208" s="37">
        <v>1</v>
      </c>
      <c r="B208" s="326" t="s">
        <v>3</v>
      </c>
      <c r="C208" s="661"/>
      <c r="D208" s="661"/>
      <c r="E208" s="661"/>
      <c r="F208" s="662"/>
      <c r="G208" s="663">
        <f>G204+G201+G206</f>
        <v>2333.3941059259259</v>
      </c>
      <c r="H208" s="663">
        <f t="shared" ref="H208:I208" si="188">H204+H201+H206</f>
        <v>1556</v>
      </c>
      <c r="I208" s="663">
        <f t="shared" si="188"/>
        <v>555.12962000000005</v>
      </c>
      <c r="J208" s="464">
        <f t="shared" si="184"/>
        <v>35.676710796915167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87"/>
      <c r="H209" s="387"/>
      <c r="I209" s="387"/>
      <c r="J209" s="146"/>
      <c r="K209" s="79"/>
    </row>
    <row r="210" spans="1:11" ht="43.5" customHeight="1" x14ac:dyDescent="0.25">
      <c r="A210" s="37">
        <v>1</v>
      </c>
      <c r="B210" s="75" t="s">
        <v>94</v>
      </c>
      <c r="C210" s="125"/>
      <c r="D210" s="125"/>
      <c r="E210" s="125"/>
      <c r="F210" s="125"/>
      <c r="G210" s="372"/>
      <c r="H210" s="372"/>
      <c r="I210" s="372"/>
      <c r="J210" s="161"/>
      <c r="K210" s="79"/>
    </row>
    <row r="211" spans="1:11" ht="26.25" customHeight="1" x14ac:dyDescent="0.25">
      <c r="A211" s="37">
        <v>1</v>
      </c>
      <c r="B211" s="241" t="s">
        <v>130</v>
      </c>
      <c r="C211" s="120">
        <f>SUM(C212:C213)</f>
        <v>572</v>
      </c>
      <c r="D211" s="120">
        <f t="shared" ref="D211" si="189">SUM(D212:D213)</f>
        <v>382</v>
      </c>
      <c r="E211" s="120">
        <f t="shared" ref="E211" si="190">SUM(E212:E213)</f>
        <v>455</v>
      </c>
      <c r="F211" s="120">
        <f>E211/D211*100</f>
        <v>119.10994764397907</v>
      </c>
      <c r="G211" s="647">
        <f>SUM(G212:G213)</f>
        <v>1136.7146362962962</v>
      </c>
      <c r="H211" s="647">
        <f t="shared" ref="H211:I211" si="191">SUM(H212:H213)</f>
        <v>757</v>
      </c>
      <c r="I211" s="647">
        <f t="shared" si="191"/>
        <v>686.04354999999998</v>
      </c>
      <c r="J211" s="120">
        <f t="shared" ref="J211:J217" si="192">I211/H211*100</f>
        <v>90.626624834874505</v>
      </c>
      <c r="K211" s="79"/>
    </row>
    <row r="212" spans="1:11" ht="30.75" customHeight="1" x14ac:dyDescent="0.25">
      <c r="A212" s="37">
        <v>1</v>
      </c>
      <c r="B212" s="73" t="s">
        <v>83</v>
      </c>
      <c r="C212" s="120">
        <v>439</v>
      </c>
      <c r="D212" s="113">
        <f t="shared" ref="D212:D216" si="193">ROUND(C212/12*$B$3,0)</f>
        <v>293</v>
      </c>
      <c r="E212" s="120">
        <v>349</v>
      </c>
      <c r="F212" s="120">
        <f>E212/D212*100</f>
        <v>119.11262798634812</v>
      </c>
      <c r="G212" s="647">
        <v>897.68703629629624</v>
      </c>
      <c r="H212" s="647">
        <f t="shared" ref="H212:H216" si="194">ROUND(G212/12*$B$3,0)</f>
        <v>598</v>
      </c>
      <c r="I212" s="647">
        <v>513.34717000000001</v>
      </c>
      <c r="J212" s="120">
        <f t="shared" si="192"/>
        <v>85.844008361204018</v>
      </c>
      <c r="K212" s="79"/>
    </row>
    <row r="213" spans="1:11" ht="33" customHeight="1" x14ac:dyDescent="0.25">
      <c r="A213" s="37">
        <v>1</v>
      </c>
      <c r="B213" s="73" t="s">
        <v>84</v>
      </c>
      <c r="C213" s="120">
        <v>133</v>
      </c>
      <c r="D213" s="113">
        <f t="shared" si="193"/>
        <v>89</v>
      </c>
      <c r="E213" s="120">
        <v>106</v>
      </c>
      <c r="F213" s="186">
        <f>E213/D213*100</f>
        <v>119.10112359550563</v>
      </c>
      <c r="G213" s="647">
        <v>239.02759999999998</v>
      </c>
      <c r="H213" s="647">
        <f t="shared" si="194"/>
        <v>159</v>
      </c>
      <c r="I213" s="647">
        <v>172.69637999999998</v>
      </c>
      <c r="J213" s="120">
        <f t="shared" si="192"/>
        <v>108.6140754716981</v>
      </c>
      <c r="K213" s="79"/>
    </row>
    <row r="214" spans="1:11" ht="30" x14ac:dyDescent="0.25">
      <c r="A214" s="37">
        <v>1</v>
      </c>
      <c r="B214" s="241" t="s">
        <v>122</v>
      </c>
      <c r="C214" s="186">
        <f>SUM(C215)</f>
        <v>300</v>
      </c>
      <c r="D214" s="186">
        <f t="shared" ref="D214:I214" si="195">SUM(D215)</f>
        <v>200</v>
      </c>
      <c r="E214" s="186">
        <f t="shared" si="195"/>
        <v>191</v>
      </c>
      <c r="F214" s="186">
        <f t="shared" ref="F214:F216" si="196">E214/D214*100</f>
        <v>95.5</v>
      </c>
      <c r="G214" s="647">
        <f>SUM(G215)</f>
        <v>440.46</v>
      </c>
      <c r="H214" s="647">
        <f t="shared" si="195"/>
        <v>294</v>
      </c>
      <c r="I214" s="647">
        <f t="shared" si="195"/>
        <v>262.01324</v>
      </c>
      <c r="J214" s="120">
        <f t="shared" si="192"/>
        <v>89.120149659863941</v>
      </c>
      <c r="K214" s="79"/>
    </row>
    <row r="215" spans="1:11" ht="33" customHeight="1" x14ac:dyDescent="0.25">
      <c r="A215" s="37">
        <v>1</v>
      </c>
      <c r="B215" s="309" t="s">
        <v>118</v>
      </c>
      <c r="C215" s="186">
        <v>300</v>
      </c>
      <c r="D215" s="324">
        <f t="shared" si="193"/>
        <v>200</v>
      </c>
      <c r="E215" s="346">
        <v>191</v>
      </c>
      <c r="F215" s="186">
        <f t="shared" si="196"/>
        <v>95.5</v>
      </c>
      <c r="G215" s="647">
        <v>440.46</v>
      </c>
      <c r="H215" s="647">
        <f t="shared" si="194"/>
        <v>294</v>
      </c>
      <c r="I215" s="647">
        <v>262.01324</v>
      </c>
      <c r="J215" s="186">
        <f t="shared" si="192"/>
        <v>89.120149659863941</v>
      </c>
      <c r="K215" s="79"/>
    </row>
    <row r="216" spans="1:11" s="112" customFormat="1" ht="31.5" customHeight="1" thickBot="1" x14ac:dyDescent="0.3">
      <c r="A216" s="37">
        <v>1</v>
      </c>
      <c r="B216" s="123" t="s">
        <v>133</v>
      </c>
      <c r="C216" s="120">
        <v>1237</v>
      </c>
      <c r="D216" s="113">
        <f t="shared" si="193"/>
        <v>825</v>
      </c>
      <c r="E216" s="120">
        <v>846</v>
      </c>
      <c r="F216" s="120">
        <f t="shared" si="196"/>
        <v>102.54545454545453</v>
      </c>
      <c r="G216" s="647">
        <v>795.24256000000003</v>
      </c>
      <c r="H216" s="647">
        <f t="shared" si="194"/>
        <v>530</v>
      </c>
      <c r="I216" s="647">
        <v>543.87648000000002</v>
      </c>
      <c r="J216" s="120">
        <f t="shared" si="192"/>
        <v>102.61820377358491</v>
      </c>
      <c r="K216" s="111"/>
    </row>
    <row r="217" spans="1:11" ht="15.75" thickBot="1" x14ac:dyDescent="0.3">
      <c r="A217" s="37">
        <v>1</v>
      </c>
      <c r="B217" s="126" t="s">
        <v>3</v>
      </c>
      <c r="C217" s="464"/>
      <c r="D217" s="464"/>
      <c r="E217" s="464"/>
      <c r="F217" s="662"/>
      <c r="G217" s="675">
        <f>G214+G211+G216</f>
        <v>2372.4171962962964</v>
      </c>
      <c r="H217" s="675">
        <f t="shared" ref="H217:I217" si="197">H214+H211+H216</f>
        <v>1581</v>
      </c>
      <c r="I217" s="675">
        <f t="shared" si="197"/>
        <v>1491.93327</v>
      </c>
      <c r="J217" s="464">
        <f t="shared" si="192"/>
        <v>94.366430740037956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82"/>
      <c r="H218" s="382"/>
      <c r="I218" s="382"/>
      <c r="J218" s="150"/>
      <c r="K218" s="79"/>
    </row>
    <row r="219" spans="1:11" ht="29.25" customHeight="1" x14ac:dyDescent="0.25">
      <c r="A219" s="37">
        <v>1</v>
      </c>
      <c r="B219" s="742" t="s">
        <v>95</v>
      </c>
      <c r="C219" s="743"/>
      <c r="D219" s="743"/>
      <c r="E219" s="743"/>
      <c r="F219" s="744"/>
      <c r="G219" s="487"/>
      <c r="H219" s="487"/>
      <c r="I219" s="487"/>
      <c r="J219" s="151"/>
      <c r="K219" s="79"/>
    </row>
    <row r="220" spans="1:11" ht="30.75" customHeight="1" x14ac:dyDescent="0.25">
      <c r="A220" s="37">
        <v>1</v>
      </c>
      <c r="B220" s="241" t="s">
        <v>130</v>
      </c>
      <c r="C220" s="120">
        <f>SUM(C221:C224)</f>
        <v>5800</v>
      </c>
      <c r="D220" s="120">
        <f t="shared" ref="D220:E220" si="198">SUM(D221:D224)</f>
        <v>3866</v>
      </c>
      <c r="E220" s="120">
        <f t="shared" si="198"/>
        <v>4896</v>
      </c>
      <c r="F220" s="120">
        <f>E220/D220*100</f>
        <v>126.64252457320228</v>
      </c>
      <c r="G220" s="647">
        <f>SUM(G221:G224)</f>
        <v>11747.98090148148</v>
      </c>
      <c r="H220" s="647">
        <f t="shared" ref="H220:I220" si="199">SUM(H221:H224)</f>
        <v>7831</v>
      </c>
      <c r="I220" s="647">
        <f t="shared" si="199"/>
        <v>8535.8247700000011</v>
      </c>
      <c r="J220" s="120">
        <f t="shared" ref="J220:J232" si="200">I220/H220*100</f>
        <v>109.00044400459711</v>
      </c>
      <c r="K220" s="79"/>
    </row>
    <row r="221" spans="1:11" ht="38.1" customHeight="1" x14ac:dyDescent="0.25">
      <c r="A221" s="37">
        <v>1</v>
      </c>
      <c r="B221" s="73" t="s">
        <v>83</v>
      </c>
      <c r="C221" s="120">
        <v>4409</v>
      </c>
      <c r="D221" s="113">
        <f t="shared" ref="D221:D231" si="201">ROUND(C221/12*$B$3,0)</f>
        <v>2939</v>
      </c>
      <c r="E221" s="120">
        <v>3316</v>
      </c>
      <c r="F221" s="120">
        <f>E221/D221*100</f>
        <v>112.8274923443348</v>
      </c>
      <c r="G221" s="647">
        <v>9015.7224214814814</v>
      </c>
      <c r="H221" s="647">
        <f t="shared" ref="H221:H231" si="202">ROUND(G221/12*$B$3,0)</f>
        <v>6010</v>
      </c>
      <c r="I221" s="647">
        <v>5627.5545599999996</v>
      </c>
      <c r="J221" s="120">
        <f t="shared" si="200"/>
        <v>93.636515141430948</v>
      </c>
      <c r="K221" s="79"/>
    </row>
    <row r="222" spans="1:11" ht="38.1" customHeight="1" x14ac:dyDescent="0.25">
      <c r="A222" s="37">
        <v>1</v>
      </c>
      <c r="B222" s="73" t="s">
        <v>84</v>
      </c>
      <c r="C222" s="120">
        <v>1323</v>
      </c>
      <c r="D222" s="113">
        <f t="shared" si="201"/>
        <v>882</v>
      </c>
      <c r="E222" s="120">
        <v>1554</v>
      </c>
      <c r="F222" s="120">
        <f>E222/D222*100</f>
        <v>176.19047619047618</v>
      </c>
      <c r="G222" s="647">
        <v>2377.6956</v>
      </c>
      <c r="H222" s="647">
        <f t="shared" si="202"/>
        <v>1585</v>
      </c>
      <c r="I222" s="647">
        <v>2772.7020500000003</v>
      </c>
      <c r="J222" s="120">
        <f t="shared" si="200"/>
        <v>174.93388328075713</v>
      </c>
      <c r="K222" s="79"/>
    </row>
    <row r="223" spans="1:11" ht="44.25" customHeight="1" x14ac:dyDescent="0.25">
      <c r="A223" s="37">
        <v>1</v>
      </c>
      <c r="B223" s="73" t="s">
        <v>124</v>
      </c>
      <c r="C223" s="120"/>
      <c r="D223" s="113">
        <f t="shared" si="201"/>
        <v>0</v>
      </c>
      <c r="E223" s="120"/>
      <c r="F223" s="120"/>
      <c r="G223" s="647"/>
      <c r="H223" s="647">
        <f t="shared" si="202"/>
        <v>0</v>
      </c>
      <c r="I223" s="647"/>
      <c r="J223" s="120" t="e">
        <f t="shared" si="200"/>
        <v>#DIV/0!</v>
      </c>
      <c r="K223" s="79"/>
    </row>
    <row r="224" spans="1:11" ht="38.1" customHeight="1" x14ac:dyDescent="0.25">
      <c r="A224" s="37">
        <v>1</v>
      </c>
      <c r="B224" s="73" t="s">
        <v>125</v>
      </c>
      <c r="C224" s="120">
        <v>68</v>
      </c>
      <c r="D224" s="113">
        <f t="shared" si="201"/>
        <v>45</v>
      </c>
      <c r="E224" s="120">
        <v>26</v>
      </c>
      <c r="F224" s="120">
        <f t="shared" ref="F224:F231" si="203">E224/D224*100</f>
        <v>57.777777777777771</v>
      </c>
      <c r="G224" s="647">
        <v>354.56288000000001</v>
      </c>
      <c r="H224" s="647">
        <f t="shared" si="202"/>
        <v>236</v>
      </c>
      <c r="I224" s="647">
        <v>135.56816000000001</v>
      </c>
      <c r="J224" s="120">
        <f t="shared" si="200"/>
        <v>57.444135593220345</v>
      </c>
      <c r="K224" s="79"/>
    </row>
    <row r="225" spans="1:11" ht="47.25" customHeight="1" x14ac:dyDescent="0.25">
      <c r="A225" s="37">
        <v>1</v>
      </c>
      <c r="B225" s="241" t="s">
        <v>122</v>
      </c>
      <c r="C225" s="120">
        <f>SUM(C226:C230)</f>
        <v>13479</v>
      </c>
      <c r="D225" s="120">
        <f>SUM(D226:D230)</f>
        <v>8985</v>
      </c>
      <c r="E225" s="120">
        <f t="shared" ref="E225:I225" si="204">SUM(E226:E230)</f>
        <v>4999</v>
      </c>
      <c r="F225" s="120">
        <f t="shared" si="203"/>
        <v>55.637173066221479</v>
      </c>
      <c r="G225" s="647">
        <f>SUM(G226:G230)</f>
        <v>21047.171619999997</v>
      </c>
      <c r="H225" s="647">
        <f t="shared" si="204"/>
        <v>14031</v>
      </c>
      <c r="I225" s="647">
        <f t="shared" si="204"/>
        <v>7712.7473400000008</v>
      </c>
      <c r="J225" s="120">
        <f t="shared" si="200"/>
        <v>54.969334616206979</v>
      </c>
      <c r="K225" s="79"/>
    </row>
    <row r="226" spans="1:11" ht="30" x14ac:dyDescent="0.25">
      <c r="A226" s="37">
        <v>1</v>
      </c>
      <c r="B226" s="73" t="s">
        <v>118</v>
      </c>
      <c r="C226" s="120">
        <v>6500</v>
      </c>
      <c r="D226" s="113">
        <f t="shared" si="201"/>
        <v>4333</v>
      </c>
      <c r="E226" s="120">
        <v>2396</v>
      </c>
      <c r="F226" s="120">
        <f t="shared" si="203"/>
        <v>55.296561273944143</v>
      </c>
      <c r="G226" s="647">
        <v>9543.2999999999993</v>
      </c>
      <c r="H226" s="647">
        <f t="shared" si="202"/>
        <v>6362</v>
      </c>
      <c r="I226" s="647">
        <v>3392.0294800000001</v>
      </c>
      <c r="J226" s="120">
        <f t="shared" si="200"/>
        <v>53.317030493555485</v>
      </c>
      <c r="K226" s="79"/>
    </row>
    <row r="227" spans="1:11" ht="45" customHeight="1" x14ac:dyDescent="0.25">
      <c r="A227" s="37">
        <v>1</v>
      </c>
      <c r="B227" s="73" t="s">
        <v>128</v>
      </c>
      <c r="C227" s="120">
        <v>3800</v>
      </c>
      <c r="D227" s="113">
        <f t="shared" si="201"/>
        <v>2533</v>
      </c>
      <c r="E227" s="120">
        <v>817</v>
      </c>
      <c r="F227" s="120">
        <f t="shared" si="203"/>
        <v>32.254243979470978</v>
      </c>
      <c r="G227" s="647">
        <v>8500.1736199999996</v>
      </c>
      <c r="H227" s="647">
        <f t="shared" si="202"/>
        <v>5667</v>
      </c>
      <c r="I227" s="647">
        <v>2645.8381700000004</v>
      </c>
      <c r="J227" s="120">
        <f t="shared" si="200"/>
        <v>46.688515440268233</v>
      </c>
      <c r="K227" s="79"/>
    </row>
    <row r="228" spans="1:11" ht="45" customHeight="1" x14ac:dyDescent="0.25">
      <c r="A228" s="37">
        <v>1</v>
      </c>
      <c r="B228" s="73" t="s">
        <v>119</v>
      </c>
      <c r="C228" s="120">
        <v>2079</v>
      </c>
      <c r="D228" s="113">
        <f t="shared" si="201"/>
        <v>1386</v>
      </c>
      <c r="E228" s="120">
        <v>1058</v>
      </c>
      <c r="F228" s="120">
        <f t="shared" si="203"/>
        <v>76.334776334776336</v>
      </c>
      <c r="G228" s="647">
        <v>1748.4390000000001</v>
      </c>
      <c r="H228" s="647">
        <f t="shared" si="202"/>
        <v>1166</v>
      </c>
      <c r="I228" s="647">
        <v>870.16729000000009</v>
      </c>
      <c r="J228" s="120">
        <f t="shared" si="200"/>
        <v>74.628412521440836</v>
      </c>
      <c r="K228" s="79"/>
    </row>
    <row r="229" spans="1:11" ht="38.1" customHeight="1" x14ac:dyDescent="0.25">
      <c r="A229" s="37">
        <v>1</v>
      </c>
      <c r="B229" s="73" t="s">
        <v>86</v>
      </c>
      <c r="C229" s="120">
        <v>200</v>
      </c>
      <c r="D229" s="113">
        <f t="shared" si="201"/>
        <v>133</v>
      </c>
      <c r="E229" s="113">
        <v>132</v>
      </c>
      <c r="F229" s="120">
        <f t="shared" si="203"/>
        <v>99.248120300751879</v>
      </c>
      <c r="G229" s="647">
        <v>684.74</v>
      </c>
      <c r="H229" s="647">
        <f t="shared" si="202"/>
        <v>456</v>
      </c>
      <c r="I229" s="647">
        <v>427.53594999999996</v>
      </c>
      <c r="J229" s="120">
        <f t="shared" si="200"/>
        <v>93.757883771929812</v>
      </c>
      <c r="K229" s="79"/>
    </row>
    <row r="230" spans="1:11" ht="38.1" customHeight="1" x14ac:dyDescent="0.25">
      <c r="A230" s="37">
        <v>1</v>
      </c>
      <c r="B230" s="309" t="s">
        <v>87</v>
      </c>
      <c r="C230" s="186">
        <v>900</v>
      </c>
      <c r="D230" s="324">
        <f t="shared" si="201"/>
        <v>600</v>
      </c>
      <c r="E230" s="324">
        <v>596</v>
      </c>
      <c r="F230" s="186">
        <f t="shared" si="203"/>
        <v>99.333333333333329</v>
      </c>
      <c r="G230" s="647">
        <v>570.51900000000001</v>
      </c>
      <c r="H230" s="647">
        <f t="shared" si="202"/>
        <v>380</v>
      </c>
      <c r="I230" s="647">
        <v>377.17644999999999</v>
      </c>
      <c r="J230" s="186">
        <f t="shared" si="200"/>
        <v>99.25696052631578</v>
      </c>
      <c r="K230" s="79"/>
    </row>
    <row r="231" spans="1:11" s="112" customFormat="1" ht="31.5" customHeight="1" thickBot="1" x14ac:dyDescent="0.3">
      <c r="A231" s="37">
        <v>1</v>
      </c>
      <c r="B231" s="123" t="s">
        <v>133</v>
      </c>
      <c r="C231" s="120">
        <v>16048</v>
      </c>
      <c r="D231" s="113">
        <f t="shared" si="201"/>
        <v>10699</v>
      </c>
      <c r="E231" s="120">
        <v>11110</v>
      </c>
      <c r="F231" s="120">
        <f t="shared" si="203"/>
        <v>103.84148051219739</v>
      </c>
      <c r="G231" s="647">
        <v>10316.938239999999</v>
      </c>
      <c r="H231" s="647">
        <f t="shared" si="202"/>
        <v>6878</v>
      </c>
      <c r="I231" s="647">
        <v>7086.6566399999992</v>
      </c>
      <c r="J231" s="120">
        <f t="shared" si="200"/>
        <v>103.03368188426867</v>
      </c>
      <c r="K231" s="111"/>
    </row>
    <row r="232" spans="1:11" ht="15.75" thickBot="1" x14ac:dyDescent="0.3">
      <c r="A232" s="37">
        <v>1</v>
      </c>
      <c r="B232" s="117" t="s">
        <v>3</v>
      </c>
      <c r="C232" s="464"/>
      <c r="D232" s="464"/>
      <c r="E232" s="464"/>
      <c r="F232" s="662"/>
      <c r="G232" s="703">
        <f>G225+G220+G231</f>
        <v>43112.090761481479</v>
      </c>
      <c r="H232" s="703">
        <f t="shared" ref="H232:I232" si="205">H225+H220+H231</f>
        <v>28740</v>
      </c>
      <c r="I232" s="703">
        <f t="shared" si="205"/>
        <v>23335.228750000002</v>
      </c>
      <c r="J232" s="464">
        <f t="shared" si="200"/>
        <v>81.194254523312452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68"/>
      <c r="G233" s="373"/>
      <c r="H233" s="373"/>
      <c r="I233" s="373"/>
      <c r="J233" s="110"/>
      <c r="K233" s="79"/>
    </row>
    <row r="234" spans="1:11" ht="29.25" customHeight="1" x14ac:dyDescent="0.25">
      <c r="A234" s="37">
        <v>1</v>
      </c>
      <c r="B234" s="75" t="s">
        <v>96</v>
      </c>
      <c r="C234" s="125"/>
      <c r="D234" s="125"/>
      <c r="E234" s="125"/>
      <c r="F234" s="125"/>
      <c r="G234" s="372"/>
      <c r="H234" s="372"/>
      <c r="I234" s="372"/>
      <c r="J234" s="161"/>
      <c r="K234" s="79"/>
    </row>
    <row r="235" spans="1:11" ht="30" x14ac:dyDescent="0.25">
      <c r="A235" s="37">
        <v>1</v>
      </c>
      <c r="B235" s="241" t="s">
        <v>130</v>
      </c>
      <c r="C235" s="120">
        <f>SUM(C236:C237)</f>
        <v>1404</v>
      </c>
      <c r="D235" s="120">
        <f t="shared" ref="D235" si="206">SUM(D236:D237)</f>
        <v>936</v>
      </c>
      <c r="E235" s="120">
        <f t="shared" ref="E235" si="207">SUM(E236:E237)</f>
        <v>310</v>
      </c>
      <c r="F235" s="120">
        <f>E235/D235*100</f>
        <v>33.119658119658119</v>
      </c>
      <c r="G235" s="372">
        <f>SUM(G236:G237)</f>
        <v>2789.7350192592589</v>
      </c>
      <c r="H235" s="372">
        <f t="shared" ref="H235:I235" si="208">SUM(H236:H237)</f>
        <v>1860</v>
      </c>
      <c r="I235" s="372">
        <f t="shared" si="208"/>
        <v>408.25391999999988</v>
      </c>
      <c r="J235" s="120">
        <f t="shared" ref="J235:J241" si="209">I235/H235*100</f>
        <v>21.949135483870961</v>
      </c>
      <c r="K235" s="79"/>
    </row>
    <row r="236" spans="1:11" ht="30" x14ac:dyDescent="0.25">
      <c r="A236" s="37">
        <v>1</v>
      </c>
      <c r="B236" s="73" t="s">
        <v>83</v>
      </c>
      <c r="C236" s="120">
        <v>1076</v>
      </c>
      <c r="D236" s="113">
        <f t="shared" ref="D236:D240" si="210">ROUND(C236/12*$B$3,0)</f>
        <v>717</v>
      </c>
      <c r="E236" s="120">
        <v>296</v>
      </c>
      <c r="F236" s="120">
        <f>E236/D236*100</f>
        <v>41.283124128312416</v>
      </c>
      <c r="G236" s="372">
        <v>2200.2534192592589</v>
      </c>
      <c r="H236" s="372">
        <f t="shared" ref="H236:H240" si="211">ROUND(G236/12*$B$3,0)</f>
        <v>1467</v>
      </c>
      <c r="I236" s="372">
        <v>379.06273999999991</v>
      </c>
      <c r="J236" s="120">
        <f t="shared" si="209"/>
        <v>25.83931424676209</v>
      </c>
      <c r="K236" s="79"/>
    </row>
    <row r="237" spans="1:11" ht="30" x14ac:dyDescent="0.25">
      <c r="A237" s="37">
        <v>1</v>
      </c>
      <c r="B237" s="73" t="s">
        <v>84</v>
      </c>
      <c r="C237" s="120">
        <v>328</v>
      </c>
      <c r="D237" s="113">
        <f t="shared" si="210"/>
        <v>219</v>
      </c>
      <c r="E237" s="120">
        <v>14</v>
      </c>
      <c r="F237" s="120">
        <f>E237/D237*100</f>
        <v>6.3926940639269407</v>
      </c>
      <c r="G237" s="388">
        <v>589.48159999999996</v>
      </c>
      <c r="H237" s="372">
        <f t="shared" si="211"/>
        <v>393</v>
      </c>
      <c r="I237" s="388">
        <v>29.191179999999999</v>
      </c>
      <c r="J237" s="120">
        <f t="shared" si="209"/>
        <v>7.4277811704834606</v>
      </c>
      <c r="K237" s="79"/>
    </row>
    <row r="238" spans="1:11" ht="30" x14ac:dyDescent="0.25">
      <c r="A238" s="37">
        <v>1</v>
      </c>
      <c r="B238" s="241" t="s">
        <v>122</v>
      </c>
      <c r="C238" s="186">
        <f>SUM(C239)</f>
        <v>236</v>
      </c>
      <c r="D238" s="186">
        <f t="shared" ref="D238:I238" si="212">SUM(D239)</f>
        <v>157</v>
      </c>
      <c r="E238" s="186">
        <f t="shared" si="212"/>
        <v>50</v>
      </c>
      <c r="F238" s="120">
        <f t="shared" ref="F238:F240" si="213">E238/D238*100</f>
        <v>31.847133757961782</v>
      </c>
      <c r="G238" s="388">
        <f>SUM(G239)</f>
        <v>346.49520000000001</v>
      </c>
      <c r="H238" s="388">
        <f t="shared" si="212"/>
        <v>231</v>
      </c>
      <c r="I238" s="388">
        <f t="shared" si="212"/>
        <v>70.498940000000005</v>
      </c>
      <c r="J238" s="388">
        <f t="shared" si="209"/>
        <v>30.519021645021649</v>
      </c>
      <c r="K238" s="79"/>
    </row>
    <row r="239" spans="1:11" ht="30" x14ac:dyDescent="0.25">
      <c r="A239" s="37">
        <v>1</v>
      </c>
      <c r="B239" s="309" t="s">
        <v>118</v>
      </c>
      <c r="C239" s="186">
        <v>236</v>
      </c>
      <c r="D239" s="324">
        <f t="shared" si="210"/>
        <v>157</v>
      </c>
      <c r="E239" s="186">
        <v>50</v>
      </c>
      <c r="F239" s="186">
        <f t="shared" si="213"/>
        <v>31.847133757961782</v>
      </c>
      <c r="G239" s="388">
        <v>346.49520000000001</v>
      </c>
      <c r="H239" s="388">
        <f t="shared" si="211"/>
        <v>231</v>
      </c>
      <c r="I239" s="388">
        <v>70.498940000000005</v>
      </c>
      <c r="J239" s="388">
        <f t="shared" si="209"/>
        <v>30.519021645021649</v>
      </c>
      <c r="K239" s="79"/>
    </row>
    <row r="240" spans="1:11" s="112" customFormat="1" ht="31.5" customHeight="1" thickBot="1" x14ac:dyDescent="0.3">
      <c r="A240" s="37">
        <v>1</v>
      </c>
      <c r="B240" s="123" t="s">
        <v>133</v>
      </c>
      <c r="C240" s="120">
        <v>2400</v>
      </c>
      <c r="D240" s="113">
        <f t="shared" si="210"/>
        <v>1600</v>
      </c>
      <c r="E240" s="120">
        <v>883</v>
      </c>
      <c r="F240" s="120">
        <f t="shared" si="213"/>
        <v>55.1875</v>
      </c>
      <c r="G240" s="647">
        <v>1542.912</v>
      </c>
      <c r="H240" s="647">
        <f t="shared" si="211"/>
        <v>1029</v>
      </c>
      <c r="I240" s="647">
        <v>565.09152000000006</v>
      </c>
      <c r="J240" s="122">
        <f t="shared" si="209"/>
        <v>54.916571428571437</v>
      </c>
      <c r="K240" s="111"/>
    </row>
    <row r="241" spans="1:11" ht="15.75" thickBot="1" x14ac:dyDescent="0.3">
      <c r="A241" s="37">
        <v>1</v>
      </c>
      <c r="B241" s="126" t="s">
        <v>3</v>
      </c>
      <c r="C241" s="464"/>
      <c r="D241" s="464"/>
      <c r="E241" s="464"/>
      <c r="F241" s="662"/>
      <c r="G241" s="675">
        <f>G235+G238+G240</f>
        <v>4679.142219259259</v>
      </c>
      <c r="H241" s="675">
        <f t="shared" ref="H241:I241" si="214">H235+H238+H240</f>
        <v>3120</v>
      </c>
      <c r="I241" s="675">
        <f t="shared" si="214"/>
        <v>1043.84438</v>
      </c>
      <c r="J241" s="464">
        <f t="shared" si="209"/>
        <v>33.456550641025643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686"/>
      <c r="G242" s="385"/>
      <c r="H242" s="385"/>
      <c r="I242" s="385"/>
      <c r="J242" s="683"/>
      <c r="K242" s="79"/>
    </row>
    <row r="243" spans="1:11" ht="38.25" customHeight="1" x14ac:dyDescent="0.25">
      <c r="A243" s="37">
        <v>1</v>
      </c>
      <c r="B243" s="200" t="s">
        <v>97</v>
      </c>
      <c r="C243" s="120"/>
      <c r="D243" s="120"/>
      <c r="E243" s="120"/>
      <c r="F243" s="120"/>
      <c r="G243" s="376"/>
      <c r="H243" s="376"/>
      <c r="I243" s="376"/>
      <c r="J243" s="120"/>
      <c r="K243" s="79"/>
    </row>
    <row r="244" spans="1:11" ht="30" x14ac:dyDescent="0.25">
      <c r="A244" s="37">
        <v>1</v>
      </c>
      <c r="B244" s="241" t="s">
        <v>130</v>
      </c>
      <c r="C244" s="120">
        <f>SUM(C245:C246)</f>
        <v>1063</v>
      </c>
      <c r="D244" s="120">
        <f t="shared" ref="D244" si="215">SUM(D245:D246)</f>
        <v>708</v>
      </c>
      <c r="E244" s="120">
        <f t="shared" ref="E244" si="216">SUM(E245:E246)</f>
        <v>393</v>
      </c>
      <c r="F244" s="120">
        <f>E244/D244*100</f>
        <v>55.508474576271183</v>
      </c>
      <c r="G244" s="647">
        <f>SUM(G245:G246)</f>
        <v>2112.2544259259257</v>
      </c>
      <c r="H244" s="647">
        <f t="shared" ref="H244:I244" si="217">SUM(H245:H246)</f>
        <v>1408</v>
      </c>
      <c r="I244" s="647">
        <f t="shared" si="217"/>
        <v>555.53902000000005</v>
      </c>
      <c r="J244" s="122">
        <f t="shared" ref="J244:J250" si="218">I244/H244*100</f>
        <v>39.455896306818182</v>
      </c>
      <c r="K244" s="79"/>
    </row>
    <row r="245" spans="1:11" ht="30" x14ac:dyDescent="0.25">
      <c r="A245" s="37">
        <v>1</v>
      </c>
      <c r="B245" s="73" t="s">
        <v>83</v>
      </c>
      <c r="C245" s="120">
        <v>815</v>
      </c>
      <c r="D245" s="113">
        <f t="shared" ref="D245:D249" si="219">ROUND(C245/12*$B$3,0)</f>
        <v>543</v>
      </c>
      <c r="E245" s="120">
        <v>369</v>
      </c>
      <c r="F245" s="120">
        <f>E245/D245*100</f>
        <v>67.95580110497238</v>
      </c>
      <c r="G245" s="647">
        <v>1666.5488259259259</v>
      </c>
      <c r="H245" s="647">
        <f t="shared" ref="H245:H248" si="220">ROUND(G245/12*$B$3,0)</f>
        <v>1111</v>
      </c>
      <c r="I245" s="647">
        <v>517.04758000000004</v>
      </c>
      <c r="J245" s="122">
        <f t="shared" si="218"/>
        <v>46.538936093609365</v>
      </c>
      <c r="K245" s="79"/>
    </row>
    <row r="246" spans="1:11" ht="30" x14ac:dyDescent="0.25">
      <c r="A246" s="37">
        <v>1</v>
      </c>
      <c r="B246" s="73" t="s">
        <v>84</v>
      </c>
      <c r="C246" s="120">
        <v>248</v>
      </c>
      <c r="D246" s="113">
        <f t="shared" si="219"/>
        <v>165</v>
      </c>
      <c r="E246" s="120">
        <v>24</v>
      </c>
      <c r="F246" s="120">
        <f>E246/D246*100</f>
        <v>14.545454545454545</v>
      </c>
      <c r="G246" s="647">
        <v>445.7056</v>
      </c>
      <c r="H246" s="647">
        <f t="shared" si="220"/>
        <v>297</v>
      </c>
      <c r="I246" s="647">
        <v>38.491440000000004</v>
      </c>
      <c r="J246" s="122">
        <f t="shared" si="218"/>
        <v>12.960080808080809</v>
      </c>
      <c r="K246" s="79"/>
    </row>
    <row r="247" spans="1:11" ht="30" x14ac:dyDescent="0.25">
      <c r="A247" s="37">
        <v>1</v>
      </c>
      <c r="B247" s="241" t="s">
        <v>122</v>
      </c>
      <c r="C247" s="186">
        <f>SUM(C248)</f>
        <v>500</v>
      </c>
      <c r="D247" s="186">
        <f t="shared" ref="D247:I247" si="221">SUM(D248)</f>
        <v>333</v>
      </c>
      <c r="E247" s="186">
        <f t="shared" si="221"/>
        <v>350</v>
      </c>
      <c r="F247" s="120">
        <f t="shared" ref="F247:F249" si="222">E247/D247*100</f>
        <v>105.10510510510511</v>
      </c>
      <c r="G247" s="647">
        <f>SUM(G248)</f>
        <v>734.1</v>
      </c>
      <c r="H247" s="647">
        <f t="shared" si="221"/>
        <v>489</v>
      </c>
      <c r="I247" s="647">
        <f t="shared" si="221"/>
        <v>533.17531999999994</v>
      </c>
      <c r="J247" s="122">
        <f t="shared" si="218"/>
        <v>109.03380777096115</v>
      </c>
      <c r="K247" s="79"/>
    </row>
    <row r="248" spans="1:11" ht="30" x14ac:dyDescent="0.25">
      <c r="A248" s="37">
        <v>1</v>
      </c>
      <c r="B248" s="309" t="s">
        <v>118</v>
      </c>
      <c r="C248" s="186">
        <v>500</v>
      </c>
      <c r="D248" s="324">
        <f t="shared" si="219"/>
        <v>333</v>
      </c>
      <c r="E248" s="186">
        <v>350</v>
      </c>
      <c r="F248" s="186">
        <f t="shared" si="222"/>
        <v>105.10510510510511</v>
      </c>
      <c r="G248" s="647">
        <v>734.1</v>
      </c>
      <c r="H248" s="647">
        <f t="shared" si="220"/>
        <v>489</v>
      </c>
      <c r="I248" s="647">
        <v>533.17531999999994</v>
      </c>
      <c r="J248" s="653">
        <f t="shared" si="218"/>
        <v>109.03380777096115</v>
      </c>
      <c r="K248" s="79"/>
    </row>
    <row r="249" spans="1:11" s="112" customFormat="1" ht="31.5" customHeight="1" thickBot="1" x14ac:dyDescent="0.3">
      <c r="A249" s="37">
        <v>1</v>
      </c>
      <c r="B249" s="123" t="s">
        <v>133</v>
      </c>
      <c r="C249" s="120">
        <v>1800</v>
      </c>
      <c r="D249" s="113">
        <f t="shared" si="219"/>
        <v>1200</v>
      </c>
      <c r="E249" s="120">
        <v>183</v>
      </c>
      <c r="F249" s="120">
        <f t="shared" si="222"/>
        <v>15.25</v>
      </c>
      <c r="G249" s="647">
        <v>1157.184</v>
      </c>
      <c r="H249" s="647">
        <f>ROUND(G249/12*$B$3,0)</f>
        <v>771</v>
      </c>
      <c r="I249" s="647">
        <v>117.64704</v>
      </c>
      <c r="J249" s="122">
        <f t="shared" si="218"/>
        <v>15.25901945525292</v>
      </c>
      <c r="K249" s="111"/>
    </row>
    <row r="250" spans="1:11" ht="15.75" thickBot="1" x14ac:dyDescent="0.3">
      <c r="A250" s="37">
        <v>1</v>
      </c>
      <c r="B250" s="316" t="s">
        <v>3</v>
      </c>
      <c r="C250" s="367"/>
      <c r="D250" s="367"/>
      <c r="E250" s="367"/>
      <c r="F250" s="366"/>
      <c r="G250" s="418">
        <f>G244+G247+G249</f>
        <v>4003.5384259259254</v>
      </c>
      <c r="H250" s="418">
        <f t="shared" ref="H250:I250" si="223">H244+H247+H249</f>
        <v>2668</v>
      </c>
      <c r="I250" s="418">
        <f t="shared" si="223"/>
        <v>1206.3613800000001</v>
      </c>
      <c r="J250" s="367">
        <f t="shared" si="218"/>
        <v>45.215943778110947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20"/>
      <c r="H251" s="420"/>
      <c r="I251" s="385"/>
      <c r="J251" s="70"/>
      <c r="K251" s="79"/>
    </row>
    <row r="252" spans="1:11" ht="15" customHeight="1" x14ac:dyDescent="0.25">
      <c r="A252" s="37">
        <v>1</v>
      </c>
      <c r="B252" s="302" t="s">
        <v>36</v>
      </c>
      <c r="C252" s="303"/>
      <c r="D252" s="303"/>
      <c r="E252" s="304"/>
      <c r="F252" s="303"/>
      <c r="G252" s="421"/>
      <c r="H252" s="421"/>
      <c r="I252" s="389"/>
      <c r="J252" s="303"/>
      <c r="K252" s="79"/>
    </row>
    <row r="253" spans="1:11" s="112" customFormat="1" ht="33.75" customHeight="1" x14ac:dyDescent="0.25">
      <c r="A253" s="37">
        <v>1</v>
      </c>
      <c r="B253" s="499" t="s">
        <v>130</v>
      </c>
      <c r="C253" s="336">
        <f>SUM(C244,C235,C220,C211,C201,C189,C177,C167,C157,C148,C133,C123,C108,C93,C84,C75,C66,C53,C30,C41)</f>
        <v>117575</v>
      </c>
      <c r="D253" s="336">
        <f>SUM(D244,D235,D220,D211,D201,D189,D177,D167,D157,D148,D133,D123,D108,D93,D84,D75,D66,D53,D30,D41)</f>
        <v>78381</v>
      </c>
      <c r="E253" s="336">
        <f>SUM(E244,E235,E220,E211,E201,E189,E177,E167,E157,E148,E133,E123,E108,E93,E84,E75,E66,E53,E30,E41)</f>
        <v>87676</v>
      </c>
      <c r="F253" s="317">
        <f t="shared" ref="F253:F266" si="224">E253/D253*100</f>
        <v>111.85874127658488</v>
      </c>
      <c r="G253" s="493">
        <f>SUM(G244,G235,G220,G211,G201,G189,G177,G167,G157,G148,G133,G123,G108,G93,G84,G75,G66,G53,G41,G30)</f>
        <v>238223.80485333333</v>
      </c>
      <c r="H253" s="493">
        <f>SUM(H244,H235,H220,H211,H201,H189,H177,H167,H157,H148,H133,H123,H108,H93,H84,H75,H66,H53,H41,H30)</f>
        <v>158814</v>
      </c>
      <c r="I253" s="493">
        <f>SUM(I244,I235,I220,I211,I201,I189,I177,I167,I157,I148,I133,I123,I108,I93,I84,I75,I66,I53,I41,I30)</f>
        <v>174339.72057000003</v>
      </c>
      <c r="J253" s="493">
        <f t="shared" ref="J253:J267" si="225">I253/H253*100</f>
        <v>109.77604025463752</v>
      </c>
      <c r="K253" s="111"/>
    </row>
    <row r="254" spans="1:11" s="112" customFormat="1" ht="30" customHeight="1" x14ac:dyDescent="0.25">
      <c r="A254" s="37">
        <v>1</v>
      </c>
      <c r="B254" s="318" t="s">
        <v>83</v>
      </c>
      <c r="C254" s="336">
        <f>SUM(C245,C236,C221,C212,C202,C149,C134,C124,C109,C94,C85,C76,C67,C31)</f>
        <v>89172</v>
      </c>
      <c r="D254" s="336">
        <f>SUM(D245,D236,D221,D212,D202,D149,D134,D124,D109,D94,D85,D76,D67,D31)</f>
        <v>59447</v>
      </c>
      <c r="E254" s="336">
        <f>SUM(E245,E236,E221,E212,E202,E149,E134,E124,E109,E94,E85,E76,E67,E31)</f>
        <v>63884</v>
      </c>
      <c r="F254" s="317">
        <f t="shared" si="224"/>
        <v>107.46379127626288</v>
      </c>
      <c r="G254" s="493">
        <f t="shared" ref="G254:I255" si="226">SUM(G245,G236,G221,G212,G202,G149,G134,G124,G109,G94,G85,G76,G67,G31)</f>
        <v>182342.93485333334</v>
      </c>
      <c r="H254" s="493">
        <f t="shared" si="226"/>
        <v>121560</v>
      </c>
      <c r="I254" s="493">
        <f t="shared" si="226"/>
        <v>123926.32115999999</v>
      </c>
      <c r="J254" s="493">
        <f t="shared" si="225"/>
        <v>101.94662813425468</v>
      </c>
      <c r="K254" s="111"/>
    </row>
    <row r="255" spans="1:11" s="112" customFormat="1" ht="30" customHeight="1" x14ac:dyDescent="0.25">
      <c r="A255" s="37">
        <v>1</v>
      </c>
      <c r="B255" s="318" t="s">
        <v>84</v>
      </c>
      <c r="C255" s="336">
        <f>SUM(C246,C237,C222,C213,C203,C150,C135,C125,C110,C95,C86,C77,C68,C32)</f>
        <v>26988</v>
      </c>
      <c r="D255" s="336">
        <f>SUM(D246,D237,D222,D213,D203,D150,D135,D127,D110,D95,D86,D77,D68,D32)</f>
        <v>17991</v>
      </c>
      <c r="E255" s="336">
        <f>SUM(E246,E237,E222,E213,E203,E150,E135,E125,E110,E95,E86,E77,E68,E32)</f>
        <v>22352</v>
      </c>
      <c r="F255" s="317">
        <f t="shared" si="224"/>
        <v>124.2398977266411</v>
      </c>
      <c r="G255" s="493">
        <f t="shared" si="226"/>
        <v>48502.833600000005</v>
      </c>
      <c r="H255" s="493">
        <f t="shared" si="226"/>
        <v>32335</v>
      </c>
      <c r="I255" s="493">
        <f t="shared" si="226"/>
        <v>42918.044470000001</v>
      </c>
      <c r="J255" s="493">
        <f t="shared" si="225"/>
        <v>132.72937828977888</v>
      </c>
      <c r="K255" s="111"/>
    </row>
    <row r="256" spans="1:11" s="112" customFormat="1" ht="44.25" customHeight="1" x14ac:dyDescent="0.25">
      <c r="A256" s="37">
        <v>1</v>
      </c>
      <c r="B256" s="318" t="s">
        <v>124</v>
      </c>
      <c r="C256" s="336">
        <f t="shared" ref="C256:E257" si="227">SUM(C223,C190,C178,C168,C158,C136,C111,C96,C54,C42)</f>
        <v>888</v>
      </c>
      <c r="D256" s="336">
        <f t="shared" si="227"/>
        <v>592</v>
      </c>
      <c r="E256" s="336">
        <f t="shared" si="227"/>
        <v>892</v>
      </c>
      <c r="F256" s="317">
        <f t="shared" si="224"/>
        <v>150.67567567567568</v>
      </c>
      <c r="G256" s="493">
        <f t="shared" ref="G256:I257" si="228">SUM(G223,G190,G178,G168,G158,G136,G111,G96,G54,G42)</f>
        <v>4630.1740799999998</v>
      </c>
      <c r="H256" s="493">
        <f t="shared" si="228"/>
        <v>3086</v>
      </c>
      <c r="I256" s="493">
        <f t="shared" si="228"/>
        <v>4643.2094200000001</v>
      </c>
      <c r="J256" s="493">
        <f t="shared" si="225"/>
        <v>150.46044782890473</v>
      </c>
      <c r="K256" s="111"/>
    </row>
    <row r="257" spans="1:11" s="112" customFormat="1" ht="30" customHeight="1" x14ac:dyDescent="0.25">
      <c r="A257" s="37">
        <v>1</v>
      </c>
      <c r="B257" s="318" t="s">
        <v>125</v>
      </c>
      <c r="C257" s="336">
        <f t="shared" si="227"/>
        <v>527</v>
      </c>
      <c r="D257" s="336">
        <f t="shared" si="227"/>
        <v>351</v>
      </c>
      <c r="E257" s="336">
        <f t="shared" si="227"/>
        <v>548</v>
      </c>
      <c r="F257" s="317">
        <f t="shared" si="224"/>
        <v>156.12535612535612</v>
      </c>
      <c r="G257" s="493">
        <f t="shared" si="228"/>
        <v>2747.8623200000002</v>
      </c>
      <c r="H257" s="493">
        <f t="shared" si="228"/>
        <v>1833</v>
      </c>
      <c r="I257" s="493">
        <f t="shared" si="228"/>
        <v>2852.14552</v>
      </c>
      <c r="J257" s="493">
        <f t="shared" si="225"/>
        <v>155.59986470267322</v>
      </c>
      <c r="K257" s="111"/>
    </row>
    <row r="258" spans="1:11" s="112" customFormat="1" ht="45" customHeight="1" x14ac:dyDescent="0.25">
      <c r="A258" s="37">
        <v>1</v>
      </c>
      <c r="B258" s="499" t="s">
        <v>122</v>
      </c>
      <c r="C258" s="336">
        <f>SUM(C247,C238,C225,C214,C204,C192,C180,C170,C160,C151,C138,C126,C113,C98,C87,C78,C69,C56,C44,C33)</f>
        <v>166805</v>
      </c>
      <c r="D258" s="336">
        <f>SUM(D247,D238,D225,D214,D204,D192,D180,D170,D160,D151,D138,D126,D113,D98,D87,D78,D69,D56,D44,D33)</f>
        <v>111102</v>
      </c>
      <c r="E258" s="336">
        <f>SUM(E247,E238,E225,E214,E204,E192,E180,E170,E160,E151,E138,E126,E113,E98,E87,E78,E69,E56,E44,E33)</f>
        <v>117378</v>
      </c>
      <c r="F258" s="317">
        <f t="shared" si="224"/>
        <v>105.64886320678295</v>
      </c>
      <c r="G258" s="493">
        <f>SUM(G247,G238,G225,G214,G204,G192,G180,G170,G160,G151,G138,G126,G113,G98,G87,G78,G69,G56,G44,G33)</f>
        <v>275230.65109</v>
      </c>
      <c r="H258" s="493">
        <f>SUM(H247,H238,H225,H214,H204,H192,H180,H170,H160,H151,H138,H126,H113,H98,H87,H78,H69,H56,H44,H33)</f>
        <v>183486</v>
      </c>
      <c r="I258" s="493">
        <f>SUM(I247,I238,I225,I214,I204,I192,I180,I170,I160,I151,I138,I126,I113,I98,I87,I78,I69,I56,I44,I33)</f>
        <v>186900.59821</v>
      </c>
      <c r="J258" s="493">
        <f t="shared" si="225"/>
        <v>101.86095844369598</v>
      </c>
      <c r="K258" s="111"/>
    </row>
    <row r="259" spans="1:11" s="112" customFormat="1" ht="30" x14ac:dyDescent="0.25">
      <c r="A259" s="37">
        <v>1</v>
      </c>
      <c r="B259" s="318" t="s">
        <v>118</v>
      </c>
      <c r="C259" s="336">
        <f>SUM(C248,C239,C226,C215,C205,C152,C139,C127,C114,C99,C88,C79,C70,C34)</f>
        <v>22770</v>
      </c>
      <c r="D259" s="336">
        <f>SUM(D248,D239,D226,D215,D205,D152,D139,D127,D114,D99,D88,D79,D70,D34)</f>
        <v>15079</v>
      </c>
      <c r="E259" s="336">
        <f>SUM(E248,E239,E226,E215,E205,E152,E139,E127,E114,E99,E88,E79,E70,E34)</f>
        <v>13579</v>
      </c>
      <c r="F259" s="317">
        <f t="shared" si="224"/>
        <v>90.052390742091646</v>
      </c>
      <c r="G259" s="493">
        <f>SUM(G248,G239,G226,G215,G205,G152,G139,G127,G114,G99,G88,G79,G70,G34)</f>
        <v>33430.913999999997</v>
      </c>
      <c r="H259" s="493">
        <f>SUM(H248,H239,H226,H215,H205,H152,H139,H127,H114,H99,H88,H79,H70,H34)</f>
        <v>22288</v>
      </c>
      <c r="I259" s="493">
        <f>SUM(I248,I239,I226,I215,I205,I152,I139,I127,I114,I99,I88,I79,I70,I34)</f>
        <v>19865.764899999998</v>
      </c>
      <c r="J259" s="493">
        <f t="shared" si="225"/>
        <v>89.132111001435746</v>
      </c>
      <c r="K259" s="111"/>
    </row>
    <row r="260" spans="1:11" s="112" customFormat="1" ht="63.75" customHeight="1" x14ac:dyDescent="0.25">
      <c r="A260" s="37">
        <v>1</v>
      </c>
      <c r="B260" s="318" t="s">
        <v>129</v>
      </c>
      <c r="C260" s="336">
        <f t="shared" ref="C260:E261" si="229">SUM(C227,C193,C181,C171,C161,C140,C115,C100,C57,C45)</f>
        <v>107670</v>
      </c>
      <c r="D260" s="336">
        <f t="shared" si="229"/>
        <v>71781</v>
      </c>
      <c r="E260" s="336">
        <f t="shared" si="229"/>
        <v>61884</v>
      </c>
      <c r="F260" s="317">
        <f t="shared" si="224"/>
        <v>86.21222886279098</v>
      </c>
      <c r="G260" s="493">
        <f t="shared" ref="G260:I261" si="230">SUM(G227,G193,G181,G171,G161,G140,G115,G100,G57,G45)</f>
        <v>201689.72679999997</v>
      </c>
      <c r="H260" s="493">
        <f t="shared" si="230"/>
        <v>134460</v>
      </c>
      <c r="I260" s="493">
        <f t="shared" si="230"/>
        <v>120742.42454000001</v>
      </c>
      <c r="J260" s="493">
        <f t="shared" si="225"/>
        <v>89.798025092964451</v>
      </c>
      <c r="K260" s="111"/>
    </row>
    <row r="261" spans="1:11" s="112" customFormat="1" ht="45" x14ac:dyDescent="0.25">
      <c r="A261" s="37">
        <v>1</v>
      </c>
      <c r="B261" s="318" t="s">
        <v>119</v>
      </c>
      <c r="C261" s="336">
        <f t="shared" si="229"/>
        <v>23890</v>
      </c>
      <c r="D261" s="336">
        <f t="shared" si="229"/>
        <v>15926</v>
      </c>
      <c r="E261" s="336">
        <f t="shared" si="229"/>
        <v>32072</v>
      </c>
      <c r="F261" s="317">
        <f t="shared" si="224"/>
        <v>201.38138892377248</v>
      </c>
      <c r="G261" s="493">
        <f t="shared" si="230"/>
        <v>20091.489999999998</v>
      </c>
      <c r="H261" s="493">
        <f t="shared" si="230"/>
        <v>13394</v>
      </c>
      <c r="I261" s="493">
        <f t="shared" si="230"/>
        <v>27005.869920000001</v>
      </c>
      <c r="J261" s="493">
        <f t="shared" si="225"/>
        <v>201.62662326414815</v>
      </c>
      <c r="K261" s="111"/>
    </row>
    <row r="262" spans="1:11" s="112" customFormat="1" ht="39" customHeight="1" x14ac:dyDescent="0.25">
      <c r="A262" s="37">
        <v>1</v>
      </c>
      <c r="B262" s="318" t="s">
        <v>86</v>
      </c>
      <c r="C262" s="336">
        <f t="shared" ref="C262:E263" si="231">SUM(C229,C195,C183,C142,C117,C102,C59,C47)</f>
        <v>4476</v>
      </c>
      <c r="D262" s="336">
        <f t="shared" si="231"/>
        <v>2983</v>
      </c>
      <c r="E262" s="336">
        <f t="shared" si="231"/>
        <v>4611</v>
      </c>
      <c r="F262" s="317">
        <f t="shared" si="224"/>
        <v>154.57593027153871</v>
      </c>
      <c r="G262" s="493">
        <f t="shared" ref="G262:I263" si="232">SUM(G229,G195,G183,G142,G117,G102,G59,G47)</f>
        <v>14947.8742</v>
      </c>
      <c r="H262" s="493">
        <f t="shared" si="232"/>
        <v>9964</v>
      </c>
      <c r="I262" s="493">
        <f t="shared" si="232"/>
        <v>16079.35009</v>
      </c>
      <c r="J262" s="493">
        <f t="shared" si="225"/>
        <v>161.37444891609795</v>
      </c>
      <c r="K262" s="111"/>
    </row>
    <row r="263" spans="1:11" s="112" customFormat="1" ht="38.25" customHeight="1" x14ac:dyDescent="0.25">
      <c r="A263" s="37">
        <v>1</v>
      </c>
      <c r="B263" s="425" t="s">
        <v>87</v>
      </c>
      <c r="C263" s="433">
        <f t="shared" si="231"/>
        <v>7999</v>
      </c>
      <c r="D263" s="433">
        <f t="shared" si="231"/>
        <v>5333</v>
      </c>
      <c r="E263" s="433">
        <f t="shared" si="231"/>
        <v>5232</v>
      </c>
      <c r="F263" s="317">
        <f t="shared" si="224"/>
        <v>98.106131633227079</v>
      </c>
      <c r="G263" s="493">
        <f t="shared" si="232"/>
        <v>5070.6460899999993</v>
      </c>
      <c r="H263" s="493">
        <f t="shared" si="232"/>
        <v>3380</v>
      </c>
      <c r="I263" s="493">
        <f t="shared" si="232"/>
        <v>3207.18876</v>
      </c>
      <c r="J263" s="633">
        <f t="shared" si="225"/>
        <v>94.887241420118343</v>
      </c>
      <c r="K263" s="111"/>
    </row>
    <row r="264" spans="1:11" s="112" customFormat="1" ht="38.25" customHeight="1" x14ac:dyDescent="0.25">
      <c r="A264" s="37">
        <v>1</v>
      </c>
      <c r="B264" s="425" t="s">
        <v>133</v>
      </c>
      <c r="C264" s="433">
        <f>SUM(C249,C240,C231,C216,C206,C197,C185,C173,C163,C153,C144,C128,C119,C104,C89,C80,C71,C61,C49,C35)</f>
        <v>290019</v>
      </c>
      <c r="D264" s="433">
        <f t="shared" ref="D264:I264" si="233">SUM(D249,D240,D231,D216,D206,D197,D185,D173,D163,D153,D144,D128,D119,D104,D89,D80,D71,D61,D49,D35)</f>
        <v>193347</v>
      </c>
      <c r="E264" s="433">
        <f>SUM(E249,E240,E231,E216,E206,E197,E185,E173,E163,E153,E144,E128,E119,E104,E89,E80,E71,E61,E49,E35)</f>
        <v>192969</v>
      </c>
      <c r="F264" s="317">
        <f t="shared" si="224"/>
        <v>99.804496578690134</v>
      </c>
      <c r="G264" s="433">
        <f>SUM(G249,G240,G231,G216,G206,G197,G185,G173,G163,G153,G144,G128,G119,G104,G89,G80,G71,G61,G49,G35)</f>
        <v>186447.41472</v>
      </c>
      <c r="H264" s="433">
        <f t="shared" si="233"/>
        <v>124297</v>
      </c>
      <c r="I264" s="433">
        <f t="shared" si="233"/>
        <v>123005.07044</v>
      </c>
      <c r="J264" s="633">
        <f t="shared" si="225"/>
        <v>98.960610827292697</v>
      </c>
      <c r="K264" s="111"/>
    </row>
    <row r="265" spans="1:11" s="112" customFormat="1" ht="30.75" customHeight="1" x14ac:dyDescent="0.25">
      <c r="A265" s="37">
        <v>1</v>
      </c>
      <c r="B265" s="425" t="s">
        <v>134</v>
      </c>
      <c r="C265" s="433">
        <f>SUM(C129,C36)</f>
        <v>24430</v>
      </c>
      <c r="D265" s="433">
        <f t="shared" ref="D265:I265" si="234">SUM(D129,D36)</f>
        <v>16287</v>
      </c>
      <c r="E265" s="433">
        <f t="shared" si="234"/>
        <v>18907</v>
      </c>
      <c r="F265" s="317">
        <f t="shared" si="224"/>
        <v>116.08644931540493</v>
      </c>
      <c r="G265" s="433">
        <f t="shared" si="234"/>
        <v>0</v>
      </c>
      <c r="H265" s="433">
        <f t="shared" si="234"/>
        <v>0</v>
      </c>
      <c r="I265" s="433">
        <f t="shared" si="234"/>
        <v>12128.532659999999</v>
      </c>
      <c r="J265" s="633"/>
      <c r="K265" s="111"/>
    </row>
    <row r="266" spans="1:11" s="112" customFormat="1" ht="26.25" customHeight="1" thickBot="1" x14ac:dyDescent="0.3">
      <c r="A266" s="37">
        <v>1</v>
      </c>
      <c r="B266" s="425" t="s">
        <v>135</v>
      </c>
      <c r="C266" s="433">
        <f>SUM(C207,C62,C37)</f>
        <v>8500</v>
      </c>
      <c r="D266" s="433">
        <f t="shared" ref="D266:I266" si="235">SUM(D207,D62,D37)</f>
        <v>5100</v>
      </c>
      <c r="E266" s="433">
        <f t="shared" si="235"/>
        <v>5214</v>
      </c>
      <c r="F266" s="317">
        <f t="shared" si="224"/>
        <v>102.23529411764707</v>
      </c>
      <c r="G266" s="433">
        <f t="shared" si="235"/>
        <v>0</v>
      </c>
      <c r="H266" s="433">
        <f t="shared" si="235"/>
        <v>0</v>
      </c>
      <c r="I266" s="433">
        <f t="shared" si="235"/>
        <v>3351.9763199999998</v>
      </c>
      <c r="J266" s="633"/>
      <c r="K266" s="111"/>
    </row>
    <row r="267" spans="1:11" s="112" customFormat="1" ht="15" customHeight="1" thickBot="1" x14ac:dyDescent="0.3">
      <c r="A267" s="37">
        <v>1</v>
      </c>
      <c r="B267" s="426" t="s">
        <v>126</v>
      </c>
      <c r="C267" s="434">
        <f>SUM(C250,C241,C232,C217,C208,C198,C186,C174,C164,C154,C145,C130,C120,C105,C90,C81,C72,C63,C50,C38)</f>
        <v>0</v>
      </c>
      <c r="D267" s="434">
        <f>SUM(D250,D241,D232,D217,D208,D198,D186,D174,D164,D154,D145,D130,D120,D105,D90,D81,D72,D63,D50,D38)</f>
        <v>0</v>
      </c>
      <c r="E267" s="434">
        <f>SUM(E250,E241,E232,E217,E208,E198,E186,E174,E164,E154,E145,E130,E120,E105,E90,E81,E72,E63,E50,E38)</f>
        <v>0</v>
      </c>
      <c r="F267" s="470">
        <f>SUM(F232,F198,F186,F145,F120,F105,F63,F50)</f>
        <v>0</v>
      </c>
      <c r="G267" s="436">
        <f>SUM(G250,G241,G232,G217,G208,G198,G186,G174,G164,G154,G145,G130,G120,G105,G90,G81,G72,G63,G50,G38)</f>
        <v>699901.87066333345</v>
      </c>
      <c r="H267" s="436">
        <f>SUM(H250,H241,H232,H217,H208,H198,H186,H174,H164,H154,H145,H130,H120,H105,H90,H81,H72,H63,H50,H38)</f>
        <v>466597</v>
      </c>
      <c r="I267" s="436">
        <f>SUM(I250,I241,I232,I217,I208,I198,I186,I174,I164,I154,I145,I130,I120,I105,I90,I81,I72,I63,I50,I38)</f>
        <v>484245.38921999995</v>
      </c>
      <c r="J267" s="435">
        <f t="shared" si="225"/>
        <v>103.782362342664</v>
      </c>
      <c r="K267" s="111"/>
    </row>
    <row r="268" spans="1:11" ht="15" customHeight="1" x14ac:dyDescent="0.25">
      <c r="A268" s="37">
        <v>1</v>
      </c>
      <c r="B268" s="6"/>
      <c r="C268" s="327"/>
      <c r="D268" s="327"/>
      <c r="E268" s="327"/>
      <c r="F268" s="70"/>
      <c r="G268" s="390"/>
      <c r="H268" s="390"/>
      <c r="I268" s="390"/>
      <c r="J268" s="33"/>
      <c r="K268" s="79"/>
    </row>
    <row r="269" spans="1:11" ht="15" customHeight="1" thickBot="1" x14ac:dyDescent="0.3">
      <c r="A269" s="37">
        <v>1</v>
      </c>
      <c r="B269" s="215" t="s">
        <v>98</v>
      </c>
      <c r="C269" s="152"/>
      <c r="D269" s="152"/>
      <c r="E269" s="152"/>
      <c r="F269" s="152"/>
      <c r="G269" s="391"/>
      <c r="H269" s="391"/>
      <c r="I269" s="391"/>
      <c r="J269" s="704"/>
      <c r="K269" s="79"/>
    </row>
    <row r="270" spans="1:11" ht="29.25" customHeight="1" x14ac:dyDescent="0.25">
      <c r="A270" s="37">
        <v>1</v>
      </c>
      <c r="B270" s="124" t="s">
        <v>38</v>
      </c>
      <c r="C270" s="130"/>
      <c r="D270" s="130"/>
      <c r="E270" s="130"/>
      <c r="F270" s="130"/>
      <c r="G270" s="705"/>
      <c r="H270" s="705"/>
      <c r="I270" s="383"/>
      <c r="J270" s="130"/>
      <c r="K270" s="79"/>
    </row>
    <row r="271" spans="1:11" ht="30.75" customHeight="1" x14ac:dyDescent="0.25">
      <c r="A271" s="37">
        <v>1</v>
      </c>
      <c r="B271" s="241" t="s">
        <v>130</v>
      </c>
      <c r="C271" s="120">
        <f>SUM(C272:C275)</f>
        <v>3761</v>
      </c>
      <c r="D271" s="120">
        <f t="shared" ref="D271:E271" si="236">SUM(D272:D275)</f>
        <v>2508</v>
      </c>
      <c r="E271" s="120">
        <f t="shared" si="236"/>
        <v>2588</v>
      </c>
      <c r="F271" s="120">
        <f t="shared" ref="F271:F282" si="237">E271/D271*100</f>
        <v>103.18979266347688</v>
      </c>
      <c r="G271" s="647">
        <f>SUM(G272:G275)</f>
        <v>8202.3729666666641</v>
      </c>
      <c r="H271" s="647">
        <f t="shared" ref="H271:I271" si="238">SUM(H272:H275)</f>
        <v>5469</v>
      </c>
      <c r="I271" s="647">
        <f t="shared" si="238"/>
        <v>5374.737180000001</v>
      </c>
      <c r="J271" s="122">
        <f t="shared" ref="J271:J283" si="239">I271/H271*100</f>
        <v>98.276415798134963</v>
      </c>
      <c r="K271" s="79"/>
    </row>
    <row r="272" spans="1:11" ht="31.5" customHeight="1" x14ac:dyDescent="0.25">
      <c r="A272" s="37">
        <v>1</v>
      </c>
      <c r="B272" s="73" t="s">
        <v>83</v>
      </c>
      <c r="C272" s="120">
        <v>2709</v>
      </c>
      <c r="D272" s="113">
        <f t="shared" ref="D272:D282" si="240">ROUND(C272/12*$B$3,0)</f>
        <v>1806</v>
      </c>
      <c r="E272" s="120">
        <v>1546</v>
      </c>
      <c r="F272" s="120">
        <f t="shared" si="237"/>
        <v>85.603543743078632</v>
      </c>
      <c r="G272" s="647">
        <v>5539.4856066666653</v>
      </c>
      <c r="H272" s="647">
        <f>ROUND(G272/12*$B$3,0)</f>
        <v>3693</v>
      </c>
      <c r="I272" s="647">
        <v>2747.0398400000004</v>
      </c>
      <c r="J272" s="122">
        <f t="shared" si="239"/>
        <v>74.385048470078544</v>
      </c>
      <c r="K272" s="79"/>
    </row>
    <row r="273" spans="1:11" ht="30" customHeight="1" x14ac:dyDescent="0.25">
      <c r="A273" s="37">
        <v>1</v>
      </c>
      <c r="B273" s="73" t="s">
        <v>84</v>
      </c>
      <c r="C273" s="120">
        <v>826</v>
      </c>
      <c r="D273" s="113">
        <f t="shared" si="240"/>
        <v>551</v>
      </c>
      <c r="E273" s="120">
        <v>828</v>
      </c>
      <c r="F273" s="120">
        <f t="shared" si="237"/>
        <v>150.2722323049002</v>
      </c>
      <c r="G273" s="647">
        <v>1484.4872</v>
      </c>
      <c r="H273" s="647">
        <f t="shared" ref="H273:H282" si="241">ROUND(G273/12*$B$3,0)</f>
        <v>990</v>
      </c>
      <c r="I273" s="647">
        <v>1511.8671000000002</v>
      </c>
      <c r="J273" s="122">
        <f t="shared" si="239"/>
        <v>152.71384848484851</v>
      </c>
      <c r="K273" s="79"/>
    </row>
    <row r="274" spans="1:11" ht="28.5" customHeight="1" x14ac:dyDescent="0.25">
      <c r="A274" s="37">
        <v>1</v>
      </c>
      <c r="B274" s="73" t="s">
        <v>124</v>
      </c>
      <c r="C274" s="120">
        <v>166</v>
      </c>
      <c r="D274" s="113">
        <f t="shared" si="240"/>
        <v>111</v>
      </c>
      <c r="E274" s="120">
        <v>147</v>
      </c>
      <c r="F274" s="120">
        <f t="shared" si="237"/>
        <v>132.43243243243242</v>
      </c>
      <c r="G274" s="647">
        <v>865.5505599999999</v>
      </c>
      <c r="H274" s="647">
        <f t="shared" si="241"/>
        <v>577</v>
      </c>
      <c r="I274" s="647">
        <v>766.48151999999993</v>
      </c>
      <c r="J274" s="122">
        <f t="shared" si="239"/>
        <v>132.83908492201039</v>
      </c>
      <c r="K274" s="79"/>
    </row>
    <row r="275" spans="1:11" ht="33.75" customHeight="1" x14ac:dyDescent="0.25">
      <c r="A275" s="37">
        <v>1</v>
      </c>
      <c r="B275" s="73" t="s">
        <v>125</v>
      </c>
      <c r="C275" s="120">
        <v>60</v>
      </c>
      <c r="D275" s="113">
        <f t="shared" si="240"/>
        <v>40</v>
      </c>
      <c r="E275" s="120">
        <v>67</v>
      </c>
      <c r="F275" s="120">
        <f t="shared" si="237"/>
        <v>167.5</v>
      </c>
      <c r="G275" s="647">
        <v>312.84959999999995</v>
      </c>
      <c r="H275" s="647">
        <f t="shared" si="241"/>
        <v>209</v>
      </c>
      <c r="I275" s="647">
        <v>349.34871999999996</v>
      </c>
      <c r="J275" s="122">
        <f t="shared" si="239"/>
        <v>167.1524976076555</v>
      </c>
      <c r="K275" s="79"/>
    </row>
    <row r="276" spans="1:11" ht="30" x14ac:dyDescent="0.25">
      <c r="A276" s="37">
        <v>1</v>
      </c>
      <c r="B276" s="241" t="s">
        <v>122</v>
      </c>
      <c r="C276" s="120">
        <f>SUM(C277:C281)</f>
        <v>7800</v>
      </c>
      <c r="D276" s="120">
        <f t="shared" ref="D276:I276" si="242">SUM(D277:D281)</f>
        <v>5200</v>
      </c>
      <c r="E276" s="120">
        <f t="shared" si="242"/>
        <v>1846</v>
      </c>
      <c r="F276" s="120">
        <f t="shared" si="237"/>
        <v>35.5</v>
      </c>
      <c r="G276" s="647">
        <f t="shared" si="242"/>
        <v>13195.505999999998</v>
      </c>
      <c r="H276" s="647">
        <f t="shared" si="242"/>
        <v>8798</v>
      </c>
      <c r="I276" s="647">
        <f t="shared" si="242"/>
        <v>2223.0942599999998</v>
      </c>
      <c r="J276" s="122">
        <f t="shared" si="239"/>
        <v>25.268177540350077</v>
      </c>
      <c r="K276" s="79"/>
    </row>
    <row r="277" spans="1:11" ht="30" x14ac:dyDescent="0.25">
      <c r="A277" s="37">
        <v>1</v>
      </c>
      <c r="B277" s="73" t="s">
        <v>118</v>
      </c>
      <c r="C277" s="120">
        <v>720</v>
      </c>
      <c r="D277" s="113">
        <f t="shared" si="240"/>
        <v>480</v>
      </c>
      <c r="E277" s="120">
        <v>621</v>
      </c>
      <c r="F277" s="120">
        <f t="shared" si="237"/>
        <v>129.375</v>
      </c>
      <c r="G277" s="647">
        <v>1057.104</v>
      </c>
      <c r="H277" s="647">
        <f t="shared" si="241"/>
        <v>705</v>
      </c>
      <c r="I277" s="647">
        <v>909.45677999999987</v>
      </c>
      <c r="J277" s="122">
        <f t="shared" si="239"/>
        <v>129.00096170212765</v>
      </c>
      <c r="K277" s="79"/>
    </row>
    <row r="278" spans="1:11" ht="43.5" customHeight="1" x14ac:dyDescent="0.25">
      <c r="A278" s="37">
        <v>1</v>
      </c>
      <c r="B278" s="73" t="s">
        <v>128</v>
      </c>
      <c r="C278" s="120">
        <v>4450</v>
      </c>
      <c r="D278" s="113">
        <f t="shared" si="240"/>
        <v>2967</v>
      </c>
      <c r="E278" s="120">
        <v>442</v>
      </c>
      <c r="F278" s="120">
        <f t="shared" si="237"/>
        <v>14.897202561509943</v>
      </c>
      <c r="G278" s="647">
        <v>8811.1299999999992</v>
      </c>
      <c r="H278" s="647">
        <f t="shared" si="241"/>
        <v>5874</v>
      </c>
      <c r="I278" s="647">
        <v>548.34188000000006</v>
      </c>
      <c r="J278" s="122">
        <f t="shared" si="239"/>
        <v>9.3350677562138245</v>
      </c>
      <c r="K278" s="79"/>
    </row>
    <row r="279" spans="1:11" ht="28.5" customHeight="1" x14ac:dyDescent="0.25">
      <c r="A279" s="37">
        <v>1</v>
      </c>
      <c r="B279" s="73" t="s">
        <v>119</v>
      </c>
      <c r="C279" s="120">
        <v>1550</v>
      </c>
      <c r="D279" s="113">
        <f t="shared" si="240"/>
        <v>1033</v>
      </c>
      <c r="E279" s="120">
        <v>653</v>
      </c>
      <c r="F279" s="120">
        <f t="shared" si="237"/>
        <v>63.213939980638912</v>
      </c>
      <c r="G279" s="647">
        <v>1303.55</v>
      </c>
      <c r="H279" s="647">
        <f t="shared" si="241"/>
        <v>869</v>
      </c>
      <c r="I279" s="647">
        <v>427.48548</v>
      </c>
      <c r="J279" s="122">
        <f t="shared" si="239"/>
        <v>49.19280552359033</v>
      </c>
      <c r="K279" s="79"/>
    </row>
    <row r="280" spans="1:11" ht="32.25" customHeight="1" x14ac:dyDescent="0.25">
      <c r="A280" s="37">
        <v>1</v>
      </c>
      <c r="B280" s="73" t="s">
        <v>86</v>
      </c>
      <c r="C280" s="120">
        <v>480</v>
      </c>
      <c r="D280" s="113">
        <f t="shared" si="240"/>
        <v>320</v>
      </c>
      <c r="E280" s="120">
        <v>93</v>
      </c>
      <c r="F280" s="120">
        <f t="shared" si="237"/>
        <v>29.062500000000004</v>
      </c>
      <c r="G280" s="647">
        <v>1643.376</v>
      </c>
      <c r="H280" s="647">
        <f t="shared" si="241"/>
        <v>1096</v>
      </c>
      <c r="I280" s="647">
        <v>314.35544999999996</v>
      </c>
      <c r="J280" s="122">
        <f t="shared" si="239"/>
        <v>28.682066605839413</v>
      </c>
      <c r="K280" s="79"/>
    </row>
    <row r="281" spans="1:11" ht="30" customHeight="1" x14ac:dyDescent="0.25">
      <c r="A281" s="37">
        <v>1</v>
      </c>
      <c r="B281" s="309" t="s">
        <v>87</v>
      </c>
      <c r="C281" s="186">
        <v>600</v>
      </c>
      <c r="D281" s="324">
        <f t="shared" si="240"/>
        <v>400</v>
      </c>
      <c r="E281" s="186">
        <v>37</v>
      </c>
      <c r="F281" s="186">
        <f t="shared" si="237"/>
        <v>9.25</v>
      </c>
      <c r="G281" s="647">
        <v>380.346</v>
      </c>
      <c r="H281" s="647">
        <f t="shared" si="241"/>
        <v>254</v>
      </c>
      <c r="I281" s="647">
        <v>23.45467</v>
      </c>
      <c r="J281" s="650">
        <f t="shared" si="239"/>
        <v>9.2341220472440941</v>
      </c>
      <c r="K281" s="79"/>
    </row>
    <row r="282" spans="1:11" s="112" customFormat="1" ht="31.5" customHeight="1" thickBot="1" x14ac:dyDescent="0.3">
      <c r="A282" s="37">
        <v>1</v>
      </c>
      <c r="B282" s="123" t="s">
        <v>133</v>
      </c>
      <c r="C282" s="120">
        <v>9790</v>
      </c>
      <c r="D282" s="113">
        <f t="shared" si="240"/>
        <v>6527</v>
      </c>
      <c r="E282" s="120">
        <v>6079</v>
      </c>
      <c r="F282" s="120">
        <f t="shared" si="237"/>
        <v>93.136203462540209</v>
      </c>
      <c r="G282" s="647">
        <v>6293.7952000000005</v>
      </c>
      <c r="H282" s="647">
        <f t="shared" si="241"/>
        <v>4196</v>
      </c>
      <c r="I282" s="647">
        <v>3873.4436399999995</v>
      </c>
      <c r="J282" s="122">
        <f t="shared" si="239"/>
        <v>92.312765490943747</v>
      </c>
      <c r="K282" s="111"/>
    </row>
    <row r="283" spans="1:11" s="13" customFormat="1" ht="15.75" thickBot="1" x14ac:dyDescent="0.3">
      <c r="A283" s="37">
        <v>1</v>
      </c>
      <c r="B283" s="218" t="s">
        <v>3</v>
      </c>
      <c r="C283" s="367"/>
      <c r="D283" s="367"/>
      <c r="E283" s="367"/>
      <c r="F283" s="366"/>
      <c r="G283" s="419">
        <f>G276+G271+G282</f>
        <v>27691.674166666664</v>
      </c>
      <c r="H283" s="419">
        <f t="shared" ref="H283:I283" si="243">H276+H271+H282</f>
        <v>18463</v>
      </c>
      <c r="I283" s="419">
        <f t="shared" si="243"/>
        <v>11471.275079999999</v>
      </c>
      <c r="J283" s="367">
        <f t="shared" si="239"/>
        <v>62.1311546335915</v>
      </c>
      <c r="K283" s="119"/>
    </row>
    <row r="284" spans="1:11" ht="15" customHeight="1" thickBot="1" x14ac:dyDescent="0.3">
      <c r="A284" s="37">
        <v>1</v>
      </c>
      <c r="B284" s="37"/>
      <c r="C284" s="219"/>
      <c r="D284" s="219"/>
      <c r="E284" s="219"/>
      <c r="F284" s="471"/>
      <c r="G284" s="422"/>
      <c r="H284" s="422"/>
      <c r="I284" s="392"/>
      <c r="J284" s="220"/>
      <c r="K284" s="79"/>
    </row>
    <row r="285" spans="1:11" ht="15" customHeight="1" x14ac:dyDescent="0.25">
      <c r="A285" s="37">
        <v>1</v>
      </c>
      <c r="B285" s="310" t="s">
        <v>40</v>
      </c>
      <c r="C285" s="311"/>
      <c r="D285" s="311"/>
      <c r="E285" s="311"/>
      <c r="F285" s="311"/>
      <c r="G285" s="393"/>
      <c r="H285" s="393"/>
      <c r="I285" s="393"/>
      <c r="J285" s="312"/>
      <c r="K285" s="79"/>
    </row>
    <row r="286" spans="1:11" ht="45.75" customHeight="1" x14ac:dyDescent="0.25">
      <c r="A286" s="37">
        <v>1</v>
      </c>
      <c r="B286" s="222" t="s">
        <v>130</v>
      </c>
      <c r="C286" s="223">
        <f t="shared" ref="C286:G290" si="244">C271</f>
        <v>3761</v>
      </c>
      <c r="D286" s="223">
        <f t="shared" si="244"/>
        <v>2508</v>
      </c>
      <c r="E286" s="223">
        <f t="shared" si="244"/>
        <v>2588</v>
      </c>
      <c r="F286" s="472">
        <f t="shared" si="244"/>
        <v>103.18979266347688</v>
      </c>
      <c r="G286" s="492">
        <f t="shared" si="244"/>
        <v>8202.3729666666641</v>
      </c>
      <c r="H286" s="492">
        <f t="shared" ref="H286:I286" si="245">H271</f>
        <v>5469</v>
      </c>
      <c r="I286" s="492">
        <f t="shared" si="245"/>
        <v>5374.737180000001</v>
      </c>
      <c r="J286" s="223">
        <f t="shared" ref="J286:J296" si="246">I286/H286*100</f>
        <v>98.276415798134963</v>
      </c>
      <c r="K286" s="79"/>
    </row>
    <row r="287" spans="1:11" ht="32.25" customHeight="1" x14ac:dyDescent="0.25">
      <c r="A287" s="37">
        <v>1</v>
      </c>
      <c r="B287" s="221" t="s">
        <v>83</v>
      </c>
      <c r="C287" s="223">
        <f t="shared" si="244"/>
        <v>2709</v>
      </c>
      <c r="D287" s="223">
        <f t="shared" si="244"/>
        <v>1806</v>
      </c>
      <c r="E287" s="223">
        <f t="shared" si="244"/>
        <v>1546</v>
      </c>
      <c r="F287" s="472">
        <f t="shared" si="244"/>
        <v>85.603543743078632</v>
      </c>
      <c r="G287" s="492">
        <f t="shared" si="244"/>
        <v>5539.4856066666653</v>
      </c>
      <c r="H287" s="492">
        <f t="shared" ref="H287:I290" si="247">H272</f>
        <v>3693</v>
      </c>
      <c r="I287" s="492">
        <f t="shared" si="247"/>
        <v>2747.0398400000004</v>
      </c>
      <c r="J287" s="492">
        <f t="shared" si="246"/>
        <v>74.385048470078544</v>
      </c>
      <c r="K287" s="79"/>
    </row>
    <row r="288" spans="1:11" ht="38.25" customHeight="1" x14ac:dyDescent="0.25">
      <c r="A288" s="37">
        <v>1</v>
      </c>
      <c r="B288" s="221" t="s">
        <v>84</v>
      </c>
      <c r="C288" s="223">
        <f t="shared" si="244"/>
        <v>826</v>
      </c>
      <c r="D288" s="223">
        <f t="shared" si="244"/>
        <v>551</v>
      </c>
      <c r="E288" s="223">
        <f t="shared" si="244"/>
        <v>828</v>
      </c>
      <c r="F288" s="472">
        <f t="shared" si="244"/>
        <v>150.2722323049002</v>
      </c>
      <c r="G288" s="492">
        <f t="shared" si="244"/>
        <v>1484.4872</v>
      </c>
      <c r="H288" s="492">
        <f t="shared" si="247"/>
        <v>990</v>
      </c>
      <c r="I288" s="492">
        <f t="shared" si="247"/>
        <v>1511.8671000000002</v>
      </c>
      <c r="J288" s="223">
        <f t="shared" si="246"/>
        <v>152.71384848484851</v>
      </c>
      <c r="K288" s="79"/>
    </row>
    <row r="289" spans="1:11" ht="51" customHeight="1" x14ac:dyDescent="0.25">
      <c r="A289" s="37">
        <v>1</v>
      </c>
      <c r="B289" s="221" t="s">
        <v>124</v>
      </c>
      <c r="C289" s="223">
        <f t="shared" si="244"/>
        <v>166</v>
      </c>
      <c r="D289" s="223">
        <f t="shared" si="244"/>
        <v>111</v>
      </c>
      <c r="E289" s="223">
        <f t="shared" si="244"/>
        <v>147</v>
      </c>
      <c r="F289" s="472">
        <f t="shared" si="244"/>
        <v>132.43243243243242</v>
      </c>
      <c r="G289" s="492">
        <f t="shared" si="244"/>
        <v>865.5505599999999</v>
      </c>
      <c r="H289" s="492">
        <f t="shared" si="247"/>
        <v>577</v>
      </c>
      <c r="I289" s="492">
        <f t="shared" si="247"/>
        <v>766.48151999999993</v>
      </c>
      <c r="J289" s="223">
        <f t="shared" si="246"/>
        <v>132.83908492201039</v>
      </c>
      <c r="K289" s="79"/>
    </row>
    <row r="290" spans="1:11" ht="38.25" customHeight="1" x14ac:dyDescent="0.25">
      <c r="A290" s="37">
        <v>1</v>
      </c>
      <c r="B290" s="221" t="s">
        <v>125</v>
      </c>
      <c r="C290" s="223">
        <f t="shared" si="244"/>
        <v>60</v>
      </c>
      <c r="D290" s="223">
        <f t="shared" si="244"/>
        <v>40</v>
      </c>
      <c r="E290" s="223">
        <f t="shared" si="244"/>
        <v>67</v>
      </c>
      <c r="F290" s="472">
        <f t="shared" si="244"/>
        <v>167.5</v>
      </c>
      <c r="G290" s="492">
        <f t="shared" si="244"/>
        <v>312.84959999999995</v>
      </c>
      <c r="H290" s="492">
        <f t="shared" si="247"/>
        <v>209</v>
      </c>
      <c r="I290" s="492">
        <f t="shared" si="247"/>
        <v>349.34871999999996</v>
      </c>
      <c r="J290" s="223">
        <f t="shared" si="246"/>
        <v>167.1524976076555</v>
      </c>
      <c r="K290" s="79"/>
    </row>
    <row r="291" spans="1:11" ht="30" x14ac:dyDescent="0.25">
      <c r="A291" s="37">
        <v>1</v>
      </c>
      <c r="B291" s="222" t="s">
        <v>122</v>
      </c>
      <c r="C291" s="223">
        <f>C276</f>
        <v>7800</v>
      </c>
      <c r="D291" s="223">
        <f>D276</f>
        <v>5200</v>
      </c>
      <c r="E291" s="223">
        <f>E276</f>
        <v>1846</v>
      </c>
      <c r="F291" s="472">
        <f>F276</f>
        <v>35.5</v>
      </c>
      <c r="G291" s="492">
        <f t="shared" ref="G291:I291" si="248">G276</f>
        <v>13195.505999999998</v>
      </c>
      <c r="H291" s="492">
        <f t="shared" si="248"/>
        <v>8798</v>
      </c>
      <c r="I291" s="492">
        <f t="shared" si="248"/>
        <v>2223.0942599999998</v>
      </c>
      <c r="J291" s="223">
        <f t="shared" si="246"/>
        <v>25.268177540350077</v>
      </c>
      <c r="K291" s="79"/>
    </row>
    <row r="292" spans="1:11" ht="30" x14ac:dyDescent="0.25">
      <c r="A292" s="37">
        <v>1</v>
      </c>
      <c r="B292" s="221" t="s">
        <v>118</v>
      </c>
      <c r="C292" s="223">
        <f>C277</f>
        <v>720</v>
      </c>
      <c r="D292" s="223">
        <f t="shared" ref="D292:J292" si="249">D277</f>
        <v>480</v>
      </c>
      <c r="E292" s="223">
        <f t="shared" si="249"/>
        <v>621</v>
      </c>
      <c r="F292" s="472">
        <f t="shared" si="249"/>
        <v>129.375</v>
      </c>
      <c r="G292" s="492">
        <f t="shared" si="249"/>
        <v>1057.104</v>
      </c>
      <c r="H292" s="492">
        <f t="shared" si="249"/>
        <v>705</v>
      </c>
      <c r="I292" s="492">
        <f t="shared" si="249"/>
        <v>909.45677999999987</v>
      </c>
      <c r="J292" s="223">
        <f t="shared" si="249"/>
        <v>129.00096170212765</v>
      </c>
      <c r="K292" s="79"/>
    </row>
    <row r="293" spans="1:11" ht="44.25" customHeight="1" x14ac:dyDescent="0.25">
      <c r="A293" s="37">
        <v>1</v>
      </c>
      <c r="B293" s="221" t="s">
        <v>85</v>
      </c>
      <c r="C293" s="223">
        <f>C278</f>
        <v>4450</v>
      </c>
      <c r="D293" s="223">
        <f>D278</f>
        <v>2967</v>
      </c>
      <c r="E293" s="223">
        <f>E278</f>
        <v>442</v>
      </c>
      <c r="F293" s="472">
        <f>F278</f>
        <v>14.897202561509943</v>
      </c>
      <c r="G293" s="492">
        <f t="shared" ref="G293:I293" si="250">G278</f>
        <v>8811.1299999999992</v>
      </c>
      <c r="H293" s="492">
        <f t="shared" si="250"/>
        <v>5874</v>
      </c>
      <c r="I293" s="492">
        <f t="shared" si="250"/>
        <v>548.34188000000006</v>
      </c>
      <c r="J293" s="223">
        <f t="shared" si="246"/>
        <v>9.3350677562138245</v>
      </c>
      <c r="K293" s="79"/>
    </row>
    <row r="294" spans="1:11" ht="44.25" customHeight="1" x14ac:dyDescent="0.25">
      <c r="A294" s="37">
        <v>1</v>
      </c>
      <c r="B294" s="221" t="s">
        <v>119</v>
      </c>
      <c r="C294" s="223">
        <f>C279</f>
        <v>1550</v>
      </c>
      <c r="D294" s="223">
        <f t="shared" ref="D294:J294" si="251">D279</f>
        <v>1033</v>
      </c>
      <c r="E294" s="223">
        <f t="shared" si="251"/>
        <v>653</v>
      </c>
      <c r="F294" s="472">
        <f t="shared" si="251"/>
        <v>63.213939980638912</v>
      </c>
      <c r="G294" s="492">
        <f t="shared" si="251"/>
        <v>1303.55</v>
      </c>
      <c r="H294" s="492">
        <f t="shared" si="251"/>
        <v>869</v>
      </c>
      <c r="I294" s="492">
        <f t="shared" si="251"/>
        <v>427.48548</v>
      </c>
      <c r="J294" s="223">
        <f t="shared" si="251"/>
        <v>49.19280552359033</v>
      </c>
      <c r="K294" s="79"/>
    </row>
    <row r="295" spans="1:11" ht="38.25" customHeight="1" x14ac:dyDescent="0.25">
      <c r="A295" s="37">
        <v>1</v>
      </c>
      <c r="B295" s="221" t="s">
        <v>86</v>
      </c>
      <c r="C295" s="223">
        <f>C280</f>
        <v>480</v>
      </c>
      <c r="D295" s="223">
        <f t="shared" ref="D295:F296" si="252">D280</f>
        <v>320</v>
      </c>
      <c r="E295" s="223">
        <f t="shared" si="252"/>
        <v>93</v>
      </c>
      <c r="F295" s="472">
        <f t="shared" si="252"/>
        <v>29.062500000000004</v>
      </c>
      <c r="G295" s="492">
        <f t="shared" ref="G295:I295" si="253">G280</f>
        <v>1643.376</v>
      </c>
      <c r="H295" s="492">
        <f t="shared" si="253"/>
        <v>1096</v>
      </c>
      <c r="I295" s="492">
        <f t="shared" si="253"/>
        <v>314.35544999999996</v>
      </c>
      <c r="J295" s="223">
        <f t="shared" si="246"/>
        <v>28.682066605839413</v>
      </c>
      <c r="K295" s="79"/>
    </row>
    <row r="296" spans="1:11" ht="38.25" customHeight="1" x14ac:dyDescent="0.25">
      <c r="A296" s="37">
        <v>1</v>
      </c>
      <c r="B296" s="427" t="s">
        <v>87</v>
      </c>
      <c r="C296" s="428">
        <f>C281</f>
        <v>600</v>
      </c>
      <c r="D296" s="428">
        <f t="shared" si="252"/>
        <v>400</v>
      </c>
      <c r="E296" s="428">
        <f t="shared" si="252"/>
        <v>37</v>
      </c>
      <c r="F296" s="473">
        <f t="shared" si="252"/>
        <v>9.25</v>
      </c>
      <c r="G296" s="492">
        <f t="shared" ref="G296:I296" si="254">G281</f>
        <v>380.346</v>
      </c>
      <c r="H296" s="492">
        <f t="shared" si="254"/>
        <v>254</v>
      </c>
      <c r="I296" s="492">
        <f t="shared" si="254"/>
        <v>23.45467</v>
      </c>
      <c r="J296" s="428">
        <f t="shared" si="246"/>
        <v>9.2341220472440941</v>
      </c>
      <c r="K296" s="79"/>
    </row>
    <row r="297" spans="1:11" ht="38.25" customHeight="1" thickBot="1" x14ac:dyDescent="0.3">
      <c r="B297" s="724" t="s">
        <v>133</v>
      </c>
      <c r="C297" s="725">
        <f>SUM(C282)</f>
        <v>9790</v>
      </c>
      <c r="D297" s="725">
        <f t="shared" ref="D297:J297" si="255">SUM(D282)</f>
        <v>6527</v>
      </c>
      <c r="E297" s="725">
        <f t="shared" si="255"/>
        <v>6079</v>
      </c>
      <c r="F297" s="725">
        <f t="shared" si="255"/>
        <v>93.136203462540209</v>
      </c>
      <c r="G297" s="725">
        <f t="shared" si="255"/>
        <v>6293.7952000000005</v>
      </c>
      <c r="H297" s="725">
        <f t="shared" si="255"/>
        <v>4196</v>
      </c>
      <c r="I297" s="725">
        <f t="shared" si="255"/>
        <v>3873.4436399999995</v>
      </c>
      <c r="J297" s="725">
        <f t="shared" si="255"/>
        <v>92.312765490943747</v>
      </c>
      <c r="K297" s="79"/>
    </row>
    <row r="298" spans="1:11" s="35" customFormat="1" ht="17.25" customHeight="1" thickBot="1" x14ac:dyDescent="0.3">
      <c r="A298" s="37">
        <v>1</v>
      </c>
      <c r="B298" s="429" t="s">
        <v>127</v>
      </c>
      <c r="C298" s="430"/>
      <c r="D298" s="430"/>
      <c r="E298" s="430"/>
      <c r="F298" s="431"/>
      <c r="G298" s="432">
        <f>G283</f>
        <v>27691.674166666664</v>
      </c>
      <c r="H298" s="432">
        <f t="shared" ref="H298:J298" si="256">H283</f>
        <v>18463</v>
      </c>
      <c r="I298" s="432">
        <f t="shared" si="256"/>
        <v>11471.275079999999</v>
      </c>
      <c r="J298" s="432">
        <f t="shared" si="256"/>
        <v>62.1311546335915</v>
      </c>
      <c r="K298" s="109"/>
    </row>
    <row r="299" spans="1:11" s="35" customFormat="1" ht="17.25" customHeight="1" x14ac:dyDescent="0.25">
      <c r="A299" s="37">
        <v>1</v>
      </c>
      <c r="B299" s="217"/>
      <c r="C299" s="328"/>
      <c r="D299" s="328"/>
      <c r="E299" s="328"/>
      <c r="F299" s="70"/>
      <c r="G299" s="394"/>
      <c r="H299" s="394"/>
      <c r="I299" s="394"/>
      <c r="J299" s="42"/>
      <c r="K299" s="109"/>
    </row>
    <row r="300" spans="1:11" ht="29.25" x14ac:dyDescent="0.25">
      <c r="A300" s="37">
        <v>1</v>
      </c>
      <c r="B300" s="329" t="s">
        <v>41</v>
      </c>
      <c r="C300" s="649"/>
      <c r="D300" s="149"/>
      <c r="E300" s="149"/>
      <c r="F300" s="149"/>
      <c r="G300" s="395"/>
      <c r="H300" s="395"/>
      <c r="I300" s="395"/>
      <c r="J300" s="154"/>
      <c r="K300" s="79"/>
    </row>
    <row r="301" spans="1:11" ht="36" customHeight="1" x14ac:dyDescent="0.25">
      <c r="A301" s="37">
        <v>1</v>
      </c>
      <c r="B301" s="500" t="s">
        <v>130</v>
      </c>
      <c r="C301" s="120">
        <f>SUM(C302:C305)</f>
        <v>4927</v>
      </c>
      <c r="D301" s="120">
        <f t="shared" ref="D301:E301" si="257">SUM(D302:D305)</f>
        <v>3285</v>
      </c>
      <c r="E301" s="120">
        <f t="shared" si="257"/>
        <v>2865</v>
      </c>
      <c r="F301" s="125">
        <f t="shared" ref="F301:F311" si="258">E301/D301*100</f>
        <v>87.214611872146122</v>
      </c>
      <c r="G301" s="647">
        <f>SUM(G302:G305)</f>
        <v>10816.080474074073</v>
      </c>
      <c r="H301" s="647">
        <f t="shared" ref="H301:I301" si="259">SUM(H302:H305)</f>
        <v>7210</v>
      </c>
      <c r="I301" s="647">
        <f t="shared" si="259"/>
        <v>6693.4898800000001</v>
      </c>
      <c r="J301" s="122">
        <f t="shared" ref="J301:J314" si="260">I301/H301*100</f>
        <v>92.836198058252421</v>
      </c>
      <c r="K301" s="79"/>
    </row>
    <row r="302" spans="1:11" ht="31.5" customHeight="1" x14ac:dyDescent="0.25">
      <c r="A302" s="37">
        <v>1</v>
      </c>
      <c r="B302" s="73" t="s">
        <v>83</v>
      </c>
      <c r="C302" s="120">
        <v>3532</v>
      </c>
      <c r="D302" s="113">
        <f t="shared" ref="D302:D311" si="261">ROUND(C302/12*$B$3,0)</f>
        <v>2355</v>
      </c>
      <c r="E302" s="120">
        <v>2115</v>
      </c>
      <c r="F302" s="125">
        <f t="shared" si="258"/>
        <v>89.808917197452232</v>
      </c>
      <c r="G302" s="647">
        <v>7222.393194074074</v>
      </c>
      <c r="H302" s="647">
        <f t="shared" ref="H302:H311" si="262">ROUND(G302/12*$B$3,0)</f>
        <v>4815</v>
      </c>
      <c r="I302" s="647">
        <v>4189.4139000000005</v>
      </c>
      <c r="J302" s="122">
        <f t="shared" si="260"/>
        <v>87.007557632398772</v>
      </c>
      <c r="K302" s="79"/>
    </row>
    <row r="303" spans="1:11" ht="33" customHeight="1" x14ac:dyDescent="0.25">
      <c r="A303" s="37">
        <v>1</v>
      </c>
      <c r="B303" s="73" t="s">
        <v>84</v>
      </c>
      <c r="C303" s="120">
        <v>1077</v>
      </c>
      <c r="D303" s="113">
        <f t="shared" si="261"/>
        <v>718</v>
      </c>
      <c r="E303" s="120">
        <v>427</v>
      </c>
      <c r="F303" s="125">
        <f t="shared" si="258"/>
        <v>59.470752089136489</v>
      </c>
      <c r="G303" s="647">
        <v>1935.5844</v>
      </c>
      <c r="H303" s="647">
        <f t="shared" si="262"/>
        <v>1290</v>
      </c>
      <c r="I303" s="647">
        <v>819.90230000000008</v>
      </c>
      <c r="J303" s="122">
        <f t="shared" si="260"/>
        <v>63.558317829457366</v>
      </c>
      <c r="K303" s="79"/>
    </row>
    <row r="304" spans="1:11" ht="46.5" customHeight="1" x14ac:dyDescent="0.25">
      <c r="A304" s="37">
        <v>1</v>
      </c>
      <c r="B304" s="73" t="s">
        <v>124</v>
      </c>
      <c r="C304" s="120">
        <v>147</v>
      </c>
      <c r="D304" s="113">
        <f t="shared" si="261"/>
        <v>98</v>
      </c>
      <c r="E304" s="120">
        <v>146</v>
      </c>
      <c r="F304" s="125">
        <f t="shared" si="258"/>
        <v>148.9795918367347</v>
      </c>
      <c r="G304" s="647">
        <v>766.48152000000005</v>
      </c>
      <c r="H304" s="647">
        <f t="shared" si="262"/>
        <v>511</v>
      </c>
      <c r="I304" s="647">
        <v>761.26735999999983</v>
      </c>
      <c r="J304" s="122">
        <f t="shared" si="260"/>
        <v>148.97599999999997</v>
      </c>
      <c r="K304" s="79"/>
    </row>
    <row r="305" spans="1:11" ht="34.5" customHeight="1" x14ac:dyDescent="0.25">
      <c r="A305" s="37">
        <v>1</v>
      </c>
      <c r="B305" s="73" t="s">
        <v>125</v>
      </c>
      <c r="C305" s="120">
        <v>171</v>
      </c>
      <c r="D305" s="113">
        <f t="shared" si="261"/>
        <v>114</v>
      </c>
      <c r="E305" s="120">
        <v>177</v>
      </c>
      <c r="F305" s="125">
        <f t="shared" si="258"/>
        <v>155.26315789473685</v>
      </c>
      <c r="G305" s="647">
        <v>891.62135999999998</v>
      </c>
      <c r="H305" s="647">
        <f t="shared" si="262"/>
        <v>594</v>
      </c>
      <c r="I305" s="647">
        <v>922.90631999999994</v>
      </c>
      <c r="J305" s="122">
        <f t="shared" si="260"/>
        <v>155.37143434343432</v>
      </c>
      <c r="K305" s="79"/>
    </row>
    <row r="306" spans="1:11" ht="44.25" customHeight="1" x14ac:dyDescent="0.25">
      <c r="A306" s="37">
        <v>1</v>
      </c>
      <c r="B306" s="241" t="s">
        <v>122</v>
      </c>
      <c r="C306" s="120">
        <f>SUM(C307:C311)</f>
        <v>7528</v>
      </c>
      <c r="D306" s="120">
        <f t="shared" ref="D306:I306" si="263">SUM(D307:D311)</f>
        <v>5019</v>
      </c>
      <c r="E306" s="120">
        <f t="shared" si="263"/>
        <v>3516</v>
      </c>
      <c r="F306" s="125">
        <f t="shared" si="258"/>
        <v>70.053795576808128</v>
      </c>
      <c r="G306" s="647">
        <f t="shared" si="263"/>
        <v>11230.92001</v>
      </c>
      <c r="H306" s="647">
        <f t="shared" si="263"/>
        <v>7486</v>
      </c>
      <c r="I306" s="647">
        <f t="shared" si="263"/>
        <v>7604.4588800000001</v>
      </c>
      <c r="J306" s="120">
        <f t="shared" si="260"/>
        <v>101.58240555703981</v>
      </c>
      <c r="K306" s="79"/>
    </row>
    <row r="307" spans="1:11" ht="30" x14ac:dyDescent="0.25">
      <c r="A307" s="37">
        <v>1</v>
      </c>
      <c r="B307" s="73" t="s">
        <v>118</v>
      </c>
      <c r="C307" s="120">
        <v>1200</v>
      </c>
      <c r="D307" s="113">
        <f t="shared" si="261"/>
        <v>800</v>
      </c>
      <c r="E307" s="120">
        <v>520</v>
      </c>
      <c r="F307" s="125">
        <f t="shared" si="258"/>
        <v>65</v>
      </c>
      <c r="G307" s="647">
        <v>1761.84</v>
      </c>
      <c r="H307" s="647">
        <f t="shared" si="262"/>
        <v>1175</v>
      </c>
      <c r="I307" s="647">
        <v>774.57349999999997</v>
      </c>
      <c r="J307" s="120">
        <f t="shared" si="260"/>
        <v>65.921148936170212</v>
      </c>
      <c r="K307" s="79"/>
    </row>
    <row r="308" spans="1:11" ht="45" customHeight="1" x14ac:dyDescent="0.25">
      <c r="A308" s="37">
        <v>1</v>
      </c>
      <c r="B308" s="73" t="s">
        <v>128</v>
      </c>
      <c r="C308" s="120">
        <v>4650</v>
      </c>
      <c r="D308" s="113">
        <f t="shared" si="261"/>
        <v>3100</v>
      </c>
      <c r="E308" s="120">
        <v>2682</v>
      </c>
      <c r="F308" s="125">
        <f t="shared" si="258"/>
        <v>86.516129032258064</v>
      </c>
      <c r="G308" s="647">
        <v>8226.6310200000007</v>
      </c>
      <c r="H308" s="647">
        <f t="shared" si="262"/>
        <v>5484</v>
      </c>
      <c r="I308" s="647">
        <v>6176.4668300000003</v>
      </c>
      <c r="J308" s="120">
        <f t="shared" si="260"/>
        <v>112.62703920495989</v>
      </c>
      <c r="K308" s="79"/>
    </row>
    <row r="309" spans="1:11" ht="45" customHeight="1" x14ac:dyDescent="0.25">
      <c r="A309" s="37">
        <v>1</v>
      </c>
      <c r="B309" s="73" t="s">
        <v>119</v>
      </c>
      <c r="C309" s="120">
        <v>459</v>
      </c>
      <c r="D309" s="113">
        <f t="shared" si="261"/>
        <v>306</v>
      </c>
      <c r="E309" s="120">
        <v>122</v>
      </c>
      <c r="F309" s="125">
        <f t="shared" si="258"/>
        <v>39.869281045751634</v>
      </c>
      <c r="G309" s="647">
        <v>386.01900000000001</v>
      </c>
      <c r="H309" s="647">
        <f t="shared" si="262"/>
        <v>257</v>
      </c>
      <c r="I309" s="647">
        <v>83.96238000000001</v>
      </c>
      <c r="J309" s="120">
        <f t="shared" si="260"/>
        <v>32.670186770428018</v>
      </c>
      <c r="K309" s="79"/>
    </row>
    <row r="310" spans="1:11" ht="30" x14ac:dyDescent="0.25">
      <c r="A310" s="37">
        <v>1</v>
      </c>
      <c r="B310" s="73" t="s">
        <v>86</v>
      </c>
      <c r="C310" s="120">
        <v>30</v>
      </c>
      <c r="D310" s="113">
        <f t="shared" si="261"/>
        <v>20</v>
      </c>
      <c r="E310" s="120">
        <v>178</v>
      </c>
      <c r="F310" s="125">
        <f t="shared" si="258"/>
        <v>890</v>
      </c>
      <c r="G310" s="647">
        <v>102.711</v>
      </c>
      <c r="H310" s="647">
        <f t="shared" si="262"/>
        <v>68</v>
      </c>
      <c r="I310" s="647">
        <v>560.58142999999995</v>
      </c>
      <c r="J310" s="120">
        <f t="shared" si="260"/>
        <v>824.38445588235288</v>
      </c>
      <c r="K310" s="79"/>
    </row>
    <row r="311" spans="1:11" ht="30" customHeight="1" x14ac:dyDescent="0.25">
      <c r="A311" s="37">
        <v>1</v>
      </c>
      <c r="B311" s="309" t="s">
        <v>87</v>
      </c>
      <c r="C311" s="186">
        <v>1189</v>
      </c>
      <c r="D311" s="324">
        <f t="shared" si="261"/>
        <v>793</v>
      </c>
      <c r="E311" s="186">
        <v>14</v>
      </c>
      <c r="F311" s="406">
        <f t="shared" si="258"/>
        <v>1.7654476670870116</v>
      </c>
      <c r="G311" s="647">
        <v>753.71898999999996</v>
      </c>
      <c r="H311" s="647">
        <f t="shared" si="262"/>
        <v>502</v>
      </c>
      <c r="I311" s="647">
        <v>8.8747399999999992</v>
      </c>
      <c r="J311" s="650">
        <f t="shared" si="260"/>
        <v>1.7678764940239042</v>
      </c>
      <c r="K311" s="79"/>
    </row>
    <row r="312" spans="1:11" s="112" customFormat="1" ht="30" x14ac:dyDescent="0.25">
      <c r="B312" s="123" t="s">
        <v>133</v>
      </c>
      <c r="C312" s="120">
        <v>11774</v>
      </c>
      <c r="D312" s="113">
        <f t="shared" ref="D312" si="264">ROUND(C312/12*$B$3,0)</f>
        <v>7849</v>
      </c>
      <c r="E312" s="120">
        <v>7970</v>
      </c>
      <c r="F312" s="125">
        <f t="shared" ref="F312:F313" si="265">E312/D312*100</f>
        <v>101.54159765575233</v>
      </c>
      <c r="G312" s="647">
        <v>7569.2691199999999</v>
      </c>
      <c r="H312" s="647">
        <f t="shared" ref="H312" si="266">ROUND(G312/12*$B$3,0)</f>
        <v>5046</v>
      </c>
      <c r="I312" s="647">
        <v>5107.8101699999997</v>
      </c>
      <c r="J312" s="120">
        <f t="shared" ref="J312" si="267">I312/H312*100</f>
        <v>101.22493400713435</v>
      </c>
      <c r="K312" s="111"/>
    </row>
    <row r="313" spans="1:11" s="112" customFormat="1" ht="15.75" thickBot="1" x14ac:dyDescent="0.3">
      <c r="B313" s="723" t="s">
        <v>135</v>
      </c>
      <c r="C313" s="673">
        <v>5500</v>
      </c>
      <c r="D313" s="761">
        <f>ROUND(C313/10*6,0)</f>
        <v>3300</v>
      </c>
      <c r="E313" s="673">
        <v>439</v>
      </c>
      <c r="F313" s="147">
        <f t="shared" si="265"/>
        <v>13.303030303030303</v>
      </c>
      <c r="G313" s="710"/>
      <c r="H313" s="710"/>
      <c r="I313" s="710">
        <v>282.22432000000003</v>
      </c>
      <c r="J313" s="673"/>
      <c r="K313" s="111"/>
    </row>
    <row r="314" spans="1:11" s="13" customFormat="1" ht="15.75" thickBot="1" x14ac:dyDescent="0.3">
      <c r="A314" s="37">
        <v>1</v>
      </c>
      <c r="B314" s="117" t="s">
        <v>3</v>
      </c>
      <c r="C314" s="367"/>
      <c r="D314" s="367"/>
      <c r="E314" s="367"/>
      <c r="F314" s="410"/>
      <c r="G314" s="419">
        <f>G306+G301+G312</f>
        <v>29616.269604074074</v>
      </c>
      <c r="H314" s="419">
        <f t="shared" ref="H314:I314" si="268">H306+H301+H312</f>
        <v>19742</v>
      </c>
      <c r="I314" s="419">
        <f t="shared" si="268"/>
        <v>19405.75893</v>
      </c>
      <c r="J314" s="367">
        <f t="shared" si="260"/>
        <v>98.296823675412824</v>
      </c>
      <c r="K314" s="119"/>
    </row>
    <row r="315" spans="1:11" ht="35.25" customHeight="1" x14ac:dyDescent="0.25">
      <c r="A315" s="37">
        <v>1</v>
      </c>
      <c r="B315" s="437" t="s">
        <v>39</v>
      </c>
      <c r="C315" s="438"/>
      <c r="D315" s="438"/>
      <c r="E315" s="438"/>
      <c r="F315" s="474"/>
      <c r="G315" s="439"/>
      <c r="H315" s="439"/>
      <c r="I315" s="439"/>
      <c r="J315" s="440"/>
      <c r="K315" s="79"/>
    </row>
    <row r="316" spans="1:11" ht="30" x14ac:dyDescent="0.25">
      <c r="A316" s="37">
        <v>1</v>
      </c>
      <c r="B316" s="237" t="s">
        <v>130</v>
      </c>
      <c r="C316" s="229">
        <f t="shared" ref="C316:G321" si="269">C301</f>
        <v>4927</v>
      </c>
      <c r="D316" s="229">
        <f t="shared" si="269"/>
        <v>3285</v>
      </c>
      <c r="E316" s="229">
        <f t="shared" si="269"/>
        <v>2865</v>
      </c>
      <c r="F316" s="475">
        <f t="shared" si="269"/>
        <v>87.214611872146122</v>
      </c>
      <c r="G316" s="491">
        <f t="shared" si="269"/>
        <v>10816.080474074073</v>
      </c>
      <c r="H316" s="491">
        <f t="shared" ref="H316:J316" si="270">H301</f>
        <v>7210</v>
      </c>
      <c r="I316" s="491">
        <f t="shared" si="270"/>
        <v>6693.4898800000001</v>
      </c>
      <c r="J316" s="228">
        <f t="shared" si="270"/>
        <v>92.836198058252421</v>
      </c>
      <c r="K316" s="79"/>
    </row>
    <row r="317" spans="1:11" ht="27" customHeight="1" x14ac:dyDescent="0.25">
      <c r="A317" s="37">
        <v>1</v>
      </c>
      <c r="B317" s="225" t="s">
        <v>83</v>
      </c>
      <c r="C317" s="229">
        <f t="shared" si="269"/>
        <v>3532</v>
      </c>
      <c r="D317" s="229">
        <f t="shared" si="269"/>
        <v>2355</v>
      </c>
      <c r="E317" s="229">
        <f t="shared" si="269"/>
        <v>2115</v>
      </c>
      <c r="F317" s="475">
        <f t="shared" si="269"/>
        <v>89.808917197452232</v>
      </c>
      <c r="G317" s="491">
        <f t="shared" si="269"/>
        <v>7222.393194074074</v>
      </c>
      <c r="H317" s="491">
        <f t="shared" ref="H317:J317" si="271">H302</f>
        <v>4815</v>
      </c>
      <c r="I317" s="491">
        <f t="shared" si="271"/>
        <v>4189.4139000000005</v>
      </c>
      <c r="J317" s="228">
        <f t="shared" si="271"/>
        <v>87.007557632398772</v>
      </c>
      <c r="K317" s="79"/>
    </row>
    <row r="318" spans="1:11" ht="27" customHeight="1" x14ac:dyDescent="0.25">
      <c r="A318" s="37">
        <v>1</v>
      </c>
      <c r="B318" s="225" t="s">
        <v>84</v>
      </c>
      <c r="C318" s="229">
        <f t="shared" si="269"/>
        <v>1077</v>
      </c>
      <c r="D318" s="229">
        <f t="shared" si="269"/>
        <v>718</v>
      </c>
      <c r="E318" s="229">
        <f t="shared" si="269"/>
        <v>427</v>
      </c>
      <c r="F318" s="475">
        <f t="shared" si="269"/>
        <v>59.470752089136489</v>
      </c>
      <c r="G318" s="491">
        <f t="shared" si="269"/>
        <v>1935.5844</v>
      </c>
      <c r="H318" s="491">
        <f t="shared" ref="H318:J318" si="272">H303</f>
        <v>1290</v>
      </c>
      <c r="I318" s="491">
        <f t="shared" si="272"/>
        <v>819.90230000000008</v>
      </c>
      <c r="J318" s="228">
        <f t="shared" si="272"/>
        <v>63.558317829457366</v>
      </c>
      <c r="K318" s="79"/>
    </row>
    <row r="319" spans="1:11" ht="27" customHeight="1" x14ac:dyDescent="0.25">
      <c r="A319" s="37">
        <v>1</v>
      </c>
      <c r="B319" s="225" t="s">
        <v>124</v>
      </c>
      <c r="C319" s="229">
        <f t="shared" si="269"/>
        <v>147</v>
      </c>
      <c r="D319" s="229">
        <f t="shared" si="269"/>
        <v>98</v>
      </c>
      <c r="E319" s="229">
        <f t="shared" si="269"/>
        <v>146</v>
      </c>
      <c r="F319" s="475">
        <f t="shared" si="269"/>
        <v>148.9795918367347</v>
      </c>
      <c r="G319" s="491">
        <f t="shared" si="269"/>
        <v>766.48152000000005</v>
      </c>
      <c r="H319" s="491">
        <f t="shared" ref="H319:J319" si="273">H304</f>
        <v>511</v>
      </c>
      <c r="I319" s="491">
        <f t="shared" si="273"/>
        <v>761.26735999999983</v>
      </c>
      <c r="J319" s="228">
        <f t="shared" si="273"/>
        <v>148.97599999999997</v>
      </c>
      <c r="K319" s="79"/>
    </row>
    <row r="320" spans="1:11" ht="27" customHeight="1" x14ac:dyDescent="0.25">
      <c r="A320" s="37">
        <v>1</v>
      </c>
      <c r="B320" s="225" t="s">
        <v>125</v>
      </c>
      <c r="C320" s="229">
        <f t="shared" si="269"/>
        <v>171</v>
      </c>
      <c r="D320" s="229">
        <f t="shared" si="269"/>
        <v>114</v>
      </c>
      <c r="E320" s="229">
        <f t="shared" si="269"/>
        <v>177</v>
      </c>
      <c r="F320" s="475">
        <f t="shared" si="269"/>
        <v>155.26315789473685</v>
      </c>
      <c r="G320" s="491">
        <f t="shared" si="269"/>
        <v>891.62135999999998</v>
      </c>
      <c r="H320" s="491">
        <f t="shared" ref="H320:J320" si="274">H305</f>
        <v>594</v>
      </c>
      <c r="I320" s="491">
        <f t="shared" si="274"/>
        <v>922.90631999999994</v>
      </c>
      <c r="J320" s="228">
        <f t="shared" si="274"/>
        <v>155.37143434343432</v>
      </c>
      <c r="K320" s="79"/>
    </row>
    <row r="321" spans="1:11" ht="41.25" customHeight="1" x14ac:dyDescent="0.25">
      <c r="A321" s="37">
        <v>1</v>
      </c>
      <c r="B321" s="237" t="s">
        <v>122</v>
      </c>
      <c r="C321" s="229">
        <f t="shared" si="269"/>
        <v>7528</v>
      </c>
      <c r="D321" s="229">
        <f t="shared" si="269"/>
        <v>5019</v>
      </c>
      <c r="E321" s="229">
        <f t="shared" si="269"/>
        <v>3516</v>
      </c>
      <c r="F321" s="475">
        <f t="shared" si="269"/>
        <v>70.053795576808128</v>
      </c>
      <c r="G321" s="491">
        <f t="shared" si="269"/>
        <v>11230.92001</v>
      </c>
      <c r="H321" s="491">
        <f t="shared" ref="H321:J321" si="275">H306</f>
        <v>7486</v>
      </c>
      <c r="I321" s="491">
        <f t="shared" si="275"/>
        <v>7604.4588800000001</v>
      </c>
      <c r="J321" s="228">
        <f t="shared" si="275"/>
        <v>101.58240555703981</v>
      </c>
      <c r="K321" s="79"/>
    </row>
    <row r="322" spans="1:11" ht="30" x14ac:dyDescent="0.25">
      <c r="A322" s="37">
        <v>1</v>
      </c>
      <c r="B322" s="225" t="s">
        <v>118</v>
      </c>
      <c r="C322" s="229">
        <f t="shared" ref="C322:C327" si="276">C307</f>
        <v>1200</v>
      </c>
      <c r="D322" s="229">
        <f t="shared" ref="D322:J322" si="277">D307</f>
        <v>800</v>
      </c>
      <c r="E322" s="229">
        <f t="shared" si="277"/>
        <v>520</v>
      </c>
      <c r="F322" s="475">
        <f t="shared" si="277"/>
        <v>65</v>
      </c>
      <c r="G322" s="491">
        <f t="shared" si="277"/>
        <v>1761.84</v>
      </c>
      <c r="H322" s="491">
        <f t="shared" si="277"/>
        <v>1175</v>
      </c>
      <c r="I322" s="491">
        <f t="shared" si="277"/>
        <v>774.57349999999997</v>
      </c>
      <c r="J322" s="229">
        <f t="shared" si="277"/>
        <v>65.921148936170212</v>
      </c>
      <c r="K322" s="79"/>
    </row>
    <row r="323" spans="1:11" ht="42.75" customHeight="1" x14ac:dyDescent="0.25">
      <c r="A323" s="37">
        <v>1</v>
      </c>
      <c r="B323" s="225" t="s">
        <v>85</v>
      </c>
      <c r="C323" s="229">
        <f t="shared" si="276"/>
        <v>4650</v>
      </c>
      <c r="D323" s="229">
        <f>D308</f>
        <v>3100</v>
      </c>
      <c r="E323" s="229">
        <f>E308</f>
        <v>2682</v>
      </c>
      <c r="F323" s="475">
        <f>F308</f>
        <v>86.516129032258064</v>
      </c>
      <c r="G323" s="491">
        <f>G308</f>
        <v>8226.6310200000007</v>
      </c>
      <c r="H323" s="491">
        <f t="shared" ref="H323:J323" si="278">H308</f>
        <v>5484</v>
      </c>
      <c r="I323" s="491">
        <f t="shared" si="278"/>
        <v>6176.4668300000003</v>
      </c>
      <c r="J323" s="228">
        <f t="shared" si="278"/>
        <v>112.62703920495989</v>
      </c>
      <c r="K323" s="79"/>
    </row>
    <row r="324" spans="1:11" ht="42.75" customHeight="1" x14ac:dyDescent="0.25">
      <c r="A324" s="37">
        <v>1</v>
      </c>
      <c r="B324" s="225" t="s">
        <v>119</v>
      </c>
      <c r="C324" s="229">
        <f t="shared" si="276"/>
        <v>459</v>
      </c>
      <c r="D324" s="229">
        <f t="shared" ref="D324:J324" si="279">D309</f>
        <v>306</v>
      </c>
      <c r="E324" s="229">
        <f t="shared" si="279"/>
        <v>122</v>
      </c>
      <c r="F324" s="475">
        <f t="shared" si="279"/>
        <v>39.869281045751634</v>
      </c>
      <c r="G324" s="491">
        <f t="shared" si="279"/>
        <v>386.01900000000001</v>
      </c>
      <c r="H324" s="491">
        <f t="shared" si="279"/>
        <v>257</v>
      </c>
      <c r="I324" s="491">
        <f t="shared" si="279"/>
        <v>83.96238000000001</v>
      </c>
      <c r="J324" s="491">
        <f t="shared" si="279"/>
        <v>32.670186770428018</v>
      </c>
      <c r="K324" s="79"/>
    </row>
    <row r="325" spans="1:11" ht="32.25" customHeight="1" x14ac:dyDescent="0.25">
      <c r="A325" s="37">
        <v>1</v>
      </c>
      <c r="B325" s="225" t="s">
        <v>86</v>
      </c>
      <c r="C325" s="229">
        <f t="shared" si="276"/>
        <v>30</v>
      </c>
      <c r="D325" s="229">
        <f t="shared" ref="D325:G327" si="280">D310</f>
        <v>20</v>
      </c>
      <c r="E325" s="229">
        <f t="shared" si="280"/>
        <v>178</v>
      </c>
      <c r="F325" s="475">
        <f t="shared" si="280"/>
        <v>890</v>
      </c>
      <c r="G325" s="491">
        <f t="shared" si="280"/>
        <v>102.711</v>
      </c>
      <c r="H325" s="491">
        <f t="shared" ref="H325:J325" si="281">H310</f>
        <v>68</v>
      </c>
      <c r="I325" s="491">
        <f t="shared" si="281"/>
        <v>560.58142999999995</v>
      </c>
      <c r="J325" s="228">
        <f t="shared" si="281"/>
        <v>824.38445588235288</v>
      </c>
      <c r="K325" s="79"/>
    </row>
    <row r="326" spans="1:11" ht="27" customHeight="1" x14ac:dyDescent="0.25">
      <c r="A326" s="37">
        <v>1</v>
      </c>
      <c r="B326" s="441" t="s">
        <v>87</v>
      </c>
      <c r="C326" s="442">
        <f t="shared" si="276"/>
        <v>1189</v>
      </c>
      <c r="D326" s="442">
        <f t="shared" si="280"/>
        <v>793</v>
      </c>
      <c r="E326" s="442">
        <f t="shared" si="280"/>
        <v>14</v>
      </c>
      <c r="F326" s="476">
        <f t="shared" si="280"/>
        <v>1.7654476670870116</v>
      </c>
      <c r="G326" s="491">
        <f t="shared" si="280"/>
        <v>753.71898999999996</v>
      </c>
      <c r="H326" s="491">
        <f t="shared" ref="H326:J327" si="282">H311</f>
        <v>502</v>
      </c>
      <c r="I326" s="491">
        <f t="shared" si="282"/>
        <v>8.8747399999999992</v>
      </c>
      <c r="J326" s="443">
        <f t="shared" si="282"/>
        <v>1.7678764940239042</v>
      </c>
      <c r="K326" s="79"/>
    </row>
    <row r="327" spans="1:11" ht="27" customHeight="1" thickBot="1" x14ac:dyDescent="0.3">
      <c r="A327" s="37">
        <v>1</v>
      </c>
      <c r="B327" s="123" t="s">
        <v>133</v>
      </c>
      <c r="C327" s="442">
        <f t="shared" si="276"/>
        <v>11774</v>
      </c>
      <c r="D327" s="442">
        <f t="shared" si="280"/>
        <v>7849</v>
      </c>
      <c r="E327" s="442">
        <f t="shared" si="280"/>
        <v>7970</v>
      </c>
      <c r="F327" s="476">
        <f t="shared" si="280"/>
        <v>101.54159765575233</v>
      </c>
      <c r="G327" s="491">
        <f t="shared" si="280"/>
        <v>7569.2691199999999</v>
      </c>
      <c r="H327" s="491">
        <f t="shared" si="282"/>
        <v>5046</v>
      </c>
      <c r="I327" s="491">
        <f t="shared" si="282"/>
        <v>5107.8101699999997</v>
      </c>
      <c r="J327" s="443">
        <f t="shared" si="282"/>
        <v>101.22493400713435</v>
      </c>
      <c r="K327" s="79"/>
    </row>
    <row r="328" spans="1:11" s="13" customFormat="1" ht="15" customHeight="1" thickBot="1" x14ac:dyDescent="0.3">
      <c r="A328" s="37">
        <v>1</v>
      </c>
      <c r="B328" s="444" t="s">
        <v>127</v>
      </c>
      <c r="C328" s="445">
        <f t="shared" ref="C328" si="283">C314</f>
        <v>0</v>
      </c>
      <c r="D328" s="445">
        <f t="shared" ref="D328:J328" si="284">D314</f>
        <v>0</v>
      </c>
      <c r="E328" s="445">
        <f t="shared" si="284"/>
        <v>0</v>
      </c>
      <c r="F328" s="477">
        <f t="shared" si="284"/>
        <v>0</v>
      </c>
      <c r="G328" s="446">
        <f t="shared" si="284"/>
        <v>29616.269604074074</v>
      </c>
      <c r="H328" s="446">
        <f t="shared" si="284"/>
        <v>19742</v>
      </c>
      <c r="I328" s="446">
        <f t="shared" si="284"/>
        <v>19405.75893</v>
      </c>
      <c r="J328" s="445">
        <f t="shared" si="284"/>
        <v>98.296823675412824</v>
      </c>
      <c r="K328" s="119"/>
    </row>
    <row r="329" spans="1:11" x14ac:dyDescent="0.25">
      <c r="A329" s="37">
        <v>1</v>
      </c>
      <c r="B329" s="227"/>
      <c r="C329" s="227"/>
      <c r="D329" s="227"/>
      <c r="E329" s="227"/>
      <c r="F329" s="227"/>
      <c r="G329" s="396"/>
      <c r="H329" s="396"/>
      <c r="I329" s="396"/>
      <c r="J329" s="227"/>
      <c r="K329" s="79"/>
    </row>
    <row r="330" spans="1:11" ht="29.25" customHeight="1" x14ac:dyDescent="0.25">
      <c r="A330" s="37">
        <v>1</v>
      </c>
      <c r="B330" s="337" t="s">
        <v>43</v>
      </c>
      <c r="C330" s="651"/>
      <c r="D330" s="651"/>
      <c r="E330" s="651"/>
      <c r="F330" s="651"/>
      <c r="G330" s="652"/>
      <c r="H330" s="652"/>
      <c r="I330" s="652"/>
      <c r="J330" s="651"/>
      <c r="K330" s="79"/>
    </row>
    <row r="331" spans="1:11" ht="36.75" customHeight="1" x14ac:dyDescent="0.25">
      <c r="A331" s="37">
        <v>1</v>
      </c>
      <c r="B331" s="212" t="s">
        <v>130</v>
      </c>
      <c r="C331" s="120">
        <f>SUM(C332:C335)</f>
        <v>9884</v>
      </c>
      <c r="D331" s="120">
        <f t="shared" ref="D331:E331" si="285">SUM(D332:D335)</f>
        <v>6590</v>
      </c>
      <c r="E331" s="120">
        <f t="shared" si="285"/>
        <v>5605</v>
      </c>
      <c r="F331" s="120">
        <f t="shared" ref="F331:F341" si="286">E331/D331*100</f>
        <v>85.05311077389986</v>
      </c>
      <c r="G331" s="647">
        <f>SUM(G332:G335)</f>
        <v>20288.456469629626</v>
      </c>
      <c r="H331" s="647">
        <f t="shared" ref="H331:I331" si="287">SUM(H332:H335)</f>
        <v>13526</v>
      </c>
      <c r="I331" s="647">
        <f t="shared" si="287"/>
        <v>10886.17093</v>
      </c>
      <c r="J331" s="120">
        <f t="shared" ref="J331:J345" si="288">I331/H331*100</f>
        <v>80.483298314357526</v>
      </c>
      <c r="K331" s="79"/>
    </row>
    <row r="332" spans="1:11" ht="38.25" customHeight="1" x14ac:dyDescent="0.25">
      <c r="A332" s="37">
        <v>1</v>
      </c>
      <c r="B332" s="74" t="s">
        <v>83</v>
      </c>
      <c r="C332" s="120">
        <v>7450</v>
      </c>
      <c r="D332" s="113">
        <f t="shared" ref="D332:D341" si="289">ROUND(C332/12*$B$3,0)</f>
        <v>4967</v>
      </c>
      <c r="E332" s="120">
        <v>4129</v>
      </c>
      <c r="F332" s="120">
        <f t="shared" si="286"/>
        <v>83.128649083954102</v>
      </c>
      <c r="G332" s="647">
        <v>15234.096629629628</v>
      </c>
      <c r="H332" s="647">
        <f t="shared" ref="H332:H341" si="290">ROUND(G332/12*$B$3,0)</f>
        <v>10156</v>
      </c>
      <c r="I332" s="647">
        <v>7728.9881699999996</v>
      </c>
      <c r="J332" s="120">
        <f t="shared" si="288"/>
        <v>76.102679893658916</v>
      </c>
      <c r="K332" s="79"/>
    </row>
    <row r="333" spans="1:11" ht="32.25" customHeight="1" x14ac:dyDescent="0.25">
      <c r="A333" s="37">
        <v>1</v>
      </c>
      <c r="B333" s="74" t="s">
        <v>84</v>
      </c>
      <c r="C333" s="120">
        <v>2235</v>
      </c>
      <c r="D333" s="113">
        <f t="shared" si="289"/>
        <v>1490</v>
      </c>
      <c r="E333" s="120">
        <v>1382</v>
      </c>
      <c r="F333" s="120">
        <f t="shared" si="286"/>
        <v>92.75167785234899</v>
      </c>
      <c r="G333" s="647">
        <v>4016.7419999999997</v>
      </c>
      <c r="H333" s="647">
        <f t="shared" si="290"/>
        <v>2678</v>
      </c>
      <c r="I333" s="647">
        <v>2667.0517199999999</v>
      </c>
      <c r="J333" s="120">
        <f t="shared" si="288"/>
        <v>99.591176997759518</v>
      </c>
      <c r="K333" s="79"/>
    </row>
    <row r="334" spans="1:11" ht="47.25" customHeight="1" x14ac:dyDescent="0.25">
      <c r="A334" s="37">
        <v>1</v>
      </c>
      <c r="B334" s="74" t="s">
        <v>124</v>
      </c>
      <c r="C334" s="120">
        <v>159</v>
      </c>
      <c r="D334" s="113">
        <f t="shared" si="289"/>
        <v>106</v>
      </c>
      <c r="E334" s="120">
        <v>75</v>
      </c>
      <c r="F334" s="120">
        <f t="shared" si="286"/>
        <v>70.754716981132077</v>
      </c>
      <c r="G334" s="647">
        <v>829.05143999999996</v>
      </c>
      <c r="H334" s="647">
        <f t="shared" si="290"/>
        <v>553</v>
      </c>
      <c r="I334" s="647">
        <v>391.06200000000001</v>
      </c>
      <c r="J334" s="120">
        <f t="shared" si="288"/>
        <v>70.71645569620253</v>
      </c>
      <c r="K334" s="79"/>
    </row>
    <row r="335" spans="1:11" ht="30" x14ac:dyDescent="0.25">
      <c r="A335" s="37">
        <v>1</v>
      </c>
      <c r="B335" s="74" t="s">
        <v>125</v>
      </c>
      <c r="C335" s="120">
        <v>40</v>
      </c>
      <c r="D335" s="113">
        <f t="shared" si="289"/>
        <v>27</v>
      </c>
      <c r="E335" s="120">
        <v>19</v>
      </c>
      <c r="F335" s="120">
        <f t="shared" si="286"/>
        <v>70.370370370370367</v>
      </c>
      <c r="G335" s="647">
        <v>208.56639999999999</v>
      </c>
      <c r="H335" s="647">
        <f t="shared" si="290"/>
        <v>139</v>
      </c>
      <c r="I335" s="647">
        <v>99.069040000000001</v>
      </c>
      <c r="J335" s="120">
        <f t="shared" si="288"/>
        <v>71.272690647482023</v>
      </c>
      <c r="K335" s="79"/>
    </row>
    <row r="336" spans="1:11" ht="30" x14ac:dyDescent="0.25">
      <c r="A336" s="37">
        <v>1</v>
      </c>
      <c r="B336" s="212" t="s">
        <v>122</v>
      </c>
      <c r="C336" s="120">
        <f>SUM(C337:C341)</f>
        <v>18810</v>
      </c>
      <c r="D336" s="120">
        <f t="shared" ref="D336:E336" si="291">SUM(D337:D341)</f>
        <v>12539</v>
      </c>
      <c r="E336" s="120">
        <f t="shared" si="291"/>
        <v>9133</v>
      </c>
      <c r="F336" s="120">
        <f t="shared" si="286"/>
        <v>72.836749342052798</v>
      </c>
      <c r="G336" s="647">
        <f>SUM(G337:G341)</f>
        <v>31741.37816</v>
      </c>
      <c r="H336" s="647">
        <f t="shared" ref="H336" si="292">SUM(H337:H341)</f>
        <v>21161</v>
      </c>
      <c r="I336" s="647">
        <f t="shared" ref="I336" si="293">SUM(I337:I341)</f>
        <v>13324.381359999999</v>
      </c>
      <c r="J336" s="120">
        <f t="shared" si="288"/>
        <v>62.966690421057606</v>
      </c>
      <c r="K336" s="79"/>
    </row>
    <row r="337" spans="1:11" ht="30" x14ac:dyDescent="0.25">
      <c r="A337" s="37">
        <v>1</v>
      </c>
      <c r="B337" s="74" t="s">
        <v>118</v>
      </c>
      <c r="C337" s="120">
        <v>4500</v>
      </c>
      <c r="D337" s="113">
        <f t="shared" si="289"/>
        <v>3000</v>
      </c>
      <c r="E337" s="120">
        <v>1884</v>
      </c>
      <c r="F337" s="120">
        <f t="shared" si="286"/>
        <v>62.8</v>
      </c>
      <c r="G337" s="647">
        <v>6606.9</v>
      </c>
      <c r="H337" s="647">
        <f t="shared" si="290"/>
        <v>4405</v>
      </c>
      <c r="I337" s="647">
        <v>2783.4695999999994</v>
      </c>
      <c r="J337" s="120">
        <f t="shared" si="288"/>
        <v>63.188867196367745</v>
      </c>
      <c r="K337" s="79"/>
    </row>
    <row r="338" spans="1:11" ht="65.25" customHeight="1" x14ac:dyDescent="0.25">
      <c r="A338" s="37">
        <v>1</v>
      </c>
      <c r="B338" s="73" t="s">
        <v>128</v>
      </c>
      <c r="C338" s="120">
        <v>9000</v>
      </c>
      <c r="D338" s="113">
        <f t="shared" si="289"/>
        <v>6000</v>
      </c>
      <c r="E338" s="120">
        <v>2467</v>
      </c>
      <c r="F338" s="120">
        <f t="shared" si="286"/>
        <v>41.116666666666667</v>
      </c>
      <c r="G338" s="647">
        <v>17023.777760000001</v>
      </c>
      <c r="H338" s="647">
        <f t="shared" si="290"/>
        <v>11349</v>
      </c>
      <c r="I338" s="647">
        <v>4262.7092599999996</v>
      </c>
      <c r="J338" s="120">
        <f t="shared" si="288"/>
        <v>37.560219050136574</v>
      </c>
      <c r="K338" s="79"/>
    </row>
    <row r="339" spans="1:11" ht="45" x14ac:dyDescent="0.25">
      <c r="A339" s="37">
        <v>1</v>
      </c>
      <c r="B339" s="74" t="s">
        <v>119</v>
      </c>
      <c r="C339" s="120">
        <v>2192</v>
      </c>
      <c r="D339" s="113">
        <f t="shared" si="289"/>
        <v>1461</v>
      </c>
      <c r="E339" s="120">
        <v>2201</v>
      </c>
      <c r="F339" s="120">
        <f t="shared" si="286"/>
        <v>150.65023956194386</v>
      </c>
      <c r="G339" s="647">
        <v>1843.472</v>
      </c>
      <c r="H339" s="647">
        <f t="shared" si="290"/>
        <v>1229</v>
      </c>
      <c r="I339" s="647">
        <v>1840.6430000000003</v>
      </c>
      <c r="J339" s="120">
        <f t="shared" si="288"/>
        <v>149.76753458096016</v>
      </c>
      <c r="K339" s="79"/>
    </row>
    <row r="340" spans="1:11" ht="30" x14ac:dyDescent="0.25">
      <c r="A340" s="37">
        <v>1</v>
      </c>
      <c r="B340" s="74" t="s">
        <v>86</v>
      </c>
      <c r="C340" s="120">
        <v>1538</v>
      </c>
      <c r="D340" s="113">
        <f t="shared" si="289"/>
        <v>1025</v>
      </c>
      <c r="E340" s="120">
        <v>925</v>
      </c>
      <c r="F340" s="120">
        <f t="shared" si="286"/>
        <v>90.243902439024396</v>
      </c>
      <c r="G340" s="647">
        <v>5265.6505999999999</v>
      </c>
      <c r="H340" s="647">
        <f t="shared" si="290"/>
        <v>3510</v>
      </c>
      <c r="I340" s="647">
        <v>3389.7062699999997</v>
      </c>
      <c r="J340" s="120">
        <f t="shared" si="288"/>
        <v>96.572828205128189</v>
      </c>
      <c r="K340" s="79"/>
    </row>
    <row r="341" spans="1:11" ht="30" x14ac:dyDescent="0.25">
      <c r="A341" s="37">
        <v>1</v>
      </c>
      <c r="B341" s="407" t="s">
        <v>87</v>
      </c>
      <c r="C341" s="186">
        <v>1580</v>
      </c>
      <c r="D341" s="324">
        <f t="shared" si="289"/>
        <v>1053</v>
      </c>
      <c r="E341" s="186">
        <v>1656</v>
      </c>
      <c r="F341" s="186">
        <f t="shared" si="286"/>
        <v>157.26495726495727</v>
      </c>
      <c r="G341" s="647">
        <v>1001.5777999999999</v>
      </c>
      <c r="H341" s="647">
        <f t="shared" si="290"/>
        <v>668</v>
      </c>
      <c r="I341" s="647">
        <v>1047.8532300000002</v>
      </c>
      <c r="J341" s="186">
        <f t="shared" si="288"/>
        <v>156.86425598802398</v>
      </c>
      <c r="K341" s="79"/>
    </row>
    <row r="342" spans="1:11" s="112" customFormat="1" ht="30" x14ac:dyDescent="0.25">
      <c r="A342" s="112">
        <v>1</v>
      </c>
      <c r="B342" s="123" t="s">
        <v>133</v>
      </c>
      <c r="C342" s="120">
        <v>32048</v>
      </c>
      <c r="D342" s="113">
        <f t="shared" ref="D342" si="294">ROUND(C342/12*$B$3,0)</f>
        <v>21365</v>
      </c>
      <c r="E342" s="120">
        <v>21495</v>
      </c>
      <c r="F342" s="120">
        <f t="shared" ref="F342" si="295">E342/D342*100</f>
        <v>100.60847179967236</v>
      </c>
      <c r="G342" s="647">
        <v>20603.018239999998</v>
      </c>
      <c r="H342" s="647">
        <f t="shared" ref="H342" si="296">ROUND(G342/12*$B$3,0)</f>
        <v>13735</v>
      </c>
      <c r="I342" s="647">
        <v>13801.775149999999</v>
      </c>
      <c r="J342" s="120">
        <f t="shared" ref="J342" si="297">I342/H342*100</f>
        <v>100.48616781943937</v>
      </c>
      <c r="K342" s="111"/>
    </row>
    <row r="343" spans="1:11" s="112" customFormat="1" ht="30" x14ac:dyDescent="0.25">
      <c r="A343" s="112">
        <v>1</v>
      </c>
      <c r="B343" s="123" t="s">
        <v>134</v>
      </c>
      <c r="C343" s="120">
        <v>670</v>
      </c>
      <c r="D343" s="113">
        <f t="shared" ref="D343" si="298">ROUND(C343/12*$B$3,0)</f>
        <v>447</v>
      </c>
      <c r="E343" s="120">
        <v>738</v>
      </c>
      <c r="F343" s="120">
        <f t="shared" ref="F343:F344" si="299">E343/D343*100</f>
        <v>165.1006711409396</v>
      </c>
      <c r="G343" s="647"/>
      <c r="H343" s="647">
        <f t="shared" ref="H343:H344" si="300">ROUND(G343/12*$B$3,0)</f>
        <v>0</v>
      </c>
      <c r="I343" s="647">
        <v>474.44544000000008</v>
      </c>
      <c r="J343" s="120"/>
      <c r="K343" s="111"/>
    </row>
    <row r="344" spans="1:11" s="112" customFormat="1" ht="15.75" thickBot="1" x14ac:dyDescent="0.3">
      <c r="A344" s="112">
        <v>1</v>
      </c>
      <c r="B344" s="123" t="s">
        <v>135</v>
      </c>
      <c r="C344" s="120">
        <v>400</v>
      </c>
      <c r="D344" s="764">
        <f>ROUND(C344/10*6,0)</f>
        <v>240</v>
      </c>
      <c r="E344" s="120">
        <v>370</v>
      </c>
      <c r="F344" s="120">
        <f t="shared" si="299"/>
        <v>154.16666666666669</v>
      </c>
      <c r="G344" s="647"/>
      <c r="H344" s="647">
        <f t="shared" si="300"/>
        <v>0</v>
      </c>
      <c r="I344" s="647">
        <v>237.8656</v>
      </c>
      <c r="J344" s="120"/>
      <c r="K344" s="111"/>
    </row>
    <row r="345" spans="1:11" s="13" customFormat="1" ht="18.75" customHeight="1" thickBot="1" x14ac:dyDescent="0.3">
      <c r="A345" s="37">
        <v>1</v>
      </c>
      <c r="B345" s="117" t="s">
        <v>3</v>
      </c>
      <c r="C345" s="367"/>
      <c r="D345" s="367"/>
      <c r="E345" s="367"/>
      <c r="F345" s="366"/>
      <c r="G345" s="418">
        <f>G336+G331+G342</f>
        <v>72632.852869629627</v>
      </c>
      <c r="H345" s="418">
        <f t="shared" ref="H345:I345" si="301">H336+H331+H342</f>
        <v>48422</v>
      </c>
      <c r="I345" s="418">
        <f t="shared" si="301"/>
        <v>38012.327440000001</v>
      </c>
      <c r="J345" s="367">
        <f t="shared" si="288"/>
        <v>78.502183800751723</v>
      </c>
      <c r="K345" s="119"/>
    </row>
    <row r="346" spans="1:11" ht="15" customHeight="1" x14ac:dyDescent="0.25">
      <c r="A346" s="37">
        <v>1</v>
      </c>
      <c r="B346" s="233" t="s">
        <v>42</v>
      </c>
      <c r="C346" s="313"/>
      <c r="D346" s="313"/>
      <c r="E346" s="313"/>
      <c r="F346" s="478"/>
      <c r="G346" s="397"/>
      <c r="H346" s="397"/>
      <c r="I346" s="397"/>
      <c r="J346" s="313"/>
      <c r="K346" s="79"/>
    </row>
    <row r="347" spans="1:11" ht="41.25" customHeight="1" x14ac:dyDescent="0.25">
      <c r="A347" s="37">
        <v>1</v>
      </c>
      <c r="B347" s="238" t="s">
        <v>130</v>
      </c>
      <c r="C347" s="234">
        <f t="shared" ref="C347:G352" si="302">C331</f>
        <v>9884</v>
      </c>
      <c r="D347" s="234">
        <f t="shared" si="302"/>
        <v>6590</v>
      </c>
      <c r="E347" s="234">
        <f t="shared" si="302"/>
        <v>5605</v>
      </c>
      <c r="F347" s="479">
        <f t="shared" si="302"/>
        <v>85.05311077389986</v>
      </c>
      <c r="G347" s="490">
        <f t="shared" si="302"/>
        <v>20288.456469629626</v>
      </c>
      <c r="H347" s="490">
        <f t="shared" ref="H347:J347" si="303">H331</f>
        <v>13526</v>
      </c>
      <c r="I347" s="490">
        <f t="shared" si="303"/>
        <v>10886.17093</v>
      </c>
      <c r="J347" s="232">
        <f t="shared" si="303"/>
        <v>80.483298314357526</v>
      </c>
      <c r="K347" s="79"/>
    </row>
    <row r="348" spans="1:11" ht="33.75" customHeight="1" x14ac:dyDescent="0.25">
      <c r="A348" s="37">
        <v>1</v>
      </c>
      <c r="B348" s="231" t="s">
        <v>83</v>
      </c>
      <c r="C348" s="234">
        <f t="shared" si="302"/>
        <v>7450</v>
      </c>
      <c r="D348" s="234">
        <f t="shared" si="302"/>
        <v>4967</v>
      </c>
      <c r="E348" s="234">
        <f t="shared" si="302"/>
        <v>4129</v>
      </c>
      <c r="F348" s="479">
        <f t="shared" si="302"/>
        <v>83.128649083954102</v>
      </c>
      <c r="G348" s="490">
        <f t="shared" si="302"/>
        <v>15234.096629629628</v>
      </c>
      <c r="H348" s="490">
        <f t="shared" ref="H348:J348" si="304">H332</f>
        <v>10156</v>
      </c>
      <c r="I348" s="490">
        <f t="shared" si="304"/>
        <v>7728.9881699999996</v>
      </c>
      <c r="J348" s="232">
        <f t="shared" si="304"/>
        <v>76.102679893658916</v>
      </c>
      <c r="K348" s="79"/>
    </row>
    <row r="349" spans="1:11" ht="33.75" customHeight="1" x14ac:dyDescent="0.25">
      <c r="A349" s="37">
        <v>1</v>
      </c>
      <c r="B349" s="231" t="s">
        <v>84</v>
      </c>
      <c r="C349" s="234">
        <f t="shared" si="302"/>
        <v>2235</v>
      </c>
      <c r="D349" s="234">
        <f t="shared" si="302"/>
        <v>1490</v>
      </c>
      <c r="E349" s="234">
        <f t="shared" si="302"/>
        <v>1382</v>
      </c>
      <c r="F349" s="479">
        <f t="shared" si="302"/>
        <v>92.75167785234899</v>
      </c>
      <c r="G349" s="490">
        <f t="shared" si="302"/>
        <v>4016.7419999999997</v>
      </c>
      <c r="H349" s="490">
        <f t="shared" ref="H349:J349" si="305">H333</f>
        <v>2678</v>
      </c>
      <c r="I349" s="490">
        <f t="shared" si="305"/>
        <v>2667.0517199999999</v>
      </c>
      <c r="J349" s="232">
        <f t="shared" si="305"/>
        <v>99.591176997759518</v>
      </c>
      <c r="K349" s="79"/>
    </row>
    <row r="350" spans="1:11" ht="47.25" customHeight="1" x14ac:dyDescent="0.25">
      <c r="A350" s="37">
        <v>1</v>
      </c>
      <c r="B350" s="231" t="s">
        <v>124</v>
      </c>
      <c r="C350" s="234">
        <f t="shared" si="302"/>
        <v>159</v>
      </c>
      <c r="D350" s="234">
        <f t="shared" si="302"/>
        <v>106</v>
      </c>
      <c r="E350" s="234">
        <f t="shared" si="302"/>
        <v>75</v>
      </c>
      <c r="F350" s="479">
        <f t="shared" si="302"/>
        <v>70.754716981132077</v>
      </c>
      <c r="G350" s="490">
        <f t="shared" si="302"/>
        <v>829.05143999999996</v>
      </c>
      <c r="H350" s="490">
        <f t="shared" ref="H350:J350" si="306">H334</f>
        <v>553</v>
      </c>
      <c r="I350" s="490">
        <f t="shared" si="306"/>
        <v>391.06200000000001</v>
      </c>
      <c r="J350" s="232">
        <f t="shared" si="306"/>
        <v>70.71645569620253</v>
      </c>
      <c r="K350" s="79"/>
    </row>
    <row r="351" spans="1:11" ht="33.75" customHeight="1" x14ac:dyDescent="0.25">
      <c r="A351" s="37">
        <v>1</v>
      </c>
      <c r="B351" s="231" t="s">
        <v>125</v>
      </c>
      <c r="C351" s="234">
        <f t="shared" si="302"/>
        <v>40</v>
      </c>
      <c r="D351" s="234">
        <f t="shared" si="302"/>
        <v>27</v>
      </c>
      <c r="E351" s="234">
        <f t="shared" si="302"/>
        <v>19</v>
      </c>
      <c r="F351" s="479">
        <f t="shared" si="302"/>
        <v>70.370370370370367</v>
      </c>
      <c r="G351" s="490">
        <f t="shared" si="302"/>
        <v>208.56639999999999</v>
      </c>
      <c r="H351" s="490">
        <f t="shared" ref="H351:J351" si="307">H335</f>
        <v>139</v>
      </c>
      <c r="I351" s="490">
        <f t="shared" si="307"/>
        <v>99.069040000000001</v>
      </c>
      <c r="J351" s="232">
        <f t="shared" si="307"/>
        <v>71.272690647482023</v>
      </c>
      <c r="K351" s="79"/>
    </row>
    <row r="352" spans="1:11" ht="28.5" customHeight="1" x14ac:dyDescent="0.25">
      <c r="A352" s="37">
        <v>1</v>
      </c>
      <c r="B352" s="238" t="s">
        <v>122</v>
      </c>
      <c r="C352" s="234">
        <f t="shared" si="302"/>
        <v>18810</v>
      </c>
      <c r="D352" s="234">
        <f t="shared" si="302"/>
        <v>12539</v>
      </c>
      <c r="E352" s="234">
        <f t="shared" si="302"/>
        <v>9133</v>
      </c>
      <c r="F352" s="479">
        <f t="shared" si="302"/>
        <v>72.836749342052798</v>
      </c>
      <c r="G352" s="490">
        <f t="shared" si="302"/>
        <v>31741.37816</v>
      </c>
      <c r="H352" s="490">
        <f t="shared" ref="H352:J352" si="308">H336</f>
        <v>21161</v>
      </c>
      <c r="I352" s="490">
        <f t="shared" si="308"/>
        <v>13324.381359999999</v>
      </c>
      <c r="J352" s="232">
        <f t="shared" si="308"/>
        <v>62.966690421057606</v>
      </c>
      <c r="K352" s="79"/>
    </row>
    <row r="353" spans="1:11" ht="30" x14ac:dyDescent="0.25">
      <c r="A353" s="37">
        <v>1</v>
      </c>
      <c r="B353" s="231" t="s">
        <v>118</v>
      </c>
      <c r="C353" s="234">
        <f t="shared" ref="C353:C358" si="309">C337</f>
        <v>4500</v>
      </c>
      <c r="D353" s="234">
        <f t="shared" ref="D353:J353" si="310">D337</f>
        <v>3000</v>
      </c>
      <c r="E353" s="234">
        <f t="shared" si="310"/>
        <v>1884</v>
      </c>
      <c r="F353" s="479">
        <f t="shared" si="310"/>
        <v>62.8</v>
      </c>
      <c r="G353" s="490">
        <f t="shared" si="310"/>
        <v>6606.9</v>
      </c>
      <c r="H353" s="490">
        <f t="shared" si="310"/>
        <v>4405</v>
      </c>
      <c r="I353" s="490">
        <f t="shared" si="310"/>
        <v>2783.4695999999994</v>
      </c>
      <c r="J353" s="234">
        <f t="shared" si="310"/>
        <v>63.188867196367745</v>
      </c>
      <c r="K353" s="79"/>
    </row>
    <row r="354" spans="1:11" ht="42" customHeight="1" x14ac:dyDescent="0.25">
      <c r="A354" s="37">
        <v>1</v>
      </c>
      <c r="B354" s="231" t="s">
        <v>85</v>
      </c>
      <c r="C354" s="234">
        <f t="shared" si="309"/>
        <v>9000</v>
      </c>
      <c r="D354" s="234">
        <f>D338</f>
        <v>6000</v>
      </c>
      <c r="E354" s="234">
        <f>E338</f>
        <v>2467</v>
      </c>
      <c r="F354" s="479">
        <f>F338</f>
        <v>41.116666666666667</v>
      </c>
      <c r="G354" s="490">
        <f>G338</f>
        <v>17023.777760000001</v>
      </c>
      <c r="H354" s="490">
        <f t="shared" ref="H354:J354" si="311">H338</f>
        <v>11349</v>
      </c>
      <c r="I354" s="490">
        <f t="shared" si="311"/>
        <v>4262.7092599999996</v>
      </c>
      <c r="J354" s="232">
        <f t="shared" si="311"/>
        <v>37.560219050136574</v>
      </c>
      <c r="K354" s="79"/>
    </row>
    <row r="355" spans="1:11" ht="42" customHeight="1" x14ac:dyDescent="0.25">
      <c r="A355" s="37">
        <v>1</v>
      </c>
      <c r="B355" s="231" t="s">
        <v>119</v>
      </c>
      <c r="C355" s="234">
        <f t="shared" si="309"/>
        <v>2192</v>
      </c>
      <c r="D355" s="234">
        <f t="shared" ref="D355:J355" si="312">D339</f>
        <v>1461</v>
      </c>
      <c r="E355" s="234">
        <f t="shared" si="312"/>
        <v>2201</v>
      </c>
      <c r="F355" s="479">
        <f t="shared" si="312"/>
        <v>150.65023956194386</v>
      </c>
      <c r="G355" s="490">
        <f t="shared" si="312"/>
        <v>1843.472</v>
      </c>
      <c r="H355" s="490">
        <f t="shared" si="312"/>
        <v>1229</v>
      </c>
      <c r="I355" s="490">
        <f t="shared" si="312"/>
        <v>1840.6430000000003</v>
      </c>
      <c r="J355" s="234">
        <f t="shared" si="312"/>
        <v>149.76753458096016</v>
      </c>
      <c r="K355" s="79"/>
    </row>
    <row r="356" spans="1:11" ht="33.75" customHeight="1" x14ac:dyDescent="0.25">
      <c r="A356" s="37">
        <v>1</v>
      </c>
      <c r="B356" s="231" t="s">
        <v>86</v>
      </c>
      <c r="C356" s="234">
        <f t="shared" si="309"/>
        <v>1538</v>
      </c>
      <c r="D356" s="234">
        <f t="shared" ref="D356:G357" si="313">D340</f>
        <v>1025</v>
      </c>
      <c r="E356" s="234">
        <f t="shared" si="313"/>
        <v>925</v>
      </c>
      <c r="F356" s="479">
        <f t="shared" si="313"/>
        <v>90.243902439024396</v>
      </c>
      <c r="G356" s="490">
        <f t="shared" si="313"/>
        <v>5265.6505999999999</v>
      </c>
      <c r="H356" s="490">
        <f t="shared" ref="H356:J356" si="314">H340</f>
        <v>3510</v>
      </c>
      <c r="I356" s="490">
        <f t="shared" si="314"/>
        <v>3389.7062699999997</v>
      </c>
      <c r="J356" s="232">
        <f t="shared" si="314"/>
        <v>96.572828205128189</v>
      </c>
      <c r="K356" s="79"/>
    </row>
    <row r="357" spans="1:11" ht="33.75" customHeight="1" x14ac:dyDescent="0.25">
      <c r="A357" s="37">
        <v>1</v>
      </c>
      <c r="B357" s="447" t="s">
        <v>87</v>
      </c>
      <c r="C357" s="448">
        <f t="shared" si="309"/>
        <v>1580</v>
      </c>
      <c r="D357" s="448">
        <f t="shared" si="313"/>
        <v>1053</v>
      </c>
      <c r="E357" s="448">
        <f t="shared" si="313"/>
        <v>1656</v>
      </c>
      <c r="F357" s="480">
        <f t="shared" si="313"/>
        <v>157.26495726495727</v>
      </c>
      <c r="G357" s="490">
        <f t="shared" si="313"/>
        <v>1001.5777999999999</v>
      </c>
      <c r="H357" s="490">
        <f>H341</f>
        <v>668</v>
      </c>
      <c r="I357" s="490">
        <f>I341</f>
        <v>1047.8532300000002</v>
      </c>
      <c r="J357" s="449">
        <f>J341</f>
        <v>156.86425598802398</v>
      </c>
      <c r="K357" s="79"/>
    </row>
    <row r="358" spans="1:11" s="112" customFormat="1" ht="30" x14ac:dyDescent="0.25">
      <c r="A358" s="112">
        <v>1</v>
      </c>
      <c r="B358" s="231" t="s">
        <v>133</v>
      </c>
      <c r="C358" s="234">
        <f t="shared" si="309"/>
        <v>32048</v>
      </c>
      <c r="D358" s="234">
        <f t="shared" ref="D358:J358" si="315">D342</f>
        <v>21365</v>
      </c>
      <c r="E358" s="234">
        <f t="shared" si="315"/>
        <v>21495</v>
      </c>
      <c r="F358" s="234">
        <f t="shared" si="315"/>
        <v>100.60847179967236</v>
      </c>
      <c r="G358" s="234">
        <f t="shared" si="315"/>
        <v>20603.018239999998</v>
      </c>
      <c r="H358" s="234">
        <f t="shared" si="315"/>
        <v>13735</v>
      </c>
      <c r="I358" s="234">
        <f>I342</f>
        <v>13801.775149999999</v>
      </c>
      <c r="J358" s="234">
        <f t="shared" si="315"/>
        <v>100.48616781943937</v>
      </c>
      <c r="K358" s="111"/>
    </row>
    <row r="359" spans="1:11" s="112" customFormat="1" ht="30" x14ac:dyDescent="0.25">
      <c r="A359" s="112">
        <v>1</v>
      </c>
      <c r="B359" s="231" t="s">
        <v>134</v>
      </c>
      <c r="C359" s="234">
        <f t="shared" ref="C359:J359" si="316">C343</f>
        <v>670</v>
      </c>
      <c r="D359" s="234">
        <f t="shared" si="316"/>
        <v>447</v>
      </c>
      <c r="E359" s="234">
        <f t="shared" si="316"/>
        <v>738</v>
      </c>
      <c r="F359" s="234">
        <f t="shared" si="316"/>
        <v>165.1006711409396</v>
      </c>
      <c r="G359" s="234">
        <f t="shared" si="316"/>
        <v>0</v>
      </c>
      <c r="H359" s="234">
        <f t="shared" si="316"/>
        <v>0</v>
      </c>
      <c r="I359" s="234">
        <f t="shared" si="316"/>
        <v>474.44544000000008</v>
      </c>
      <c r="J359" s="234">
        <f t="shared" si="316"/>
        <v>0</v>
      </c>
      <c r="K359" s="111"/>
    </row>
    <row r="360" spans="1:11" s="112" customFormat="1" ht="15.75" thickBot="1" x14ac:dyDescent="0.3">
      <c r="A360" s="112">
        <v>1</v>
      </c>
      <c r="B360" s="231" t="s">
        <v>135</v>
      </c>
      <c r="C360" s="234">
        <f t="shared" ref="C360:J360" si="317">C344</f>
        <v>400</v>
      </c>
      <c r="D360" s="234">
        <f t="shared" si="317"/>
        <v>240</v>
      </c>
      <c r="E360" s="234">
        <f t="shared" si="317"/>
        <v>370</v>
      </c>
      <c r="F360" s="234">
        <f t="shared" si="317"/>
        <v>154.16666666666669</v>
      </c>
      <c r="G360" s="234">
        <f t="shared" si="317"/>
        <v>0</v>
      </c>
      <c r="H360" s="234">
        <f t="shared" si="317"/>
        <v>0</v>
      </c>
      <c r="I360" s="234">
        <f t="shared" si="317"/>
        <v>237.8656</v>
      </c>
      <c r="J360" s="234">
        <f t="shared" si="317"/>
        <v>0</v>
      </c>
      <c r="K360" s="111"/>
    </row>
    <row r="361" spans="1:11" s="13" customFormat="1" ht="15" customHeight="1" thickBot="1" x14ac:dyDescent="0.3">
      <c r="A361" s="37">
        <v>1</v>
      </c>
      <c r="B361" s="450" t="s">
        <v>127</v>
      </c>
      <c r="C361" s="451"/>
      <c r="D361" s="451"/>
      <c r="E361" s="451"/>
      <c r="F361" s="452"/>
      <c r="G361" s="453">
        <f>G352+G347</f>
        <v>52029.834629629622</v>
      </c>
      <c r="H361" s="453">
        <f t="shared" ref="H361:I361" si="318">H352+H347</f>
        <v>34687</v>
      </c>
      <c r="I361" s="453">
        <f t="shared" si="318"/>
        <v>24210.55229</v>
      </c>
      <c r="J361" s="454">
        <f>J345</f>
        <v>78.502183800751723</v>
      </c>
      <c r="K361" s="119"/>
    </row>
    <row r="362" spans="1:11" ht="48" customHeight="1" x14ac:dyDescent="0.25">
      <c r="A362" s="37">
        <v>1</v>
      </c>
      <c r="B362" s="230" t="s">
        <v>51</v>
      </c>
      <c r="C362" s="154"/>
      <c r="D362" s="154"/>
      <c r="E362" s="154"/>
      <c r="F362" s="154"/>
      <c r="G362" s="395"/>
      <c r="H362" s="395"/>
      <c r="I362" s="382"/>
      <c r="J362" s="706"/>
      <c r="K362" s="79"/>
    </row>
    <row r="363" spans="1:11" ht="30.75" customHeight="1" x14ac:dyDescent="0.25">
      <c r="A363" s="37">
        <v>1</v>
      </c>
      <c r="B363" s="212" t="s">
        <v>130</v>
      </c>
      <c r="C363" s="120">
        <f>SUM(C364:C367)</f>
        <v>3353</v>
      </c>
      <c r="D363" s="120">
        <f t="shared" ref="D363:E363" si="319">SUM(D364:D367)</f>
        <v>2235</v>
      </c>
      <c r="E363" s="120">
        <f t="shared" si="319"/>
        <v>2144</v>
      </c>
      <c r="F363" s="120">
        <f t="shared" ref="F363:F374" si="320">E363/D363*100</f>
        <v>95.928411633109619</v>
      </c>
      <c r="G363" s="647">
        <f>SUM(G364:G367)</f>
        <v>7288.4508333333324</v>
      </c>
      <c r="H363" s="647">
        <f t="shared" ref="H363:I363" si="321">SUM(H364:H367)</f>
        <v>4858</v>
      </c>
      <c r="I363" s="647">
        <f t="shared" si="321"/>
        <v>4808.1570300000003</v>
      </c>
      <c r="J363" s="120">
        <f t="shared" ref="J363:J374" si="322">I363/H363*100</f>
        <v>98.974002264306307</v>
      </c>
      <c r="K363" s="79"/>
    </row>
    <row r="364" spans="1:11" ht="28.5" customHeight="1" x14ac:dyDescent="0.25">
      <c r="A364" s="37">
        <v>1</v>
      </c>
      <c r="B364" s="74" t="s">
        <v>83</v>
      </c>
      <c r="C364" s="120">
        <v>2421</v>
      </c>
      <c r="D364" s="113">
        <f t="shared" ref="D364:D374" si="323">ROUND(C364/12*$B$3,0)</f>
        <v>1614</v>
      </c>
      <c r="E364" s="120">
        <v>1597</v>
      </c>
      <c r="F364" s="120">
        <f t="shared" si="320"/>
        <v>98.946716232961592</v>
      </c>
      <c r="G364" s="647">
        <v>4950.570193333333</v>
      </c>
      <c r="H364" s="647">
        <f t="shared" ref="H364:H374" si="324">ROUND(G364/12*$B$3,0)</f>
        <v>3300</v>
      </c>
      <c r="I364" s="647">
        <v>3179.10709</v>
      </c>
      <c r="J364" s="120">
        <f t="shared" si="322"/>
        <v>96.336578484848474</v>
      </c>
      <c r="K364" s="79"/>
    </row>
    <row r="365" spans="1:11" ht="26.25" customHeight="1" x14ac:dyDescent="0.25">
      <c r="A365" s="37">
        <v>1</v>
      </c>
      <c r="B365" s="74" t="s">
        <v>84</v>
      </c>
      <c r="C365" s="120">
        <v>738</v>
      </c>
      <c r="D365" s="113">
        <f t="shared" si="323"/>
        <v>492</v>
      </c>
      <c r="E365" s="120">
        <v>370</v>
      </c>
      <c r="F365" s="120">
        <f t="shared" si="320"/>
        <v>75.203252032520325</v>
      </c>
      <c r="G365" s="647">
        <v>1326.3335999999999</v>
      </c>
      <c r="H365" s="647">
        <f t="shared" si="324"/>
        <v>884</v>
      </c>
      <c r="I365" s="647">
        <v>706.14361999999994</v>
      </c>
      <c r="J365" s="120">
        <f t="shared" si="322"/>
        <v>79.880499999999998</v>
      </c>
      <c r="K365" s="79"/>
    </row>
    <row r="366" spans="1:11" ht="45.75" customHeight="1" x14ac:dyDescent="0.25">
      <c r="A366" s="37">
        <v>1</v>
      </c>
      <c r="B366" s="74" t="s">
        <v>124</v>
      </c>
      <c r="C366" s="120">
        <v>36</v>
      </c>
      <c r="D366" s="113">
        <f t="shared" si="323"/>
        <v>24</v>
      </c>
      <c r="E366" s="120">
        <v>36</v>
      </c>
      <c r="F366" s="120">
        <f t="shared" si="320"/>
        <v>150</v>
      </c>
      <c r="G366" s="647">
        <v>187.70976000000002</v>
      </c>
      <c r="H366" s="647">
        <f t="shared" si="324"/>
        <v>125</v>
      </c>
      <c r="I366" s="647">
        <v>187.70976000000002</v>
      </c>
      <c r="J366" s="120">
        <f t="shared" si="322"/>
        <v>150.16780800000001</v>
      </c>
      <c r="K366" s="79"/>
    </row>
    <row r="367" spans="1:11" ht="38.25" customHeight="1" x14ac:dyDescent="0.25">
      <c r="A367" s="37">
        <v>1</v>
      </c>
      <c r="B367" s="74" t="s">
        <v>125</v>
      </c>
      <c r="C367" s="120">
        <v>158</v>
      </c>
      <c r="D367" s="113">
        <f t="shared" si="323"/>
        <v>105</v>
      </c>
      <c r="E367" s="120">
        <v>141</v>
      </c>
      <c r="F367" s="120">
        <f t="shared" si="320"/>
        <v>134.28571428571428</v>
      </c>
      <c r="G367" s="647">
        <v>823.83728000000008</v>
      </c>
      <c r="H367" s="647">
        <f t="shared" si="324"/>
        <v>549</v>
      </c>
      <c r="I367" s="647">
        <v>735.19655999999998</v>
      </c>
      <c r="J367" s="120">
        <f t="shared" si="322"/>
        <v>133.91558469945355</v>
      </c>
      <c r="K367" s="79"/>
    </row>
    <row r="368" spans="1:11" ht="45" customHeight="1" x14ac:dyDescent="0.25">
      <c r="A368" s="37">
        <v>1</v>
      </c>
      <c r="B368" s="212" t="s">
        <v>122</v>
      </c>
      <c r="C368" s="120">
        <f>SUM(C369:C373)</f>
        <v>7697</v>
      </c>
      <c r="D368" s="120">
        <f>SUM(D369:D373)</f>
        <v>5130</v>
      </c>
      <c r="E368" s="120">
        <f t="shared" ref="E368:I368" si="325">SUM(E369:E373)</f>
        <v>3094</v>
      </c>
      <c r="F368" s="120">
        <f t="shared" si="320"/>
        <v>60.311890838206629</v>
      </c>
      <c r="G368" s="647">
        <f>SUM(G369:G373)</f>
        <v>12749.083509999999</v>
      </c>
      <c r="H368" s="647">
        <f t="shared" si="325"/>
        <v>8500</v>
      </c>
      <c r="I368" s="647">
        <f t="shared" si="325"/>
        <v>5072.2289000000001</v>
      </c>
      <c r="J368" s="120">
        <f t="shared" si="322"/>
        <v>59.673281176470596</v>
      </c>
      <c r="K368" s="79"/>
    </row>
    <row r="369" spans="1:11" ht="30" x14ac:dyDescent="0.25">
      <c r="A369" s="37">
        <v>1</v>
      </c>
      <c r="B369" s="74" t="s">
        <v>118</v>
      </c>
      <c r="C369" s="120">
        <v>2000</v>
      </c>
      <c r="D369" s="113">
        <f t="shared" si="323"/>
        <v>1333</v>
      </c>
      <c r="E369" s="120">
        <v>848</v>
      </c>
      <c r="F369" s="120">
        <f t="shared" si="320"/>
        <v>63.615903975994001</v>
      </c>
      <c r="G369" s="647">
        <v>2936.4</v>
      </c>
      <c r="H369" s="647">
        <f t="shared" si="324"/>
        <v>1958</v>
      </c>
      <c r="I369" s="647">
        <v>1244.2463799999998</v>
      </c>
      <c r="J369" s="120">
        <f t="shared" si="322"/>
        <v>63.546801838610826</v>
      </c>
      <c r="K369" s="79"/>
    </row>
    <row r="370" spans="1:11" ht="64.5" customHeight="1" x14ac:dyDescent="0.25">
      <c r="A370" s="37">
        <v>1</v>
      </c>
      <c r="B370" s="73" t="s">
        <v>128</v>
      </c>
      <c r="C370" s="120">
        <v>3650</v>
      </c>
      <c r="D370" s="113">
        <f t="shared" si="323"/>
        <v>2433</v>
      </c>
      <c r="E370" s="120">
        <v>1102</v>
      </c>
      <c r="F370" s="120">
        <f t="shared" si="320"/>
        <v>45.293875873407316</v>
      </c>
      <c r="G370" s="647">
        <v>7041.8055599999998</v>
      </c>
      <c r="H370" s="647">
        <f t="shared" si="324"/>
        <v>4695</v>
      </c>
      <c r="I370" s="647">
        <v>2130.5014100000003</v>
      </c>
      <c r="J370" s="120">
        <f t="shared" si="322"/>
        <v>45.378091799787015</v>
      </c>
      <c r="K370" s="79"/>
    </row>
    <row r="371" spans="1:11" ht="30" customHeight="1" x14ac:dyDescent="0.25">
      <c r="A371" s="37">
        <v>1</v>
      </c>
      <c r="B371" s="74" t="s">
        <v>119</v>
      </c>
      <c r="C371" s="120">
        <v>1052</v>
      </c>
      <c r="D371" s="113">
        <f t="shared" si="323"/>
        <v>701</v>
      </c>
      <c r="E371" s="120">
        <v>720</v>
      </c>
      <c r="F371" s="120">
        <f t="shared" si="320"/>
        <v>102.71041369472182</v>
      </c>
      <c r="G371" s="647">
        <v>884.73199999999997</v>
      </c>
      <c r="H371" s="647">
        <f t="shared" si="324"/>
        <v>590</v>
      </c>
      <c r="I371" s="647">
        <v>521.55953</v>
      </c>
      <c r="J371" s="120">
        <f t="shared" si="322"/>
        <v>88.399920338983051</v>
      </c>
      <c r="K371" s="79"/>
    </row>
    <row r="372" spans="1:11" ht="30" customHeight="1" x14ac:dyDescent="0.25">
      <c r="A372" s="37">
        <v>1</v>
      </c>
      <c r="B372" s="74" t="s">
        <v>86</v>
      </c>
      <c r="C372" s="120">
        <v>450</v>
      </c>
      <c r="D372" s="113">
        <f t="shared" si="323"/>
        <v>300</v>
      </c>
      <c r="E372" s="113">
        <v>321</v>
      </c>
      <c r="F372" s="120">
        <f t="shared" si="320"/>
        <v>107</v>
      </c>
      <c r="G372" s="647">
        <v>1540.665</v>
      </c>
      <c r="H372" s="647">
        <f t="shared" si="324"/>
        <v>1027</v>
      </c>
      <c r="I372" s="647">
        <v>1113.7983999999999</v>
      </c>
      <c r="J372" s="120">
        <f t="shared" si="322"/>
        <v>108.45164556962024</v>
      </c>
      <c r="K372" s="79"/>
    </row>
    <row r="373" spans="1:11" ht="30" x14ac:dyDescent="0.25">
      <c r="A373" s="37">
        <v>1</v>
      </c>
      <c r="B373" s="407" t="s">
        <v>87</v>
      </c>
      <c r="C373" s="186">
        <v>545</v>
      </c>
      <c r="D373" s="324">
        <f t="shared" si="323"/>
        <v>363</v>
      </c>
      <c r="E373" s="324">
        <v>103</v>
      </c>
      <c r="F373" s="186">
        <f t="shared" si="320"/>
        <v>28.374655647382919</v>
      </c>
      <c r="G373" s="647">
        <v>345.48095000000001</v>
      </c>
      <c r="H373" s="647">
        <f t="shared" si="324"/>
        <v>230</v>
      </c>
      <c r="I373" s="647">
        <v>62.123180000000012</v>
      </c>
      <c r="J373" s="186">
        <f t="shared" si="322"/>
        <v>27.01007826086957</v>
      </c>
      <c r="K373" s="79"/>
    </row>
    <row r="374" spans="1:11" s="112" customFormat="1" ht="30.75" thickBot="1" x14ac:dyDescent="0.3">
      <c r="A374" s="112">
        <v>1</v>
      </c>
      <c r="B374" s="123" t="s">
        <v>133</v>
      </c>
      <c r="C374" s="120">
        <v>9000</v>
      </c>
      <c r="D374" s="113">
        <f t="shared" si="323"/>
        <v>6000</v>
      </c>
      <c r="E374" s="120">
        <v>4740</v>
      </c>
      <c r="F374" s="120">
        <f t="shared" si="320"/>
        <v>79</v>
      </c>
      <c r="G374" s="647">
        <v>5785.92</v>
      </c>
      <c r="H374" s="647">
        <f t="shared" si="324"/>
        <v>3857</v>
      </c>
      <c r="I374" s="647">
        <v>3018.2539200000001</v>
      </c>
      <c r="J374" s="120">
        <f t="shared" si="322"/>
        <v>78.253925849105528</v>
      </c>
      <c r="K374" s="111"/>
    </row>
    <row r="375" spans="1:11" s="35" customFormat="1" ht="15" customHeight="1" thickBot="1" x14ac:dyDescent="0.3">
      <c r="A375" s="37">
        <v>1</v>
      </c>
      <c r="B375" s="117" t="s">
        <v>3</v>
      </c>
      <c r="C375" s="367"/>
      <c r="D375" s="367"/>
      <c r="E375" s="367"/>
      <c r="F375" s="366"/>
      <c r="G375" s="418">
        <f>G368+G363+G374</f>
        <v>25823.454343333331</v>
      </c>
      <c r="H375" s="418">
        <f t="shared" ref="H375:I375" si="326">H368+H363+H374</f>
        <v>17215</v>
      </c>
      <c r="I375" s="418">
        <f t="shared" si="326"/>
        <v>12898.63985</v>
      </c>
      <c r="J375" s="367">
        <f>I375/H375*100</f>
        <v>74.926749056055769</v>
      </c>
      <c r="K375" s="109"/>
    </row>
    <row r="376" spans="1:11" ht="15" customHeight="1" x14ac:dyDescent="0.25">
      <c r="A376" s="37">
        <v>1</v>
      </c>
      <c r="B376" s="314" t="s">
        <v>44</v>
      </c>
      <c r="C376" s="181"/>
      <c r="D376" s="181"/>
      <c r="E376" s="181"/>
      <c r="F376" s="481"/>
      <c r="G376" s="398"/>
      <c r="H376" s="398"/>
      <c r="I376" s="398"/>
      <c r="J376" s="315"/>
      <c r="K376" s="79"/>
    </row>
    <row r="377" spans="1:11" ht="42" customHeight="1" x14ac:dyDescent="0.25">
      <c r="A377" s="37">
        <v>1</v>
      </c>
      <c r="B377" s="239" t="s">
        <v>130</v>
      </c>
      <c r="C377" s="178">
        <f t="shared" ref="C377:G382" si="327">C363</f>
        <v>3353</v>
      </c>
      <c r="D377" s="178">
        <f t="shared" si="327"/>
        <v>2235</v>
      </c>
      <c r="E377" s="178">
        <f t="shared" si="327"/>
        <v>2144</v>
      </c>
      <c r="F377" s="482">
        <f t="shared" si="327"/>
        <v>95.928411633109619</v>
      </c>
      <c r="G377" s="489">
        <f t="shared" si="327"/>
        <v>7288.4508333333324</v>
      </c>
      <c r="H377" s="489">
        <f t="shared" ref="H377:J377" si="328">H363</f>
        <v>4858</v>
      </c>
      <c r="I377" s="489">
        <f t="shared" si="328"/>
        <v>4808.1570300000003</v>
      </c>
      <c r="J377" s="185">
        <f t="shared" si="328"/>
        <v>98.974002264306307</v>
      </c>
      <c r="K377" s="79"/>
    </row>
    <row r="378" spans="1:11" ht="30.75" customHeight="1" x14ac:dyDescent="0.25">
      <c r="A378" s="37">
        <v>1</v>
      </c>
      <c r="B378" s="98" t="s">
        <v>83</v>
      </c>
      <c r="C378" s="178">
        <f t="shared" si="327"/>
        <v>2421</v>
      </c>
      <c r="D378" s="178">
        <f t="shared" si="327"/>
        <v>1614</v>
      </c>
      <c r="E378" s="178">
        <f t="shared" si="327"/>
        <v>1597</v>
      </c>
      <c r="F378" s="482">
        <f t="shared" si="327"/>
        <v>98.946716232961592</v>
      </c>
      <c r="G378" s="489">
        <f t="shared" si="327"/>
        <v>4950.570193333333</v>
      </c>
      <c r="H378" s="489">
        <f t="shared" ref="H378:J378" si="329">H364</f>
        <v>3300</v>
      </c>
      <c r="I378" s="489">
        <f t="shared" si="329"/>
        <v>3179.10709</v>
      </c>
      <c r="J378" s="185">
        <f t="shared" si="329"/>
        <v>96.336578484848474</v>
      </c>
      <c r="K378" s="79"/>
    </row>
    <row r="379" spans="1:11" ht="30.75" customHeight="1" x14ac:dyDescent="0.25">
      <c r="A379" s="37">
        <v>1</v>
      </c>
      <c r="B379" s="98" t="s">
        <v>84</v>
      </c>
      <c r="C379" s="178">
        <f t="shared" si="327"/>
        <v>738</v>
      </c>
      <c r="D379" s="178">
        <f t="shared" si="327"/>
        <v>492</v>
      </c>
      <c r="E379" s="178">
        <f t="shared" si="327"/>
        <v>370</v>
      </c>
      <c r="F379" s="482">
        <f t="shared" si="327"/>
        <v>75.203252032520325</v>
      </c>
      <c r="G379" s="489">
        <f t="shared" si="327"/>
        <v>1326.3335999999999</v>
      </c>
      <c r="H379" s="489">
        <f t="shared" ref="H379:J379" si="330">H365</f>
        <v>884</v>
      </c>
      <c r="I379" s="489">
        <f t="shared" si="330"/>
        <v>706.14361999999994</v>
      </c>
      <c r="J379" s="185">
        <f t="shared" si="330"/>
        <v>79.880499999999998</v>
      </c>
      <c r="K379" s="79"/>
    </row>
    <row r="380" spans="1:11" ht="44.25" customHeight="1" x14ac:dyDescent="0.25">
      <c r="A380" s="37">
        <v>1</v>
      </c>
      <c r="B380" s="98" t="s">
        <v>124</v>
      </c>
      <c r="C380" s="178">
        <f t="shared" si="327"/>
        <v>36</v>
      </c>
      <c r="D380" s="178">
        <f t="shared" si="327"/>
        <v>24</v>
      </c>
      <c r="E380" s="178">
        <f t="shared" si="327"/>
        <v>36</v>
      </c>
      <c r="F380" s="482">
        <f t="shared" si="327"/>
        <v>150</v>
      </c>
      <c r="G380" s="489">
        <f t="shared" si="327"/>
        <v>187.70976000000002</v>
      </c>
      <c r="H380" s="489">
        <f t="shared" ref="H380:J380" si="331">H366</f>
        <v>125</v>
      </c>
      <c r="I380" s="489">
        <f t="shared" si="331"/>
        <v>187.70976000000002</v>
      </c>
      <c r="J380" s="185">
        <f t="shared" si="331"/>
        <v>150.16780800000001</v>
      </c>
      <c r="K380" s="79"/>
    </row>
    <row r="381" spans="1:11" ht="30.75" customHeight="1" x14ac:dyDescent="0.25">
      <c r="A381" s="37">
        <v>1</v>
      </c>
      <c r="B381" s="98" t="s">
        <v>125</v>
      </c>
      <c r="C381" s="178">
        <f t="shared" si="327"/>
        <v>158</v>
      </c>
      <c r="D381" s="178">
        <f t="shared" si="327"/>
        <v>105</v>
      </c>
      <c r="E381" s="178">
        <f t="shared" si="327"/>
        <v>141</v>
      </c>
      <c r="F381" s="482">
        <f t="shared" si="327"/>
        <v>134.28571428571428</v>
      </c>
      <c r="G381" s="489">
        <f t="shared" si="327"/>
        <v>823.83728000000008</v>
      </c>
      <c r="H381" s="489">
        <f t="shared" ref="H381:J381" si="332">H367</f>
        <v>549</v>
      </c>
      <c r="I381" s="489">
        <f t="shared" si="332"/>
        <v>735.19655999999998</v>
      </c>
      <c r="J381" s="185">
        <f t="shared" si="332"/>
        <v>133.91558469945355</v>
      </c>
      <c r="K381" s="79"/>
    </row>
    <row r="382" spans="1:11" ht="42.75" customHeight="1" x14ac:dyDescent="0.25">
      <c r="A382" s="37">
        <v>1</v>
      </c>
      <c r="B382" s="239" t="s">
        <v>122</v>
      </c>
      <c r="C382" s="178">
        <f t="shared" si="327"/>
        <v>7697</v>
      </c>
      <c r="D382" s="178">
        <f t="shared" si="327"/>
        <v>5130</v>
      </c>
      <c r="E382" s="178">
        <f t="shared" si="327"/>
        <v>3094</v>
      </c>
      <c r="F382" s="482">
        <f t="shared" si="327"/>
        <v>60.311890838206629</v>
      </c>
      <c r="G382" s="489">
        <f t="shared" si="327"/>
        <v>12749.083509999999</v>
      </c>
      <c r="H382" s="489">
        <f t="shared" ref="H382:J382" si="333">H368</f>
        <v>8500</v>
      </c>
      <c r="I382" s="489">
        <f t="shared" si="333"/>
        <v>5072.2289000000001</v>
      </c>
      <c r="J382" s="185">
        <f t="shared" si="333"/>
        <v>59.673281176470596</v>
      </c>
      <c r="K382" s="79"/>
    </row>
    <row r="383" spans="1:11" ht="30" x14ac:dyDescent="0.25">
      <c r="A383" s="37">
        <v>1</v>
      </c>
      <c r="B383" s="98" t="s">
        <v>118</v>
      </c>
      <c r="C383" s="178">
        <f t="shared" ref="C383:C388" si="334">C369</f>
        <v>2000</v>
      </c>
      <c r="D383" s="178">
        <f t="shared" ref="D383:J383" si="335">D369</f>
        <v>1333</v>
      </c>
      <c r="E383" s="178">
        <f t="shared" si="335"/>
        <v>848</v>
      </c>
      <c r="F383" s="482">
        <f t="shared" si="335"/>
        <v>63.615903975994001</v>
      </c>
      <c r="G383" s="489">
        <f t="shared" si="335"/>
        <v>2936.4</v>
      </c>
      <c r="H383" s="489">
        <f t="shared" si="335"/>
        <v>1958</v>
      </c>
      <c r="I383" s="489">
        <f t="shared" si="335"/>
        <v>1244.2463799999998</v>
      </c>
      <c r="J383" s="178">
        <f t="shared" si="335"/>
        <v>63.546801838610826</v>
      </c>
      <c r="K383" s="79"/>
    </row>
    <row r="384" spans="1:11" ht="60" x14ac:dyDescent="0.25">
      <c r="A384" s="37">
        <v>1</v>
      </c>
      <c r="B384" s="98" t="s">
        <v>85</v>
      </c>
      <c r="C384" s="178">
        <f t="shared" si="334"/>
        <v>3650</v>
      </c>
      <c r="D384" s="178">
        <f>D370</f>
        <v>2433</v>
      </c>
      <c r="E384" s="178">
        <f>E370</f>
        <v>1102</v>
      </c>
      <c r="F384" s="482">
        <f>F370</f>
        <v>45.293875873407316</v>
      </c>
      <c r="G384" s="489">
        <f>G370</f>
        <v>7041.8055599999998</v>
      </c>
      <c r="H384" s="489">
        <f t="shared" ref="H384:J384" si="336">H370</f>
        <v>4695</v>
      </c>
      <c r="I384" s="489">
        <f t="shared" si="336"/>
        <v>2130.5014100000003</v>
      </c>
      <c r="J384" s="185">
        <f t="shared" si="336"/>
        <v>45.378091799787015</v>
      </c>
      <c r="K384" s="79"/>
    </row>
    <row r="385" spans="1:11" ht="45" x14ac:dyDescent="0.25">
      <c r="A385" s="37">
        <v>1</v>
      </c>
      <c r="B385" s="98" t="s">
        <v>119</v>
      </c>
      <c r="C385" s="178">
        <f t="shared" si="334"/>
        <v>1052</v>
      </c>
      <c r="D385" s="178">
        <f t="shared" ref="D385:J385" si="337">D371</f>
        <v>701</v>
      </c>
      <c r="E385" s="178">
        <f t="shared" si="337"/>
        <v>720</v>
      </c>
      <c r="F385" s="482">
        <f t="shared" si="337"/>
        <v>102.71041369472182</v>
      </c>
      <c r="G385" s="489">
        <f t="shared" si="337"/>
        <v>884.73199999999997</v>
      </c>
      <c r="H385" s="489">
        <f t="shared" si="337"/>
        <v>590</v>
      </c>
      <c r="I385" s="489">
        <f t="shared" si="337"/>
        <v>521.55953</v>
      </c>
      <c r="J385" s="178">
        <f t="shared" si="337"/>
        <v>88.399920338983051</v>
      </c>
      <c r="K385" s="79"/>
    </row>
    <row r="386" spans="1:11" ht="30.75" customHeight="1" x14ac:dyDescent="0.25">
      <c r="A386" s="37">
        <v>1</v>
      </c>
      <c r="B386" s="98" t="s">
        <v>86</v>
      </c>
      <c r="C386" s="178">
        <f t="shared" si="334"/>
        <v>450</v>
      </c>
      <c r="D386" s="178">
        <f t="shared" ref="D386:G388" si="338">D372</f>
        <v>300</v>
      </c>
      <c r="E386" s="178">
        <f t="shared" si="338"/>
        <v>321</v>
      </c>
      <c r="F386" s="482">
        <f t="shared" si="338"/>
        <v>107</v>
      </c>
      <c r="G386" s="489">
        <f t="shared" si="338"/>
        <v>1540.665</v>
      </c>
      <c r="H386" s="489">
        <f t="shared" ref="H386:J386" si="339">H372</f>
        <v>1027</v>
      </c>
      <c r="I386" s="489">
        <f t="shared" si="339"/>
        <v>1113.7983999999999</v>
      </c>
      <c r="J386" s="185">
        <f t="shared" si="339"/>
        <v>108.45164556962024</v>
      </c>
      <c r="K386" s="79"/>
    </row>
    <row r="387" spans="1:11" ht="30.75" customHeight="1" x14ac:dyDescent="0.25">
      <c r="A387" s="37">
        <v>1</v>
      </c>
      <c r="B387" s="455" t="s">
        <v>87</v>
      </c>
      <c r="C387" s="460">
        <f t="shared" si="334"/>
        <v>545</v>
      </c>
      <c r="D387" s="460">
        <f t="shared" si="338"/>
        <v>363</v>
      </c>
      <c r="E387" s="460">
        <f t="shared" si="338"/>
        <v>103</v>
      </c>
      <c r="F387" s="483">
        <f t="shared" si="338"/>
        <v>28.374655647382919</v>
      </c>
      <c r="G387" s="489">
        <f t="shared" si="338"/>
        <v>345.48095000000001</v>
      </c>
      <c r="H387" s="489">
        <f t="shared" ref="H387:J388" si="340">H373</f>
        <v>230</v>
      </c>
      <c r="I387" s="489">
        <f t="shared" si="340"/>
        <v>62.123180000000012</v>
      </c>
      <c r="J387" s="456">
        <f t="shared" si="340"/>
        <v>27.01007826086957</v>
      </c>
      <c r="K387" s="79"/>
    </row>
    <row r="388" spans="1:11" ht="30.75" customHeight="1" thickBot="1" x14ac:dyDescent="0.3">
      <c r="B388" s="726" t="s">
        <v>133</v>
      </c>
      <c r="C388" s="460">
        <f t="shared" si="334"/>
        <v>9000</v>
      </c>
      <c r="D388" s="460">
        <f t="shared" si="338"/>
        <v>6000</v>
      </c>
      <c r="E388" s="460">
        <f t="shared" si="338"/>
        <v>4740</v>
      </c>
      <c r="F388" s="483">
        <f t="shared" si="338"/>
        <v>79</v>
      </c>
      <c r="G388" s="489">
        <f t="shared" si="338"/>
        <v>5785.92</v>
      </c>
      <c r="H388" s="489">
        <f t="shared" si="340"/>
        <v>3857</v>
      </c>
      <c r="I388" s="489">
        <f t="shared" si="340"/>
        <v>3018.2539200000001</v>
      </c>
      <c r="J388" s="456">
        <f t="shared" si="340"/>
        <v>78.253925849105528</v>
      </c>
      <c r="K388" s="79"/>
    </row>
    <row r="389" spans="1:11" s="13" customFormat="1" ht="19.5" customHeight="1" thickBot="1" x14ac:dyDescent="0.3">
      <c r="A389" s="37">
        <v>1</v>
      </c>
      <c r="B389" s="457" t="s">
        <v>127</v>
      </c>
      <c r="C389" s="458">
        <f t="shared" ref="C389" si="341">C375</f>
        <v>0</v>
      </c>
      <c r="D389" s="458">
        <f t="shared" ref="D389:G389" si="342">D375</f>
        <v>0</v>
      </c>
      <c r="E389" s="458">
        <f t="shared" si="342"/>
        <v>0</v>
      </c>
      <c r="F389" s="484">
        <f t="shared" si="342"/>
        <v>0</v>
      </c>
      <c r="G389" s="459">
        <f t="shared" si="342"/>
        <v>25823.454343333331</v>
      </c>
      <c r="H389" s="459">
        <f>H375</f>
        <v>17215</v>
      </c>
      <c r="I389" s="459">
        <f>I375</f>
        <v>12898.63985</v>
      </c>
      <c r="J389" s="458">
        <f>J375</f>
        <v>74.926749056055769</v>
      </c>
      <c r="K389" s="119"/>
    </row>
    <row r="390" spans="1:11" ht="15.75" customHeight="1" x14ac:dyDescent="0.25">
      <c r="A390" s="37">
        <v>1</v>
      </c>
      <c r="B390" s="236"/>
      <c r="C390" s="2"/>
      <c r="D390" s="2"/>
      <c r="E390" s="147"/>
      <c r="F390" s="2"/>
      <c r="G390" s="417"/>
      <c r="H390" s="417"/>
      <c r="I390" s="375"/>
      <c r="J390" s="8"/>
      <c r="K390" s="79"/>
    </row>
    <row r="391" spans="1:11" ht="29.25" customHeight="1" x14ac:dyDescent="0.25">
      <c r="A391" s="37">
        <v>1</v>
      </c>
      <c r="B391" s="7" t="s">
        <v>45</v>
      </c>
      <c r="C391" s="155"/>
      <c r="D391" s="155"/>
      <c r="E391" s="155"/>
      <c r="F391" s="707"/>
      <c r="G391" s="399"/>
      <c r="H391" s="399"/>
      <c r="I391" s="399"/>
      <c r="J391" s="708"/>
      <c r="K391" s="79"/>
    </row>
    <row r="392" spans="1:11" ht="31.5" customHeight="1" x14ac:dyDescent="0.25">
      <c r="A392" s="37">
        <v>1</v>
      </c>
      <c r="B392" s="241" t="s">
        <v>130</v>
      </c>
      <c r="C392" s="120">
        <f>SUM(C393:C396)</f>
        <v>2618</v>
      </c>
      <c r="D392" s="120">
        <f t="shared" ref="D392:E392" si="343">SUM(D393:D396)</f>
        <v>1746</v>
      </c>
      <c r="E392" s="120">
        <f t="shared" si="343"/>
        <v>2390</v>
      </c>
      <c r="F392" s="136">
        <f>E392/D392*100</f>
        <v>136.88430698739978</v>
      </c>
      <c r="G392" s="647">
        <f>SUM(G393:G396)</f>
        <v>5611.8295900000003</v>
      </c>
      <c r="H392" s="647">
        <f t="shared" ref="H392:I392" si="344">SUM(H393:H396)</f>
        <v>3741</v>
      </c>
      <c r="I392" s="647">
        <f t="shared" si="344"/>
        <v>5042.1564800000006</v>
      </c>
      <c r="J392" s="120">
        <f t="shared" ref="J392:J393" si="345">I392/H392*100</f>
        <v>134.78098048650097</v>
      </c>
      <c r="K392" s="79"/>
    </row>
    <row r="393" spans="1:11" ht="38.1" customHeight="1" x14ac:dyDescent="0.25">
      <c r="A393" s="37">
        <v>1</v>
      </c>
      <c r="B393" s="73" t="s">
        <v>83</v>
      </c>
      <c r="C393" s="120">
        <v>2004</v>
      </c>
      <c r="D393" s="113">
        <f t="shared" ref="D393:D403" si="346">ROUND(C393/12*$B$3,0)</f>
        <v>1336</v>
      </c>
      <c r="E393" s="120">
        <v>1805</v>
      </c>
      <c r="F393" s="136">
        <f>E393/D393*100</f>
        <v>135.10479041916167</v>
      </c>
      <c r="G393" s="647">
        <v>4258.9107100000001</v>
      </c>
      <c r="H393" s="647">
        <f t="shared" ref="H393" si="347">ROUND(G393/12*$B$3,0)</f>
        <v>2839</v>
      </c>
      <c r="I393" s="647">
        <v>3682.05404</v>
      </c>
      <c r="J393" s="120">
        <f t="shared" si="345"/>
        <v>129.69545755547728</v>
      </c>
      <c r="K393" s="79"/>
    </row>
    <row r="394" spans="1:11" ht="38.1" customHeight="1" x14ac:dyDescent="0.25">
      <c r="A394" s="37">
        <v>1</v>
      </c>
      <c r="B394" s="73" t="s">
        <v>84</v>
      </c>
      <c r="C394" s="120">
        <v>541</v>
      </c>
      <c r="D394" s="113">
        <f t="shared" si="346"/>
        <v>361</v>
      </c>
      <c r="E394" s="120">
        <v>517</v>
      </c>
      <c r="F394" s="136">
        <f>E394/D394*100</f>
        <v>143.21329639889197</v>
      </c>
      <c r="G394" s="647">
        <v>972.28519999999992</v>
      </c>
      <c r="H394" s="647">
        <f t="shared" ref="H394:H403" si="348">ROUND(G394/12*$B$3,0)</f>
        <v>648</v>
      </c>
      <c r="I394" s="647">
        <v>1005.5395599999999</v>
      </c>
      <c r="J394" s="120">
        <f t="shared" ref="J394:J404" si="349">I394/H394*100</f>
        <v>155.17585802469134</v>
      </c>
      <c r="K394" s="79"/>
    </row>
    <row r="395" spans="1:11" ht="46.5" customHeight="1" x14ac:dyDescent="0.25">
      <c r="A395" s="37">
        <v>1</v>
      </c>
      <c r="B395" s="73" t="s">
        <v>124</v>
      </c>
      <c r="C395" s="120"/>
      <c r="D395" s="113">
        <f t="shared" si="346"/>
        <v>0</v>
      </c>
      <c r="E395" s="120"/>
      <c r="F395" s="136"/>
      <c r="G395" s="647"/>
      <c r="H395" s="647">
        <f t="shared" si="348"/>
        <v>0</v>
      </c>
      <c r="I395" s="647"/>
      <c r="J395" s="120"/>
      <c r="K395" s="79"/>
    </row>
    <row r="396" spans="1:11" ht="38.1" customHeight="1" x14ac:dyDescent="0.25">
      <c r="A396" s="37">
        <v>1</v>
      </c>
      <c r="B396" s="73" t="s">
        <v>125</v>
      </c>
      <c r="C396" s="120">
        <v>73</v>
      </c>
      <c r="D396" s="113">
        <f t="shared" si="346"/>
        <v>49</v>
      </c>
      <c r="E396" s="120">
        <v>68</v>
      </c>
      <c r="F396" s="136">
        <f t="shared" ref="F396:F403" si="350">E396/D396*100</f>
        <v>138.77551020408163</v>
      </c>
      <c r="G396" s="647">
        <v>380.63367999999997</v>
      </c>
      <c r="H396" s="647">
        <f t="shared" si="348"/>
        <v>254</v>
      </c>
      <c r="I396" s="647">
        <v>354.56288000000001</v>
      </c>
      <c r="J396" s="120">
        <f t="shared" si="349"/>
        <v>139.59168503937008</v>
      </c>
      <c r="K396" s="79"/>
    </row>
    <row r="397" spans="1:11" ht="48" customHeight="1" x14ac:dyDescent="0.25">
      <c r="A397" s="37">
        <v>1</v>
      </c>
      <c r="B397" s="241" t="s">
        <v>122</v>
      </c>
      <c r="C397" s="120">
        <f>SUM(C398:C402)</f>
        <v>4430</v>
      </c>
      <c r="D397" s="120">
        <f t="shared" ref="D397:I397" si="351">SUM(D398:D402)</f>
        <v>2953</v>
      </c>
      <c r="E397" s="120">
        <f t="shared" si="351"/>
        <v>4113</v>
      </c>
      <c r="F397" s="136">
        <f t="shared" si="350"/>
        <v>139.28208601422284</v>
      </c>
      <c r="G397" s="647">
        <f>SUM(G398:G402)</f>
        <v>7435.3684000000003</v>
      </c>
      <c r="H397" s="647">
        <f t="shared" si="351"/>
        <v>4957</v>
      </c>
      <c r="I397" s="647">
        <f t="shared" si="351"/>
        <v>7432.8306500000017</v>
      </c>
      <c r="J397" s="120">
        <f t="shared" si="349"/>
        <v>149.94614988904581</v>
      </c>
      <c r="K397" s="79"/>
    </row>
    <row r="398" spans="1:11" ht="30" x14ac:dyDescent="0.25">
      <c r="A398" s="37">
        <v>1</v>
      </c>
      <c r="B398" s="73" t="s">
        <v>118</v>
      </c>
      <c r="C398" s="120">
        <v>150</v>
      </c>
      <c r="D398" s="113">
        <f t="shared" si="346"/>
        <v>100</v>
      </c>
      <c r="E398" s="120">
        <v>107</v>
      </c>
      <c r="F398" s="136">
        <f t="shared" si="350"/>
        <v>107</v>
      </c>
      <c r="G398" s="647">
        <v>220.23</v>
      </c>
      <c r="H398" s="647">
        <f t="shared" si="348"/>
        <v>147</v>
      </c>
      <c r="I398" s="647">
        <v>157.1566</v>
      </c>
      <c r="J398" s="120">
        <f t="shared" si="349"/>
        <v>106.90925170068026</v>
      </c>
      <c r="K398" s="79"/>
    </row>
    <row r="399" spans="1:11" ht="44.25" customHeight="1" x14ac:dyDescent="0.25">
      <c r="A399" s="37">
        <v>1</v>
      </c>
      <c r="B399" s="73" t="s">
        <v>128</v>
      </c>
      <c r="C399" s="120">
        <v>3180</v>
      </c>
      <c r="D399" s="113">
        <f t="shared" si="346"/>
        <v>2120</v>
      </c>
      <c r="E399" s="120">
        <v>3066</v>
      </c>
      <c r="F399" s="136">
        <f t="shared" si="350"/>
        <v>144.62264150943395</v>
      </c>
      <c r="G399" s="647">
        <v>6290.0384000000004</v>
      </c>
      <c r="H399" s="647">
        <f t="shared" si="348"/>
        <v>4193</v>
      </c>
      <c r="I399" s="647">
        <v>6518.2445700000017</v>
      </c>
      <c r="J399" s="120">
        <f t="shared" si="349"/>
        <v>155.45539160505609</v>
      </c>
      <c r="K399" s="79"/>
    </row>
    <row r="400" spans="1:11" ht="44.25" customHeight="1" x14ac:dyDescent="0.25">
      <c r="A400" s="37">
        <v>1</v>
      </c>
      <c r="B400" s="73" t="s">
        <v>119</v>
      </c>
      <c r="C400" s="120">
        <v>1100</v>
      </c>
      <c r="D400" s="113">
        <f t="shared" si="346"/>
        <v>733</v>
      </c>
      <c r="E400" s="120">
        <v>940</v>
      </c>
      <c r="F400" s="136">
        <f t="shared" si="350"/>
        <v>128.24010914051843</v>
      </c>
      <c r="G400" s="647">
        <v>925.1</v>
      </c>
      <c r="H400" s="647">
        <f t="shared" si="348"/>
        <v>617</v>
      </c>
      <c r="I400" s="647">
        <v>757.42948000000024</v>
      </c>
      <c r="J400" s="120">
        <f t="shared" si="349"/>
        <v>122.76004538087524</v>
      </c>
      <c r="K400" s="79"/>
    </row>
    <row r="401" spans="1:11" ht="30" x14ac:dyDescent="0.25">
      <c r="A401" s="37">
        <v>1</v>
      </c>
      <c r="B401" s="73" t="s">
        <v>86</v>
      </c>
      <c r="C401" s="120"/>
      <c r="D401" s="113">
        <f t="shared" si="346"/>
        <v>0</v>
      </c>
      <c r="E401" s="120">
        <v>0</v>
      </c>
      <c r="F401" s="136"/>
      <c r="G401" s="647"/>
      <c r="H401" s="647">
        <f t="shared" si="348"/>
        <v>0</v>
      </c>
      <c r="I401" s="647">
        <v>0</v>
      </c>
      <c r="J401" s="120"/>
      <c r="K401" s="79"/>
    </row>
    <row r="402" spans="1:11" ht="30" x14ac:dyDescent="0.25">
      <c r="A402" s="37">
        <v>1</v>
      </c>
      <c r="B402" s="309" t="s">
        <v>87</v>
      </c>
      <c r="C402" s="186"/>
      <c r="D402" s="324">
        <f t="shared" si="346"/>
        <v>0</v>
      </c>
      <c r="E402" s="186">
        <v>0</v>
      </c>
      <c r="F402" s="461"/>
      <c r="G402" s="647"/>
      <c r="H402" s="647">
        <f t="shared" si="348"/>
        <v>0</v>
      </c>
      <c r="I402" s="647">
        <v>0</v>
      </c>
      <c r="J402" s="186"/>
      <c r="K402" s="79"/>
    </row>
    <row r="403" spans="1:11" s="112" customFormat="1" ht="30.75" thickBot="1" x14ac:dyDescent="0.3">
      <c r="A403" s="112">
        <v>1</v>
      </c>
      <c r="B403" s="123" t="s">
        <v>133</v>
      </c>
      <c r="C403" s="120">
        <v>8800</v>
      </c>
      <c r="D403" s="113">
        <f t="shared" si="346"/>
        <v>5867</v>
      </c>
      <c r="E403" s="120">
        <v>5958</v>
      </c>
      <c r="F403" s="120">
        <f t="shared" si="350"/>
        <v>101.55104823589569</v>
      </c>
      <c r="G403" s="647">
        <v>5657.3440000000001</v>
      </c>
      <c r="H403" s="647">
        <f t="shared" si="348"/>
        <v>3772</v>
      </c>
      <c r="I403" s="647">
        <v>3824.0619799999995</v>
      </c>
      <c r="J403" s="120">
        <f t="shared" si="349"/>
        <v>101.38022216330857</v>
      </c>
      <c r="K403" s="111"/>
    </row>
    <row r="404" spans="1:11" s="13" customFormat="1" ht="15" customHeight="1" thickBot="1" x14ac:dyDescent="0.3">
      <c r="A404" s="37">
        <v>1</v>
      </c>
      <c r="B404" s="117" t="s">
        <v>3</v>
      </c>
      <c r="C404" s="464"/>
      <c r="D404" s="464"/>
      <c r="E404" s="464"/>
      <c r="F404" s="485"/>
      <c r="G404" s="679">
        <f>G397+G392+G403</f>
        <v>18704.541990000002</v>
      </c>
      <c r="H404" s="679">
        <f t="shared" ref="H404:I404" si="352">H397+H392+H403</f>
        <v>12470</v>
      </c>
      <c r="I404" s="679">
        <f t="shared" si="352"/>
        <v>16299.04911</v>
      </c>
      <c r="J404" s="464">
        <f t="shared" si="349"/>
        <v>130.70608748997594</v>
      </c>
      <c r="K404" s="119"/>
    </row>
    <row r="405" spans="1:11" ht="29.25" customHeight="1" x14ac:dyDescent="0.25">
      <c r="A405" s="37">
        <v>1</v>
      </c>
      <c r="B405" s="82" t="s">
        <v>46</v>
      </c>
      <c r="C405" s="149"/>
      <c r="D405" s="149"/>
      <c r="E405" s="149"/>
      <c r="F405" s="149"/>
      <c r="G405" s="395"/>
      <c r="H405" s="395"/>
      <c r="I405" s="395"/>
      <c r="J405" s="149"/>
      <c r="K405" s="79"/>
    </row>
    <row r="406" spans="1:11" ht="47.25" customHeight="1" x14ac:dyDescent="0.25">
      <c r="A406" s="37">
        <v>1</v>
      </c>
      <c r="B406" s="241" t="s">
        <v>130</v>
      </c>
      <c r="C406" s="120">
        <f>SUM(C407:C410)</f>
        <v>11035</v>
      </c>
      <c r="D406" s="120">
        <f t="shared" ref="D406:E406" si="353">SUM(D407:D410)</f>
        <v>7357</v>
      </c>
      <c r="E406" s="120">
        <f t="shared" si="353"/>
        <v>11364</v>
      </c>
      <c r="F406" s="136">
        <f t="shared" ref="F406:F417" si="354">E406/D406*100</f>
        <v>154.46513524534458</v>
      </c>
      <c r="G406" s="647">
        <f>SUM(G407:G410)</f>
        <v>22197.365034074071</v>
      </c>
      <c r="H406" s="647">
        <f t="shared" ref="H406:I406" si="355">SUM(H407:H410)</f>
        <v>14798</v>
      </c>
      <c r="I406" s="647">
        <f t="shared" si="355"/>
        <v>23248.033910000002</v>
      </c>
      <c r="J406" s="120">
        <f t="shared" ref="J406:J407" si="356">I406/H406*100</f>
        <v>157.10254027571295</v>
      </c>
      <c r="K406" s="79"/>
    </row>
    <row r="407" spans="1:11" ht="30" x14ac:dyDescent="0.25">
      <c r="A407" s="37">
        <v>1</v>
      </c>
      <c r="B407" s="73" t="s">
        <v>83</v>
      </c>
      <c r="C407" s="120">
        <v>8392</v>
      </c>
      <c r="D407" s="113">
        <f t="shared" ref="D407:D417" si="357">ROUND(C407/12*$B$3,0)</f>
        <v>5595</v>
      </c>
      <c r="E407" s="120">
        <v>8758</v>
      </c>
      <c r="F407" s="136">
        <f t="shared" si="354"/>
        <v>156.53261840929403</v>
      </c>
      <c r="G407" s="647">
        <v>17160.340794074073</v>
      </c>
      <c r="H407" s="647">
        <f t="shared" ref="H407" si="358">ROUND(G407/12*$B$3,0)</f>
        <v>11440</v>
      </c>
      <c r="I407" s="647">
        <v>18012.147630000003</v>
      </c>
      <c r="J407" s="120">
        <f t="shared" si="356"/>
        <v>157.44884291958044</v>
      </c>
      <c r="K407" s="79"/>
    </row>
    <row r="408" spans="1:11" ht="30" x14ac:dyDescent="0.25">
      <c r="A408" s="37">
        <v>1</v>
      </c>
      <c r="B408" s="73" t="s">
        <v>84</v>
      </c>
      <c r="C408" s="120">
        <v>2559</v>
      </c>
      <c r="D408" s="113">
        <f t="shared" si="357"/>
        <v>1706</v>
      </c>
      <c r="E408" s="120">
        <v>2532</v>
      </c>
      <c r="F408" s="136">
        <f t="shared" si="354"/>
        <v>148.41735052754984</v>
      </c>
      <c r="G408" s="647">
        <v>4599.0347999999994</v>
      </c>
      <c r="H408" s="647">
        <f t="shared" ref="H408:H417" si="359">ROUND(G408/12*$B$3,0)</f>
        <v>3066</v>
      </c>
      <c r="I408" s="647">
        <v>4850.0384400000003</v>
      </c>
      <c r="J408" s="120">
        <f t="shared" ref="J408:J418" si="360">I408/H408*100</f>
        <v>158.18781604696676</v>
      </c>
      <c r="K408" s="79"/>
    </row>
    <row r="409" spans="1:11" ht="30" x14ac:dyDescent="0.25">
      <c r="A409" s="37">
        <v>1</v>
      </c>
      <c r="B409" s="73" t="s">
        <v>124</v>
      </c>
      <c r="C409" s="120">
        <v>74</v>
      </c>
      <c r="D409" s="113">
        <f t="shared" si="357"/>
        <v>49</v>
      </c>
      <c r="E409" s="120">
        <v>74</v>
      </c>
      <c r="F409" s="136">
        <f t="shared" si="354"/>
        <v>151.0204081632653</v>
      </c>
      <c r="G409" s="647">
        <v>385.84783999999996</v>
      </c>
      <c r="H409" s="647">
        <f t="shared" si="359"/>
        <v>257</v>
      </c>
      <c r="I409" s="647">
        <v>385.84784000000002</v>
      </c>
      <c r="J409" s="120">
        <f t="shared" si="360"/>
        <v>150.13534630350196</v>
      </c>
      <c r="K409" s="79"/>
    </row>
    <row r="410" spans="1:11" ht="30" x14ac:dyDescent="0.25">
      <c r="A410" s="37">
        <v>1</v>
      </c>
      <c r="B410" s="73" t="s">
        <v>125</v>
      </c>
      <c r="C410" s="120">
        <v>10</v>
      </c>
      <c r="D410" s="113">
        <f t="shared" si="357"/>
        <v>7</v>
      </c>
      <c r="E410" s="120">
        <v>0</v>
      </c>
      <c r="F410" s="136">
        <f t="shared" si="354"/>
        <v>0</v>
      </c>
      <c r="G410" s="647">
        <v>52.141599999999997</v>
      </c>
      <c r="H410" s="647">
        <f t="shared" si="359"/>
        <v>35</v>
      </c>
      <c r="I410" s="647">
        <v>0</v>
      </c>
      <c r="J410" s="120">
        <f t="shared" si="360"/>
        <v>0</v>
      </c>
      <c r="K410" s="79"/>
    </row>
    <row r="411" spans="1:11" ht="42.75" customHeight="1" x14ac:dyDescent="0.25">
      <c r="A411" s="37">
        <v>1</v>
      </c>
      <c r="B411" s="241" t="s">
        <v>122</v>
      </c>
      <c r="C411" s="120">
        <f>SUM(C412:C416)</f>
        <v>26910</v>
      </c>
      <c r="D411" s="120">
        <f t="shared" ref="D411:I411" si="361">SUM(D412:D416)</f>
        <v>17940</v>
      </c>
      <c r="E411" s="120">
        <f t="shared" si="361"/>
        <v>8233</v>
      </c>
      <c r="F411" s="136">
        <f t="shared" si="354"/>
        <v>45.891861761426981</v>
      </c>
      <c r="G411" s="647">
        <f>SUM(G412:G416)</f>
        <v>41273.638999999996</v>
      </c>
      <c r="H411" s="647">
        <f t="shared" si="361"/>
        <v>27516</v>
      </c>
      <c r="I411" s="647">
        <f t="shared" si="361"/>
        <v>14032.05681</v>
      </c>
      <c r="J411" s="120">
        <f t="shared" si="360"/>
        <v>50.99599073266463</v>
      </c>
      <c r="K411" s="79"/>
    </row>
    <row r="412" spans="1:11" ht="30" x14ac:dyDescent="0.25">
      <c r="A412" s="37">
        <v>1</v>
      </c>
      <c r="B412" s="73" t="s">
        <v>118</v>
      </c>
      <c r="C412" s="120">
        <v>300</v>
      </c>
      <c r="D412" s="113">
        <f t="shared" si="357"/>
        <v>200</v>
      </c>
      <c r="E412" s="120">
        <v>207</v>
      </c>
      <c r="F412" s="136">
        <f t="shared" si="354"/>
        <v>103.49999999999999</v>
      </c>
      <c r="G412" s="647">
        <v>440.46</v>
      </c>
      <c r="H412" s="647">
        <f t="shared" si="359"/>
        <v>294</v>
      </c>
      <c r="I412" s="647">
        <v>312.05240000000003</v>
      </c>
      <c r="J412" s="120">
        <f t="shared" si="360"/>
        <v>106.14027210884356</v>
      </c>
      <c r="K412" s="79"/>
    </row>
    <row r="413" spans="1:11" ht="56.25" customHeight="1" x14ac:dyDescent="0.25">
      <c r="A413" s="37">
        <v>1</v>
      </c>
      <c r="B413" s="73" t="s">
        <v>128</v>
      </c>
      <c r="C413" s="120">
        <v>11500</v>
      </c>
      <c r="D413" s="113">
        <f t="shared" si="357"/>
        <v>7667</v>
      </c>
      <c r="E413" s="120">
        <v>4630</v>
      </c>
      <c r="F413" s="136">
        <f t="shared" si="354"/>
        <v>60.388678753097693</v>
      </c>
      <c r="G413" s="647">
        <v>27327.401999999998</v>
      </c>
      <c r="H413" s="647">
        <f t="shared" si="359"/>
        <v>18218</v>
      </c>
      <c r="I413" s="647">
        <v>9313.9108899999992</v>
      </c>
      <c r="J413" s="120">
        <f t="shared" si="360"/>
        <v>51.124771599516961</v>
      </c>
      <c r="K413" s="79"/>
    </row>
    <row r="414" spans="1:11" ht="45" x14ac:dyDescent="0.25">
      <c r="A414" s="37">
        <v>1</v>
      </c>
      <c r="B414" s="73" t="s">
        <v>119</v>
      </c>
      <c r="C414" s="120">
        <v>9400</v>
      </c>
      <c r="D414" s="113">
        <f t="shared" si="357"/>
        <v>6267</v>
      </c>
      <c r="E414" s="120">
        <v>2453</v>
      </c>
      <c r="F414" s="136">
        <f t="shared" si="354"/>
        <v>39.141535024732725</v>
      </c>
      <c r="G414" s="647">
        <v>7905.4</v>
      </c>
      <c r="H414" s="647">
        <f t="shared" si="359"/>
        <v>5270</v>
      </c>
      <c r="I414" s="647">
        <v>2000.2142800000004</v>
      </c>
      <c r="J414" s="120">
        <f t="shared" si="360"/>
        <v>37.954730170777992</v>
      </c>
      <c r="K414" s="79"/>
    </row>
    <row r="415" spans="1:11" ht="30" x14ac:dyDescent="0.25">
      <c r="A415" s="37">
        <v>1</v>
      </c>
      <c r="B415" s="73" t="s">
        <v>86</v>
      </c>
      <c r="C415" s="120">
        <v>710</v>
      </c>
      <c r="D415" s="113">
        <f t="shared" si="357"/>
        <v>473</v>
      </c>
      <c r="E415" s="120">
        <v>622</v>
      </c>
      <c r="F415" s="136">
        <f t="shared" si="354"/>
        <v>131.50105708245243</v>
      </c>
      <c r="G415" s="647">
        <v>2430.8270000000002</v>
      </c>
      <c r="H415" s="647">
        <f t="shared" si="359"/>
        <v>1621</v>
      </c>
      <c r="I415" s="647">
        <v>2203.1783700000001</v>
      </c>
      <c r="J415" s="120">
        <f t="shared" si="360"/>
        <v>135.91476681061073</v>
      </c>
      <c r="K415" s="79"/>
    </row>
    <row r="416" spans="1:11" ht="30" x14ac:dyDescent="0.25">
      <c r="A416" s="37">
        <v>1</v>
      </c>
      <c r="B416" s="309" t="s">
        <v>87</v>
      </c>
      <c r="C416" s="186">
        <v>5000</v>
      </c>
      <c r="D416" s="324">
        <f t="shared" si="357"/>
        <v>3333</v>
      </c>
      <c r="E416" s="186">
        <v>321</v>
      </c>
      <c r="F416" s="461">
        <f t="shared" si="354"/>
        <v>9.63096309630963</v>
      </c>
      <c r="G416" s="647">
        <v>3169.55</v>
      </c>
      <c r="H416" s="647">
        <f t="shared" si="359"/>
        <v>2113</v>
      </c>
      <c r="I416" s="647">
        <v>202.70086999999995</v>
      </c>
      <c r="J416" s="186">
        <f t="shared" si="360"/>
        <v>9.5930369143397982</v>
      </c>
      <c r="K416" s="79"/>
    </row>
    <row r="417" spans="1:11" s="112" customFormat="1" ht="30.75" thickBot="1" x14ac:dyDescent="0.3">
      <c r="A417" s="112">
        <v>1</v>
      </c>
      <c r="B417" s="123" t="s">
        <v>133</v>
      </c>
      <c r="C417" s="120">
        <v>30800</v>
      </c>
      <c r="D417" s="113">
        <f t="shared" si="357"/>
        <v>20533</v>
      </c>
      <c r="E417" s="120">
        <v>19891</v>
      </c>
      <c r="F417" s="120">
        <f t="shared" si="354"/>
        <v>96.873325865679632</v>
      </c>
      <c r="G417" s="647">
        <v>19800.704000000002</v>
      </c>
      <c r="H417" s="647">
        <f t="shared" si="359"/>
        <v>13200</v>
      </c>
      <c r="I417" s="647">
        <v>12634.89775</v>
      </c>
      <c r="J417" s="120">
        <f t="shared" si="360"/>
        <v>95.718922348484853</v>
      </c>
      <c r="K417" s="111"/>
    </row>
    <row r="418" spans="1:11" s="35" customFormat="1" ht="15.75" thickBot="1" x14ac:dyDescent="0.3">
      <c r="A418" s="37">
        <v>1</v>
      </c>
      <c r="B418" s="117" t="s">
        <v>3</v>
      </c>
      <c r="C418" s="367"/>
      <c r="D418" s="367"/>
      <c r="E418" s="367"/>
      <c r="F418" s="485"/>
      <c r="G418" s="419">
        <f>G411+G406+G417</f>
        <v>83271.708034074065</v>
      </c>
      <c r="H418" s="419">
        <f t="shared" ref="H418:I418" si="362">H411+H406+H417</f>
        <v>55514</v>
      </c>
      <c r="I418" s="419">
        <f t="shared" si="362"/>
        <v>49914.988469999997</v>
      </c>
      <c r="J418" s="367">
        <f t="shared" si="360"/>
        <v>89.914235093850195</v>
      </c>
      <c r="K418" s="109"/>
    </row>
    <row r="419" spans="1:11" ht="32.25" customHeight="1" x14ac:dyDescent="0.25">
      <c r="A419" s="37">
        <v>1</v>
      </c>
      <c r="B419" s="305" t="s">
        <v>47</v>
      </c>
      <c r="C419" s="306"/>
      <c r="D419" s="306"/>
      <c r="E419" s="307"/>
      <c r="F419" s="303"/>
      <c r="G419" s="423"/>
      <c r="H419" s="423"/>
      <c r="I419" s="400"/>
      <c r="J419" s="306"/>
      <c r="K419" s="79"/>
    </row>
    <row r="420" spans="1:11" ht="43.5" customHeight="1" x14ac:dyDescent="0.25">
      <c r="A420" s="37">
        <v>1</v>
      </c>
      <c r="B420" s="242" t="s">
        <v>130</v>
      </c>
      <c r="C420" s="24">
        <f t="shared" ref="C420:E425" si="363">C406+C392</f>
        <v>13653</v>
      </c>
      <c r="D420" s="24">
        <f t="shared" si="363"/>
        <v>9103</v>
      </c>
      <c r="E420" s="24">
        <f t="shared" si="363"/>
        <v>13754</v>
      </c>
      <c r="F420" s="15">
        <f>E420/D420*100</f>
        <v>151.09304624848951</v>
      </c>
      <c r="G420" s="488">
        <f t="shared" ref="G420:I430" si="364">SUM(G406,G392)</f>
        <v>27809.194624074073</v>
      </c>
      <c r="H420" s="488">
        <f t="shared" si="364"/>
        <v>18539</v>
      </c>
      <c r="I420" s="488">
        <f t="shared" si="364"/>
        <v>28290.190390000003</v>
      </c>
      <c r="J420" s="23">
        <f>I420/H420*100</f>
        <v>152.59825443659315</v>
      </c>
      <c r="K420" s="79"/>
    </row>
    <row r="421" spans="1:11" ht="30" x14ac:dyDescent="0.25">
      <c r="A421" s="37">
        <v>1</v>
      </c>
      <c r="B421" s="240" t="s">
        <v>83</v>
      </c>
      <c r="C421" s="24">
        <f t="shared" si="363"/>
        <v>10396</v>
      </c>
      <c r="D421" s="24">
        <f t="shared" si="363"/>
        <v>6931</v>
      </c>
      <c r="E421" s="24">
        <f t="shared" si="363"/>
        <v>10563</v>
      </c>
      <c r="F421" s="15">
        <f t="shared" ref="F421:F431" si="365">E421/D421*100</f>
        <v>152.40225075746645</v>
      </c>
      <c r="G421" s="488">
        <f t="shared" si="364"/>
        <v>21419.251504074073</v>
      </c>
      <c r="H421" s="488">
        <f t="shared" si="364"/>
        <v>14279</v>
      </c>
      <c r="I421" s="488">
        <f t="shared" si="364"/>
        <v>21694.201670000002</v>
      </c>
      <c r="J421" s="23">
        <f t="shared" ref="J421:J432" si="366">I421/H421*100</f>
        <v>151.93081917501229</v>
      </c>
      <c r="K421" s="79"/>
    </row>
    <row r="422" spans="1:11" ht="30" x14ac:dyDescent="0.25">
      <c r="A422" s="37">
        <v>1</v>
      </c>
      <c r="B422" s="240" t="s">
        <v>84</v>
      </c>
      <c r="C422" s="24">
        <f t="shared" si="363"/>
        <v>3100</v>
      </c>
      <c r="D422" s="24">
        <f t="shared" si="363"/>
        <v>2067</v>
      </c>
      <c r="E422" s="24">
        <f t="shared" si="363"/>
        <v>3049</v>
      </c>
      <c r="F422" s="15">
        <f t="shared" si="365"/>
        <v>147.50846637639091</v>
      </c>
      <c r="G422" s="488">
        <f t="shared" si="364"/>
        <v>5571.32</v>
      </c>
      <c r="H422" s="488">
        <f t="shared" si="364"/>
        <v>3714</v>
      </c>
      <c r="I422" s="488">
        <f t="shared" si="364"/>
        <v>5855.5780000000004</v>
      </c>
      <c r="J422" s="23">
        <f t="shared" si="366"/>
        <v>157.66230479267637</v>
      </c>
      <c r="K422" s="79"/>
    </row>
    <row r="423" spans="1:11" ht="30" x14ac:dyDescent="0.25">
      <c r="A423" s="37">
        <v>1</v>
      </c>
      <c r="B423" s="240" t="s">
        <v>124</v>
      </c>
      <c r="C423" s="24">
        <f t="shared" si="363"/>
        <v>74</v>
      </c>
      <c r="D423" s="24">
        <f t="shared" si="363"/>
        <v>49</v>
      </c>
      <c r="E423" s="24">
        <f t="shared" si="363"/>
        <v>74</v>
      </c>
      <c r="F423" s="15">
        <f t="shared" si="365"/>
        <v>151.0204081632653</v>
      </c>
      <c r="G423" s="488">
        <f t="shared" si="364"/>
        <v>385.84783999999996</v>
      </c>
      <c r="H423" s="488">
        <f t="shared" si="364"/>
        <v>257</v>
      </c>
      <c r="I423" s="488">
        <f t="shared" si="364"/>
        <v>385.84784000000002</v>
      </c>
      <c r="J423" s="23">
        <f t="shared" si="366"/>
        <v>150.13534630350196</v>
      </c>
      <c r="K423" s="79"/>
    </row>
    <row r="424" spans="1:11" ht="30" x14ac:dyDescent="0.25">
      <c r="A424" s="37">
        <v>1</v>
      </c>
      <c r="B424" s="240" t="s">
        <v>125</v>
      </c>
      <c r="C424" s="24">
        <f t="shared" si="363"/>
        <v>83</v>
      </c>
      <c r="D424" s="24">
        <f t="shared" si="363"/>
        <v>56</v>
      </c>
      <c r="E424" s="24">
        <f t="shared" si="363"/>
        <v>68</v>
      </c>
      <c r="F424" s="15">
        <f t="shared" si="365"/>
        <v>121.42857142857142</v>
      </c>
      <c r="G424" s="488">
        <f t="shared" si="364"/>
        <v>432.77527999999995</v>
      </c>
      <c r="H424" s="488">
        <f t="shared" si="364"/>
        <v>289</v>
      </c>
      <c r="I424" s="488">
        <f t="shared" si="364"/>
        <v>354.56288000000001</v>
      </c>
      <c r="J424" s="23">
        <f t="shared" si="366"/>
        <v>122.68611764705884</v>
      </c>
      <c r="K424" s="79"/>
    </row>
    <row r="425" spans="1:11" ht="30" x14ac:dyDescent="0.25">
      <c r="A425" s="37">
        <v>1</v>
      </c>
      <c r="B425" s="242" t="s">
        <v>122</v>
      </c>
      <c r="C425" s="24">
        <f t="shared" si="363"/>
        <v>31340</v>
      </c>
      <c r="D425" s="24">
        <f t="shared" si="363"/>
        <v>20893</v>
      </c>
      <c r="E425" s="24">
        <f t="shared" si="363"/>
        <v>12346</v>
      </c>
      <c r="F425" s="15">
        <f t="shared" si="365"/>
        <v>59.09156176709903</v>
      </c>
      <c r="G425" s="488">
        <f t="shared" si="364"/>
        <v>48709.007399999995</v>
      </c>
      <c r="H425" s="488">
        <f t="shared" si="364"/>
        <v>32473</v>
      </c>
      <c r="I425" s="488">
        <f t="shared" si="364"/>
        <v>21464.887460000002</v>
      </c>
      <c r="J425" s="23">
        <f t="shared" si="366"/>
        <v>66.100722015212639</v>
      </c>
      <c r="K425" s="79"/>
    </row>
    <row r="426" spans="1:11" ht="30" x14ac:dyDescent="0.25">
      <c r="A426" s="37">
        <v>1</v>
      </c>
      <c r="B426" s="240" t="s">
        <v>118</v>
      </c>
      <c r="C426" s="24">
        <f t="shared" ref="C426:E430" si="367">SUM(C412,C398)</f>
        <v>450</v>
      </c>
      <c r="D426" s="24">
        <f t="shared" si="367"/>
        <v>300</v>
      </c>
      <c r="E426" s="24">
        <f t="shared" si="367"/>
        <v>314</v>
      </c>
      <c r="F426" s="15">
        <f t="shared" si="365"/>
        <v>104.66666666666666</v>
      </c>
      <c r="G426" s="488">
        <f t="shared" si="364"/>
        <v>660.68999999999994</v>
      </c>
      <c r="H426" s="488">
        <f t="shared" si="364"/>
        <v>441</v>
      </c>
      <c r="I426" s="488">
        <f t="shared" si="364"/>
        <v>469.20900000000006</v>
      </c>
      <c r="J426" s="23">
        <f t="shared" si="366"/>
        <v>106.39659863945579</v>
      </c>
      <c r="K426" s="79"/>
    </row>
    <row r="427" spans="1:11" ht="60" x14ac:dyDescent="0.25">
      <c r="A427" s="37">
        <v>1</v>
      </c>
      <c r="B427" s="240" t="s">
        <v>85</v>
      </c>
      <c r="C427" s="24">
        <f t="shared" si="367"/>
        <v>14680</v>
      </c>
      <c r="D427" s="24">
        <f t="shared" si="367"/>
        <v>9787</v>
      </c>
      <c r="E427" s="24">
        <f t="shared" si="367"/>
        <v>7696</v>
      </c>
      <c r="F427" s="15">
        <f t="shared" si="365"/>
        <v>78.634923878614487</v>
      </c>
      <c r="G427" s="488">
        <f t="shared" si="364"/>
        <v>33617.440399999999</v>
      </c>
      <c r="H427" s="488">
        <f t="shared" si="364"/>
        <v>22411</v>
      </c>
      <c r="I427" s="488">
        <f t="shared" si="364"/>
        <v>15832.155460000002</v>
      </c>
      <c r="J427" s="23">
        <f t="shared" si="366"/>
        <v>70.644573914595526</v>
      </c>
      <c r="K427" s="79"/>
    </row>
    <row r="428" spans="1:11" ht="45" x14ac:dyDescent="0.25">
      <c r="A428" s="37">
        <v>1</v>
      </c>
      <c r="B428" s="240" t="s">
        <v>119</v>
      </c>
      <c r="C428" s="24">
        <f t="shared" si="367"/>
        <v>10500</v>
      </c>
      <c r="D428" s="24">
        <f t="shared" si="367"/>
        <v>7000</v>
      </c>
      <c r="E428" s="24">
        <f t="shared" si="367"/>
        <v>3393</v>
      </c>
      <c r="F428" s="15">
        <f t="shared" si="365"/>
        <v>48.471428571428568</v>
      </c>
      <c r="G428" s="488">
        <f t="shared" si="364"/>
        <v>8830.5</v>
      </c>
      <c r="H428" s="488">
        <f t="shared" si="364"/>
        <v>5887</v>
      </c>
      <c r="I428" s="488">
        <f t="shared" si="364"/>
        <v>2757.6437600000008</v>
      </c>
      <c r="J428" s="23">
        <f t="shared" si="366"/>
        <v>46.842937998980823</v>
      </c>
      <c r="K428" s="79"/>
    </row>
    <row r="429" spans="1:11" ht="30" x14ac:dyDescent="0.25">
      <c r="A429" s="37">
        <v>1</v>
      </c>
      <c r="B429" s="240" t="s">
        <v>86</v>
      </c>
      <c r="C429" s="24">
        <f t="shared" si="367"/>
        <v>710</v>
      </c>
      <c r="D429" s="24">
        <f t="shared" si="367"/>
        <v>473</v>
      </c>
      <c r="E429" s="24">
        <f t="shared" si="367"/>
        <v>622</v>
      </c>
      <c r="F429" s="15">
        <f t="shared" si="365"/>
        <v>131.50105708245243</v>
      </c>
      <c r="G429" s="488">
        <f t="shared" si="364"/>
        <v>2430.8270000000002</v>
      </c>
      <c r="H429" s="488">
        <f t="shared" si="364"/>
        <v>1621</v>
      </c>
      <c r="I429" s="488">
        <f t="shared" si="364"/>
        <v>2203.1783700000001</v>
      </c>
      <c r="J429" s="23">
        <f t="shared" si="366"/>
        <v>135.91476681061073</v>
      </c>
      <c r="K429" s="79"/>
    </row>
    <row r="430" spans="1:11" ht="30" x14ac:dyDescent="0.25">
      <c r="A430" s="37">
        <v>1</v>
      </c>
      <c r="B430" s="462" t="s">
        <v>87</v>
      </c>
      <c r="C430" s="26">
        <f t="shared" si="367"/>
        <v>5000</v>
      </c>
      <c r="D430" s="26">
        <f t="shared" si="367"/>
        <v>3333</v>
      </c>
      <c r="E430" s="26">
        <f t="shared" si="367"/>
        <v>321</v>
      </c>
      <c r="F430" s="15">
        <f t="shared" si="365"/>
        <v>9.63096309630963</v>
      </c>
      <c r="G430" s="488">
        <f t="shared" si="364"/>
        <v>3169.55</v>
      </c>
      <c r="H430" s="488">
        <f t="shared" si="364"/>
        <v>2113</v>
      </c>
      <c r="I430" s="488">
        <f t="shared" si="364"/>
        <v>202.70086999999995</v>
      </c>
      <c r="J430" s="23">
        <f t="shared" si="366"/>
        <v>9.5930369143397982</v>
      </c>
      <c r="K430" s="79"/>
    </row>
    <row r="431" spans="1:11" ht="30.75" thickBot="1" x14ac:dyDescent="0.3">
      <c r="B431" s="727" t="s">
        <v>133</v>
      </c>
      <c r="C431" s="728">
        <f>SUM(C403,C417)</f>
        <v>39600</v>
      </c>
      <c r="D431" s="728">
        <f t="shared" ref="D431:I431" si="368">SUM(D403,D417)</f>
        <v>26400</v>
      </c>
      <c r="E431" s="728">
        <f t="shared" si="368"/>
        <v>25849</v>
      </c>
      <c r="F431" s="15">
        <f t="shared" si="365"/>
        <v>97.912878787878782</v>
      </c>
      <c r="G431" s="728">
        <f t="shared" si="368"/>
        <v>25458.048000000003</v>
      </c>
      <c r="H431" s="728">
        <f t="shared" si="368"/>
        <v>16972</v>
      </c>
      <c r="I431" s="728">
        <f t="shared" si="368"/>
        <v>16458.959729999999</v>
      </c>
      <c r="J431" s="23">
        <f t="shared" si="366"/>
        <v>96.977137226019323</v>
      </c>
      <c r="K431" s="79"/>
    </row>
    <row r="432" spans="1:11" ht="15.75" thickBot="1" x14ac:dyDescent="0.3">
      <c r="A432" s="37">
        <v>1</v>
      </c>
      <c r="B432" s="463" t="s">
        <v>127</v>
      </c>
      <c r="C432" s="404">
        <f t="shared" ref="C432:E432" si="369">SUM(C418,C404)</f>
        <v>0</v>
      </c>
      <c r="D432" s="404">
        <f t="shared" si="369"/>
        <v>0</v>
      </c>
      <c r="E432" s="404">
        <f t="shared" si="369"/>
        <v>0</v>
      </c>
      <c r="F432" s="486">
        <f>SUM(F418,F404)</f>
        <v>0</v>
      </c>
      <c r="G432" s="405">
        <f t="shared" ref="G432" si="370">SUM(G418,G404)</f>
        <v>101976.25002407406</v>
      </c>
      <c r="H432" s="405">
        <f t="shared" ref="H432:I432" si="371">SUM(H418,H404)</f>
        <v>67984</v>
      </c>
      <c r="I432" s="405">
        <f t="shared" si="371"/>
        <v>66214.037580000004</v>
      </c>
      <c r="J432" s="404">
        <f t="shared" si="366"/>
        <v>97.396501500353025</v>
      </c>
      <c r="K432" s="79"/>
    </row>
    <row r="440" spans="2:10" x14ac:dyDescent="0.25">
      <c r="B440" s="37"/>
      <c r="C440" s="37"/>
      <c r="D440" s="37"/>
      <c r="E440" s="112"/>
      <c r="F440" s="37"/>
      <c r="G440" s="424"/>
      <c r="H440" s="424"/>
      <c r="I440" s="402"/>
      <c r="J440" s="37"/>
    </row>
    <row r="441" spans="2:10" x14ac:dyDescent="0.25">
      <c r="B441" s="37"/>
      <c r="C441" s="37"/>
      <c r="D441" s="37"/>
      <c r="E441" s="112"/>
      <c r="F441" s="37"/>
      <c r="G441" s="424"/>
      <c r="H441" s="424"/>
      <c r="I441" s="402"/>
      <c r="J441" s="37"/>
    </row>
    <row r="442" spans="2:10" x14ac:dyDescent="0.25">
      <c r="B442" s="37"/>
      <c r="C442" s="37"/>
      <c r="D442" s="37"/>
      <c r="E442" s="112"/>
      <c r="F442" s="37"/>
      <c r="G442" s="424"/>
      <c r="H442" s="424"/>
      <c r="I442" s="402"/>
      <c r="J442" s="37"/>
    </row>
    <row r="443" spans="2:10" x14ac:dyDescent="0.25">
      <c r="B443" s="37"/>
      <c r="C443" s="37"/>
      <c r="D443" s="37"/>
      <c r="E443" s="112"/>
      <c r="F443" s="37"/>
      <c r="G443" s="424"/>
      <c r="H443" s="424"/>
      <c r="I443" s="402"/>
      <c r="J443" s="37"/>
    </row>
    <row r="444" spans="2:10" x14ac:dyDescent="0.25">
      <c r="B444" s="37"/>
      <c r="C444" s="37"/>
      <c r="D444" s="37"/>
      <c r="E444" s="112"/>
      <c r="F444" s="37"/>
      <c r="G444" s="424"/>
      <c r="H444" s="424"/>
      <c r="I444" s="402"/>
      <c r="J444" s="37"/>
    </row>
    <row r="445" spans="2:10" x14ac:dyDescent="0.25">
      <c r="B445" s="37"/>
      <c r="C445" s="37"/>
      <c r="D445" s="37"/>
      <c r="E445" s="112"/>
      <c r="F445" s="37"/>
      <c r="G445" s="424"/>
      <c r="H445" s="424"/>
      <c r="I445" s="402"/>
      <c r="J445" s="37"/>
    </row>
    <row r="446" spans="2:10" x14ac:dyDescent="0.25">
      <c r="B446" s="37"/>
      <c r="C446" s="37"/>
      <c r="D446" s="37"/>
      <c r="E446" s="112"/>
      <c r="F446" s="37"/>
      <c r="G446" s="424"/>
      <c r="H446" s="424"/>
      <c r="I446" s="402"/>
      <c r="J446" s="37"/>
    </row>
    <row r="447" spans="2:10" x14ac:dyDescent="0.25">
      <c r="B447" s="37"/>
      <c r="C447" s="37"/>
      <c r="D447" s="37"/>
      <c r="E447" s="112"/>
      <c r="F447" s="37"/>
      <c r="G447" s="424"/>
      <c r="H447" s="424"/>
      <c r="I447" s="402"/>
      <c r="J447" s="37"/>
    </row>
    <row r="448" spans="2:10" x14ac:dyDescent="0.25">
      <c r="B448" s="37"/>
      <c r="C448" s="37"/>
      <c r="D448" s="37"/>
      <c r="E448" s="112"/>
      <c r="F448" s="37"/>
      <c r="G448" s="424"/>
      <c r="H448" s="424"/>
      <c r="I448" s="402"/>
      <c r="J448" s="37"/>
    </row>
    <row r="449" spans="2:10" x14ac:dyDescent="0.25">
      <c r="B449" s="37"/>
      <c r="C449" s="37"/>
      <c r="D449" s="37"/>
      <c r="E449" s="112"/>
      <c r="F449" s="37"/>
      <c r="G449" s="424"/>
      <c r="H449" s="424"/>
      <c r="I449" s="402"/>
      <c r="J449" s="37"/>
    </row>
    <row r="450" spans="2:10" x14ac:dyDescent="0.25">
      <c r="B450" s="37"/>
      <c r="C450" s="37"/>
      <c r="D450" s="37"/>
      <c r="E450" s="112"/>
      <c r="F450" s="37"/>
      <c r="G450" s="424"/>
      <c r="H450" s="424"/>
      <c r="I450" s="402"/>
      <c r="J450" s="37"/>
    </row>
    <row r="451" spans="2:10" x14ac:dyDescent="0.25">
      <c r="B451" s="37"/>
      <c r="C451" s="37"/>
      <c r="D451" s="37"/>
      <c r="E451" s="112"/>
      <c r="F451" s="37"/>
      <c r="G451" s="424"/>
      <c r="H451" s="424"/>
      <c r="I451" s="402"/>
      <c r="J451" s="37"/>
    </row>
    <row r="452" spans="2:10" x14ac:dyDescent="0.25">
      <c r="B452" s="37"/>
      <c r="C452" s="37"/>
      <c r="D452" s="37"/>
      <c r="E452" s="112"/>
      <c r="F452" s="37"/>
      <c r="G452" s="424"/>
      <c r="H452" s="424"/>
      <c r="I452" s="402"/>
      <c r="J452" s="37"/>
    </row>
    <row r="453" spans="2:10" x14ac:dyDescent="0.25">
      <c r="B453" s="37"/>
      <c r="C453" s="37"/>
      <c r="D453" s="37"/>
      <c r="E453" s="112"/>
      <c r="F453" s="37"/>
      <c r="G453" s="424"/>
      <c r="H453" s="424"/>
      <c r="I453" s="402"/>
      <c r="J453" s="37"/>
    </row>
    <row r="454" spans="2:10" x14ac:dyDescent="0.25">
      <c r="B454" s="37"/>
      <c r="C454" s="37"/>
      <c r="D454" s="37"/>
      <c r="E454" s="112"/>
      <c r="F454" s="37"/>
      <c r="G454" s="424"/>
      <c r="H454" s="424"/>
      <c r="I454" s="402"/>
      <c r="J454" s="37"/>
    </row>
    <row r="455" spans="2:10" x14ac:dyDescent="0.25">
      <c r="B455" s="37"/>
      <c r="C455" s="37"/>
      <c r="D455" s="37"/>
      <c r="E455" s="112"/>
      <c r="F455" s="37"/>
      <c r="G455" s="424"/>
      <c r="H455" s="424"/>
      <c r="I455" s="402"/>
      <c r="J455" s="37"/>
    </row>
    <row r="456" spans="2:10" x14ac:dyDescent="0.25">
      <c r="B456" s="37"/>
      <c r="C456" s="37"/>
      <c r="D456" s="37"/>
      <c r="E456" s="112"/>
      <c r="F456" s="37"/>
      <c r="G456" s="424"/>
      <c r="H456" s="424"/>
      <c r="I456" s="402"/>
      <c r="J456" s="37"/>
    </row>
    <row r="457" spans="2:10" x14ac:dyDescent="0.25">
      <c r="B457" s="37"/>
      <c r="C457" s="37"/>
      <c r="D457" s="37"/>
      <c r="E457" s="112"/>
      <c r="F457" s="37"/>
      <c r="G457" s="424"/>
      <c r="H457" s="424"/>
      <c r="I457" s="402"/>
      <c r="J457" s="37"/>
    </row>
    <row r="458" spans="2:10" x14ac:dyDescent="0.25">
      <c r="B458" s="37"/>
      <c r="C458" s="37"/>
      <c r="D458" s="37"/>
      <c r="E458" s="112"/>
      <c r="F458" s="37"/>
      <c r="G458" s="424"/>
      <c r="H458" s="424"/>
      <c r="I458" s="402"/>
      <c r="J458" s="37"/>
    </row>
    <row r="459" spans="2:10" x14ac:dyDescent="0.25">
      <c r="B459" s="37"/>
      <c r="C459" s="37"/>
      <c r="D459" s="37"/>
      <c r="E459" s="112"/>
      <c r="F459" s="37"/>
      <c r="G459" s="424"/>
      <c r="H459" s="424"/>
      <c r="I459" s="402"/>
      <c r="J459" s="37"/>
    </row>
    <row r="460" spans="2:10" x14ac:dyDescent="0.25">
      <c r="B460" s="37"/>
      <c r="C460" s="37"/>
      <c r="D460" s="37"/>
      <c r="E460" s="112"/>
      <c r="F460" s="37"/>
      <c r="G460" s="424"/>
      <c r="H460" s="424"/>
      <c r="I460" s="402"/>
      <c r="J460" s="37"/>
    </row>
    <row r="461" spans="2:10" x14ac:dyDescent="0.25">
      <c r="B461" s="37"/>
      <c r="C461" s="37"/>
      <c r="D461" s="37"/>
      <c r="E461" s="112"/>
      <c r="F461" s="37"/>
      <c r="G461" s="424"/>
      <c r="H461" s="424"/>
      <c r="I461" s="402"/>
      <c r="J461" s="37"/>
    </row>
    <row r="462" spans="2:10" x14ac:dyDescent="0.25">
      <c r="B462" s="37"/>
      <c r="C462" s="37"/>
      <c r="D462" s="37"/>
      <c r="E462" s="112"/>
      <c r="F462" s="37"/>
      <c r="G462" s="424"/>
      <c r="H462" s="424"/>
      <c r="I462" s="402"/>
      <c r="J462" s="37"/>
    </row>
    <row r="463" spans="2:10" x14ac:dyDescent="0.25">
      <c r="B463" s="37"/>
      <c r="C463" s="37"/>
      <c r="D463" s="37"/>
      <c r="E463" s="112"/>
      <c r="F463" s="37"/>
      <c r="G463" s="424"/>
      <c r="H463" s="424"/>
      <c r="I463" s="402"/>
      <c r="J463" s="37"/>
    </row>
    <row r="464" spans="2:10" x14ac:dyDescent="0.25">
      <c r="B464" s="37"/>
      <c r="C464" s="37"/>
      <c r="D464" s="37"/>
      <c r="E464" s="112"/>
      <c r="F464" s="37"/>
      <c r="G464" s="424"/>
      <c r="H464" s="424"/>
      <c r="I464" s="402"/>
      <c r="J464" s="37"/>
    </row>
    <row r="465" spans="2:10" x14ac:dyDescent="0.25">
      <c r="B465" s="37"/>
      <c r="C465" s="37"/>
      <c r="D465" s="37"/>
      <c r="E465" s="112"/>
      <c r="F465" s="37"/>
      <c r="G465" s="424"/>
      <c r="H465" s="424"/>
      <c r="I465" s="402"/>
      <c r="J465" s="37"/>
    </row>
    <row r="466" spans="2:10" x14ac:dyDescent="0.25">
      <c r="B466" s="37"/>
      <c r="C466" s="37"/>
      <c r="D466" s="37"/>
      <c r="E466" s="112"/>
      <c r="F466" s="37"/>
      <c r="G466" s="424"/>
      <c r="H466" s="424"/>
      <c r="I466" s="402"/>
      <c r="J466" s="37"/>
    </row>
    <row r="467" spans="2:10" x14ac:dyDescent="0.25">
      <c r="B467" s="37"/>
      <c r="C467" s="37"/>
      <c r="D467" s="37"/>
      <c r="E467" s="112"/>
      <c r="F467" s="37"/>
      <c r="G467" s="424"/>
      <c r="H467" s="424"/>
      <c r="I467" s="402"/>
      <c r="J467" s="37"/>
    </row>
    <row r="468" spans="2:10" x14ac:dyDescent="0.25">
      <c r="B468" s="37"/>
      <c r="C468" s="37"/>
      <c r="D468" s="37"/>
      <c r="E468" s="112"/>
      <c r="F468" s="37"/>
      <c r="G468" s="424"/>
      <c r="H468" s="424"/>
      <c r="I468" s="402"/>
      <c r="J468" s="37"/>
    </row>
    <row r="469" spans="2:10" x14ac:dyDescent="0.25">
      <c r="B469" s="37"/>
      <c r="C469" s="37"/>
      <c r="D469" s="37"/>
      <c r="E469" s="112"/>
      <c r="F469" s="37"/>
      <c r="G469" s="424"/>
      <c r="H469" s="424"/>
      <c r="I469" s="402"/>
      <c r="J469" s="37"/>
    </row>
    <row r="470" spans="2:10" x14ac:dyDescent="0.25">
      <c r="B470" s="37"/>
      <c r="C470" s="37"/>
      <c r="D470" s="37"/>
      <c r="E470" s="112"/>
      <c r="F470" s="37"/>
      <c r="G470" s="424"/>
      <c r="H470" s="424"/>
      <c r="I470" s="402"/>
      <c r="J470" s="37"/>
    </row>
    <row r="471" spans="2:10" x14ac:dyDescent="0.25">
      <c r="B471" s="37"/>
      <c r="C471" s="37"/>
      <c r="D471" s="37"/>
      <c r="E471" s="112"/>
      <c r="F471" s="37"/>
      <c r="G471" s="424"/>
      <c r="H471" s="424"/>
      <c r="I471" s="402"/>
      <c r="J471" s="37"/>
    </row>
    <row r="472" spans="2:10" x14ac:dyDescent="0.25">
      <c r="B472" s="37"/>
      <c r="C472" s="37"/>
      <c r="D472" s="37"/>
      <c r="E472" s="112"/>
      <c r="F472" s="37"/>
      <c r="G472" s="424"/>
      <c r="H472" s="424"/>
      <c r="I472" s="402"/>
      <c r="J472" s="37"/>
    </row>
    <row r="473" spans="2:10" x14ac:dyDescent="0.25">
      <c r="B473" s="37"/>
      <c r="C473" s="37"/>
      <c r="D473" s="37"/>
      <c r="E473" s="112"/>
      <c r="F473" s="37"/>
      <c r="G473" s="424"/>
      <c r="H473" s="424"/>
      <c r="I473" s="402"/>
      <c r="J473" s="37"/>
    </row>
    <row r="474" spans="2:10" x14ac:dyDescent="0.25">
      <c r="B474" s="37"/>
      <c r="C474" s="37"/>
      <c r="D474" s="37"/>
      <c r="E474" s="112"/>
      <c r="F474" s="37"/>
      <c r="G474" s="424"/>
      <c r="H474" s="424"/>
      <c r="I474" s="402"/>
      <c r="J474" s="37"/>
    </row>
    <row r="475" spans="2:10" x14ac:dyDescent="0.25">
      <c r="B475" s="37"/>
      <c r="C475" s="37"/>
      <c r="D475" s="37"/>
      <c r="E475" s="112"/>
      <c r="F475" s="37"/>
      <c r="G475" s="424"/>
      <c r="H475" s="424"/>
      <c r="I475" s="402"/>
      <c r="J475" s="37"/>
    </row>
    <row r="476" spans="2:10" x14ac:dyDescent="0.25">
      <c r="B476" s="37"/>
      <c r="C476" s="37"/>
      <c r="D476" s="37"/>
      <c r="E476" s="112"/>
      <c r="F476" s="37"/>
      <c r="G476" s="424"/>
      <c r="H476" s="424"/>
      <c r="I476" s="402"/>
      <c r="J476" s="37"/>
    </row>
    <row r="477" spans="2:10" x14ac:dyDescent="0.25">
      <c r="B477" s="37"/>
      <c r="C477" s="37"/>
      <c r="D477" s="37"/>
      <c r="E477" s="112"/>
      <c r="F477" s="37"/>
      <c r="G477" s="424"/>
      <c r="H477" s="424"/>
      <c r="I477" s="402"/>
      <c r="J477" s="37"/>
    </row>
    <row r="478" spans="2:10" x14ac:dyDescent="0.25">
      <c r="B478" s="37"/>
      <c r="C478" s="37"/>
      <c r="D478" s="37"/>
      <c r="E478" s="112"/>
      <c r="F478" s="37"/>
      <c r="G478" s="424"/>
      <c r="H478" s="424"/>
      <c r="I478" s="402"/>
      <c r="J478" s="37"/>
    </row>
    <row r="479" spans="2:10" x14ac:dyDescent="0.25">
      <c r="B479" s="37"/>
      <c r="C479" s="37"/>
      <c r="D479" s="37"/>
      <c r="E479" s="112"/>
      <c r="F479" s="37"/>
      <c r="G479" s="424"/>
      <c r="H479" s="424"/>
      <c r="I479" s="402"/>
      <c r="J479" s="37"/>
    </row>
    <row r="480" spans="2:10" x14ac:dyDescent="0.25">
      <c r="B480" s="37"/>
      <c r="C480" s="37"/>
      <c r="D480" s="37"/>
      <c r="E480" s="112"/>
      <c r="F480" s="37"/>
      <c r="G480" s="424"/>
      <c r="H480" s="424"/>
      <c r="I480" s="402"/>
      <c r="J480" s="37"/>
    </row>
    <row r="481" spans="2:10" x14ac:dyDescent="0.25">
      <c r="B481" s="37"/>
      <c r="C481" s="37"/>
      <c r="D481" s="37"/>
      <c r="E481" s="112"/>
      <c r="F481" s="37"/>
      <c r="G481" s="424"/>
      <c r="H481" s="424"/>
      <c r="I481" s="402"/>
      <c r="J481" s="37"/>
    </row>
    <row r="482" spans="2:10" x14ac:dyDescent="0.25">
      <c r="B482" s="37"/>
      <c r="C482" s="37"/>
      <c r="D482" s="37"/>
      <c r="E482" s="112"/>
      <c r="F482" s="37"/>
      <c r="G482" s="424"/>
      <c r="H482" s="424"/>
      <c r="I482" s="402"/>
      <c r="J482" s="37"/>
    </row>
    <row r="483" spans="2:10" x14ac:dyDescent="0.25">
      <c r="B483" s="37"/>
      <c r="C483" s="37"/>
      <c r="D483" s="37"/>
      <c r="E483" s="112"/>
      <c r="F483" s="37"/>
      <c r="G483" s="424"/>
      <c r="H483" s="424"/>
      <c r="I483" s="402"/>
      <c r="J483" s="37"/>
    </row>
    <row r="484" spans="2:10" x14ac:dyDescent="0.25">
      <c r="B484" s="37"/>
      <c r="C484" s="37"/>
      <c r="D484" s="37"/>
      <c r="E484" s="112"/>
      <c r="F484" s="37"/>
      <c r="G484" s="424"/>
      <c r="H484" s="424"/>
      <c r="I484" s="402"/>
      <c r="J484" s="37"/>
    </row>
    <row r="485" spans="2:10" x14ac:dyDescent="0.25">
      <c r="B485" s="37"/>
      <c r="C485" s="37"/>
      <c r="D485" s="37"/>
      <c r="E485" s="112"/>
      <c r="F485" s="37"/>
      <c r="G485" s="424"/>
      <c r="H485" s="424"/>
      <c r="I485" s="402"/>
      <c r="J485" s="37"/>
    </row>
    <row r="486" spans="2:10" x14ac:dyDescent="0.25">
      <c r="B486" s="37"/>
      <c r="C486" s="37"/>
      <c r="D486" s="37"/>
      <c r="E486" s="112"/>
      <c r="F486" s="37"/>
      <c r="G486" s="424"/>
      <c r="H486" s="424"/>
      <c r="I486" s="402"/>
      <c r="J486" s="37"/>
    </row>
    <row r="487" spans="2:10" x14ac:dyDescent="0.25">
      <c r="B487" s="37"/>
      <c r="C487" s="37"/>
      <c r="D487" s="37"/>
      <c r="E487" s="112"/>
      <c r="F487" s="37"/>
      <c r="G487" s="424"/>
      <c r="H487" s="424"/>
      <c r="I487" s="402"/>
      <c r="J487" s="37"/>
    </row>
    <row r="488" spans="2:10" x14ac:dyDescent="0.25">
      <c r="B488" s="37"/>
      <c r="C488" s="37"/>
      <c r="D488" s="37"/>
      <c r="E488" s="112"/>
      <c r="F488" s="37"/>
      <c r="G488" s="424"/>
      <c r="H488" s="424"/>
      <c r="I488" s="402"/>
      <c r="J488" s="37"/>
    </row>
    <row r="489" spans="2:10" x14ac:dyDescent="0.25">
      <c r="B489" s="37"/>
      <c r="C489" s="37"/>
      <c r="D489" s="37"/>
      <c r="E489" s="112"/>
      <c r="F489" s="37"/>
      <c r="G489" s="424"/>
      <c r="H489" s="424"/>
      <c r="I489" s="402"/>
      <c r="J489" s="37"/>
    </row>
    <row r="490" spans="2:10" x14ac:dyDescent="0.25">
      <c r="B490" s="37"/>
      <c r="C490" s="37"/>
      <c r="D490" s="37"/>
      <c r="E490" s="112"/>
      <c r="F490" s="37"/>
      <c r="G490" s="424"/>
      <c r="H490" s="424"/>
      <c r="I490" s="402"/>
      <c r="J490" s="37"/>
    </row>
    <row r="491" spans="2:10" x14ac:dyDescent="0.25">
      <c r="B491" s="37"/>
      <c r="C491" s="37"/>
      <c r="D491" s="37"/>
      <c r="E491" s="112"/>
      <c r="F491" s="37"/>
      <c r="G491" s="424"/>
      <c r="H491" s="424"/>
      <c r="I491" s="402"/>
      <c r="J491" s="37"/>
    </row>
    <row r="492" spans="2:10" x14ac:dyDescent="0.25">
      <c r="B492" s="37"/>
      <c r="C492" s="37"/>
      <c r="D492" s="37"/>
      <c r="E492" s="112"/>
      <c r="F492" s="37"/>
      <c r="G492" s="424"/>
      <c r="H492" s="424"/>
      <c r="I492" s="402"/>
      <c r="J492" s="37"/>
    </row>
    <row r="493" spans="2:10" x14ac:dyDescent="0.25">
      <c r="B493" s="37"/>
      <c r="C493" s="37"/>
      <c r="D493" s="37"/>
      <c r="E493" s="112"/>
      <c r="F493" s="37"/>
      <c r="G493" s="424"/>
      <c r="H493" s="424"/>
      <c r="I493" s="402"/>
      <c r="J493" s="37"/>
    </row>
    <row r="494" spans="2:10" x14ac:dyDescent="0.25">
      <c r="B494" s="37"/>
      <c r="C494" s="37"/>
      <c r="D494" s="37"/>
      <c r="E494" s="112"/>
      <c r="F494" s="37"/>
      <c r="G494" s="424"/>
      <c r="H494" s="424"/>
      <c r="I494" s="402"/>
      <c r="J494" s="37"/>
    </row>
    <row r="495" spans="2:10" x14ac:dyDescent="0.25">
      <c r="B495" s="37"/>
      <c r="C495" s="37"/>
      <c r="D495" s="37"/>
      <c r="E495" s="112"/>
      <c r="F495" s="37"/>
      <c r="G495" s="424"/>
      <c r="H495" s="424"/>
      <c r="I495" s="402"/>
      <c r="J495" s="37"/>
    </row>
    <row r="496" spans="2:10" x14ac:dyDescent="0.25">
      <c r="B496" s="37"/>
      <c r="C496" s="37"/>
      <c r="D496" s="37"/>
      <c r="E496" s="112"/>
      <c r="F496" s="37"/>
      <c r="G496" s="424"/>
      <c r="H496" s="424"/>
      <c r="I496" s="402"/>
      <c r="J496" s="37"/>
    </row>
    <row r="497" spans="2:10" x14ac:dyDescent="0.25">
      <c r="B497" s="37"/>
      <c r="C497" s="37"/>
      <c r="D497" s="37"/>
      <c r="E497" s="112"/>
      <c r="F497" s="37"/>
      <c r="G497" s="424"/>
      <c r="H497" s="424"/>
      <c r="I497" s="402"/>
      <c r="J497" s="37"/>
    </row>
    <row r="498" spans="2:10" x14ac:dyDescent="0.25">
      <c r="B498" s="37"/>
      <c r="C498" s="37"/>
      <c r="D498" s="37"/>
      <c r="E498" s="112"/>
      <c r="F498" s="37"/>
      <c r="G498" s="424"/>
      <c r="H498" s="424"/>
      <c r="I498" s="402"/>
      <c r="J498" s="37"/>
    </row>
    <row r="499" spans="2:10" x14ac:dyDescent="0.25">
      <c r="B499" s="37"/>
      <c r="C499" s="37"/>
      <c r="D499" s="37"/>
      <c r="E499" s="112"/>
      <c r="F499" s="37"/>
      <c r="G499" s="424"/>
      <c r="H499" s="424"/>
      <c r="I499" s="402"/>
      <c r="J499" s="37"/>
    </row>
    <row r="500" spans="2:10" x14ac:dyDescent="0.25">
      <c r="B500" s="37"/>
      <c r="C500" s="37"/>
      <c r="D500" s="37"/>
      <c r="E500" s="112"/>
      <c r="F500" s="37"/>
      <c r="G500" s="424"/>
      <c r="H500" s="424"/>
      <c r="I500" s="402"/>
      <c r="J500" s="37"/>
    </row>
    <row r="501" spans="2:10" x14ac:dyDescent="0.25">
      <c r="B501" s="37"/>
      <c r="C501" s="37"/>
      <c r="D501" s="37"/>
      <c r="E501" s="112"/>
      <c r="F501" s="37"/>
      <c r="G501" s="424"/>
      <c r="H501" s="424"/>
      <c r="I501" s="402"/>
      <c r="J501" s="37"/>
    </row>
    <row r="502" spans="2:10" x14ac:dyDescent="0.25">
      <c r="B502" s="37"/>
      <c r="C502" s="37"/>
      <c r="D502" s="37"/>
      <c r="E502" s="112"/>
      <c r="F502" s="37"/>
      <c r="G502" s="424"/>
      <c r="H502" s="424"/>
      <c r="I502" s="402"/>
      <c r="J502" s="37"/>
    </row>
    <row r="503" spans="2:10" x14ac:dyDescent="0.25">
      <c r="B503" s="37"/>
      <c r="C503" s="37"/>
      <c r="D503" s="37"/>
      <c r="E503" s="112"/>
      <c r="F503" s="37"/>
      <c r="G503" s="424"/>
      <c r="H503" s="424"/>
      <c r="I503" s="402"/>
      <c r="J503" s="37"/>
    </row>
    <row r="504" spans="2:10" x14ac:dyDescent="0.25">
      <c r="B504" s="37"/>
      <c r="C504" s="37"/>
      <c r="D504" s="37"/>
      <c r="E504" s="112"/>
      <c r="F504" s="37"/>
      <c r="G504" s="424"/>
      <c r="H504" s="424"/>
      <c r="I504" s="402"/>
      <c r="J504" s="37"/>
    </row>
    <row r="505" spans="2:10" x14ac:dyDescent="0.25">
      <c r="B505" s="37"/>
      <c r="C505" s="37"/>
      <c r="D505" s="37"/>
      <c r="E505" s="112"/>
      <c r="F505" s="37"/>
      <c r="G505" s="424"/>
      <c r="H505" s="424"/>
      <c r="I505" s="402"/>
      <c r="J505" s="37"/>
    </row>
    <row r="506" spans="2:10" x14ac:dyDescent="0.25">
      <c r="B506" s="37"/>
      <c r="C506" s="37"/>
      <c r="D506" s="37"/>
      <c r="E506" s="112"/>
      <c r="F506" s="37"/>
      <c r="G506" s="424"/>
      <c r="H506" s="424"/>
      <c r="I506" s="402"/>
      <c r="J506" s="37"/>
    </row>
    <row r="507" spans="2:10" x14ac:dyDescent="0.25">
      <c r="B507" s="37"/>
      <c r="C507" s="37"/>
      <c r="D507" s="37"/>
      <c r="E507" s="112"/>
      <c r="F507" s="37"/>
      <c r="G507" s="424"/>
      <c r="H507" s="424"/>
      <c r="I507" s="402"/>
      <c r="J507" s="37"/>
    </row>
    <row r="508" spans="2:10" x14ac:dyDescent="0.25">
      <c r="B508" s="37"/>
      <c r="C508" s="37"/>
      <c r="D508" s="37"/>
      <c r="E508" s="112"/>
      <c r="F508" s="37"/>
      <c r="G508" s="424"/>
      <c r="H508" s="424"/>
      <c r="I508" s="402"/>
      <c r="J508" s="37"/>
    </row>
    <row r="509" spans="2:10" x14ac:dyDescent="0.25">
      <c r="B509" s="37"/>
      <c r="C509" s="37"/>
      <c r="D509" s="37"/>
      <c r="E509" s="112"/>
      <c r="F509" s="37"/>
      <c r="G509" s="424"/>
      <c r="H509" s="424"/>
      <c r="I509" s="402"/>
      <c r="J509" s="37"/>
    </row>
    <row r="510" spans="2:10" x14ac:dyDescent="0.25">
      <c r="B510" s="37"/>
      <c r="C510" s="37"/>
      <c r="D510" s="37"/>
      <c r="E510" s="112"/>
      <c r="F510" s="37"/>
      <c r="G510" s="424"/>
      <c r="H510" s="424"/>
      <c r="I510" s="402"/>
      <c r="J510" s="37"/>
    </row>
    <row r="511" spans="2:10" x14ac:dyDescent="0.25">
      <c r="B511" s="37"/>
      <c r="C511" s="37"/>
      <c r="D511" s="37"/>
      <c r="E511" s="112"/>
      <c r="F511" s="37"/>
      <c r="G511" s="424"/>
      <c r="H511" s="424"/>
      <c r="I511" s="402"/>
      <c r="J511" s="37"/>
    </row>
    <row r="512" spans="2:10" x14ac:dyDescent="0.25">
      <c r="B512" s="37"/>
      <c r="C512" s="37"/>
      <c r="D512" s="37"/>
      <c r="E512" s="112"/>
      <c r="F512" s="37"/>
      <c r="G512" s="424"/>
      <c r="H512" s="424"/>
      <c r="I512" s="402"/>
      <c r="J512" s="37"/>
    </row>
    <row r="513" spans="2:10" x14ac:dyDescent="0.25">
      <c r="B513" s="37"/>
      <c r="C513" s="37"/>
      <c r="D513" s="37"/>
      <c r="E513" s="112"/>
      <c r="F513" s="37"/>
      <c r="G513" s="424"/>
      <c r="H513" s="424"/>
      <c r="I513" s="402"/>
      <c r="J513" s="37"/>
    </row>
    <row r="514" spans="2:10" x14ac:dyDescent="0.25">
      <c r="B514" s="37"/>
      <c r="C514" s="37"/>
      <c r="D514" s="37"/>
      <c r="E514" s="112"/>
      <c r="F514" s="37"/>
      <c r="G514" s="424"/>
      <c r="H514" s="424"/>
      <c r="I514" s="402"/>
      <c r="J514" s="37"/>
    </row>
    <row r="515" spans="2:10" x14ac:dyDescent="0.25">
      <c r="B515" s="37"/>
      <c r="C515" s="37"/>
      <c r="D515" s="37"/>
      <c r="E515" s="112"/>
      <c r="F515" s="37"/>
      <c r="G515" s="424"/>
      <c r="H515" s="424"/>
      <c r="I515" s="402"/>
      <c r="J515" s="37"/>
    </row>
    <row r="516" spans="2:10" x14ac:dyDescent="0.25">
      <c r="B516" s="37"/>
      <c r="C516" s="37"/>
      <c r="D516" s="37"/>
      <c r="E516" s="112"/>
      <c r="F516" s="37"/>
      <c r="G516" s="424"/>
      <c r="H516" s="424"/>
      <c r="I516" s="402"/>
      <c r="J516" s="37"/>
    </row>
    <row r="517" spans="2:10" x14ac:dyDescent="0.25">
      <c r="B517" s="37"/>
      <c r="C517" s="37"/>
      <c r="D517" s="37"/>
      <c r="E517" s="112"/>
      <c r="F517" s="37"/>
      <c r="G517" s="424"/>
      <c r="H517" s="424"/>
      <c r="I517" s="402"/>
      <c r="J517" s="37"/>
    </row>
    <row r="518" spans="2:10" x14ac:dyDescent="0.25">
      <c r="B518" s="37"/>
      <c r="C518" s="37"/>
      <c r="D518" s="37"/>
      <c r="E518" s="112"/>
      <c r="F518" s="37"/>
      <c r="G518" s="424"/>
      <c r="H518" s="424"/>
      <c r="I518" s="402"/>
      <c r="J518" s="37"/>
    </row>
    <row r="519" spans="2:10" x14ac:dyDescent="0.25">
      <c r="B519" s="37"/>
      <c r="C519" s="37"/>
      <c r="D519" s="37"/>
      <c r="E519" s="112"/>
      <c r="F519" s="37"/>
      <c r="G519" s="424"/>
      <c r="H519" s="424"/>
      <c r="I519" s="402"/>
      <c r="J519" s="37"/>
    </row>
    <row r="520" spans="2:10" x14ac:dyDescent="0.25">
      <c r="B520" s="37"/>
      <c r="C520" s="37"/>
      <c r="D520" s="37"/>
      <c r="E520" s="112"/>
      <c r="F520" s="37"/>
      <c r="G520" s="424"/>
      <c r="H520" s="424"/>
      <c r="I520" s="402"/>
      <c r="J520" s="37"/>
    </row>
    <row r="521" spans="2:10" x14ac:dyDescent="0.25">
      <c r="B521" s="37"/>
      <c r="C521" s="37"/>
      <c r="D521" s="37"/>
      <c r="E521" s="112"/>
      <c r="F521" s="37"/>
      <c r="G521" s="424"/>
      <c r="H521" s="424"/>
      <c r="I521" s="402"/>
      <c r="J521" s="37"/>
    </row>
    <row r="522" spans="2:10" x14ac:dyDescent="0.25">
      <c r="B522" s="37"/>
      <c r="C522" s="37"/>
      <c r="D522" s="37"/>
      <c r="E522" s="112"/>
      <c r="F522" s="37"/>
      <c r="G522" s="424"/>
      <c r="H522" s="424"/>
      <c r="I522" s="402"/>
      <c r="J522" s="37"/>
    </row>
    <row r="523" spans="2:10" x14ac:dyDescent="0.25">
      <c r="B523" s="37"/>
      <c r="C523" s="37"/>
      <c r="D523" s="37"/>
      <c r="E523" s="112"/>
      <c r="F523" s="37"/>
      <c r="G523" s="424"/>
      <c r="H523" s="424"/>
      <c r="I523" s="402"/>
      <c r="J523" s="37"/>
    </row>
    <row r="524" spans="2:10" x14ac:dyDescent="0.25">
      <c r="B524" s="37"/>
      <c r="C524" s="37"/>
      <c r="D524" s="37"/>
      <c r="E524" s="112"/>
      <c r="F524" s="37"/>
      <c r="G524" s="424"/>
      <c r="H524" s="424"/>
      <c r="I524" s="402"/>
      <c r="J524" s="37"/>
    </row>
    <row r="525" spans="2:10" x14ac:dyDescent="0.25">
      <c r="B525" s="37"/>
      <c r="C525" s="37"/>
      <c r="D525" s="37"/>
      <c r="E525" s="112"/>
      <c r="F525" s="37"/>
      <c r="G525" s="424"/>
      <c r="H525" s="424"/>
      <c r="I525" s="402"/>
      <c r="J525" s="37"/>
    </row>
    <row r="526" spans="2:10" x14ac:dyDescent="0.25">
      <c r="B526" s="37"/>
      <c r="C526" s="37"/>
      <c r="D526" s="37"/>
      <c r="E526" s="112"/>
      <c r="F526" s="37"/>
      <c r="G526" s="424"/>
      <c r="H526" s="424"/>
      <c r="I526" s="402"/>
      <c r="J526" s="37"/>
    </row>
    <row r="527" spans="2:10" x14ac:dyDescent="0.25">
      <c r="B527" s="37"/>
      <c r="C527" s="37"/>
      <c r="D527" s="37"/>
      <c r="E527" s="112"/>
      <c r="F527" s="37"/>
      <c r="G527" s="424"/>
      <c r="H527" s="424"/>
      <c r="I527" s="402"/>
      <c r="J527" s="37"/>
    </row>
    <row r="528" spans="2:10" x14ac:dyDescent="0.25">
      <c r="B528" s="37"/>
      <c r="C528" s="37"/>
      <c r="D528" s="37"/>
      <c r="E528" s="112"/>
      <c r="F528" s="37"/>
      <c r="G528" s="424"/>
      <c r="H528" s="424"/>
      <c r="I528" s="402"/>
      <c r="J528" s="37"/>
    </row>
    <row r="529" spans="2:10" x14ac:dyDescent="0.25">
      <c r="B529" s="37"/>
      <c r="C529" s="37"/>
      <c r="D529" s="37"/>
      <c r="E529" s="112"/>
      <c r="F529" s="37"/>
      <c r="G529" s="424"/>
      <c r="H529" s="424"/>
      <c r="I529" s="402"/>
      <c r="J529" s="37"/>
    </row>
    <row r="530" spans="2:10" x14ac:dyDescent="0.25">
      <c r="B530" s="37"/>
      <c r="C530" s="37"/>
      <c r="D530" s="37"/>
      <c r="E530" s="112"/>
      <c r="F530" s="37"/>
      <c r="G530" s="424"/>
      <c r="H530" s="424"/>
      <c r="I530" s="402"/>
      <c r="J530" s="37"/>
    </row>
    <row r="531" spans="2:10" x14ac:dyDescent="0.25">
      <c r="B531" s="37"/>
      <c r="C531" s="37"/>
      <c r="D531" s="37"/>
      <c r="E531" s="112"/>
      <c r="F531" s="37"/>
      <c r="G531" s="424"/>
      <c r="H531" s="424"/>
      <c r="I531" s="402"/>
      <c r="J531" s="37"/>
    </row>
    <row r="532" spans="2:10" x14ac:dyDescent="0.25">
      <c r="B532" s="37"/>
      <c r="C532" s="37"/>
      <c r="D532" s="37"/>
      <c r="E532" s="112"/>
      <c r="F532" s="37"/>
      <c r="G532" s="424"/>
      <c r="H532" s="424"/>
      <c r="I532" s="402"/>
      <c r="J532" s="37"/>
    </row>
    <row r="533" spans="2:10" x14ac:dyDescent="0.25">
      <c r="B533" s="37"/>
      <c r="C533" s="37"/>
      <c r="D533" s="37"/>
      <c r="E533" s="112"/>
      <c r="F533" s="37"/>
      <c r="G533" s="424"/>
      <c r="H533" s="424"/>
      <c r="I533" s="402"/>
      <c r="J533" s="37"/>
    </row>
    <row r="534" spans="2:10" x14ac:dyDescent="0.25">
      <c r="B534" s="37"/>
      <c r="C534" s="37"/>
      <c r="D534" s="37"/>
      <c r="E534" s="112"/>
      <c r="F534" s="37"/>
      <c r="G534" s="424"/>
      <c r="H534" s="424"/>
      <c r="I534" s="402"/>
      <c r="J534" s="37"/>
    </row>
    <row r="535" spans="2:10" x14ac:dyDescent="0.25">
      <c r="B535" s="37"/>
      <c r="C535" s="37"/>
      <c r="D535" s="37"/>
      <c r="E535" s="112"/>
      <c r="F535" s="37"/>
      <c r="G535" s="424"/>
      <c r="H535" s="424"/>
      <c r="I535" s="402"/>
      <c r="J535" s="37"/>
    </row>
    <row r="536" spans="2:10" x14ac:dyDescent="0.25">
      <c r="B536" s="37"/>
      <c r="C536" s="37"/>
      <c r="D536" s="37"/>
      <c r="E536" s="112"/>
      <c r="F536" s="37"/>
      <c r="G536" s="424"/>
      <c r="H536" s="424"/>
      <c r="I536" s="402"/>
      <c r="J536" s="37"/>
    </row>
    <row r="537" spans="2:10" x14ac:dyDescent="0.25">
      <c r="B537" s="37"/>
      <c r="C537" s="37"/>
      <c r="D537" s="37"/>
      <c r="E537" s="112"/>
      <c r="F537" s="37"/>
      <c r="G537" s="424"/>
      <c r="H537" s="424"/>
      <c r="I537" s="402"/>
      <c r="J537" s="37"/>
    </row>
    <row r="538" spans="2:10" x14ac:dyDescent="0.25">
      <c r="B538" s="37"/>
      <c r="C538" s="37"/>
      <c r="D538" s="37"/>
      <c r="E538" s="112"/>
      <c r="F538" s="37"/>
      <c r="G538" s="424"/>
      <c r="H538" s="424"/>
      <c r="I538" s="402"/>
      <c r="J538" s="37"/>
    </row>
    <row r="539" spans="2:10" x14ac:dyDescent="0.25">
      <c r="B539" s="37"/>
      <c r="C539" s="37"/>
      <c r="D539" s="37"/>
      <c r="E539" s="112"/>
      <c r="F539" s="37"/>
      <c r="G539" s="424"/>
      <c r="H539" s="424"/>
      <c r="I539" s="402"/>
      <c r="J539" s="37"/>
    </row>
    <row r="540" spans="2:10" x14ac:dyDescent="0.25">
      <c r="B540" s="37"/>
      <c r="C540" s="37"/>
      <c r="D540" s="37"/>
      <c r="E540" s="112"/>
      <c r="F540" s="37"/>
      <c r="G540" s="424"/>
      <c r="H540" s="424"/>
      <c r="I540" s="402"/>
      <c r="J540" s="37"/>
    </row>
    <row r="541" spans="2:10" x14ac:dyDescent="0.25">
      <c r="B541" s="37"/>
      <c r="C541" s="37"/>
      <c r="D541" s="37"/>
      <c r="E541" s="112"/>
      <c r="F541" s="37"/>
      <c r="G541" s="424"/>
      <c r="H541" s="424"/>
      <c r="I541" s="402"/>
      <c r="J541" s="37"/>
    </row>
    <row r="542" spans="2:10" x14ac:dyDescent="0.25">
      <c r="B542" s="37"/>
      <c r="C542" s="37"/>
      <c r="D542" s="37"/>
      <c r="E542" s="112"/>
      <c r="F542" s="37"/>
      <c r="G542" s="424"/>
      <c r="H542" s="424"/>
      <c r="I542" s="402"/>
      <c r="J542" s="37"/>
    </row>
    <row r="543" spans="2:10" x14ac:dyDescent="0.25">
      <c r="B543" s="37"/>
      <c r="C543" s="37"/>
      <c r="D543" s="37"/>
      <c r="E543" s="112"/>
      <c r="F543" s="37"/>
      <c r="G543" s="424"/>
      <c r="H543" s="424"/>
      <c r="I543" s="402"/>
      <c r="J543" s="37"/>
    </row>
    <row r="544" spans="2:10" x14ac:dyDescent="0.25">
      <c r="B544" s="37"/>
      <c r="C544" s="37"/>
      <c r="D544" s="37"/>
      <c r="E544" s="112"/>
      <c r="F544" s="37"/>
      <c r="G544" s="424"/>
      <c r="H544" s="424"/>
      <c r="I544" s="402"/>
      <c r="J544" s="37"/>
    </row>
    <row r="545" spans="2:10" x14ac:dyDescent="0.25">
      <c r="B545" s="37"/>
      <c r="C545" s="37"/>
      <c r="D545" s="37"/>
      <c r="E545" s="112"/>
      <c r="F545" s="37"/>
      <c r="G545" s="424"/>
      <c r="H545" s="424"/>
      <c r="I545" s="402"/>
      <c r="J545" s="37"/>
    </row>
    <row r="546" spans="2:10" x14ac:dyDescent="0.25">
      <c r="B546" s="37"/>
      <c r="C546" s="37"/>
      <c r="D546" s="37"/>
      <c r="E546" s="112"/>
      <c r="F546" s="37"/>
      <c r="G546" s="424"/>
      <c r="H546" s="424"/>
      <c r="I546" s="402"/>
      <c r="J546" s="37"/>
    </row>
    <row r="547" spans="2:10" x14ac:dyDescent="0.25">
      <c r="B547" s="37"/>
      <c r="C547" s="37"/>
      <c r="D547" s="37"/>
      <c r="E547" s="112"/>
      <c r="F547" s="37"/>
      <c r="G547" s="424"/>
      <c r="H547" s="424"/>
      <c r="I547" s="402"/>
      <c r="J547" s="37"/>
    </row>
    <row r="548" spans="2:10" x14ac:dyDescent="0.25">
      <c r="B548" s="37"/>
      <c r="C548" s="37"/>
      <c r="D548" s="37"/>
      <c r="E548" s="112"/>
      <c r="F548" s="37"/>
      <c r="G548" s="424"/>
      <c r="H548" s="424"/>
      <c r="I548" s="402"/>
      <c r="J548" s="37"/>
    </row>
    <row r="549" spans="2:10" x14ac:dyDescent="0.25">
      <c r="B549" s="37"/>
      <c r="C549" s="37"/>
      <c r="D549" s="37"/>
      <c r="E549" s="112"/>
      <c r="F549" s="37"/>
      <c r="G549" s="424"/>
      <c r="H549" s="424"/>
      <c r="I549" s="402"/>
      <c r="J549" s="37"/>
    </row>
    <row r="550" spans="2:10" x14ac:dyDescent="0.25">
      <c r="B550" s="37"/>
      <c r="C550" s="37"/>
      <c r="D550" s="37"/>
      <c r="E550" s="112"/>
      <c r="F550" s="37"/>
      <c r="G550" s="424"/>
      <c r="H550" s="424"/>
      <c r="I550" s="402"/>
      <c r="J550" s="37"/>
    </row>
    <row r="551" spans="2:10" x14ac:dyDescent="0.25">
      <c r="B551" s="37"/>
      <c r="C551" s="37"/>
      <c r="D551" s="37"/>
      <c r="E551" s="112"/>
      <c r="F551" s="37"/>
      <c r="G551" s="424"/>
      <c r="H551" s="424"/>
      <c r="I551" s="402"/>
      <c r="J551" s="37"/>
    </row>
    <row r="552" spans="2:10" x14ac:dyDescent="0.25">
      <c r="B552" s="37"/>
      <c r="C552" s="37"/>
      <c r="D552" s="37"/>
      <c r="E552" s="112"/>
      <c r="F552" s="37"/>
      <c r="G552" s="424"/>
      <c r="H552" s="424"/>
      <c r="I552" s="402"/>
      <c r="J552" s="37"/>
    </row>
    <row r="553" spans="2:10" x14ac:dyDescent="0.25">
      <c r="B553" s="37"/>
      <c r="C553" s="37"/>
      <c r="D553" s="37"/>
      <c r="E553" s="112"/>
      <c r="F553" s="37"/>
      <c r="G553" s="424"/>
      <c r="H553" s="424"/>
      <c r="I553" s="402"/>
      <c r="J553" s="37"/>
    </row>
    <row r="554" spans="2:10" x14ac:dyDescent="0.25">
      <c r="B554" s="37"/>
      <c r="C554" s="37"/>
      <c r="D554" s="37"/>
      <c r="E554" s="112"/>
      <c r="F554" s="37"/>
      <c r="G554" s="424"/>
      <c r="H554" s="424"/>
      <c r="I554" s="402"/>
      <c r="J554" s="37"/>
    </row>
    <row r="555" spans="2:10" x14ac:dyDescent="0.25">
      <c r="B555" s="37"/>
      <c r="C555" s="37"/>
      <c r="D555" s="37"/>
      <c r="E555" s="112"/>
      <c r="F555" s="37"/>
      <c r="G555" s="424"/>
      <c r="H555" s="424"/>
      <c r="I555" s="402"/>
      <c r="J555" s="37"/>
    </row>
    <row r="556" spans="2:10" x14ac:dyDescent="0.25">
      <c r="B556" s="37"/>
      <c r="C556" s="37"/>
      <c r="D556" s="37"/>
      <c r="E556" s="112"/>
      <c r="F556" s="37"/>
      <c r="G556" s="424"/>
      <c r="H556" s="424"/>
      <c r="I556" s="402"/>
      <c r="J556" s="37"/>
    </row>
    <row r="557" spans="2:10" x14ac:dyDescent="0.25">
      <c r="B557" s="37"/>
      <c r="C557" s="37"/>
      <c r="D557" s="37"/>
      <c r="E557" s="112"/>
      <c r="F557" s="37"/>
      <c r="G557" s="424"/>
      <c r="H557" s="424"/>
      <c r="I557" s="402"/>
      <c r="J557" s="37"/>
    </row>
    <row r="558" spans="2:10" x14ac:dyDescent="0.25">
      <c r="B558" s="37"/>
      <c r="C558" s="37"/>
      <c r="D558" s="37"/>
      <c r="E558" s="112"/>
      <c r="F558" s="37"/>
      <c r="G558" s="424"/>
      <c r="H558" s="424"/>
      <c r="I558" s="402"/>
      <c r="J558" s="37"/>
    </row>
    <row r="559" spans="2:10" x14ac:dyDescent="0.25">
      <c r="B559" s="37"/>
      <c r="C559" s="37"/>
      <c r="D559" s="37"/>
      <c r="E559" s="112"/>
      <c r="F559" s="37"/>
      <c r="G559" s="424"/>
      <c r="H559" s="424"/>
      <c r="I559" s="402"/>
      <c r="J559" s="37"/>
    </row>
    <row r="560" spans="2:10" x14ac:dyDescent="0.25">
      <c r="B560" s="37"/>
      <c r="C560" s="37"/>
      <c r="D560" s="37"/>
      <c r="E560" s="112"/>
      <c r="F560" s="37"/>
      <c r="G560" s="424"/>
      <c r="H560" s="424"/>
      <c r="I560" s="402"/>
      <c r="J560" s="37"/>
    </row>
    <row r="561" spans="2:10" x14ac:dyDescent="0.25">
      <c r="B561" s="37"/>
      <c r="C561" s="37"/>
      <c r="D561" s="37"/>
      <c r="E561" s="112"/>
      <c r="F561" s="37"/>
      <c r="G561" s="424"/>
      <c r="H561" s="424"/>
      <c r="I561" s="402"/>
      <c r="J561" s="37"/>
    </row>
    <row r="562" spans="2:10" x14ac:dyDescent="0.25">
      <c r="B562" s="37"/>
      <c r="C562" s="37"/>
      <c r="D562" s="37"/>
      <c r="E562" s="112"/>
      <c r="F562" s="37"/>
      <c r="G562" s="424"/>
      <c r="H562" s="424"/>
      <c r="I562" s="402"/>
      <c r="J562" s="37"/>
    </row>
    <row r="563" spans="2:10" x14ac:dyDescent="0.25">
      <c r="B563" s="37"/>
      <c r="C563" s="37"/>
      <c r="D563" s="37"/>
      <c r="E563" s="112"/>
      <c r="F563" s="37"/>
      <c r="G563" s="424"/>
      <c r="H563" s="424"/>
      <c r="I563" s="402"/>
      <c r="J563" s="37"/>
    </row>
    <row r="564" spans="2:10" x14ac:dyDescent="0.25">
      <c r="B564" s="37"/>
      <c r="C564" s="37"/>
      <c r="D564" s="37"/>
      <c r="E564" s="112"/>
      <c r="F564" s="37"/>
      <c r="G564" s="424"/>
      <c r="H564" s="424"/>
      <c r="I564" s="402"/>
      <c r="J564" s="37"/>
    </row>
    <row r="565" spans="2:10" x14ac:dyDescent="0.25">
      <c r="B565" s="37"/>
      <c r="C565" s="37"/>
      <c r="D565" s="37"/>
      <c r="E565" s="112"/>
      <c r="F565" s="37"/>
      <c r="G565" s="424"/>
      <c r="H565" s="424"/>
      <c r="I565" s="402"/>
      <c r="J565" s="37"/>
    </row>
    <row r="566" spans="2:10" x14ac:dyDescent="0.25">
      <c r="B566" s="37"/>
      <c r="C566" s="37"/>
      <c r="D566" s="37"/>
      <c r="E566" s="112"/>
      <c r="F566" s="37"/>
      <c r="G566" s="424"/>
      <c r="H566" s="424"/>
      <c r="I566" s="402"/>
      <c r="J566" s="37"/>
    </row>
    <row r="567" spans="2:10" x14ac:dyDescent="0.25">
      <c r="B567" s="37"/>
      <c r="C567" s="37"/>
      <c r="D567" s="37"/>
      <c r="E567" s="112"/>
      <c r="F567" s="37"/>
      <c r="G567" s="424"/>
      <c r="H567" s="424"/>
      <c r="I567" s="402"/>
      <c r="J567" s="37"/>
    </row>
    <row r="568" spans="2:10" x14ac:dyDescent="0.25">
      <c r="B568" s="37"/>
      <c r="C568" s="37"/>
      <c r="D568" s="37"/>
      <c r="E568" s="112"/>
      <c r="F568" s="37"/>
      <c r="G568" s="424"/>
      <c r="H568" s="424"/>
      <c r="I568" s="402"/>
      <c r="J568" s="37"/>
    </row>
    <row r="569" spans="2:10" x14ac:dyDescent="0.25">
      <c r="B569" s="37"/>
      <c r="C569" s="37"/>
      <c r="D569" s="37"/>
      <c r="E569" s="112"/>
      <c r="F569" s="37"/>
      <c r="G569" s="424"/>
      <c r="H569" s="424"/>
      <c r="I569" s="402"/>
      <c r="J569" s="37"/>
    </row>
    <row r="570" spans="2:10" x14ac:dyDescent="0.25">
      <c r="B570" s="37"/>
      <c r="C570" s="37"/>
      <c r="D570" s="37"/>
      <c r="E570" s="112"/>
      <c r="F570" s="37"/>
      <c r="G570" s="424"/>
      <c r="H570" s="424"/>
      <c r="I570" s="402"/>
      <c r="J570" s="37"/>
    </row>
    <row r="571" spans="2:10" x14ac:dyDescent="0.25">
      <c r="B571" s="37"/>
      <c r="C571" s="37"/>
      <c r="D571" s="37"/>
      <c r="E571" s="112"/>
      <c r="F571" s="37"/>
      <c r="G571" s="424"/>
      <c r="H571" s="424"/>
      <c r="I571" s="402"/>
      <c r="J571" s="37"/>
    </row>
    <row r="572" spans="2:10" x14ac:dyDescent="0.25">
      <c r="B572" s="37"/>
      <c r="C572" s="37"/>
      <c r="D572" s="37"/>
      <c r="E572" s="112"/>
      <c r="F572" s="37"/>
      <c r="G572" s="424"/>
      <c r="H572" s="424"/>
      <c r="I572" s="402"/>
      <c r="J572" s="37"/>
    </row>
    <row r="573" spans="2:10" x14ac:dyDescent="0.25">
      <c r="B573" s="37"/>
      <c r="C573" s="37"/>
      <c r="D573" s="37"/>
      <c r="E573" s="112"/>
      <c r="F573" s="37"/>
      <c r="G573" s="424"/>
      <c r="H573" s="424"/>
      <c r="I573" s="402"/>
      <c r="J573" s="37"/>
    </row>
    <row r="574" spans="2:10" x14ac:dyDescent="0.25">
      <c r="B574" s="37"/>
      <c r="C574" s="37"/>
      <c r="D574" s="37"/>
      <c r="E574" s="112"/>
      <c r="F574" s="37"/>
      <c r="G574" s="424"/>
      <c r="H574" s="424"/>
      <c r="I574" s="402"/>
      <c r="J574" s="37"/>
    </row>
    <row r="575" spans="2:10" x14ac:dyDescent="0.25">
      <c r="B575" s="37"/>
      <c r="C575" s="37"/>
      <c r="D575" s="37"/>
      <c r="E575" s="112"/>
      <c r="F575" s="37"/>
      <c r="G575" s="424"/>
      <c r="H575" s="424"/>
      <c r="I575" s="402"/>
      <c r="J575" s="37"/>
    </row>
    <row r="576" spans="2:10" x14ac:dyDescent="0.25">
      <c r="B576" s="37"/>
      <c r="C576" s="37"/>
      <c r="D576" s="37"/>
      <c r="E576" s="112"/>
      <c r="F576" s="37"/>
      <c r="G576" s="424"/>
      <c r="H576" s="424"/>
      <c r="I576" s="402"/>
      <c r="J576" s="37"/>
    </row>
    <row r="577" spans="2:10" x14ac:dyDescent="0.25">
      <c r="B577" s="37"/>
      <c r="C577" s="37"/>
      <c r="D577" s="37"/>
      <c r="E577" s="112"/>
      <c r="F577" s="37"/>
      <c r="G577" s="424"/>
      <c r="H577" s="424"/>
      <c r="I577" s="402"/>
      <c r="J577" s="37"/>
    </row>
    <row r="578" spans="2:10" x14ac:dyDescent="0.25">
      <c r="B578" s="37"/>
      <c r="C578" s="37"/>
      <c r="D578" s="37"/>
      <c r="E578" s="112"/>
      <c r="F578" s="37"/>
      <c r="G578" s="424"/>
      <c r="H578" s="424"/>
      <c r="I578" s="402"/>
      <c r="J578" s="37"/>
    </row>
    <row r="579" spans="2:10" x14ac:dyDescent="0.25">
      <c r="B579" s="37"/>
      <c r="C579" s="37"/>
      <c r="D579" s="37"/>
      <c r="E579" s="112"/>
      <c r="F579" s="37"/>
      <c r="G579" s="424"/>
      <c r="H579" s="424"/>
      <c r="I579" s="402"/>
      <c r="J579" s="37"/>
    </row>
    <row r="580" spans="2:10" x14ac:dyDescent="0.25">
      <c r="B580" s="37"/>
      <c r="C580" s="37"/>
      <c r="D580" s="37"/>
      <c r="E580" s="112"/>
      <c r="F580" s="37"/>
      <c r="G580" s="424"/>
      <c r="H580" s="424"/>
      <c r="I580" s="402"/>
      <c r="J580" s="37"/>
    </row>
    <row r="581" spans="2:10" x14ac:dyDescent="0.25">
      <c r="B581" s="37"/>
      <c r="C581" s="37"/>
      <c r="D581" s="37"/>
      <c r="E581" s="112"/>
      <c r="F581" s="37"/>
      <c r="G581" s="424"/>
      <c r="H581" s="424"/>
      <c r="I581" s="402"/>
      <c r="J581" s="37"/>
    </row>
    <row r="582" spans="2:10" x14ac:dyDescent="0.25">
      <c r="B582" s="37"/>
      <c r="C582" s="37"/>
      <c r="D582" s="37"/>
      <c r="E582" s="112"/>
      <c r="F582" s="37"/>
      <c r="G582" s="424"/>
      <c r="H582" s="424"/>
      <c r="I582" s="402"/>
      <c r="J582" s="37"/>
    </row>
    <row r="583" spans="2:10" x14ac:dyDescent="0.25">
      <c r="B583" s="37"/>
      <c r="C583" s="37"/>
      <c r="D583" s="37"/>
      <c r="E583" s="112"/>
      <c r="F583" s="37"/>
      <c r="G583" s="424"/>
      <c r="H583" s="424"/>
      <c r="I583" s="402"/>
      <c r="J583" s="37"/>
    </row>
    <row r="584" spans="2:10" x14ac:dyDescent="0.25">
      <c r="B584" s="37"/>
      <c r="C584" s="37"/>
      <c r="D584" s="37"/>
      <c r="E584" s="112"/>
      <c r="F584" s="37"/>
      <c r="G584" s="424"/>
      <c r="H584" s="424"/>
      <c r="I584" s="402"/>
      <c r="J584" s="37"/>
    </row>
    <row r="585" spans="2:10" x14ac:dyDescent="0.25">
      <c r="B585" s="37"/>
      <c r="C585" s="37"/>
      <c r="D585" s="37"/>
      <c r="E585" s="112"/>
      <c r="F585" s="37"/>
      <c r="G585" s="424"/>
      <c r="H585" s="424"/>
      <c r="I585" s="402"/>
      <c r="J585" s="37"/>
    </row>
    <row r="586" spans="2:10" x14ac:dyDescent="0.25">
      <c r="B586" s="37"/>
      <c r="C586" s="37"/>
      <c r="D586" s="37"/>
      <c r="E586" s="112"/>
      <c r="F586" s="37"/>
      <c r="G586" s="424"/>
      <c r="H586" s="424"/>
      <c r="I586" s="402"/>
      <c r="J586" s="37"/>
    </row>
    <row r="587" spans="2:10" x14ac:dyDescent="0.25">
      <c r="B587" s="37"/>
      <c r="C587" s="37"/>
      <c r="D587" s="37"/>
      <c r="E587" s="112"/>
      <c r="F587" s="37"/>
      <c r="G587" s="424"/>
      <c r="H587" s="424"/>
      <c r="I587" s="402"/>
      <c r="J587" s="37"/>
    </row>
    <row r="588" spans="2:10" x14ac:dyDescent="0.25">
      <c r="B588" s="37"/>
      <c r="C588" s="37"/>
      <c r="D588" s="37"/>
      <c r="E588" s="112"/>
      <c r="F588" s="37"/>
      <c r="G588" s="424"/>
      <c r="H588" s="424"/>
      <c r="I588" s="402"/>
      <c r="J588" s="37"/>
    </row>
    <row r="589" spans="2:10" x14ac:dyDescent="0.25">
      <c r="B589" s="37"/>
      <c r="C589" s="37"/>
      <c r="D589" s="37"/>
      <c r="E589" s="112"/>
      <c r="F589" s="37"/>
      <c r="G589" s="424"/>
      <c r="H589" s="424"/>
      <c r="I589" s="402"/>
      <c r="J589" s="37"/>
    </row>
    <row r="590" spans="2:10" x14ac:dyDescent="0.25">
      <c r="B590" s="37"/>
      <c r="C590" s="37"/>
      <c r="D590" s="37"/>
      <c r="E590" s="112"/>
      <c r="F590" s="37"/>
      <c r="G590" s="424"/>
      <c r="H590" s="424"/>
      <c r="I590" s="402"/>
      <c r="J590" s="37"/>
    </row>
    <row r="591" spans="2:10" x14ac:dyDescent="0.25">
      <c r="B591" s="37"/>
      <c r="C591" s="37"/>
      <c r="D591" s="37"/>
      <c r="E591" s="112"/>
      <c r="F591" s="37"/>
      <c r="G591" s="424"/>
      <c r="H591" s="424"/>
      <c r="I591" s="402"/>
      <c r="J591" s="37"/>
    </row>
    <row r="592" spans="2:10" x14ac:dyDescent="0.25">
      <c r="B592" s="37"/>
      <c r="C592" s="37"/>
      <c r="D592" s="37"/>
      <c r="E592" s="112"/>
      <c r="F592" s="37"/>
      <c r="G592" s="424"/>
      <c r="H592" s="424"/>
      <c r="I592" s="402"/>
      <c r="J592" s="37"/>
    </row>
    <row r="593" spans="2:10" x14ac:dyDescent="0.25">
      <c r="B593" s="37"/>
      <c r="C593" s="37"/>
      <c r="D593" s="37"/>
      <c r="E593" s="112"/>
      <c r="F593" s="37"/>
      <c r="G593" s="424"/>
      <c r="H593" s="424"/>
      <c r="I593" s="402"/>
      <c r="J593" s="37"/>
    </row>
    <row r="594" spans="2:10" x14ac:dyDescent="0.25">
      <c r="B594" s="37"/>
      <c r="C594" s="37"/>
      <c r="D594" s="37"/>
      <c r="E594" s="112"/>
      <c r="F594" s="37"/>
      <c r="G594" s="424"/>
      <c r="H594" s="424"/>
      <c r="I594" s="402"/>
      <c r="J594" s="37"/>
    </row>
    <row r="595" spans="2:10" x14ac:dyDescent="0.25">
      <c r="B595" s="37"/>
      <c r="C595" s="37"/>
      <c r="D595" s="37"/>
      <c r="E595" s="112"/>
      <c r="F595" s="37"/>
      <c r="G595" s="424"/>
      <c r="H595" s="424"/>
      <c r="I595" s="402"/>
      <c r="J595" s="37"/>
    </row>
    <row r="596" spans="2:10" x14ac:dyDescent="0.25">
      <c r="B596" s="37"/>
      <c r="C596" s="37"/>
      <c r="D596" s="37"/>
      <c r="E596" s="112"/>
      <c r="F596" s="37"/>
      <c r="G596" s="424"/>
      <c r="H596" s="424"/>
      <c r="I596" s="402"/>
      <c r="J596" s="37"/>
    </row>
    <row r="597" spans="2:10" x14ac:dyDescent="0.25">
      <c r="B597" s="37"/>
      <c r="C597" s="37"/>
      <c r="D597" s="37"/>
      <c r="E597" s="112"/>
      <c r="F597" s="37"/>
      <c r="G597" s="424"/>
      <c r="H597" s="424"/>
      <c r="I597" s="402"/>
      <c r="J597" s="37"/>
    </row>
    <row r="598" spans="2:10" x14ac:dyDescent="0.25">
      <c r="B598" s="37"/>
      <c r="C598" s="37"/>
      <c r="D598" s="37"/>
      <c r="E598" s="112"/>
      <c r="F598" s="37"/>
      <c r="G598" s="424"/>
      <c r="H598" s="424"/>
      <c r="I598" s="402"/>
      <c r="J598" s="37"/>
    </row>
    <row r="599" spans="2:10" x14ac:dyDescent="0.25">
      <c r="B599" s="37"/>
      <c r="C599" s="37"/>
      <c r="D599" s="37"/>
      <c r="E599" s="112"/>
      <c r="F599" s="37"/>
      <c r="G599" s="424"/>
      <c r="H599" s="424"/>
      <c r="I599" s="402"/>
      <c r="J599" s="37"/>
    </row>
    <row r="600" spans="2:10" x14ac:dyDescent="0.25">
      <c r="B600" s="37"/>
      <c r="C600" s="37"/>
      <c r="D600" s="37"/>
      <c r="E600" s="112"/>
      <c r="F600" s="37"/>
      <c r="G600" s="424"/>
      <c r="H600" s="424"/>
      <c r="I600" s="402"/>
      <c r="J600" s="37"/>
    </row>
    <row r="601" spans="2:10" x14ac:dyDescent="0.25">
      <c r="B601" s="37"/>
      <c r="C601" s="37"/>
      <c r="D601" s="37"/>
      <c r="E601" s="112"/>
      <c r="F601" s="37"/>
      <c r="G601" s="424"/>
      <c r="H601" s="424"/>
      <c r="I601" s="402"/>
      <c r="J601" s="37"/>
    </row>
    <row r="602" spans="2:10" x14ac:dyDescent="0.25">
      <c r="B602" s="37"/>
      <c r="C602" s="37"/>
      <c r="D602" s="37"/>
      <c r="E602" s="112"/>
      <c r="F602" s="37"/>
      <c r="G602" s="424"/>
      <c r="H602" s="424"/>
      <c r="I602" s="402"/>
      <c r="J602" s="37"/>
    </row>
    <row r="603" spans="2:10" x14ac:dyDescent="0.25">
      <c r="B603" s="37"/>
      <c r="C603" s="37"/>
      <c r="D603" s="37"/>
      <c r="E603" s="112"/>
      <c r="F603" s="37"/>
      <c r="G603" s="424"/>
      <c r="H603" s="424"/>
      <c r="I603" s="402"/>
      <c r="J603" s="37"/>
    </row>
    <row r="604" spans="2:10" x14ac:dyDescent="0.25">
      <c r="B604" s="37"/>
      <c r="C604" s="37"/>
      <c r="D604" s="37"/>
      <c r="E604" s="112"/>
      <c r="F604" s="37"/>
      <c r="G604" s="424"/>
      <c r="H604" s="424"/>
      <c r="I604" s="402"/>
      <c r="J604" s="37"/>
    </row>
    <row r="605" spans="2:10" x14ac:dyDescent="0.25">
      <c r="B605" s="37"/>
      <c r="C605" s="37"/>
      <c r="D605" s="37"/>
      <c r="E605" s="112"/>
      <c r="F605" s="37"/>
      <c r="G605" s="424"/>
      <c r="H605" s="424"/>
      <c r="I605" s="402"/>
      <c r="J605" s="37"/>
    </row>
    <row r="606" spans="2:10" x14ac:dyDescent="0.25">
      <c r="B606" s="37"/>
      <c r="C606" s="37"/>
      <c r="D606" s="37"/>
      <c r="E606" s="112"/>
      <c r="F606" s="37"/>
      <c r="G606" s="424"/>
      <c r="H606" s="424"/>
      <c r="I606" s="402"/>
      <c r="J606" s="37"/>
    </row>
    <row r="607" spans="2:10" x14ac:dyDescent="0.25">
      <c r="B607" s="37"/>
      <c r="C607" s="37"/>
      <c r="D607" s="37"/>
      <c r="E607" s="112"/>
      <c r="F607" s="37"/>
      <c r="G607" s="424"/>
      <c r="H607" s="424"/>
      <c r="I607" s="402"/>
      <c r="J607" s="37"/>
    </row>
    <row r="608" spans="2:10" x14ac:dyDescent="0.25">
      <c r="B608" s="37"/>
      <c r="C608" s="37"/>
      <c r="D608" s="37"/>
      <c r="E608" s="112"/>
      <c r="F608" s="37"/>
      <c r="G608" s="424"/>
      <c r="H608" s="424"/>
      <c r="I608" s="402"/>
      <c r="J608" s="37"/>
    </row>
    <row r="609" spans="2:10" x14ac:dyDescent="0.25">
      <c r="B609" s="37"/>
      <c r="C609" s="37"/>
      <c r="D609" s="37"/>
      <c r="E609" s="112"/>
      <c r="F609" s="37"/>
      <c r="G609" s="424"/>
      <c r="H609" s="424"/>
      <c r="I609" s="402"/>
      <c r="J609" s="37"/>
    </row>
    <row r="610" spans="2:10" x14ac:dyDescent="0.25">
      <c r="B610" s="37"/>
      <c r="C610" s="37"/>
      <c r="D610" s="37"/>
      <c r="E610" s="112"/>
      <c r="F610" s="37"/>
      <c r="G610" s="424"/>
      <c r="H610" s="424"/>
      <c r="I610" s="402"/>
      <c r="J610" s="37"/>
    </row>
    <row r="611" spans="2:10" x14ac:dyDescent="0.25">
      <c r="B611" s="37"/>
      <c r="C611" s="37"/>
      <c r="D611" s="37"/>
      <c r="E611" s="112"/>
      <c r="F611" s="37"/>
      <c r="G611" s="424"/>
      <c r="H611" s="424"/>
      <c r="I611" s="402"/>
      <c r="J611" s="37"/>
    </row>
    <row r="612" spans="2:10" x14ac:dyDescent="0.25">
      <c r="B612" s="37"/>
      <c r="C612" s="37"/>
      <c r="D612" s="37"/>
      <c r="E612" s="112"/>
      <c r="F612" s="37"/>
      <c r="G612" s="424"/>
      <c r="H612" s="424"/>
      <c r="I612" s="402"/>
      <c r="J612" s="37"/>
    </row>
    <row r="613" spans="2:10" x14ac:dyDescent="0.25">
      <c r="B613" s="37"/>
      <c r="C613" s="37"/>
      <c r="D613" s="37"/>
      <c r="E613" s="112"/>
      <c r="F613" s="37"/>
      <c r="G613" s="424"/>
      <c r="H613" s="424"/>
      <c r="I613" s="402"/>
      <c r="J613" s="37"/>
    </row>
    <row r="614" spans="2:10" x14ac:dyDescent="0.25">
      <c r="B614" s="37"/>
      <c r="C614" s="37"/>
      <c r="D614" s="37"/>
      <c r="E614" s="112"/>
      <c r="F614" s="37"/>
      <c r="G614" s="424"/>
      <c r="H614" s="424"/>
      <c r="I614" s="402"/>
      <c r="J614" s="37"/>
    </row>
    <row r="615" spans="2:10" x14ac:dyDescent="0.25">
      <c r="B615" s="37"/>
      <c r="C615" s="37"/>
      <c r="D615" s="37"/>
      <c r="E615" s="112"/>
      <c r="F615" s="37"/>
      <c r="G615" s="424"/>
      <c r="H615" s="424"/>
      <c r="I615" s="402"/>
      <c r="J615" s="37"/>
    </row>
    <row r="616" spans="2:10" x14ac:dyDescent="0.25">
      <c r="B616" s="37"/>
      <c r="C616" s="37"/>
      <c r="D616" s="37"/>
      <c r="E616" s="112"/>
      <c r="F616" s="37"/>
      <c r="G616" s="424"/>
      <c r="H616" s="424"/>
      <c r="I616" s="402"/>
      <c r="J616" s="37"/>
    </row>
    <row r="617" spans="2:10" x14ac:dyDescent="0.25">
      <c r="B617" s="37"/>
      <c r="C617" s="37"/>
      <c r="D617" s="37"/>
      <c r="E617" s="112"/>
      <c r="F617" s="37"/>
      <c r="G617" s="424"/>
      <c r="H617" s="424"/>
      <c r="I617" s="402"/>
      <c r="J617" s="37"/>
    </row>
    <row r="618" spans="2:10" x14ac:dyDescent="0.25">
      <c r="B618" s="37"/>
      <c r="C618" s="37"/>
      <c r="D618" s="37"/>
      <c r="E618" s="112"/>
      <c r="F618" s="37"/>
      <c r="G618" s="424"/>
      <c r="H618" s="424"/>
      <c r="I618" s="402"/>
      <c r="J618" s="37"/>
    </row>
    <row r="619" spans="2:10" x14ac:dyDescent="0.25">
      <c r="B619" s="37"/>
      <c r="C619" s="37"/>
      <c r="D619" s="37"/>
      <c r="E619" s="112"/>
      <c r="F619" s="37"/>
      <c r="G619" s="424"/>
      <c r="H619" s="424"/>
      <c r="I619" s="402"/>
      <c r="J619" s="37"/>
    </row>
    <row r="620" spans="2:10" x14ac:dyDescent="0.25">
      <c r="B620" s="37"/>
      <c r="C620" s="37"/>
      <c r="D620" s="37"/>
      <c r="E620" s="112"/>
      <c r="F620" s="37"/>
      <c r="G620" s="424"/>
      <c r="H620" s="424"/>
      <c r="I620" s="402"/>
      <c r="J620" s="37"/>
    </row>
    <row r="621" spans="2:10" x14ac:dyDescent="0.25">
      <c r="B621" s="37"/>
      <c r="C621" s="37"/>
      <c r="D621" s="37"/>
      <c r="E621" s="112"/>
      <c r="F621" s="37"/>
      <c r="G621" s="424"/>
      <c r="H621" s="424"/>
      <c r="I621" s="402"/>
      <c r="J621" s="37"/>
    </row>
    <row r="622" spans="2:10" x14ac:dyDescent="0.25">
      <c r="B622" s="37"/>
      <c r="C622" s="37"/>
      <c r="D622" s="37"/>
      <c r="E622" s="112"/>
      <c r="F622" s="37"/>
      <c r="G622" s="424"/>
      <c r="H622" s="424"/>
      <c r="I622" s="402"/>
      <c r="J622" s="37"/>
    </row>
    <row r="623" spans="2:10" x14ac:dyDescent="0.25">
      <c r="B623" s="37"/>
      <c r="C623" s="37"/>
      <c r="D623" s="37"/>
      <c r="E623" s="112"/>
      <c r="F623" s="37"/>
      <c r="G623" s="424"/>
      <c r="H623" s="424"/>
      <c r="I623" s="402"/>
      <c r="J623" s="37"/>
    </row>
    <row r="624" spans="2:10" x14ac:dyDescent="0.25">
      <c r="B624" s="37"/>
      <c r="C624" s="37"/>
      <c r="D624" s="37"/>
      <c r="E624" s="112"/>
      <c r="F624" s="37"/>
      <c r="G624" s="424"/>
      <c r="H624" s="424"/>
      <c r="I624" s="402"/>
      <c r="J624" s="37"/>
    </row>
    <row r="625" spans="2:10" x14ac:dyDescent="0.25">
      <c r="B625" s="37"/>
      <c r="C625" s="37"/>
      <c r="D625" s="37"/>
      <c r="E625" s="112"/>
      <c r="F625" s="37"/>
      <c r="G625" s="424"/>
      <c r="H625" s="424"/>
      <c r="I625" s="402"/>
      <c r="J625" s="37"/>
    </row>
    <row r="626" spans="2:10" x14ac:dyDescent="0.25">
      <c r="B626" s="37"/>
      <c r="C626" s="37"/>
      <c r="D626" s="37"/>
      <c r="E626" s="112"/>
      <c r="F626" s="37"/>
      <c r="G626" s="424"/>
      <c r="H626" s="424"/>
      <c r="I626" s="402"/>
      <c r="J626" s="37"/>
    </row>
    <row r="627" spans="2:10" x14ac:dyDescent="0.25">
      <c r="B627" s="37"/>
      <c r="C627" s="37"/>
      <c r="D627" s="37"/>
      <c r="E627" s="112"/>
      <c r="F627" s="37"/>
      <c r="G627" s="424"/>
      <c r="H627" s="424"/>
      <c r="I627" s="402"/>
      <c r="J627" s="37"/>
    </row>
    <row r="628" spans="2:10" x14ac:dyDescent="0.25">
      <c r="B628" s="37"/>
      <c r="C628" s="37"/>
      <c r="D628" s="37"/>
      <c r="E628" s="112"/>
      <c r="F628" s="37"/>
      <c r="G628" s="424"/>
      <c r="H628" s="424"/>
      <c r="I628" s="402"/>
      <c r="J628" s="37"/>
    </row>
    <row r="629" spans="2:10" x14ac:dyDescent="0.25">
      <c r="B629" s="37"/>
      <c r="C629" s="37"/>
      <c r="D629" s="37"/>
      <c r="E629" s="112"/>
      <c r="F629" s="37"/>
      <c r="G629" s="424"/>
      <c r="H629" s="424"/>
      <c r="I629" s="402"/>
      <c r="J629" s="37"/>
    </row>
    <row r="630" spans="2:10" x14ac:dyDescent="0.25">
      <c r="B630" s="37"/>
      <c r="C630" s="37"/>
      <c r="D630" s="37"/>
      <c r="E630" s="112"/>
      <c r="F630" s="37"/>
      <c r="G630" s="424"/>
      <c r="H630" s="424"/>
      <c r="I630" s="402"/>
      <c r="J630" s="37"/>
    </row>
    <row r="631" spans="2:10" x14ac:dyDescent="0.25">
      <c r="B631" s="37"/>
      <c r="C631" s="37"/>
      <c r="D631" s="37"/>
      <c r="E631" s="112"/>
      <c r="F631" s="37"/>
      <c r="G631" s="424"/>
      <c r="H631" s="424"/>
      <c r="I631" s="402"/>
      <c r="J631" s="37"/>
    </row>
    <row r="632" spans="2:10" x14ac:dyDescent="0.25">
      <c r="B632" s="37"/>
      <c r="C632" s="37"/>
      <c r="D632" s="37"/>
      <c r="E632" s="112"/>
      <c r="F632" s="37"/>
      <c r="G632" s="424"/>
      <c r="H632" s="424"/>
      <c r="I632" s="402"/>
      <c r="J632" s="37"/>
    </row>
    <row r="633" spans="2:10" x14ac:dyDescent="0.25">
      <c r="B633" s="37"/>
      <c r="C633" s="37"/>
      <c r="D633" s="37"/>
      <c r="E633" s="112"/>
      <c r="F633" s="37"/>
      <c r="G633" s="424"/>
      <c r="H633" s="424"/>
      <c r="I633" s="402"/>
      <c r="J633" s="37"/>
    </row>
    <row r="634" spans="2:10" x14ac:dyDescent="0.25">
      <c r="B634" s="37"/>
      <c r="C634" s="37"/>
      <c r="D634" s="37"/>
      <c r="E634" s="112"/>
      <c r="F634" s="37"/>
      <c r="G634" s="424"/>
      <c r="H634" s="424"/>
      <c r="I634" s="402"/>
      <c r="J634" s="37"/>
    </row>
    <row r="635" spans="2:10" x14ac:dyDescent="0.25">
      <c r="B635" s="37"/>
      <c r="C635" s="37"/>
      <c r="D635" s="37"/>
      <c r="E635" s="112"/>
      <c r="F635" s="37"/>
      <c r="G635" s="424"/>
      <c r="H635" s="424"/>
      <c r="I635" s="402"/>
      <c r="J635" s="37"/>
    </row>
    <row r="636" spans="2:10" x14ac:dyDescent="0.25">
      <c r="B636" s="37"/>
      <c r="C636" s="37"/>
      <c r="D636" s="37"/>
      <c r="E636" s="112"/>
      <c r="F636" s="37"/>
      <c r="G636" s="424"/>
      <c r="H636" s="424"/>
      <c r="I636" s="402"/>
      <c r="J636" s="37"/>
    </row>
    <row r="637" spans="2:10" x14ac:dyDescent="0.25">
      <c r="B637" s="37"/>
      <c r="C637" s="37"/>
      <c r="D637" s="37"/>
      <c r="E637" s="112"/>
      <c r="F637" s="37"/>
      <c r="G637" s="424"/>
      <c r="H637" s="424"/>
      <c r="I637" s="402"/>
      <c r="J637" s="37"/>
    </row>
    <row r="638" spans="2:10" x14ac:dyDescent="0.25">
      <c r="B638" s="37"/>
      <c r="C638" s="37"/>
      <c r="D638" s="37"/>
      <c r="E638" s="112"/>
      <c r="F638" s="37"/>
      <c r="G638" s="424"/>
      <c r="H638" s="424"/>
      <c r="I638" s="402"/>
      <c r="J638" s="37"/>
    </row>
    <row r="639" spans="2:10" x14ac:dyDescent="0.25">
      <c r="B639" s="37"/>
      <c r="C639" s="37"/>
      <c r="D639" s="37"/>
      <c r="E639" s="112"/>
      <c r="F639" s="37"/>
      <c r="G639" s="424"/>
      <c r="H639" s="424"/>
      <c r="I639" s="402"/>
      <c r="J639" s="37"/>
    </row>
    <row r="640" spans="2:10" x14ac:dyDescent="0.25">
      <c r="B640" s="37"/>
      <c r="C640" s="37"/>
      <c r="D640" s="37"/>
      <c r="E640" s="112"/>
      <c r="F640" s="37"/>
      <c r="G640" s="424"/>
      <c r="H640" s="424"/>
      <c r="I640" s="402"/>
      <c r="J640" s="37"/>
    </row>
    <row r="641" spans="2:10" x14ac:dyDescent="0.25">
      <c r="B641" s="37"/>
      <c r="C641" s="37"/>
      <c r="D641" s="37"/>
      <c r="E641" s="112"/>
      <c r="F641" s="37"/>
      <c r="G641" s="424"/>
      <c r="H641" s="424"/>
      <c r="I641" s="402"/>
      <c r="J641" s="37"/>
    </row>
    <row r="642" spans="2:10" x14ac:dyDescent="0.25">
      <c r="B642" s="37"/>
      <c r="C642" s="37"/>
      <c r="D642" s="37"/>
      <c r="E642" s="112"/>
      <c r="F642" s="37"/>
      <c r="G642" s="424"/>
      <c r="H642" s="424"/>
      <c r="I642" s="402"/>
      <c r="J642" s="37"/>
    </row>
    <row r="643" spans="2:10" x14ac:dyDescent="0.25">
      <c r="B643" s="37"/>
      <c r="C643" s="37"/>
      <c r="D643" s="37"/>
      <c r="E643" s="112"/>
      <c r="F643" s="37"/>
      <c r="G643" s="424"/>
      <c r="H643" s="424"/>
      <c r="I643" s="402"/>
      <c r="J643" s="37"/>
    </row>
    <row r="644" spans="2:10" x14ac:dyDescent="0.25">
      <c r="B644" s="37"/>
      <c r="C644" s="37"/>
      <c r="D644" s="37"/>
      <c r="E644" s="112"/>
      <c r="F644" s="37"/>
      <c r="G644" s="424"/>
      <c r="H644" s="424"/>
      <c r="I644" s="402"/>
      <c r="J644" s="37"/>
    </row>
    <row r="645" spans="2:10" x14ac:dyDescent="0.25">
      <c r="B645" s="37"/>
      <c r="C645" s="37"/>
      <c r="D645" s="37"/>
      <c r="E645" s="112"/>
      <c r="F645" s="37"/>
      <c r="G645" s="424"/>
      <c r="H645" s="424"/>
      <c r="I645" s="402"/>
      <c r="J645" s="37"/>
    </row>
    <row r="646" spans="2:10" x14ac:dyDescent="0.25">
      <c r="B646" s="37"/>
      <c r="C646" s="37"/>
      <c r="D646" s="37"/>
      <c r="E646" s="112"/>
      <c r="F646" s="37"/>
      <c r="G646" s="424"/>
      <c r="H646" s="424"/>
      <c r="I646" s="402"/>
      <c r="J646" s="37"/>
    </row>
    <row r="647" spans="2:10" x14ac:dyDescent="0.25">
      <c r="B647" s="37"/>
      <c r="C647" s="37"/>
      <c r="D647" s="37"/>
      <c r="E647" s="112"/>
      <c r="F647" s="37"/>
      <c r="G647" s="424"/>
      <c r="H647" s="424"/>
      <c r="I647" s="402"/>
      <c r="J647" s="37"/>
    </row>
    <row r="648" spans="2:10" x14ac:dyDescent="0.25">
      <c r="B648" s="37"/>
      <c r="C648" s="37"/>
      <c r="D648" s="37"/>
      <c r="E648" s="112"/>
      <c r="F648" s="37"/>
      <c r="G648" s="424"/>
      <c r="H648" s="424"/>
      <c r="I648" s="402"/>
      <c r="J648" s="37"/>
    </row>
    <row r="649" spans="2:10" x14ac:dyDescent="0.25">
      <c r="B649" s="37"/>
      <c r="C649" s="37"/>
      <c r="D649" s="37"/>
      <c r="E649" s="112"/>
      <c r="F649" s="37"/>
      <c r="G649" s="424"/>
      <c r="H649" s="424"/>
      <c r="I649" s="402"/>
      <c r="J649" s="37"/>
    </row>
    <row r="650" spans="2:10" x14ac:dyDescent="0.25">
      <c r="B650" s="37"/>
      <c r="C650" s="37"/>
      <c r="D650" s="37"/>
      <c r="E650" s="112"/>
      <c r="F650" s="37"/>
      <c r="G650" s="424"/>
      <c r="H650" s="424"/>
      <c r="I650" s="402"/>
      <c r="J650" s="37"/>
    </row>
    <row r="651" spans="2:10" x14ac:dyDescent="0.25">
      <c r="B651" s="37"/>
      <c r="C651" s="37"/>
      <c r="D651" s="37"/>
      <c r="E651" s="112"/>
      <c r="F651" s="37"/>
      <c r="G651" s="424"/>
      <c r="H651" s="424"/>
      <c r="I651" s="402"/>
      <c r="J651" s="37"/>
    </row>
    <row r="652" spans="2:10" x14ac:dyDescent="0.25">
      <c r="B652" s="37"/>
      <c r="C652" s="37"/>
      <c r="D652" s="37"/>
      <c r="E652" s="112"/>
      <c r="F652" s="37"/>
      <c r="G652" s="424"/>
      <c r="H652" s="424"/>
      <c r="I652" s="402"/>
      <c r="J652" s="37"/>
    </row>
    <row r="653" spans="2:10" x14ac:dyDescent="0.25">
      <c r="B653" s="37"/>
      <c r="C653" s="37"/>
      <c r="D653" s="37"/>
      <c r="E653" s="112"/>
      <c r="F653" s="37"/>
      <c r="G653" s="424"/>
      <c r="H653" s="424"/>
      <c r="I653" s="402"/>
      <c r="J653" s="37"/>
    </row>
    <row r="654" spans="2:10" x14ac:dyDescent="0.25">
      <c r="B654" s="37"/>
      <c r="C654" s="37"/>
      <c r="D654" s="37"/>
      <c r="E654" s="112"/>
      <c r="F654" s="37"/>
      <c r="G654" s="424"/>
      <c r="H654" s="424"/>
      <c r="I654" s="402"/>
      <c r="J654" s="37"/>
    </row>
    <row r="655" spans="2:10" x14ac:dyDescent="0.25">
      <c r="B655" s="37"/>
      <c r="C655" s="37"/>
      <c r="D655" s="37"/>
      <c r="E655" s="112"/>
      <c r="F655" s="37"/>
      <c r="G655" s="424"/>
      <c r="H655" s="424"/>
      <c r="I655" s="402"/>
      <c r="J655" s="37"/>
    </row>
    <row r="656" spans="2:10" x14ac:dyDescent="0.25">
      <c r="B656" s="37"/>
      <c r="C656" s="37"/>
      <c r="D656" s="37"/>
      <c r="E656" s="112"/>
      <c r="F656" s="37"/>
      <c r="G656" s="424"/>
      <c r="H656" s="424"/>
      <c r="I656" s="402"/>
      <c r="J656" s="37"/>
    </row>
    <row r="657" spans="2:10" x14ac:dyDescent="0.25">
      <c r="B657" s="37"/>
      <c r="C657" s="37"/>
      <c r="D657" s="37"/>
      <c r="E657" s="112"/>
      <c r="F657" s="37"/>
      <c r="G657" s="424"/>
      <c r="H657" s="424"/>
      <c r="I657" s="402"/>
      <c r="J657" s="37"/>
    </row>
    <row r="658" spans="2:10" x14ac:dyDescent="0.25">
      <c r="B658" s="37"/>
      <c r="C658" s="37"/>
      <c r="D658" s="37"/>
      <c r="E658" s="112"/>
      <c r="F658" s="37"/>
      <c r="G658" s="424"/>
      <c r="H658" s="424"/>
      <c r="I658" s="402"/>
      <c r="J658" s="37"/>
    </row>
    <row r="659" spans="2:10" x14ac:dyDescent="0.25">
      <c r="B659" s="37"/>
      <c r="C659" s="37"/>
      <c r="D659" s="37"/>
      <c r="E659" s="112"/>
      <c r="F659" s="37"/>
      <c r="G659" s="424"/>
      <c r="H659" s="424"/>
      <c r="I659" s="402"/>
      <c r="J659" s="37"/>
    </row>
    <row r="660" spans="2:10" x14ac:dyDescent="0.25">
      <c r="B660" s="37"/>
      <c r="C660" s="37"/>
      <c r="D660" s="37"/>
      <c r="E660" s="112"/>
      <c r="F660" s="37"/>
      <c r="G660" s="424"/>
      <c r="H660" s="424"/>
      <c r="I660" s="402"/>
      <c r="J660" s="37"/>
    </row>
    <row r="661" spans="2:10" x14ac:dyDescent="0.25">
      <c r="B661" s="37"/>
      <c r="C661" s="37"/>
      <c r="D661" s="37"/>
      <c r="E661" s="112"/>
      <c r="F661" s="37"/>
      <c r="G661" s="424"/>
      <c r="H661" s="424"/>
      <c r="I661" s="402"/>
      <c r="J661" s="37"/>
    </row>
    <row r="662" spans="2:10" x14ac:dyDescent="0.25">
      <c r="B662" s="37"/>
      <c r="C662" s="37"/>
      <c r="D662" s="37"/>
      <c r="E662" s="112"/>
      <c r="F662" s="37"/>
      <c r="G662" s="424"/>
      <c r="H662" s="424"/>
      <c r="I662" s="402"/>
      <c r="J662" s="37"/>
    </row>
    <row r="663" spans="2:10" x14ac:dyDescent="0.25">
      <c r="B663" s="37"/>
      <c r="C663" s="37"/>
      <c r="D663" s="37"/>
      <c r="E663" s="112"/>
      <c r="F663" s="37"/>
      <c r="G663" s="424"/>
      <c r="H663" s="424"/>
      <c r="I663" s="402"/>
      <c r="J663" s="37"/>
    </row>
    <row r="664" spans="2:10" x14ac:dyDescent="0.25">
      <c r="B664" s="37"/>
      <c r="C664" s="37"/>
      <c r="D664" s="37"/>
      <c r="E664" s="112"/>
      <c r="F664" s="37"/>
      <c r="G664" s="424"/>
      <c r="H664" s="424"/>
      <c r="I664" s="402"/>
      <c r="J664" s="37"/>
    </row>
    <row r="665" spans="2:10" x14ac:dyDescent="0.25">
      <c r="B665" s="37"/>
      <c r="C665" s="37"/>
      <c r="D665" s="37"/>
      <c r="E665" s="112"/>
      <c r="F665" s="37"/>
      <c r="G665" s="424"/>
      <c r="H665" s="424"/>
      <c r="I665" s="402"/>
      <c r="J665" s="37"/>
    </row>
    <row r="666" spans="2:10" x14ac:dyDescent="0.25">
      <c r="B666" s="37"/>
      <c r="C666" s="37"/>
      <c r="D666" s="37"/>
      <c r="E666" s="112"/>
      <c r="F666" s="37"/>
      <c r="G666" s="424"/>
      <c r="H666" s="424"/>
      <c r="I666" s="402"/>
      <c r="J666" s="37"/>
    </row>
    <row r="667" spans="2:10" x14ac:dyDescent="0.25">
      <c r="B667" s="37"/>
      <c r="C667" s="37"/>
      <c r="D667" s="37"/>
      <c r="E667" s="112"/>
      <c r="F667" s="37"/>
      <c r="G667" s="424"/>
      <c r="H667" s="424"/>
      <c r="I667" s="402"/>
      <c r="J667" s="37"/>
    </row>
    <row r="668" spans="2:10" x14ac:dyDescent="0.25">
      <c r="B668" s="37"/>
      <c r="C668" s="37"/>
      <c r="D668" s="37"/>
      <c r="E668" s="112"/>
      <c r="F668" s="37"/>
      <c r="G668" s="424"/>
      <c r="H668" s="424"/>
      <c r="I668" s="402"/>
      <c r="J668" s="37"/>
    </row>
    <row r="669" spans="2:10" x14ac:dyDescent="0.25">
      <c r="B669" s="37"/>
      <c r="C669" s="37"/>
      <c r="D669" s="37"/>
      <c r="E669" s="112"/>
      <c r="F669" s="37"/>
      <c r="G669" s="424"/>
      <c r="H669" s="424"/>
      <c r="I669" s="402"/>
      <c r="J669" s="37"/>
    </row>
    <row r="670" spans="2:10" x14ac:dyDescent="0.25">
      <c r="B670" s="37"/>
      <c r="C670" s="37"/>
      <c r="D670" s="37"/>
      <c r="E670" s="112"/>
      <c r="F670" s="37"/>
      <c r="G670" s="424"/>
      <c r="H670" s="424"/>
      <c r="I670" s="402"/>
      <c r="J670" s="37"/>
    </row>
    <row r="671" spans="2:10" x14ac:dyDescent="0.25">
      <c r="B671" s="37"/>
      <c r="C671" s="37"/>
      <c r="D671" s="37"/>
      <c r="E671" s="112"/>
      <c r="F671" s="37"/>
      <c r="G671" s="424"/>
      <c r="H671" s="424"/>
      <c r="I671" s="402"/>
      <c r="J671" s="37"/>
    </row>
    <row r="672" spans="2:10" x14ac:dyDescent="0.25">
      <c r="B672" s="37"/>
      <c r="C672" s="37"/>
      <c r="D672" s="37"/>
      <c r="E672" s="112"/>
      <c r="F672" s="37"/>
      <c r="G672" s="424"/>
      <c r="H672" s="424"/>
      <c r="I672" s="402"/>
      <c r="J672" s="37"/>
    </row>
    <row r="673" spans="2:10" x14ac:dyDescent="0.25">
      <c r="B673" s="37"/>
      <c r="C673" s="37"/>
      <c r="D673" s="37"/>
      <c r="E673" s="112"/>
      <c r="F673" s="37"/>
      <c r="G673" s="424"/>
      <c r="H673" s="424"/>
      <c r="I673" s="402"/>
      <c r="J673" s="37"/>
    </row>
    <row r="674" spans="2:10" x14ac:dyDescent="0.25">
      <c r="B674" s="37"/>
      <c r="C674" s="37"/>
      <c r="D674" s="37"/>
      <c r="E674" s="112"/>
      <c r="F674" s="37"/>
      <c r="G674" s="424"/>
      <c r="H674" s="424"/>
      <c r="I674" s="402"/>
      <c r="J674" s="37"/>
    </row>
    <row r="675" spans="2:10" x14ac:dyDescent="0.25">
      <c r="B675" s="37"/>
      <c r="C675" s="37"/>
      <c r="D675" s="37"/>
      <c r="E675" s="112"/>
      <c r="F675" s="37"/>
      <c r="G675" s="424"/>
      <c r="H675" s="424"/>
      <c r="I675" s="402"/>
      <c r="J675" s="37"/>
    </row>
    <row r="676" spans="2:10" x14ac:dyDescent="0.25">
      <c r="B676" s="37"/>
      <c r="C676" s="37"/>
      <c r="D676" s="37"/>
      <c r="E676" s="112"/>
      <c r="F676" s="37"/>
      <c r="G676" s="424"/>
      <c r="H676" s="424"/>
      <c r="I676" s="402"/>
      <c r="J676" s="37"/>
    </row>
    <row r="677" spans="2:10" x14ac:dyDescent="0.25">
      <c r="B677" s="37"/>
      <c r="C677" s="37"/>
      <c r="D677" s="37"/>
      <c r="E677" s="112"/>
      <c r="F677" s="37"/>
      <c r="G677" s="424"/>
      <c r="H677" s="424"/>
      <c r="I677" s="402"/>
      <c r="J677" s="37"/>
    </row>
    <row r="678" spans="2:10" x14ac:dyDescent="0.25">
      <c r="B678" s="37"/>
      <c r="C678" s="37"/>
      <c r="D678" s="37"/>
      <c r="E678" s="112"/>
      <c r="F678" s="37"/>
      <c r="G678" s="424"/>
      <c r="H678" s="424"/>
      <c r="I678" s="402"/>
      <c r="J678" s="37"/>
    </row>
    <row r="679" spans="2:10" x14ac:dyDescent="0.25">
      <c r="B679" s="37"/>
      <c r="C679" s="37"/>
      <c r="D679" s="37"/>
      <c r="E679" s="112"/>
      <c r="F679" s="37"/>
      <c r="G679" s="424"/>
      <c r="H679" s="424"/>
      <c r="I679" s="402"/>
      <c r="J679" s="37"/>
    </row>
    <row r="680" spans="2:10" x14ac:dyDescent="0.25">
      <c r="B680" s="37"/>
      <c r="C680" s="37"/>
      <c r="D680" s="37"/>
      <c r="E680" s="112"/>
      <c r="F680" s="37"/>
      <c r="G680" s="424"/>
      <c r="H680" s="424"/>
      <c r="I680" s="402"/>
      <c r="J680" s="37"/>
    </row>
    <row r="681" spans="2:10" x14ac:dyDescent="0.25">
      <c r="B681" s="37"/>
      <c r="C681" s="37"/>
      <c r="D681" s="37"/>
      <c r="E681" s="112"/>
      <c r="F681" s="37"/>
      <c r="G681" s="424"/>
      <c r="H681" s="424"/>
      <c r="I681" s="402"/>
      <c r="J681" s="37"/>
    </row>
    <row r="682" spans="2:10" x14ac:dyDescent="0.25">
      <c r="B682" s="37"/>
      <c r="C682" s="37"/>
      <c r="D682" s="37"/>
      <c r="E682" s="112"/>
      <c r="F682" s="37"/>
      <c r="G682" s="424"/>
      <c r="H682" s="424"/>
      <c r="I682" s="402"/>
      <c r="J682" s="37"/>
    </row>
    <row r="683" spans="2:10" x14ac:dyDescent="0.25">
      <c r="B683" s="37"/>
      <c r="C683" s="37"/>
      <c r="D683" s="37"/>
      <c r="E683" s="112"/>
      <c r="F683" s="37"/>
      <c r="G683" s="424"/>
      <c r="H683" s="424"/>
      <c r="I683" s="402"/>
      <c r="J683" s="37"/>
    </row>
    <row r="684" spans="2:10" x14ac:dyDescent="0.25">
      <c r="B684" s="37"/>
      <c r="C684" s="37"/>
      <c r="D684" s="37"/>
      <c r="E684" s="112"/>
      <c r="F684" s="37"/>
      <c r="G684" s="424"/>
      <c r="H684" s="424"/>
      <c r="I684" s="402"/>
      <c r="J684" s="37"/>
    </row>
    <row r="685" spans="2:10" x14ac:dyDescent="0.25">
      <c r="B685" s="37"/>
      <c r="C685" s="37"/>
      <c r="D685" s="37"/>
      <c r="E685" s="112"/>
      <c r="F685" s="37"/>
      <c r="G685" s="424"/>
      <c r="H685" s="424"/>
      <c r="I685" s="402"/>
      <c r="J685" s="37"/>
    </row>
    <row r="686" spans="2:10" x14ac:dyDescent="0.25">
      <c r="B686" s="37"/>
      <c r="C686" s="37"/>
      <c r="D686" s="37"/>
      <c r="E686" s="112"/>
      <c r="F686" s="37"/>
      <c r="G686" s="424"/>
      <c r="H686" s="424"/>
      <c r="I686" s="402"/>
      <c r="J686" s="37"/>
    </row>
    <row r="687" spans="2:10" x14ac:dyDescent="0.25">
      <c r="B687" s="37"/>
      <c r="C687" s="37"/>
      <c r="D687" s="37"/>
      <c r="E687" s="112"/>
      <c r="F687" s="37"/>
      <c r="G687" s="424"/>
      <c r="H687" s="424"/>
      <c r="I687" s="402"/>
      <c r="J687" s="37"/>
    </row>
    <row r="688" spans="2:10" x14ac:dyDescent="0.25">
      <c r="B688" s="37"/>
      <c r="C688" s="37"/>
      <c r="D688" s="37"/>
      <c r="E688" s="112"/>
      <c r="F688" s="37"/>
      <c r="G688" s="424"/>
      <c r="H688" s="424"/>
      <c r="I688" s="402"/>
      <c r="J688" s="37"/>
    </row>
    <row r="689" spans="2:10" x14ac:dyDescent="0.25">
      <c r="B689" s="37"/>
      <c r="C689" s="37"/>
      <c r="D689" s="37"/>
      <c r="E689" s="112"/>
      <c r="F689" s="37"/>
      <c r="G689" s="424"/>
      <c r="H689" s="424"/>
      <c r="I689" s="402"/>
      <c r="J689" s="37"/>
    </row>
    <row r="690" spans="2:10" x14ac:dyDescent="0.25">
      <c r="B690" s="37"/>
      <c r="C690" s="37"/>
      <c r="D690" s="37"/>
      <c r="E690" s="112"/>
      <c r="F690" s="37"/>
      <c r="G690" s="424"/>
      <c r="H690" s="424"/>
      <c r="I690" s="402"/>
      <c r="J690" s="37"/>
    </row>
    <row r="691" spans="2:10" x14ac:dyDescent="0.25">
      <c r="B691" s="37"/>
      <c r="C691" s="37"/>
      <c r="D691" s="37"/>
      <c r="E691" s="112"/>
      <c r="F691" s="37"/>
      <c r="G691" s="424"/>
      <c r="H691" s="424"/>
      <c r="I691" s="402"/>
      <c r="J691" s="37"/>
    </row>
    <row r="692" spans="2:10" x14ac:dyDescent="0.25">
      <c r="B692" s="37"/>
      <c r="C692" s="37"/>
      <c r="D692" s="37"/>
      <c r="E692" s="112"/>
      <c r="F692" s="37"/>
      <c r="G692" s="424"/>
      <c r="H692" s="424"/>
      <c r="I692" s="402"/>
      <c r="J692" s="37"/>
    </row>
    <row r="693" spans="2:10" x14ac:dyDescent="0.25">
      <c r="B693" s="37"/>
      <c r="C693" s="37"/>
      <c r="D693" s="37"/>
      <c r="E693" s="112"/>
      <c r="F693" s="37"/>
      <c r="G693" s="424"/>
      <c r="H693" s="424"/>
      <c r="I693" s="402"/>
      <c r="J693" s="37"/>
    </row>
    <row r="694" spans="2:10" x14ac:dyDescent="0.25">
      <c r="B694" s="37"/>
      <c r="C694" s="37"/>
      <c r="D694" s="37"/>
      <c r="E694" s="112"/>
      <c r="F694" s="37"/>
      <c r="G694" s="424"/>
      <c r="H694" s="424"/>
      <c r="I694" s="402"/>
      <c r="J694" s="37"/>
    </row>
    <row r="695" spans="2:10" x14ac:dyDescent="0.25">
      <c r="B695" s="37"/>
      <c r="C695" s="37"/>
      <c r="D695" s="37"/>
      <c r="E695" s="112"/>
      <c r="F695" s="37"/>
      <c r="G695" s="424"/>
      <c r="H695" s="424"/>
      <c r="I695" s="402"/>
      <c r="J695" s="37"/>
    </row>
    <row r="696" spans="2:10" x14ac:dyDescent="0.25">
      <c r="B696" s="37"/>
      <c r="C696" s="37"/>
      <c r="D696" s="37"/>
      <c r="E696" s="112"/>
      <c r="F696" s="37"/>
      <c r="G696" s="424"/>
      <c r="H696" s="424"/>
      <c r="I696" s="402"/>
      <c r="J696" s="37"/>
    </row>
    <row r="697" spans="2:10" x14ac:dyDescent="0.25">
      <c r="B697" s="37"/>
      <c r="C697" s="37"/>
      <c r="D697" s="37"/>
      <c r="E697" s="112"/>
      <c r="F697" s="37"/>
      <c r="G697" s="424"/>
      <c r="H697" s="424"/>
      <c r="I697" s="402"/>
      <c r="J697" s="37"/>
    </row>
    <row r="698" spans="2:10" x14ac:dyDescent="0.25">
      <c r="B698" s="37"/>
      <c r="C698" s="37"/>
      <c r="D698" s="37"/>
      <c r="E698" s="112"/>
      <c r="F698" s="37"/>
      <c r="G698" s="424"/>
      <c r="H698" s="424"/>
      <c r="I698" s="402"/>
      <c r="J698" s="37"/>
    </row>
    <row r="699" spans="2:10" x14ac:dyDescent="0.25">
      <c r="B699" s="37"/>
      <c r="C699" s="37"/>
      <c r="D699" s="37"/>
      <c r="E699" s="112"/>
      <c r="F699" s="37"/>
      <c r="G699" s="424"/>
      <c r="H699" s="424"/>
      <c r="I699" s="402"/>
      <c r="J699" s="37"/>
    </row>
    <row r="700" spans="2:10" x14ac:dyDescent="0.25">
      <c r="B700" s="37"/>
      <c r="C700" s="37"/>
      <c r="D700" s="37"/>
      <c r="E700" s="112"/>
      <c r="F700" s="37"/>
      <c r="G700" s="424"/>
      <c r="H700" s="424"/>
      <c r="I700" s="402"/>
      <c r="J700" s="37"/>
    </row>
    <row r="701" spans="2:10" x14ac:dyDescent="0.25">
      <c r="B701" s="37"/>
      <c r="C701" s="37"/>
      <c r="D701" s="37"/>
      <c r="E701" s="112"/>
      <c r="F701" s="37"/>
      <c r="G701" s="424"/>
      <c r="H701" s="424"/>
      <c r="I701" s="402"/>
      <c r="J701" s="37"/>
    </row>
    <row r="702" spans="2:10" x14ac:dyDescent="0.25">
      <c r="B702" s="37"/>
      <c r="C702" s="37"/>
      <c r="D702" s="37"/>
      <c r="E702" s="112"/>
      <c r="F702" s="37"/>
      <c r="G702" s="424"/>
      <c r="H702" s="424"/>
      <c r="I702" s="402"/>
      <c r="J702" s="37"/>
    </row>
    <row r="703" spans="2:10" x14ac:dyDescent="0.25">
      <c r="B703" s="37"/>
      <c r="C703" s="37"/>
      <c r="D703" s="37"/>
      <c r="E703" s="112"/>
      <c r="F703" s="37"/>
      <c r="G703" s="424"/>
      <c r="H703" s="424"/>
      <c r="I703" s="402"/>
      <c r="J703" s="37"/>
    </row>
    <row r="704" spans="2:10" x14ac:dyDescent="0.25">
      <c r="B704" s="37"/>
      <c r="C704" s="37"/>
      <c r="D704" s="37"/>
      <c r="E704" s="112"/>
      <c r="F704" s="37"/>
      <c r="G704" s="424"/>
      <c r="H704" s="424"/>
      <c r="I704" s="402"/>
      <c r="J704" s="37"/>
    </row>
    <row r="705" spans="2:10" x14ac:dyDescent="0.25">
      <c r="B705" s="37"/>
      <c r="C705" s="37"/>
      <c r="D705" s="37"/>
      <c r="E705" s="112"/>
      <c r="F705" s="37"/>
      <c r="G705" s="424"/>
      <c r="H705" s="424"/>
      <c r="I705" s="402"/>
      <c r="J705" s="37"/>
    </row>
    <row r="706" spans="2:10" x14ac:dyDescent="0.25">
      <c r="B706" s="37"/>
      <c r="C706" s="37"/>
      <c r="D706" s="37"/>
      <c r="E706" s="112"/>
      <c r="F706" s="37"/>
      <c r="G706" s="424"/>
      <c r="H706" s="424"/>
      <c r="I706" s="402"/>
      <c r="J706" s="37"/>
    </row>
    <row r="707" spans="2:10" x14ac:dyDescent="0.25">
      <c r="B707" s="37"/>
      <c r="C707" s="37"/>
      <c r="D707" s="37"/>
      <c r="E707" s="112"/>
      <c r="F707" s="37"/>
      <c r="G707" s="424"/>
      <c r="H707" s="424"/>
      <c r="I707" s="402"/>
      <c r="J707" s="37"/>
    </row>
    <row r="708" spans="2:10" x14ac:dyDescent="0.25">
      <c r="B708" s="37"/>
      <c r="C708" s="37"/>
      <c r="D708" s="37"/>
      <c r="E708" s="112"/>
      <c r="F708" s="37"/>
      <c r="G708" s="424"/>
      <c r="H708" s="424"/>
      <c r="I708" s="402"/>
      <c r="J708" s="37"/>
    </row>
    <row r="709" spans="2:10" x14ac:dyDescent="0.25">
      <c r="B709" s="37"/>
      <c r="C709" s="37"/>
      <c r="D709" s="37"/>
      <c r="E709" s="112"/>
      <c r="F709" s="37"/>
      <c r="G709" s="424"/>
      <c r="H709" s="424"/>
      <c r="I709" s="402"/>
      <c r="J709" s="37"/>
    </row>
    <row r="710" spans="2:10" x14ac:dyDescent="0.25">
      <c r="B710" s="37"/>
      <c r="C710" s="37"/>
      <c r="D710" s="37"/>
      <c r="E710" s="112"/>
      <c r="F710" s="37"/>
      <c r="G710" s="424"/>
      <c r="H710" s="424"/>
      <c r="I710" s="402"/>
      <c r="J710" s="37"/>
    </row>
    <row r="711" spans="2:10" x14ac:dyDescent="0.25">
      <c r="B711" s="37"/>
      <c r="C711" s="37"/>
      <c r="D711" s="37"/>
      <c r="E711" s="112"/>
      <c r="F711" s="37"/>
      <c r="G711" s="424"/>
      <c r="H711" s="424"/>
      <c r="I711" s="402"/>
      <c r="J711" s="37"/>
    </row>
    <row r="712" spans="2:10" x14ac:dyDescent="0.25">
      <c r="B712" s="37"/>
      <c r="C712" s="37"/>
      <c r="D712" s="37"/>
      <c r="E712" s="112"/>
      <c r="F712" s="37"/>
      <c r="G712" s="424"/>
      <c r="H712" s="424"/>
      <c r="I712" s="402"/>
      <c r="J712" s="37"/>
    </row>
    <row r="713" spans="2:10" x14ac:dyDescent="0.25">
      <c r="B713" s="37"/>
      <c r="C713" s="37"/>
      <c r="D713" s="37"/>
      <c r="E713" s="112"/>
      <c r="F713" s="37"/>
      <c r="G713" s="424"/>
      <c r="H713" s="424"/>
      <c r="I713" s="402"/>
      <c r="J713" s="37"/>
    </row>
    <row r="714" spans="2:10" x14ac:dyDescent="0.25">
      <c r="B714" s="37"/>
      <c r="C714" s="37"/>
      <c r="D714" s="37"/>
      <c r="E714" s="112"/>
      <c r="F714" s="37"/>
      <c r="G714" s="424"/>
      <c r="H714" s="424"/>
      <c r="I714" s="402"/>
      <c r="J714" s="37"/>
    </row>
    <row r="715" spans="2:10" x14ac:dyDescent="0.25">
      <c r="B715" s="37"/>
      <c r="C715" s="37"/>
      <c r="D715" s="37"/>
      <c r="E715" s="112"/>
      <c r="F715" s="37"/>
      <c r="G715" s="424"/>
      <c r="H715" s="424"/>
      <c r="I715" s="402"/>
      <c r="J715" s="37"/>
    </row>
    <row r="716" spans="2:10" x14ac:dyDescent="0.25">
      <c r="B716" s="37"/>
      <c r="C716" s="37"/>
      <c r="D716" s="37"/>
      <c r="E716" s="112"/>
      <c r="F716" s="37"/>
      <c r="G716" s="424"/>
      <c r="H716" s="424"/>
      <c r="I716" s="402"/>
      <c r="J716" s="37"/>
    </row>
    <row r="717" spans="2:10" x14ac:dyDescent="0.25">
      <c r="B717" s="37"/>
      <c r="C717" s="37"/>
      <c r="D717" s="37"/>
      <c r="E717" s="112"/>
      <c r="F717" s="37"/>
      <c r="G717" s="424"/>
      <c r="H717" s="424"/>
      <c r="I717" s="402"/>
      <c r="J717" s="37"/>
    </row>
    <row r="718" spans="2:10" x14ac:dyDescent="0.25">
      <c r="B718" s="37"/>
      <c r="C718" s="37"/>
      <c r="D718" s="37"/>
      <c r="E718" s="112"/>
      <c r="F718" s="37"/>
      <c r="G718" s="424"/>
      <c r="H718" s="424"/>
      <c r="I718" s="402"/>
      <c r="J718" s="37"/>
    </row>
    <row r="719" spans="2:10" x14ac:dyDescent="0.25">
      <c r="B719" s="37"/>
      <c r="C719" s="37"/>
      <c r="D719" s="37"/>
      <c r="E719" s="112"/>
      <c r="F719" s="37"/>
      <c r="G719" s="424"/>
      <c r="H719" s="424"/>
      <c r="I719" s="402"/>
      <c r="J719" s="37"/>
    </row>
    <row r="720" spans="2:10" x14ac:dyDescent="0.25">
      <c r="B720" s="37"/>
      <c r="C720" s="37"/>
      <c r="D720" s="37"/>
      <c r="E720" s="112"/>
      <c r="F720" s="37"/>
      <c r="G720" s="424"/>
      <c r="H720" s="424"/>
      <c r="I720" s="402"/>
      <c r="J720" s="37"/>
    </row>
    <row r="721" spans="2:10" x14ac:dyDescent="0.25">
      <c r="B721" s="37"/>
      <c r="C721" s="37"/>
      <c r="D721" s="37"/>
      <c r="E721" s="112"/>
      <c r="F721" s="37"/>
      <c r="G721" s="424"/>
      <c r="H721" s="424"/>
      <c r="I721" s="402"/>
      <c r="J721" s="37"/>
    </row>
    <row r="722" spans="2:10" x14ac:dyDescent="0.25">
      <c r="B722" s="37"/>
      <c r="C722" s="37"/>
      <c r="D722" s="37"/>
      <c r="E722" s="112"/>
      <c r="F722" s="37"/>
      <c r="G722" s="424"/>
      <c r="H722" s="424"/>
      <c r="I722" s="402"/>
      <c r="J722" s="37"/>
    </row>
    <row r="723" spans="2:10" x14ac:dyDescent="0.25">
      <c r="B723" s="37"/>
      <c r="C723" s="37"/>
      <c r="D723" s="37"/>
      <c r="E723" s="112"/>
      <c r="F723" s="37"/>
      <c r="G723" s="424"/>
      <c r="H723" s="424"/>
      <c r="I723" s="402"/>
      <c r="J723" s="37"/>
    </row>
    <row r="724" spans="2:10" x14ac:dyDescent="0.25">
      <c r="B724" s="37"/>
      <c r="C724" s="37"/>
      <c r="D724" s="37"/>
      <c r="E724" s="112"/>
      <c r="F724" s="37"/>
      <c r="G724" s="424"/>
      <c r="H724" s="424"/>
      <c r="I724" s="402"/>
      <c r="J724" s="37"/>
    </row>
    <row r="725" spans="2:10" x14ac:dyDescent="0.25">
      <c r="B725" s="37"/>
      <c r="C725" s="37"/>
      <c r="D725" s="37"/>
      <c r="E725" s="112"/>
      <c r="F725" s="37"/>
      <c r="G725" s="424"/>
      <c r="H725" s="424"/>
      <c r="I725" s="402"/>
      <c r="J725" s="37"/>
    </row>
    <row r="726" spans="2:10" x14ac:dyDescent="0.25">
      <c r="B726" s="37"/>
      <c r="C726" s="37"/>
      <c r="D726" s="37"/>
      <c r="E726" s="112"/>
      <c r="F726" s="37"/>
      <c r="G726" s="424"/>
      <c r="H726" s="424"/>
      <c r="I726" s="402"/>
      <c r="J726" s="37"/>
    </row>
    <row r="727" spans="2:10" x14ac:dyDescent="0.25">
      <c r="B727" s="37"/>
      <c r="C727" s="37"/>
      <c r="D727" s="37"/>
      <c r="E727" s="112"/>
      <c r="F727" s="37"/>
      <c r="G727" s="424"/>
      <c r="H727" s="424"/>
      <c r="I727" s="402"/>
      <c r="J727" s="37"/>
    </row>
    <row r="728" spans="2:10" x14ac:dyDescent="0.25">
      <c r="B728" s="37"/>
      <c r="C728" s="37"/>
      <c r="D728" s="37"/>
      <c r="E728" s="112"/>
      <c r="F728" s="37"/>
      <c r="G728" s="424"/>
      <c r="H728" s="424"/>
      <c r="I728" s="402"/>
      <c r="J728" s="37"/>
    </row>
    <row r="729" spans="2:10" x14ac:dyDescent="0.25">
      <c r="B729" s="37"/>
      <c r="C729" s="37"/>
      <c r="D729" s="37"/>
      <c r="E729" s="112"/>
      <c r="F729" s="37"/>
      <c r="G729" s="424"/>
      <c r="H729" s="424"/>
      <c r="I729" s="402"/>
      <c r="J729" s="37"/>
    </row>
    <row r="730" spans="2:10" x14ac:dyDescent="0.25">
      <c r="B730" s="37"/>
      <c r="C730" s="37"/>
      <c r="D730" s="37"/>
      <c r="E730" s="112"/>
      <c r="F730" s="37"/>
      <c r="G730" s="424"/>
      <c r="H730" s="424"/>
      <c r="I730" s="402"/>
      <c r="J730" s="37"/>
    </row>
    <row r="731" spans="2:10" x14ac:dyDescent="0.25">
      <c r="B731" s="37"/>
      <c r="C731" s="37"/>
      <c r="D731" s="37"/>
      <c r="E731" s="112"/>
      <c r="F731" s="37"/>
      <c r="G731" s="424"/>
      <c r="H731" s="424"/>
      <c r="I731" s="402"/>
      <c r="J731" s="37"/>
    </row>
    <row r="732" spans="2:10" x14ac:dyDescent="0.25">
      <c r="B732" s="37"/>
      <c r="C732" s="37"/>
      <c r="D732" s="37"/>
      <c r="E732" s="112"/>
      <c r="F732" s="37"/>
      <c r="G732" s="424"/>
      <c r="H732" s="424"/>
      <c r="I732" s="402"/>
      <c r="J732" s="37"/>
    </row>
    <row r="733" spans="2:10" x14ac:dyDescent="0.25">
      <c r="B733" s="37"/>
      <c r="C733" s="37"/>
      <c r="D733" s="37"/>
      <c r="E733" s="112"/>
      <c r="F733" s="37"/>
      <c r="G733" s="424"/>
      <c r="H733" s="424"/>
      <c r="I733" s="402"/>
      <c r="J733" s="37"/>
    </row>
    <row r="734" spans="2:10" x14ac:dyDescent="0.25">
      <c r="B734" s="37"/>
      <c r="C734" s="37"/>
      <c r="D734" s="37"/>
      <c r="E734" s="112"/>
      <c r="F734" s="37"/>
      <c r="G734" s="424"/>
      <c r="H734" s="424"/>
      <c r="I734" s="402"/>
      <c r="J734" s="37"/>
    </row>
    <row r="735" spans="2:10" x14ac:dyDescent="0.25">
      <c r="B735" s="37"/>
      <c r="C735" s="37"/>
      <c r="D735" s="37"/>
      <c r="E735" s="112"/>
      <c r="F735" s="37"/>
      <c r="G735" s="424"/>
      <c r="H735" s="424"/>
      <c r="I735" s="402"/>
      <c r="J735" s="37"/>
    </row>
    <row r="736" spans="2:10" x14ac:dyDescent="0.25">
      <c r="B736" s="37"/>
      <c r="C736" s="37"/>
      <c r="D736" s="37"/>
      <c r="E736" s="112"/>
      <c r="F736" s="37"/>
      <c r="G736" s="424"/>
      <c r="H736" s="424"/>
      <c r="I736" s="402"/>
      <c r="J736" s="37"/>
    </row>
    <row r="737" spans="2:10" x14ac:dyDescent="0.25">
      <c r="B737" s="37"/>
      <c r="C737" s="37"/>
      <c r="D737" s="37"/>
      <c r="E737" s="112"/>
      <c r="F737" s="37"/>
      <c r="G737" s="424"/>
      <c r="H737" s="424"/>
      <c r="I737" s="402"/>
      <c r="J737" s="37"/>
    </row>
    <row r="738" spans="2:10" x14ac:dyDescent="0.25">
      <c r="B738" s="37"/>
      <c r="C738" s="37"/>
      <c r="D738" s="37"/>
      <c r="E738" s="112"/>
      <c r="F738" s="37"/>
      <c r="G738" s="424"/>
      <c r="H738" s="424"/>
      <c r="I738" s="402"/>
      <c r="J738" s="37"/>
    </row>
    <row r="739" spans="2:10" x14ac:dyDescent="0.25">
      <c r="B739" s="37"/>
      <c r="C739" s="37"/>
      <c r="D739" s="37"/>
      <c r="E739" s="112"/>
      <c r="F739" s="37"/>
      <c r="G739" s="424"/>
      <c r="H739" s="424"/>
      <c r="I739" s="402"/>
      <c r="J739" s="37"/>
    </row>
    <row r="740" spans="2:10" x14ac:dyDescent="0.25">
      <c r="B740" s="37"/>
      <c r="C740" s="37"/>
      <c r="D740" s="37"/>
      <c r="E740" s="112"/>
      <c r="F740" s="37"/>
      <c r="G740" s="424"/>
      <c r="H740" s="424"/>
      <c r="I740" s="402"/>
      <c r="J740" s="37"/>
    </row>
    <row r="741" spans="2:10" x14ac:dyDescent="0.25">
      <c r="B741" s="37"/>
      <c r="C741" s="37"/>
      <c r="D741" s="37"/>
      <c r="E741" s="112"/>
      <c r="F741" s="37"/>
      <c r="G741" s="424"/>
      <c r="H741" s="424"/>
      <c r="I741" s="402"/>
      <c r="J741" s="37"/>
    </row>
    <row r="742" spans="2:10" x14ac:dyDescent="0.25">
      <c r="B742" s="37"/>
      <c r="C742" s="37"/>
      <c r="D742" s="37"/>
      <c r="E742" s="112"/>
      <c r="F742" s="37"/>
      <c r="G742" s="424"/>
      <c r="H742" s="424"/>
      <c r="I742" s="402"/>
      <c r="J742" s="37"/>
    </row>
    <row r="743" spans="2:10" x14ac:dyDescent="0.25">
      <c r="B743" s="37"/>
      <c r="C743" s="37"/>
      <c r="D743" s="37"/>
      <c r="E743" s="112"/>
      <c r="F743" s="37"/>
      <c r="G743" s="424"/>
      <c r="H743" s="424"/>
      <c r="I743" s="402"/>
      <c r="J743" s="37"/>
    </row>
    <row r="744" spans="2:10" x14ac:dyDescent="0.25">
      <c r="B744" s="37"/>
      <c r="C744" s="37"/>
      <c r="D744" s="37"/>
      <c r="E744" s="112"/>
      <c r="F744" s="37"/>
      <c r="G744" s="424"/>
      <c r="H744" s="424"/>
      <c r="I744" s="402"/>
      <c r="J744" s="37"/>
    </row>
    <row r="745" spans="2:10" x14ac:dyDescent="0.25">
      <c r="B745" s="37"/>
      <c r="C745" s="37"/>
      <c r="D745" s="37"/>
      <c r="E745" s="112"/>
      <c r="F745" s="37"/>
      <c r="G745" s="424"/>
      <c r="H745" s="424"/>
      <c r="I745" s="402"/>
      <c r="J745" s="37"/>
    </row>
    <row r="746" spans="2:10" x14ac:dyDescent="0.25">
      <c r="B746" s="37"/>
      <c r="C746" s="37"/>
      <c r="D746" s="37"/>
      <c r="E746" s="112"/>
      <c r="F746" s="37"/>
      <c r="G746" s="424"/>
      <c r="H746" s="424"/>
      <c r="I746" s="402"/>
      <c r="J746" s="37"/>
    </row>
    <row r="747" spans="2:10" x14ac:dyDescent="0.25">
      <c r="B747" s="37"/>
      <c r="C747" s="37"/>
      <c r="D747" s="37"/>
      <c r="E747" s="112"/>
      <c r="F747" s="37"/>
      <c r="G747" s="424"/>
      <c r="H747" s="424"/>
      <c r="I747" s="402"/>
      <c r="J747" s="37"/>
    </row>
    <row r="748" spans="2:10" x14ac:dyDescent="0.25">
      <c r="B748" s="37"/>
      <c r="C748" s="37"/>
      <c r="D748" s="37"/>
      <c r="E748" s="112"/>
      <c r="F748" s="37"/>
      <c r="G748" s="424"/>
      <c r="H748" s="424"/>
      <c r="I748" s="402"/>
      <c r="J748" s="37"/>
    </row>
    <row r="749" spans="2:10" x14ac:dyDescent="0.25">
      <c r="B749" s="37"/>
      <c r="C749" s="37"/>
      <c r="D749" s="37"/>
      <c r="E749" s="112"/>
      <c r="F749" s="37"/>
      <c r="G749" s="424"/>
      <c r="H749" s="424"/>
      <c r="I749" s="402"/>
      <c r="J749" s="37"/>
    </row>
    <row r="750" spans="2:10" x14ac:dyDescent="0.25">
      <c r="B750" s="37"/>
      <c r="C750" s="37"/>
      <c r="D750" s="37"/>
      <c r="E750" s="112"/>
      <c r="F750" s="37"/>
      <c r="G750" s="424"/>
      <c r="H750" s="424"/>
      <c r="I750" s="402"/>
      <c r="J750" s="37"/>
    </row>
    <row r="751" spans="2:10" x14ac:dyDescent="0.25">
      <c r="B751" s="37"/>
      <c r="C751" s="37"/>
      <c r="D751" s="37"/>
      <c r="E751" s="112"/>
      <c r="F751" s="37"/>
      <c r="G751" s="424"/>
      <c r="H751" s="424"/>
      <c r="I751" s="402"/>
      <c r="J751" s="37"/>
    </row>
    <row r="752" spans="2:10" x14ac:dyDescent="0.25">
      <c r="B752" s="37"/>
      <c r="C752" s="37"/>
      <c r="D752" s="37"/>
      <c r="E752" s="112"/>
      <c r="F752" s="37"/>
      <c r="G752" s="424"/>
      <c r="H752" s="424"/>
      <c r="I752" s="402"/>
      <c r="J752" s="37"/>
    </row>
    <row r="753" spans="2:10" x14ac:dyDescent="0.25">
      <c r="B753" s="37"/>
      <c r="C753" s="37"/>
      <c r="D753" s="37"/>
      <c r="E753" s="112"/>
      <c r="F753" s="37"/>
      <c r="G753" s="424"/>
      <c r="H753" s="424"/>
      <c r="I753" s="402"/>
      <c r="J753" s="37"/>
    </row>
    <row r="754" spans="2:10" x14ac:dyDescent="0.25">
      <c r="B754" s="37"/>
      <c r="C754" s="37"/>
      <c r="D754" s="37"/>
      <c r="E754" s="112"/>
      <c r="F754" s="37"/>
      <c r="G754" s="424"/>
      <c r="H754" s="424"/>
      <c r="I754" s="402"/>
      <c r="J754" s="37"/>
    </row>
    <row r="755" spans="2:10" x14ac:dyDescent="0.25">
      <c r="B755" s="37"/>
      <c r="C755" s="37"/>
      <c r="D755" s="37"/>
      <c r="E755" s="112"/>
      <c r="F755" s="37"/>
      <c r="G755" s="424"/>
      <c r="H755" s="424"/>
      <c r="I755" s="402"/>
      <c r="J755" s="37"/>
    </row>
    <row r="756" spans="2:10" x14ac:dyDescent="0.25">
      <c r="B756" s="37"/>
      <c r="C756" s="37"/>
      <c r="D756" s="37"/>
      <c r="E756" s="112"/>
      <c r="F756" s="37"/>
      <c r="G756" s="424"/>
      <c r="H756" s="424"/>
      <c r="I756" s="402"/>
      <c r="J756" s="37"/>
    </row>
    <row r="757" spans="2:10" x14ac:dyDescent="0.25">
      <c r="B757" s="37"/>
      <c r="C757" s="37"/>
      <c r="D757" s="37"/>
      <c r="E757" s="112"/>
      <c r="F757" s="37"/>
      <c r="G757" s="424"/>
      <c r="H757" s="424"/>
      <c r="I757" s="402"/>
      <c r="J757" s="37"/>
    </row>
    <row r="758" spans="2:10" x14ac:dyDescent="0.25">
      <c r="B758" s="37"/>
      <c r="C758" s="37"/>
      <c r="D758" s="37"/>
      <c r="E758" s="112"/>
      <c r="F758" s="37"/>
      <c r="G758" s="424"/>
      <c r="H758" s="424"/>
      <c r="I758" s="402"/>
      <c r="J758" s="37"/>
    </row>
    <row r="759" spans="2:10" x14ac:dyDescent="0.25">
      <c r="B759" s="37"/>
      <c r="C759" s="37"/>
      <c r="D759" s="37"/>
      <c r="E759" s="112"/>
      <c r="F759" s="37"/>
      <c r="G759" s="424"/>
      <c r="H759" s="424"/>
      <c r="I759" s="402"/>
      <c r="J759" s="37"/>
    </row>
    <row r="760" spans="2:10" x14ac:dyDescent="0.25">
      <c r="B760" s="37"/>
      <c r="C760" s="37"/>
      <c r="D760" s="37"/>
      <c r="E760" s="112"/>
      <c r="F760" s="37"/>
      <c r="G760" s="424"/>
      <c r="H760" s="424"/>
      <c r="I760" s="402"/>
      <c r="J760" s="37"/>
    </row>
    <row r="761" spans="2:10" x14ac:dyDescent="0.25">
      <c r="B761" s="37"/>
      <c r="C761" s="37"/>
      <c r="D761" s="37"/>
      <c r="E761" s="112"/>
      <c r="F761" s="37"/>
      <c r="G761" s="424"/>
      <c r="H761" s="424"/>
      <c r="I761" s="402"/>
      <c r="J761" s="37"/>
    </row>
    <row r="762" spans="2:10" x14ac:dyDescent="0.25">
      <c r="B762" s="37"/>
      <c r="C762" s="37"/>
      <c r="D762" s="37"/>
      <c r="E762" s="112"/>
      <c r="F762" s="37"/>
      <c r="G762" s="424"/>
      <c r="H762" s="424"/>
      <c r="I762" s="402"/>
      <c r="J762" s="37"/>
    </row>
    <row r="763" spans="2:10" x14ac:dyDescent="0.25">
      <c r="B763" s="37"/>
      <c r="C763" s="37"/>
      <c r="D763" s="37"/>
      <c r="E763" s="112"/>
      <c r="F763" s="37"/>
      <c r="G763" s="424"/>
      <c r="H763" s="424"/>
      <c r="I763" s="402"/>
      <c r="J763" s="37"/>
    </row>
    <row r="764" spans="2:10" x14ac:dyDescent="0.25">
      <c r="B764" s="37"/>
      <c r="C764" s="37"/>
      <c r="D764" s="37"/>
      <c r="E764" s="112"/>
      <c r="F764" s="37"/>
      <c r="G764" s="424"/>
      <c r="H764" s="424"/>
      <c r="I764" s="402"/>
      <c r="J764" s="37"/>
    </row>
    <row r="765" spans="2:10" x14ac:dyDescent="0.25">
      <c r="B765" s="37"/>
      <c r="C765" s="37"/>
      <c r="D765" s="37"/>
      <c r="E765" s="112"/>
      <c r="F765" s="37"/>
      <c r="G765" s="424"/>
      <c r="H765" s="424"/>
      <c r="I765" s="402"/>
      <c r="J765" s="37"/>
    </row>
    <row r="766" spans="2:10" x14ac:dyDescent="0.25">
      <c r="B766" s="37"/>
      <c r="C766" s="37"/>
      <c r="D766" s="37"/>
      <c r="E766" s="112"/>
      <c r="F766" s="37"/>
      <c r="G766" s="424"/>
      <c r="H766" s="424"/>
      <c r="I766" s="402"/>
      <c r="J766" s="37"/>
    </row>
    <row r="767" spans="2:10" x14ac:dyDescent="0.25">
      <c r="B767" s="37"/>
      <c r="C767" s="37"/>
      <c r="D767" s="37"/>
      <c r="E767" s="112"/>
      <c r="F767" s="37"/>
      <c r="G767" s="424"/>
      <c r="H767" s="424"/>
      <c r="I767" s="402"/>
      <c r="J767" s="37"/>
    </row>
    <row r="768" spans="2:10" x14ac:dyDescent="0.25">
      <c r="B768" s="37"/>
      <c r="C768" s="37"/>
      <c r="D768" s="37"/>
      <c r="E768" s="112"/>
      <c r="F768" s="37"/>
      <c r="G768" s="424"/>
      <c r="H768" s="424"/>
      <c r="I768" s="402"/>
      <c r="J768" s="37"/>
    </row>
    <row r="769" spans="2:10" x14ac:dyDescent="0.25">
      <c r="B769" s="37"/>
      <c r="C769" s="37"/>
      <c r="D769" s="37"/>
      <c r="E769" s="112"/>
      <c r="F769" s="37"/>
      <c r="G769" s="424"/>
      <c r="H769" s="424"/>
      <c r="I769" s="402"/>
      <c r="J769" s="37"/>
    </row>
    <row r="770" spans="2:10" x14ac:dyDescent="0.25">
      <c r="B770" s="37"/>
      <c r="C770" s="37"/>
      <c r="D770" s="37"/>
      <c r="E770" s="112"/>
      <c r="F770" s="37"/>
      <c r="G770" s="424"/>
      <c r="H770" s="424"/>
      <c r="I770" s="402"/>
      <c r="J770" s="37"/>
    </row>
    <row r="771" spans="2:10" x14ac:dyDescent="0.25">
      <c r="B771" s="37"/>
      <c r="C771" s="37"/>
      <c r="D771" s="37"/>
      <c r="E771" s="112"/>
      <c r="F771" s="37"/>
      <c r="G771" s="424"/>
      <c r="H771" s="424"/>
      <c r="I771" s="402"/>
      <c r="J771" s="37"/>
    </row>
    <row r="772" spans="2:10" x14ac:dyDescent="0.25">
      <c r="B772" s="37"/>
      <c r="C772" s="37"/>
      <c r="D772" s="37"/>
      <c r="E772" s="112"/>
      <c r="F772" s="37"/>
      <c r="G772" s="424"/>
      <c r="H772" s="424"/>
      <c r="I772" s="402"/>
      <c r="J772" s="37"/>
    </row>
    <row r="773" spans="2:10" x14ac:dyDescent="0.25">
      <c r="B773" s="37"/>
      <c r="C773" s="37"/>
      <c r="D773" s="37"/>
      <c r="E773" s="112"/>
      <c r="F773" s="37"/>
      <c r="G773" s="424"/>
      <c r="H773" s="424"/>
      <c r="I773" s="402"/>
      <c r="J773" s="37"/>
    </row>
    <row r="774" spans="2:10" x14ac:dyDescent="0.25">
      <c r="B774" s="37"/>
      <c r="C774" s="37"/>
      <c r="D774" s="37"/>
      <c r="E774" s="112"/>
      <c r="F774" s="37"/>
      <c r="G774" s="424"/>
      <c r="H774" s="424"/>
      <c r="I774" s="402"/>
      <c r="J774" s="37"/>
    </row>
    <row r="775" spans="2:10" x14ac:dyDescent="0.25">
      <c r="B775" s="37"/>
      <c r="C775" s="37"/>
      <c r="D775" s="37"/>
      <c r="E775" s="112"/>
      <c r="F775" s="37"/>
      <c r="G775" s="424"/>
      <c r="H775" s="424"/>
      <c r="I775" s="402"/>
      <c r="J775" s="37"/>
    </row>
    <row r="776" spans="2:10" x14ac:dyDescent="0.25">
      <c r="B776" s="37"/>
      <c r="C776" s="37"/>
      <c r="D776" s="37"/>
      <c r="E776" s="112"/>
      <c r="F776" s="37"/>
      <c r="G776" s="424"/>
      <c r="H776" s="424"/>
      <c r="I776" s="402"/>
      <c r="J776" s="37"/>
    </row>
    <row r="777" spans="2:10" x14ac:dyDescent="0.25">
      <c r="B777" s="37"/>
      <c r="C777" s="37"/>
      <c r="D777" s="37"/>
      <c r="E777" s="112"/>
      <c r="F777" s="37"/>
      <c r="G777" s="424"/>
      <c r="H777" s="424"/>
      <c r="I777" s="402"/>
      <c r="J777" s="37"/>
    </row>
    <row r="778" spans="2:10" x14ac:dyDescent="0.25">
      <c r="B778" s="37"/>
      <c r="C778" s="37"/>
      <c r="D778" s="37"/>
      <c r="E778" s="112"/>
      <c r="F778" s="37"/>
      <c r="G778" s="424"/>
      <c r="H778" s="424"/>
      <c r="I778" s="402"/>
      <c r="J778" s="37"/>
    </row>
    <row r="779" spans="2:10" x14ac:dyDescent="0.25">
      <c r="B779" s="37"/>
      <c r="C779" s="37"/>
      <c r="D779" s="37"/>
      <c r="E779" s="112"/>
      <c r="F779" s="37"/>
      <c r="G779" s="424"/>
      <c r="H779" s="424"/>
      <c r="I779" s="402"/>
      <c r="J779" s="37"/>
    </row>
    <row r="780" spans="2:10" x14ac:dyDescent="0.25">
      <c r="B780" s="37"/>
      <c r="C780" s="37"/>
      <c r="D780" s="37"/>
      <c r="E780" s="112"/>
      <c r="F780" s="37"/>
      <c r="G780" s="424"/>
      <c r="H780" s="424"/>
      <c r="I780" s="402"/>
      <c r="J780" s="37"/>
    </row>
    <row r="781" spans="2:10" x14ac:dyDescent="0.25">
      <c r="B781" s="37"/>
      <c r="C781" s="37"/>
      <c r="D781" s="37"/>
      <c r="E781" s="112"/>
      <c r="F781" s="37"/>
      <c r="G781" s="424"/>
      <c r="H781" s="424"/>
      <c r="I781" s="402"/>
      <c r="J781" s="37"/>
    </row>
    <row r="782" spans="2:10" x14ac:dyDescent="0.25">
      <c r="B782" s="37"/>
      <c r="C782" s="37"/>
      <c r="D782" s="37"/>
      <c r="E782" s="112"/>
      <c r="F782" s="37"/>
      <c r="G782" s="424"/>
      <c r="H782" s="424"/>
      <c r="I782" s="402"/>
      <c r="J782" s="37"/>
    </row>
    <row r="783" spans="2:10" x14ac:dyDescent="0.25">
      <c r="B783" s="37"/>
      <c r="C783" s="37"/>
      <c r="D783" s="37"/>
      <c r="E783" s="112"/>
      <c r="F783" s="37"/>
      <c r="G783" s="424"/>
      <c r="H783" s="424"/>
      <c r="I783" s="402"/>
      <c r="J783" s="37"/>
    </row>
    <row r="784" spans="2:10" x14ac:dyDescent="0.25">
      <c r="B784" s="37"/>
      <c r="C784" s="37"/>
      <c r="D784" s="37"/>
      <c r="E784" s="112"/>
      <c r="F784" s="37"/>
      <c r="G784" s="424"/>
      <c r="H784" s="424"/>
      <c r="I784" s="402"/>
      <c r="J784" s="37"/>
    </row>
    <row r="785" spans="2:10" x14ac:dyDescent="0.25">
      <c r="B785" s="37"/>
      <c r="C785" s="37"/>
      <c r="D785" s="37"/>
      <c r="E785" s="112"/>
      <c r="F785" s="37"/>
      <c r="G785" s="424"/>
      <c r="H785" s="424"/>
      <c r="I785" s="402"/>
      <c r="J785" s="37"/>
    </row>
    <row r="786" spans="2:10" x14ac:dyDescent="0.25">
      <c r="B786" s="37"/>
      <c r="C786" s="37"/>
      <c r="D786" s="37"/>
      <c r="E786" s="112"/>
      <c r="F786" s="37"/>
      <c r="G786" s="424"/>
      <c r="H786" s="424"/>
      <c r="I786" s="402"/>
      <c r="J786" s="37"/>
    </row>
    <row r="787" spans="2:10" x14ac:dyDescent="0.25">
      <c r="B787" s="37"/>
      <c r="C787" s="37"/>
      <c r="D787" s="37"/>
      <c r="E787" s="112"/>
      <c r="F787" s="37"/>
      <c r="G787" s="424"/>
      <c r="H787" s="424"/>
      <c r="I787" s="402"/>
      <c r="J787" s="37"/>
    </row>
    <row r="788" spans="2:10" x14ac:dyDescent="0.25">
      <c r="B788" s="37"/>
      <c r="C788" s="37"/>
      <c r="D788" s="37"/>
      <c r="E788" s="112"/>
      <c r="F788" s="37"/>
      <c r="G788" s="424"/>
      <c r="H788" s="424"/>
      <c r="I788" s="402"/>
      <c r="J788" s="37"/>
    </row>
    <row r="789" spans="2:10" x14ac:dyDescent="0.25">
      <c r="B789" s="37"/>
      <c r="C789" s="37"/>
      <c r="D789" s="37"/>
      <c r="E789" s="112"/>
      <c r="F789" s="37"/>
      <c r="G789" s="424"/>
      <c r="H789" s="424"/>
      <c r="I789" s="402"/>
      <c r="J789" s="37"/>
    </row>
    <row r="790" spans="2:10" x14ac:dyDescent="0.25">
      <c r="B790" s="37"/>
      <c r="C790" s="37"/>
      <c r="D790" s="37"/>
      <c r="E790" s="112"/>
      <c r="F790" s="37"/>
      <c r="G790" s="424"/>
      <c r="H790" s="424"/>
      <c r="I790" s="402"/>
      <c r="J790" s="37"/>
    </row>
    <row r="791" spans="2:10" x14ac:dyDescent="0.25">
      <c r="B791" s="37"/>
      <c r="C791" s="37"/>
      <c r="D791" s="37"/>
      <c r="E791" s="112"/>
      <c r="F791" s="37"/>
      <c r="G791" s="424"/>
      <c r="H791" s="424"/>
      <c r="I791" s="402"/>
      <c r="J791" s="37"/>
    </row>
    <row r="792" spans="2:10" x14ac:dyDescent="0.25">
      <c r="B792" s="37"/>
      <c r="C792" s="37"/>
      <c r="D792" s="37"/>
      <c r="E792" s="112"/>
      <c r="F792" s="37"/>
      <c r="G792" s="424"/>
      <c r="H792" s="424"/>
      <c r="I792" s="402"/>
      <c r="J792" s="37"/>
    </row>
    <row r="793" spans="2:10" x14ac:dyDescent="0.25">
      <c r="B793" s="37"/>
      <c r="C793" s="37"/>
      <c r="D793" s="37"/>
      <c r="E793" s="112"/>
      <c r="F793" s="37"/>
      <c r="G793" s="424"/>
      <c r="H793" s="424"/>
      <c r="I793" s="402"/>
      <c r="J793" s="37"/>
    </row>
    <row r="794" spans="2:10" x14ac:dyDescent="0.25">
      <c r="B794" s="37"/>
      <c r="C794" s="37"/>
      <c r="D794" s="37"/>
      <c r="E794" s="112"/>
      <c r="F794" s="37"/>
      <c r="G794" s="424"/>
      <c r="H794" s="424"/>
      <c r="I794" s="402"/>
      <c r="J794" s="37"/>
    </row>
    <row r="795" spans="2:10" x14ac:dyDescent="0.25">
      <c r="B795" s="37"/>
      <c r="C795" s="37"/>
      <c r="D795" s="37"/>
      <c r="E795" s="112"/>
      <c r="F795" s="37"/>
      <c r="G795" s="424"/>
      <c r="H795" s="424"/>
      <c r="I795" s="402"/>
      <c r="J795" s="37"/>
    </row>
    <row r="796" spans="2:10" x14ac:dyDescent="0.25">
      <c r="B796" s="37"/>
      <c r="C796" s="37"/>
      <c r="D796" s="37"/>
      <c r="E796" s="112"/>
      <c r="F796" s="37"/>
      <c r="G796" s="424"/>
      <c r="H796" s="424"/>
      <c r="I796" s="402"/>
      <c r="J796" s="37"/>
    </row>
    <row r="797" spans="2:10" x14ac:dyDescent="0.25">
      <c r="B797" s="37"/>
      <c r="C797" s="37"/>
      <c r="D797" s="37"/>
      <c r="E797" s="112"/>
      <c r="F797" s="37"/>
      <c r="G797" s="424"/>
      <c r="H797" s="424"/>
      <c r="I797" s="402"/>
      <c r="J797" s="37"/>
    </row>
    <row r="798" spans="2:10" x14ac:dyDescent="0.25">
      <c r="B798" s="37"/>
      <c r="C798" s="37"/>
      <c r="D798" s="37"/>
      <c r="E798" s="112"/>
      <c r="F798" s="37"/>
      <c r="G798" s="424"/>
      <c r="H798" s="424"/>
      <c r="I798" s="402"/>
      <c r="J798" s="37"/>
    </row>
    <row r="799" spans="2:10" x14ac:dyDescent="0.25">
      <c r="B799" s="37"/>
      <c r="C799" s="37"/>
      <c r="D799" s="37"/>
      <c r="E799" s="112"/>
      <c r="F799" s="37"/>
      <c r="G799" s="424"/>
      <c r="H799" s="424"/>
      <c r="I799" s="402"/>
      <c r="J799" s="37"/>
    </row>
    <row r="800" spans="2:10" x14ac:dyDescent="0.25">
      <c r="B800" s="37"/>
      <c r="C800" s="37"/>
      <c r="D800" s="37"/>
      <c r="E800" s="112"/>
      <c r="F800" s="37"/>
      <c r="G800" s="424"/>
      <c r="H800" s="424"/>
      <c r="I800" s="402"/>
      <c r="J800" s="37"/>
    </row>
    <row r="801" spans="2:10" x14ac:dyDescent="0.25">
      <c r="B801" s="37"/>
      <c r="C801" s="37"/>
      <c r="D801" s="37"/>
      <c r="E801" s="112"/>
      <c r="F801" s="37"/>
      <c r="G801" s="424"/>
      <c r="H801" s="424"/>
      <c r="I801" s="402"/>
      <c r="J801" s="37"/>
    </row>
    <row r="802" spans="2:10" x14ac:dyDescent="0.25">
      <c r="B802" s="37"/>
      <c r="C802" s="37"/>
      <c r="D802" s="37"/>
      <c r="E802" s="112"/>
      <c r="F802" s="37"/>
      <c r="G802" s="424"/>
      <c r="H802" s="424"/>
      <c r="I802" s="402"/>
      <c r="J802" s="37"/>
    </row>
    <row r="803" spans="2:10" x14ac:dyDescent="0.25">
      <c r="B803" s="37"/>
      <c r="C803" s="37"/>
      <c r="D803" s="37"/>
      <c r="E803" s="112"/>
      <c r="F803" s="37"/>
      <c r="G803" s="424"/>
      <c r="H803" s="424"/>
      <c r="I803" s="402"/>
      <c r="J803" s="37"/>
    </row>
    <row r="804" spans="2:10" x14ac:dyDescent="0.25">
      <c r="B804" s="37"/>
      <c r="C804" s="37"/>
      <c r="D804" s="37"/>
      <c r="E804" s="112"/>
      <c r="F804" s="37"/>
      <c r="G804" s="424"/>
      <c r="H804" s="424"/>
      <c r="I804" s="402"/>
      <c r="J804" s="37"/>
    </row>
    <row r="805" spans="2:10" x14ac:dyDescent="0.25">
      <c r="B805" s="37"/>
      <c r="C805" s="37"/>
      <c r="D805" s="37"/>
      <c r="E805" s="112"/>
      <c r="F805" s="37"/>
      <c r="G805" s="424"/>
      <c r="H805" s="424"/>
      <c r="I805" s="402"/>
      <c r="J805" s="37"/>
    </row>
    <row r="806" spans="2:10" x14ac:dyDescent="0.25">
      <c r="B806" s="37"/>
      <c r="C806" s="37"/>
      <c r="D806" s="37"/>
      <c r="E806" s="112"/>
      <c r="F806" s="37"/>
      <c r="G806" s="424"/>
      <c r="H806" s="424"/>
      <c r="I806" s="402"/>
      <c r="J806" s="37"/>
    </row>
    <row r="807" spans="2:10" x14ac:dyDescent="0.25">
      <c r="B807" s="37"/>
      <c r="C807" s="37"/>
      <c r="D807" s="37"/>
      <c r="E807" s="112"/>
      <c r="F807" s="37"/>
      <c r="G807" s="424"/>
      <c r="H807" s="424"/>
      <c r="I807" s="402"/>
      <c r="J807" s="37"/>
    </row>
    <row r="808" spans="2:10" x14ac:dyDescent="0.25">
      <c r="B808" s="37"/>
      <c r="C808" s="37"/>
      <c r="D808" s="37"/>
      <c r="E808" s="112"/>
      <c r="F808" s="37"/>
      <c r="G808" s="424"/>
      <c r="H808" s="424"/>
      <c r="I808" s="402"/>
      <c r="J808" s="37"/>
    </row>
    <row r="809" spans="2:10" x14ac:dyDescent="0.25">
      <c r="B809" s="37"/>
      <c r="C809" s="37"/>
      <c r="D809" s="37"/>
      <c r="E809" s="112"/>
      <c r="F809" s="37"/>
      <c r="G809" s="424"/>
      <c r="H809" s="424"/>
      <c r="I809" s="402"/>
      <c r="J809" s="37"/>
    </row>
    <row r="810" spans="2:10" x14ac:dyDescent="0.25">
      <c r="B810" s="37"/>
      <c r="C810" s="37"/>
      <c r="D810" s="37"/>
      <c r="E810" s="112"/>
      <c r="F810" s="37"/>
      <c r="G810" s="424"/>
      <c r="H810" s="424"/>
      <c r="I810" s="402"/>
      <c r="J810" s="37"/>
    </row>
    <row r="811" spans="2:10" x14ac:dyDescent="0.25">
      <c r="B811" s="37"/>
      <c r="C811" s="37"/>
      <c r="D811" s="37"/>
      <c r="E811" s="112"/>
      <c r="F811" s="37"/>
      <c r="G811" s="424"/>
      <c r="H811" s="424"/>
      <c r="I811" s="402"/>
      <c r="J811" s="37"/>
    </row>
    <row r="812" spans="2:10" x14ac:dyDescent="0.25">
      <c r="B812" s="37"/>
      <c r="C812" s="37"/>
      <c r="D812" s="37"/>
      <c r="E812" s="112"/>
      <c r="F812" s="37"/>
      <c r="G812" s="424"/>
      <c r="H812" s="424"/>
      <c r="I812" s="402"/>
      <c r="J812" s="37"/>
    </row>
    <row r="813" spans="2:10" x14ac:dyDescent="0.25">
      <c r="B813" s="37"/>
      <c r="C813" s="37"/>
      <c r="D813" s="37"/>
      <c r="E813" s="112"/>
      <c r="F813" s="37"/>
      <c r="G813" s="424"/>
      <c r="H813" s="424"/>
      <c r="I813" s="402"/>
      <c r="J813" s="37"/>
    </row>
    <row r="814" spans="2:10" x14ac:dyDescent="0.25">
      <c r="B814" s="37"/>
      <c r="C814" s="37"/>
      <c r="D814" s="37"/>
      <c r="E814" s="112"/>
      <c r="F814" s="37"/>
      <c r="G814" s="424"/>
      <c r="H814" s="424"/>
      <c r="I814" s="402"/>
      <c r="J814" s="37"/>
    </row>
    <row r="815" spans="2:10" x14ac:dyDescent="0.25">
      <c r="B815" s="37"/>
      <c r="C815" s="37"/>
      <c r="D815" s="37"/>
      <c r="E815" s="112"/>
      <c r="F815" s="37"/>
      <c r="G815" s="424"/>
      <c r="H815" s="424"/>
      <c r="I815" s="402"/>
      <c r="J815" s="37"/>
    </row>
    <row r="816" spans="2:10" x14ac:dyDescent="0.25">
      <c r="B816" s="37"/>
      <c r="C816" s="37"/>
      <c r="D816" s="37"/>
      <c r="E816" s="112"/>
      <c r="F816" s="37"/>
      <c r="G816" s="424"/>
      <c r="H816" s="424"/>
      <c r="I816" s="402"/>
      <c r="J816" s="37"/>
    </row>
    <row r="817" spans="2:10" x14ac:dyDescent="0.25">
      <c r="B817" s="37"/>
      <c r="C817" s="37"/>
      <c r="D817" s="37"/>
      <c r="E817" s="112"/>
      <c r="F817" s="37"/>
      <c r="G817" s="424"/>
      <c r="H817" s="424"/>
      <c r="I817" s="402"/>
      <c r="J817" s="37"/>
    </row>
    <row r="818" spans="2:10" x14ac:dyDescent="0.25">
      <c r="B818" s="37"/>
      <c r="C818" s="37"/>
      <c r="D818" s="37"/>
      <c r="E818" s="112"/>
      <c r="F818" s="37"/>
      <c r="G818" s="424"/>
      <c r="H818" s="424"/>
      <c r="I818" s="402"/>
      <c r="J818" s="37"/>
    </row>
    <row r="819" spans="2:10" x14ac:dyDescent="0.25">
      <c r="B819" s="37"/>
      <c r="C819" s="37"/>
      <c r="D819" s="37"/>
      <c r="E819" s="112"/>
      <c r="F819" s="37"/>
      <c r="G819" s="424"/>
      <c r="H819" s="424"/>
      <c r="I819" s="402"/>
      <c r="J819" s="37"/>
    </row>
    <row r="820" spans="2:10" x14ac:dyDescent="0.25">
      <c r="B820" s="37"/>
      <c r="C820" s="37"/>
      <c r="D820" s="37"/>
      <c r="E820" s="112"/>
      <c r="F820" s="37"/>
      <c r="G820" s="424"/>
      <c r="H820" s="424"/>
      <c r="I820" s="402"/>
      <c r="J820" s="37"/>
    </row>
    <row r="821" spans="2:10" x14ac:dyDescent="0.25">
      <c r="B821" s="37"/>
      <c r="C821" s="37"/>
      <c r="D821" s="37"/>
      <c r="E821" s="112"/>
      <c r="F821" s="37"/>
      <c r="G821" s="424"/>
      <c r="H821" s="424"/>
      <c r="I821" s="402"/>
      <c r="J821" s="37"/>
    </row>
    <row r="822" spans="2:10" x14ac:dyDescent="0.25">
      <c r="B822" s="37"/>
      <c r="C822" s="37"/>
      <c r="D822" s="37"/>
      <c r="E822" s="112"/>
      <c r="F822" s="37"/>
      <c r="G822" s="424"/>
      <c r="H822" s="424"/>
      <c r="I822" s="402"/>
      <c r="J822" s="37"/>
    </row>
    <row r="823" spans="2:10" x14ac:dyDescent="0.25">
      <c r="B823" s="37"/>
      <c r="C823" s="37"/>
      <c r="D823" s="37"/>
      <c r="E823" s="112"/>
      <c r="F823" s="37"/>
      <c r="G823" s="424"/>
      <c r="H823" s="424"/>
      <c r="I823" s="402"/>
      <c r="J823" s="37"/>
    </row>
    <row r="824" spans="2:10" x14ac:dyDescent="0.25">
      <c r="B824" s="37"/>
      <c r="C824" s="37"/>
      <c r="D824" s="37"/>
      <c r="E824" s="112"/>
      <c r="F824" s="37"/>
      <c r="G824" s="424"/>
      <c r="H824" s="424"/>
      <c r="I824" s="402"/>
      <c r="J824" s="37"/>
    </row>
    <row r="825" spans="2:10" x14ac:dyDescent="0.25">
      <c r="B825" s="37"/>
      <c r="C825" s="37"/>
      <c r="D825" s="37"/>
      <c r="E825" s="112"/>
      <c r="F825" s="37"/>
      <c r="G825" s="424"/>
      <c r="H825" s="424"/>
      <c r="I825" s="402"/>
      <c r="J825" s="37"/>
    </row>
    <row r="826" spans="2:10" x14ac:dyDescent="0.25">
      <c r="B826" s="37"/>
      <c r="C826" s="37"/>
      <c r="D826" s="37"/>
      <c r="E826" s="112"/>
      <c r="F826" s="37"/>
      <c r="G826" s="424"/>
      <c r="H826" s="424"/>
      <c r="I826" s="402"/>
      <c r="J826" s="37"/>
    </row>
    <row r="827" spans="2:10" x14ac:dyDescent="0.25">
      <c r="B827" s="37"/>
      <c r="C827" s="37"/>
      <c r="D827" s="37"/>
      <c r="E827" s="112"/>
      <c r="F827" s="37"/>
      <c r="G827" s="424"/>
      <c r="H827" s="424"/>
      <c r="I827" s="402"/>
      <c r="J827" s="37"/>
    </row>
    <row r="828" spans="2:10" x14ac:dyDescent="0.25">
      <c r="B828" s="37"/>
      <c r="C828" s="37"/>
      <c r="D828" s="37"/>
      <c r="E828" s="112"/>
      <c r="F828" s="37"/>
      <c r="G828" s="424"/>
      <c r="H828" s="424"/>
      <c r="I828" s="402"/>
      <c r="J828" s="37"/>
    </row>
    <row r="829" spans="2:10" x14ac:dyDescent="0.25">
      <c r="B829" s="37"/>
      <c r="C829" s="37"/>
      <c r="D829" s="37"/>
      <c r="E829" s="112"/>
      <c r="F829" s="37"/>
      <c r="G829" s="424"/>
      <c r="H829" s="424"/>
      <c r="I829" s="402"/>
      <c r="J829" s="37"/>
    </row>
    <row r="830" spans="2:10" x14ac:dyDescent="0.25">
      <c r="B830" s="37"/>
      <c r="C830" s="37"/>
      <c r="D830" s="37"/>
      <c r="E830" s="112"/>
      <c r="F830" s="37"/>
      <c r="G830" s="424"/>
      <c r="H830" s="424"/>
      <c r="I830" s="402"/>
      <c r="J830" s="37"/>
    </row>
    <row r="831" spans="2:10" x14ac:dyDescent="0.25">
      <c r="B831" s="37"/>
      <c r="C831" s="37"/>
      <c r="D831" s="37"/>
      <c r="E831" s="112"/>
      <c r="F831" s="37"/>
      <c r="G831" s="424"/>
      <c r="H831" s="424"/>
      <c r="I831" s="402"/>
      <c r="J831" s="37"/>
    </row>
    <row r="832" spans="2:10" x14ac:dyDescent="0.25">
      <c r="B832" s="37"/>
      <c r="C832" s="37"/>
      <c r="D832" s="37"/>
      <c r="E832" s="112"/>
      <c r="F832" s="37"/>
      <c r="G832" s="424"/>
      <c r="H832" s="424"/>
      <c r="I832" s="402"/>
      <c r="J832" s="37"/>
    </row>
    <row r="833" spans="2:10" x14ac:dyDescent="0.25">
      <c r="B833" s="37"/>
      <c r="C833" s="37"/>
      <c r="D833" s="37"/>
      <c r="E833" s="112"/>
      <c r="F833" s="37"/>
      <c r="G833" s="424"/>
      <c r="H833" s="424"/>
      <c r="I833" s="402"/>
      <c r="J833" s="37"/>
    </row>
    <row r="834" spans="2:10" x14ac:dyDescent="0.25">
      <c r="B834" s="37"/>
      <c r="C834" s="37"/>
      <c r="D834" s="37"/>
      <c r="E834" s="112"/>
      <c r="F834" s="37"/>
      <c r="G834" s="424"/>
      <c r="H834" s="424"/>
      <c r="I834" s="402"/>
      <c r="J834" s="37"/>
    </row>
    <row r="835" spans="2:10" x14ac:dyDescent="0.25">
      <c r="B835" s="37"/>
      <c r="C835" s="37"/>
      <c r="D835" s="37"/>
      <c r="E835" s="112"/>
      <c r="F835" s="37"/>
      <c r="G835" s="424"/>
      <c r="H835" s="424"/>
      <c r="I835" s="402"/>
      <c r="J835" s="37"/>
    </row>
    <row r="836" spans="2:10" x14ac:dyDescent="0.25">
      <c r="B836" s="37"/>
      <c r="C836" s="37"/>
      <c r="D836" s="37"/>
      <c r="E836" s="112"/>
      <c r="F836" s="37"/>
      <c r="G836" s="424"/>
      <c r="H836" s="424"/>
      <c r="I836" s="402"/>
      <c r="J836" s="37"/>
    </row>
    <row r="837" spans="2:10" x14ac:dyDescent="0.25">
      <c r="B837" s="37"/>
      <c r="C837" s="37"/>
      <c r="D837" s="37"/>
      <c r="E837" s="112"/>
      <c r="F837" s="37"/>
      <c r="G837" s="424"/>
      <c r="H837" s="424"/>
      <c r="I837" s="402"/>
      <c r="J837" s="37"/>
    </row>
    <row r="838" spans="2:10" x14ac:dyDescent="0.25">
      <c r="B838" s="37"/>
      <c r="C838" s="37"/>
      <c r="D838" s="37"/>
      <c r="E838" s="112"/>
      <c r="F838" s="37"/>
      <c r="G838" s="424"/>
      <c r="H838" s="424"/>
      <c r="I838" s="402"/>
      <c r="J838" s="37"/>
    </row>
    <row r="839" spans="2:10" x14ac:dyDescent="0.25">
      <c r="B839" s="37"/>
      <c r="C839" s="37"/>
      <c r="D839" s="37"/>
      <c r="E839" s="112"/>
      <c r="F839" s="37"/>
      <c r="G839" s="424"/>
      <c r="H839" s="424"/>
      <c r="I839" s="402"/>
      <c r="J839" s="37"/>
    </row>
    <row r="840" spans="2:10" x14ac:dyDescent="0.25">
      <c r="B840" s="37"/>
      <c r="C840" s="37"/>
      <c r="D840" s="37"/>
      <c r="E840" s="112"/>
      <c r="F840" s="37"/>
      <c r="G840" s="424"/>
      <c r="H840" s="424"/>
      <c r="I840" s="402"/>
      <c r="J840" s="37"/>
    </row>
    <row r="841" spans="2:10" x14ac:dyDescent="0.25">
      <c r="B841" s="37"/>
      <c r="C841" s="37"/>
      <c r="D841" s="37"/>
      <c r="E841" s="112"/>
      <c r="F841" s="37"/>
      <c r="G841" s="424"/>
      <c r="H841" s="424"/>
      <c r="I841" s="402"/>
      <c r="J841" s="37"/>
    </row>
    <row r="842" spans="2:10" x14ac:dyDescent="0.25">
      <c r="B842" s="37"/>
      <c r="C842" s="37"/>
      <c r="D842" s="37"/>
      <c r="E842" s="112"/>
      <c r="F842" s="37"/>
      <c r="G842" s="424"/>
      <c r="H842" s="424"/>
      <c r="I842" s="402"/>
      <c r="J842" s="37"/>
    </row>
    <row r="843" spans="2:10" x14ac:dyDescent="0.25">
      <c r="B843" s="37"/>
      <c r="C843" s="37"/>
      <c r="D843" s="37"/>
      <c r="E843" s="112"/>
      <c r="F843" s="37"/>
      <c r="G843" s="424"/>
      <c r="H843" s="424"/>
      <c r="I843" s="402"/>
      <c r="J843" s="37"/>
    </row>
    <row r="844" spans="2:10" x14ac:dyDescent="0.25">
      <c r="B844" s="37"/>
      <c r="C844" s="37"/>
      <c r="D844" s="37"/>
      <c r="E844" s="112"/>
      <c r="F844" s="37"/>
      <c r="G844" s="424"/>
      <c r="H844" s="424"/>
      <c r="I844" s="402"/>
      <c r="J844" s="37"/>
    </row>
    <row r="845" spans="2:10" x14ac:dyDescent="0.25">
      <c r="B845" s="37"/>
      <c r="C845" s="37"/>
      <c r="D845" s="37"/>
      <c r="E845" s="112"/>
      <c r="F845" s="37"/>
      <c r="G845" s="424"/>
      <c r="H845" s="424"/>
      <c r="I845" s="402"/>
      <c r="J845" s="37"/>
    </row>
    <row r="846" spans="2:10" x14ac:dyDescent="0.25">
      <c r="B846" s="37"/>
      <c r="C846" s="37"/>
      <c r="D846" s="37"/>
      <c r="E846" s="112"/>
      <c r="F846" s="37"/>
      <c r="G846" s="424"/>
      <c r="H846" s="424"/>
      <c r="I846" s="402"/>
      <c r="J846" s="37"/>
    </row>
    <row r="847" spans="2:10" x14ac:dyDescent="0.25">
      <c r="B847" s="37"/>
      <c r="C847" s="37"/>
      <c r="D847" s="37"/>
      <c r="E847" s="112"/>
      <c r="F847" s="37"/>
      <c r="G847" s="424"/>
      <c r="H847" s="424"/>
      <c r="I847" s="402"/>
      <c r="J847" s="37"/>
    </row>
    <row r="848" spans="2:10" x14ac:dyDescent="0.25">
      <c r="B848" s="37"/>
      <c r="C848" s="37"/>
      <c r="D848" s="37"/>
      <c r="E848" s="112"/>
      <c r="F848" s="37"/>
      <c r="G848" s="424"/>
      <c r="H848" s="424"/>
      <c r="I848" s="402"/>
      <c r="J848" s="37"/>
    </row>
    <row r="849" spans="2:10" x14ac:dyDescent="0.25">
      <c r="B849" s="37"/>
      <c r="C849" s="37"/>
      <c r="D849" s="37"/>
      <c r="E849" s="112"/>
      <c r="F849" s="37"/>
      <c r="G849" s="424"/>
      <c r="H849" s="424"/>
      <c r="I849" s="402"/>
      <c r="J849" s="37"/>
    </row>
    <row r="850" spans="2:10" x14ac:dyDescent="0.25">
      <c r="B850" s="37"/>
      <c r="C850" s="37"/>
      <c r="D850" s="37"/>
      <c r="E850" s="112"/>
      <c r="F850" s="37"/>
      <c r="G850" s="424"/>
      <c r="H850" s="424"/>
      <c r="I850" s="402"/>
      <c r="J850" s="37"/>
    </row>
    <row r="851" spans="2:10" x14ac:dyDescent="0.25">
      <c r="B851" s="37"/>
      <c r="C851" s="37"/>
      <c r="D851" s="37"/>
      <c r="E851" s="112"/>
      <c r="F851" s="37"/>
      <c r="G851" s="424"/>
      <c r="H851" s="424"/>
      <c r="I851" s="402"/>
      <c r="J851" s="37"/>
    </row>
    <row r="852" spans="2:10" x14ac:dyDescent="0.25">
      <c r="B852" s="37"/>
      <c r="C852" s="37"/>
      <c r="D852" s="37"/>
      <c r="E852" s="112"/>
      <c r="F852" s="37"/>
      <c r="G852" s="424"/>
      <c r="H852" s="424"/>
      <c r="I852" s="402"/>
      <c r="J852" s="37"/>
    </row>
    <row r="853" spans="2:10" x14ac:dyDescent="0.25">
      <c r="B853" s="37"/>
      <c r="C853" s="37"/>
      <c r="D853" s="37"/>
      <c r="E853" s="112"/>
      <c r="F853" s="37"/>
      <c r="G853" s="424"/>
      <c r="H853" s="424"/>
      <c r="I853" s="402"/>
      <c r="J853" s="37"/>
    </row>
    <row r="854" spans="2:10" x14ac:dyDescent="0.25">
      <c r="B854" s="37"/>
      <c r="C854" s="37"/>
      <c r="D854" s="37"/>
      <c r="E854" s="112"/>
      <c r="F854" s="37"/>
      <c r="G854" s="424"/>
      <c r="H854" s="424"/>
      <c r="I854" s="402"/>
      <c r="J854" s="37"/>
    </row>
    <row r="855" spans="2:10" x14ac:dyDescent="0.25">
      <c r="B855" s="37"/>
      <c r="C855" s="37"/>
      <c r="D855" s="37"/>
      <c r="E855" s="112"/>
      <c r="F855" s="37"/>
      <c r="G855" s="424"/>
      <c r="H855" s="424"/>
      <c r="I855" s="402"/>
      <c r="J855" s="37"/>
    </row>
    <row r="856" spans="2:10" x14ac:dyDescent="0.25">
      <c r="B856" s="37"/>
      <c r="C856" s="37"/>
      <c r="D856" s="37"/>
      <c r="E856" s="112"/>
      <c r="F856" s="37"/>
      <c r="G856" s="424"/>
      <c r="H856" s="424"/>
      <c r="I856" s="402"/>
      <c r="J856" s="37"/>
    </row>
    <row r="857" spans="2:10" x14ac:dyDescent="0.25">
      <c r="B857" s="37"/>
      <c r="C857" s="37"/>
      <c r="D857" s="37"/>
      <c r="E857" s="112"/>
      <c r="F857" s="37"/>
      <c r="G857" s="424"/>
      <c r="H857" s="424"/>
      <c r="I857" s="402"/>
      <c r="J857" s="37"/>
    </row>
    <row r="858" spans="2:10" x14ac:dyDescent="0.25">
      <c r="B858" s="37"/>
      <c r="C858" s="37"/>
      <c r="D858" s="37"/>
      <c r="E858" s="112"/>
      <c r="F858" s="37"/>
      <c r="G858" s="424"/>
      <c r="H858" s="424"/>
      <c r="I858" s="402"/>
      <c r="J858" s="37"/>
    </row>
    <row r="859" spans="2:10" x14ac:dyDescent="0.25">
      <c r="B859" s="37"/>
      <c r="C859" s="37"/>
      <c r="D859" s="37"/>
      <c r="E859" s="112"/>
      <c r="F859" s="37"/>
      <c r="G859" s="424"/>
      <c r="H859" s="424"/>
      <c r="I859" s="402"/>
      <c r="J859" s="37"/>
    </row>
    <row r="860" spans="2:10" x14ac:dyDescent="0.25">
      <c r="B860" s="37"/>
      <c r="C860" s="37"/>
      <c r="D860" s="37"/>
      <c r="E860" s="112"/>
      <c r="F860" s="37"/>
      <c r="G860" s="424"/>
      <c r="H860" s="424"/>
      <c r="I860" s="402"/>
      <c r="J860" s="37"/>
    </row>
    <row r="861" spans="2:10" x14ac:dyDescent="0.25">
      <c r="B861" s="37"/>
      <c r="C861" s="37"/>
      <c r="D861" s="37"/>
      <c r="E861" s="112"/>
      <c r="F861" s="37"/>
      <c r="G861" s="424"/>
      <c r="H861" s="424"/>
      <c r="I861" s="402"/>
      <c r="J861" s="37"/>
    </row>
    <row r="862" spans="2:10" x14ac:dyDescent="0.25">
      <c r="B862" s="37"/>
      <c r="C862" s="37"/>
      <c r="D862" s="37"/>
      <c r="E862" s="112"/>
      <c r="F862" s="37"/>
      <c r="G862" s="424"/>
      <c r="H862" s="424"/>
      <c r="I862" s="402"/>
      <c r="J862" s="37"/>
    </row>
    <row r="863" spans="2:10" x14ac:dyDescent="0.25">
      <c r="B863" s="37"/>
      <c r="C863" s="37"/>
      <c r="D863" s="37"/>
      <c r="E863" s="112"/>
      <c r="F863" s="37"/>
      <c r="G863" s="424"/>
      <c r="H863" s="424"/>
      <c r="I863" s="402"/>
      <c r="J863" s="37"/>
    </row>
    <row r="864" spans="2:10" x14ac:dyDescent="0.25">
      <c r="B864" s="37"/>
      <c r="C864" s="37"/>
      <c r="D864" s="37"/>
      <c r="E864" s="112"/>
      <c r="F864" s="37"/>
      <c r="G864" s="424"/>
      <c r="H864" s="424"/>
      <c r="I864" s="402"/>
      <c r="J864" s="37"/>
    </row>
    <row r="865" spans="2:10" x14ac:dyDescent="0.25">
      <c r="B865" s="37"/>
      <c r="C865" s="37"/>
      <c r="D865" s="37"/>
      <c r="E865" s="112"/>
      <c r="F865" s="37"/>
      <c r="G865" s="424"/>
      <c r="H865" s="424"/>
      <c r="I865" s="402"/>
      <c r="J865" s="37"/>
    </row>
    <row r="866" spans="2:10" x14ac:dyDescent="0.25">
      <c r="B866" s="37"/>
      <c r="C866" s="37"/>
      <c r="D866" s="37"/>
      <c r="E866" s="112"/>
      <c r="F866" s="37"/>
      <c r="G866" s="424"/>
      <c r="H866" s="424"/>
      <c r="I866" s="402"/>
      <c r="J866" s="37"/>
    </row>
    <row r="867" spans="2:10" x14ac:dyDescent="0.25">
      <c r="B867" s="37"/>
      <c r="C867" s="37"/>
      <c r="D867" s="37"/>
      <c r="E867" s="112"/>
      <c r="F867" s="37"/>
      <c r="G867" s="424"/>
      <c r="H867" s="424"/>
      <c r="I867" s="402"/>
      <c r="J867" s="37"/>
    </row>
    <row r="868" spans="2:10" x14ac:dyDescent="0.25">
      <c r="B868" s="37"/>
      <c r="C868" s="37"/>
      <c r="D868" s="37"/>
      <c r="E868" s="112"/>
      <c r="F868" s="37"/>
      <c r="G868" s="424"/>
      <c r="H868" s="424"/>
      <c r="I868" s="402"/>
      <c r="J868" s="37"/>
    </row>
    <row r="869" spans="2:10" x14ac:dyDescent="0.25">
      <c r="B869" s="37"/>
      <c r="C869" s="37"/>
      <c r="D869" s="37"/>
      <c r="E869" s="112"/>
      <c r="F869" s="37"/>
      <c r="G869" s="424"/>
      <c r="H869" s="424"/>
      <c r="I869" s="402"/>
      <c r="J869" s="37"/>
    </row>
    <row r="870" spans="2:10" x14ac:dyDescent="0.25">
      <c r="B870" s="37"/>
      <c r="C870" s="37"/>
      <c r="D870" s="37"/>
      <c r="E870" s="112"/>
      <c r="F870" s="37"/>
      <c r="G870" s="424"/>
      <c r="H870" s="424"/>
      <c r="I870" s="402"/>
      <c r="J870" s="37"/>
    </row>
    <row r="871" spans="2:10" x14ac:dyDescent="0.25">
      <c r="B871" s="37"/>
      <c r="C871" s="37"/>
      <c r="D871" s="37"/>
      <c r="E871" s="112"/>
      <c r="F871" s="37"/>
      <c r="G871" s="424"/>
      <c r="H871" s="424"/>
      <c r="I871" s="402"/>
      <c r="J871" s="37"/>
    </row>
    <row r="872" spans="2:10" x14ac:dyDescent="0.25">
      <c r="B872" s="37"/>
      <c r="C872" s="37"/>
      <c r="D872" s="37"/>
      <c r="E872" s="112"/>
      <c r="F872" s="37"/>
      <c r="G872" s="424"/>
      <c r="H872" s="424"/>
      <c r="I872" s="402"/>
      <c r="J872" s="37"/>
    </row>
    <row r="873" spans="2:10" x14ac:dyDescent="0.25">
      <c r="B873" s="37"/>
      <c r="C873" s="37"/>
      <c r="D873" s="37"/>
      <c r="E873" s="112"/>
      <c r="F873" s="37"/>
      <c r="G873" s="424"/>
      <c r="H873" s="424"/>
      <c r="I873" s="402"/>
      <c r="J873" s="37"/>
    </row>
    <row r="874" spans="2:10" x14ac:dyDescent="0.25">
      <c r="B874" s="37"/>
      <c r="C874" s="37"/>
      <c r="D874" s="37"/>
      <c r="E874" s="112"/>
      <c r="F874" s="37"/>
      <c r="G874" s="424"/>
      <c r="H874" s="424"/>
      <c r="I874" s="402"/>
      <c r="J874" s="37"/>
    </row>
    <row r="875" spans="2:10" x14ac:dyDescent="0.25">
      <c r="B875" s="37"/>
      <c r="C875" s="37"/>
      <c r="D875" s="37"/>
      <c r="E875" s="112"/>
      <c r="F875" s="37"/>
      <c r="G875" s="424"/>
      <c r="H875" s="424"/>
      <c r="I875" s="402"/>
      <c r="J875" s="37"/>
    </row>
    <row r="876" spans="2:10" x14ac:dyDescent="0.25">
      <c r="B876" s="37"/>
      <c r="C876" s="37"/>
      <c r="D876" s="37"/>
      <c r="E876" s="112"/>
      <c r="F876" s="37"/>
      <c r="G876" s="424"/>
      <c r="H876" s="424"/>
      <c r="I876" s="402"/>
      <c r="J876" s="37"/>
    </row>
    <row r="877" spans="2:10" x14ac:dyDescent="0.25">
      <c r="B877" s="37"/>
      <c r="C877" s="37"/>
      <c r="D877" s="37"/>
      <c r="E877" s="112"/>
      <c r="F877" s="37"/>
      <c r="G877" s="424"/>
      <c r="H877" s="424"/>
      <c r="I877" s="402"/>
      <c r="J877" s="37"/>
    </row>
    <row r="878" spans="2:10" x14ac:dyDescent="0.25">
      <c r="B878" s="37"/>
      <c r="C878" s="37"/>
      <c r="D878" s="37"/>
      <c r="E878" s="112"/>
      <c r="F878" s="37"/>
      <c r="G878" s="424"/>
      <c r="H878" s="424"/>
      <c r="I878" s="402"/>
      <c r="J878" s="37"/>
    </row>
    <row r="879" spans="2:10" x14ac:dyDescent="0.25">
      <c r="B879" s="37"/>
      <c r="C879" s="37"/>
      <c r="D879" s="37"/>
      <c r="E879" s="112"/>
      <c r="F879" s="37"/>
      <c r="G879" s="424"/>
      <c r="H879" s="424"/>
      <c r="I879" s="402"/>
      <c r="J879" s="37"/>
    </row>
    <row r="880" spans="2:10" x14ac:dyDescent="0.25">
      <c r="B880" s="37"/>
      <c r="C880" s="37"/>
      <c r="D880" s="37"/>
      <c r="E880" s="112"/>
      <c r="F880" s="37"/>
      <c r="G880" s="424"/>
      <c r="H880" s="424"/>
      <c r="I880" s="402"/>
      <c r="J880" s="37"/>
    </row>
    <row r="881" spans="2:10" x14ac:dyDescent="0.25">
      <c r="B881" s="37"/>
      <c r="C881" s="37"/>
      <c r="D881" s="37"/>
      <c r="E881" s="112"/>
      <c r="F881" s="37"/>
      <c r="G881" s="424"/>
      <c r="H881" s="424"/>
      <c r="I881" s="402"/>
      <c r="J881" s="37"/>
    </row>
    <row r="882" spans="2:10" x14ac:dyDescent="0.25">
      <c r="B882" s="37"/>
      <c r="C882" s="37"/>
      <c r="D882" s="37"/>
      <c r="E882" s="112"/>
      <c r="F882" s="37"/>
      <c r="G882" s="424"/>
      <c r="H882" s="424"/>
      <c r="I882" s="402"/>
      <c r="J882" s="37"/>
    </row>
    <row r="883" spans="2:10" x14ac:dyDescent="0.25">
      <c r="B883" s="37"/>
      <c r="C883" s="37"/>
      <c r="D883" s="37"/>
      <c r="E883" s="112"/>
      <c r="F883" s="37"/>
      <c r="G883" s="424"/>
      <c r="H883" s="424"/>
      <c r="I883" s="402"/>
      <c r="J883" s="37"/>
    </row>
    <row r="884" spans="2:10" x14ac:dyDescent="0.25">
      <c r="B884" s="37"/>
      <c r="C884" s="37"/>
      <c r="D884" s="37"/>
      <c r="E884" s="112"/>
      <c r="F884" s="37"/>
      <c r="G884" s="424"/>
      <c r="H884" s="424"/>
      <c r="I884" s="402"/>
      <c r="J884" s="37"/>
    </row>
    <row r="885" spans="2:10" x14ac:dyDescent="0.25">
      <c r="B885" s="37"/>
      <c r="C885" s="37"/>
      <c r="D885" s="37"/>
      <c r="E885" s="112"/>
      <c r="F885" s="37"/>
      <c r="G885" s="424"/>
      <c r="H885" s="424"/>
      <c r="I885" s="402"/>
      <c r="J885" s="37"/>
    </row>
    <row r="886" spans="2:10" x14ac:dyDescent="0.25">
      <c r="B886" s="37"/>
      <c r="C886" s="37"/>
      <c r="D886" s="37"/>
      <c r="E886" s="112"/>
      <c r="F886" s="37"/>
      <c r="G886" s="424"/>
      <c r="H886" s="424"/>
      <c r="I886" s="402"/>
      <c r="J886" s="37"/>
    </row>
    <row r="887" spans="2:10" x14ac:dyDescent="0.25">
      <c r="B887" s="37"/>
      <c r="C887" s="37"/>
      <c r="D887" s="37"/>
      <c r="E887" s="112"/>
      <c r="F887" s="37"/>
      <c r="G887" s="424"/>
      <c r="H887" s="424"/>
      <c r="I887" s="402"/>
      <c r="J887" s="37"/>
    </row>
    <row r="888" spans="2:10" x14ac:dyDescent="0.25">
      <c r="B888" s="37"/>
      <c r="C888" s="37"/>
      <c r="D888" s="37"/>
      <c r="E888" s="112"/>
      <c r="F888" s="37"/>
      <c r="G888" s="424"/>
      <c r="H888" s="424"/>
      <c r="I888" s="402"/>
      <c r="J888" s="37"/>
    </row>
    <row r="889" spans="2:10" x14ac:dyDescent="0.25">
      <c r="B889" s="37"/>
      <c r="C889" s="37"/>
      <c r="D889" s="37"/>
      <c r="E889" s="112"/>
      <c r="F889" s="37"/>
      <c r="G889" s="424"/>
      <c r="H889" s="424"/>
      <c r="I889" s="402"/>
      <c r="J889" s="37"/>
    </row>
    <row r="890" spans="2:10" x14ac:dyDescent="0.25">
      <c r="B890" s="37"/>
      <c r="C890" s="37"/>
      <c r="D890" s="37"/>
      <c r="E890" s="112"/>
      <c r="F890" s="37"/>
      <c r="G890" s="424"/>
      <c r="H890" s="424"/>
      <c r="I890" s="402"/>
      <c r="J890" s="37"/>
    </row>
    <row r="891" spans="2:10" x14ac:dyDescent="0.25">
      <c r="B891" s="37"/>
      <c r="C891" s="37"/>
      <c r="D891" s="37"/>
      <c r="E891" s="112"/>
      <c r="F891" s="37"/>
      <c r="G891" s="424"/>
      <c r="H891" s="424"/>
      <c r="I891" s="402"/>
      <c r="J891" s="37"/>
    </row>
    <row r="892" spans="2:10" x14ac:dyDescent="0.25">
      <c r="B892" s="37"/>
      <c r="C892" s="37"/>
      <c r="D892" s="37"/>
      <c r="E892" s="112"/>
      <c r="F892" s="37"/>
      <c r="G892" s="424"/>
      <c r="H892" s="424"/>
      <c r="I892" s="402"/>
      <c r="J892" s="37"/>
    </row>
    <row r="893" spans="2:10" x14ac:dyDescent="0.25">
      <c r="B893" s="37"/>
      <c r="C893" s="37"/>
      <c r="D893" s="37"/>
      <c r="E893" s="112"/>
      <c r="F893" s="37"/>
      <c r="G893" s="424"/>
      <c r="H893" s="424"/>
      <c r="I893" s="402"/>
      <c r="J893" s="37"/>
    </row>
    <row r="894" spans="2:10" x14ac:dyDescent="0.25">
      <c r="B894" s="37"/>
      <c r="C894" s="37"/>
      <c r="D894" s="37"/>
      <c r="E894" s="112"/>
      <c r="F894" s="37"/>
      <c r="G894" s="424"/>
      <c r="H894" s="424"/>
      <c r="I894" s="402"/>
      <c r="J894" s="37"/>
    </row>
    <row r="895" spans="2:10" x14ac:dyDescent="0.25">
      <c r="B895" s="37"/>
      <c r="C895" s="37"/>
      <c r="D895" s="37"/>
      <c r="E895" s="112"/>
      <c r="F895" s="37"/>
      <c r="G895" s="424"/>
      <c r="H895" s="424"/>
      <c r="I895" s="402"/>
      <c r="J895" s="37"/>
    </row>
    <row r="896" spans="2:10" x14ac:dyDescent="0.25">
      <c r="B896" s="37"/>
      <c r="C896" s="37"/>
      <c r="D896" s="37"/>
      <c r="E896" s="112"/>
      <c r="F896" s="37"/>
      <c r="G896" s="424"/>
      <c r="H896" s="424"/>
      <c r="I896" s="402"/>
      <c r="J896" s="37"/>
    </row>
    <row r="897" spans="2:10" x14ac:dyDescent="0.25">
      <c r="B897" s="37"/>
      <c r="C897" s="37"/>
      <c r="D897" s="37"/>
      <c r="E897" s="112"/>
      <c r="F897" s="37"/>
      <c r="G897" s="424"/>
      <c r="H897" s="424"/>
      <c r="I897" s="402"/>
      <c r="J897" s="37"/>
    </row>
    <row r="898" spans="2:10" x14ac:dyDescent="0.25">
      <c r="B898" s="37"/>
      <c r="C898" s="37"/>
      <c r="D898" s="37"/>
      <c r="E898" s="112"/>
      <c r="F898" s="37"/>
      <c r="G898" s="424"/>
      <c r="H898" s="424"/>
      <c r="I898" s="402"/>
      <c r="J898" s="37"/>
    </row>
    <row r="899" spans="2:10" x14ac:dyDescent="0.25">
      <c r="B899" s="37"/>
      <c r="C899" s="37"/>
      <c r="D899" s="37"/>
      <c r="E899" s="112"/>
      <c r="F899" s="37"/>
      <c r="G899" s="424"/>
      <c r="H899" s="424"/>
      <c r="I899" s="402"/>
      <c r="J899" s="37"/>
    </row>
    <row r="900" spans="2:10" x14ac:dyDescent="0.25">
      <c r="B900" s="37"/>
      <c r="C900" s="37"/>
      <c r="D900" s="37"/>
      <c r="E900" s="112"/>
      <c r="F900" s="37"/>
      <c r="G900" s="424"/>
      <c r="H900" s="424"/>
      <c r="I900" s="402"/>
      <c r="J900" s="37"/>
    </row>
    <row r="901" spans="2:10" x14ac:dyDescent="0.25">
      <c r="B901" s="37"/>
      <c r="C901" s="37"/>
      <c r="D901" s="37"/>
      <c r="E901" s="112"/>
      <c r="F901" s="37"/>
      <c r="G901" s="424"/>
      <c r="H901" s="424"/>
      <c r="I901" s="402"/>
      <c r="J901" s="37"/>
    </row>
    <row r="902" spans="2:10" x14ac:dyDescent="0.25">
      <c r="B902" s="37"/>
      <c r="C902" s="37"/>
      <c r="D902" s="37"/>
      <c r="E902" s="112"/>
      <c r="F902" s="37"/>
      <c r="G902" s="424"/>
      <c r="H902" s="424"/>
      <c r="I902" s="402"/>
      <c r="J902" s="37"/>
    </row>
    <row r="903" spans="2:10" x14ac:dyDescent="0.25">
      <c r="B903" s="37"/>
      <c r="C903" s="37"/>
      <c r="D903" s="37"/>
      <c r="E903" s="112"/>
      <c r="F903" s="37"/>
      <c r="G903" s="424"/>
      <c r="H903" s="424"/>
      <c r="I903" s="402"/>
      <c r="J903" s="37"/>
    </row>
    <row r="904" spans="2:10" x14ac:dyDescent="0.25">
      <c r="B904" s="37"/>
      <c r="C904" s="37"/>
      <c r="D904" s="37"/>
      <c r="E904" s="112"/>
      <c r="F904" s="37"/>
      <c r="G904" s="424"/>
      <c r="H904" s="424"/>
      <c r="I904" s="402"/>
      <c r="J904" s="37"/>
    </row>
    <row r="905" spans="2:10" x14ac:dyDescent="0.25">
      <c r="B905" s="37"/>
      <c r="C905" s="37"/>
      <c r="D905" s="37"/>
      <c r="E905" s="112"/>
      <c r="F905" s="37"/>
      <c r="G905" s="424"/>
      <c r="H905" s="424"/>
      <c r="I905" s="402"/>
      <c r="J905" s="37"/>
    </row>
    <row r="906" spans="2:10" x14ac:dyDescent="0.25">
      <c r="B906" s="37"/>
      <c r="C906" s="37"/>
      <c r="D906" s="37"/>
      <c r="E906" s="112"/>
      <c r="F906" s="37"/>
      <c r="G906" s="424"/>
      <c r="H906" s="424"/>
      <c r="I906" s="402"/>
      <c r="J906" s="37"/>
    </row>
    <row r="907" spans="2:10" x14ac:dyDescent="0.25">
      <c r="B907" s="37"/>
      <c r="C907" s="37"/>
      <c r="D907" s="37"/>
      <c r="E907" s="112"/>
      <c r="F907" s="37"/>
      <c r="G907" s="424"/>
      <c r="H907" s="424"/>
      <c r="I907" s="402"/>
      <c r="J907" s="37"/>
    </row>
    <row r="908" spans="2:10" x14ac:dyDescent="0.25">
      <c r="B908" s="37"/>
      <c r="C908" s="37"/>
      <c r="D908" s="37"/>
      <c r="E908" s="112"/>
      <c r="F908" s="37"/>
      <c r="G908" s="424"/>
      <c r="H908" s="424"/>
      <c r="I908" s="402"/>
      <c r="J908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topLeftCell="B1" zoomScaleNormal="100" zoomScaleSheetLayoutView="85" workbookViewId="0">
      <pane xSplit="3" ySplit="7" topLeftCell="E110" activePane="bottomRight" state="frozen"/>
      <selection activeCell="B1" sqref="B1"/>
      <selection pane="topRight" activeCell="E1" sqref="E1"/>
      <selection pane="bottomLeft" activeCell="B8" sqref="B8"/>
      <selection pane="bottomRight" activeCell="I3" sqref="B1:I1048576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60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60" customWidth="1"/>
    <col min="10" max="10" width="10" style="9" hidden="1" customWidth="1"/>
    <col min="11" max="11" width="9.140625" style="18" customWidth="1"/>
    <col min="12" max="12" width="14.85546875" style="187" customWidth="1"/>
    <col min="13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79" t="str">
        <f>'1 уровень'!B1:J1</f>
        <v>Выполнение планового здания по амбулаторно-поликлинической медицинской помощи в рамках территориальной программы ОМС за январь  - август 2016</v>
      </c>
      <c r="C1" s="780"/>
      <c r="D1" s="780"/>
      <c r="E1" s="780"/>
      <c r="F1" s="780"/>
      <c r="G1" s="780"/>
      <c r="H1" s="780"/>
      <c r="I1" s="780"/>
      <c r="J1" s="780"/>
      <c r="K1" s="132"/>
      <c r="L1" s="766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2" customHeight="1" x14ac:dyDescent="0.25">
      <c r="B2" s="779"/>
      <c r="C2" s="779"/>
      <c r="D2" s="779"/>
      <c r="E2" s="779"/>
      <c r="F2" s="779"/>
      <c r="G2" s="779"/>
      <c r="H2" s="779"/>
      <c r="I2" s="779"/>
      <c r="J2" s="779"/>
      <c r="K2" s="132"/>
      <c r="L2" s="766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8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76" t="s">
        <v>110</v>
      </c>
      <c r="D5" s="777"/>
      <c r="E5" s="777"/>
      <c r="F5" s="778"/>
      <c r="G5" s="776" t="s">
        <v>109</v>
      </c>
      <c r="H5" s="777"/>
      <c r="I5" s="777"/>
      <c r="J5" s="778"/>
    </row>
    <row r="6" spans="1:249" ht="72.75" customHeight="1" thickBot="1" x14ac:dyDescent="0.3">
      <c r="B6" s="41"/>
      <c r="C6" s="321" t="s">
        <v>114</v>
      </c>
      <c r="D6" s="321" t="s">
        <v>137</v>
      </c>
      <c r="E6" s="322" t="s">
        <v>111</v>
      </c>
      <c r="F6" s="100" t="s">
        <v>37</v>
      </c>
      <c r="G6" s="321" t="s">
        <v>115</v>
      </c>
      <c r="H6" s="321" t="s">
        <v>138</v>
      </c>
      <c r="I6" s="322" t="s">
        <v>112</v>
      </c>
      <c r="J6" s="100" t="s">
        <v>37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  <c r="L7" s="187"/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  <c r="L8" s="187"/>
    </row>
    <row r="9" spans="1:249" ht="31.5" customHeight="1" x14ac:dyDescent="0.25">
      <c r="A9" s="18">
        <v>1</v>
      </c>
      <c r="B9" s="180" t="s">
        <v>75</v>
      </c>
      <c r="C9" s="143"/>
      <c r="D9" s="143"/>
      <c r="E9" s="143"/>
      <c r="F9" s="143"/>
      <c r="G9" s="502"/>
      <c r="H9" s="502"/>
      <c r="I9" s="502"/>
      <c r="J9" s="502"/>
    </row>
    <row r="10" spans="1:249" s="37" customFormat="1" ht="30" x14ac:dyDescent="0.25">
      <c r="A10" s="18">
        <v>1</v>
      </c>
      <c r="B10" s="212" t="s">
        <v>130</v>
      </c>
      <c r="C10" s="120">
        <f>SUM(C11:C14)</f>
        <v>10061</v>
      </c>
      <c r="D10" s="120">
        <f t="shared" ref="D10:E10" si="0">SUM(D11:D14)</f>
        <v>6708</v>
      </c>
      <c r="E10" s="120">
        <f t="shared" si="0"/>
        <v>6878</v>
      </c>
      <c r="F10" s="125">
        <f t="shared" ref="F10:F20" si="1">E10/D10*100</f>
        <v>102.53428741800835</v>
      </c>
      <c r="G10" s="511">
        <f>SUM(G11:G14)</f>
        <v>25391.595806222223</v>
      </c>
      <c r="H10" s="511">
        <f t="shared" ref="H10:I10" si="2">SUM(H11:H14)</f>
        <v>16928</v>
      </c>
      <c r="I10" s="511">
        <f t="shared" si="2"/>
        <v>17614.823097</v>
      </c>
      <c r="J10" s="503">
        <f t="shared" ref="J10:J11" si="3">I10/H10*100</f>
        <v>104.05731980741966</v>
      </c>
      <c r="L10" s="112"/>
    </row>
    <row r="11" spans="1:249" s="37" customFormat="1" ht="30" x14ac:dyDescent="0.25">
      <c r="A11" s="18">
        <v>1</v>
      </c>
      <c r="B11" s="73" t="s">
        <v>83</v>
      </c>
      <c r="C11" s="120">
        <v>7462</v>
      </c>
      <c r="D11" s="113">
        <f t="shared" ref="D11:D20" si="4">ROUND(C11/12*$B$3,0)</f>
        <v>4975</v>
      </c>
      <c r="E11" s="120">
        <v>5188</v>
      </c>
      <c r="F11" s="125">
        <f t="shared" si="1"/>
        <v>104.28140703517587</v>
      </c>
      <c r="G11" s="511">
        <v>18310.361726222221</v>
      </c>
      <c r="H11" s="690">
        <f t="shared" ref="H11" si="5">ROUND(G11/12*$B$3,0)</f>
        <v>12207</v>
      </c>
      <c r="I11" s="504">
        <v>12385.871457000001</v>
      </c>
      <c r="J11" s="503">
        <f t="shared" si="3"/>
        <v>101.46531872695994</v>
      </c>
      <c r="L11" s="112"/>
    </row>
    <row r="12" spans="1:249" s="37" customFormat="1" ht="30" x14ac:dyDescent="0.25">
      <c r="A12" s="18">
        <v>1</v>
      </c>
      <c r="B12" s="73" t="s">
        <v>84</v>
      </c>
      <c r="C12" s="120">
        <v>2239</v>
      </c>
      <c r="D12" s="113">
        <f t="shared" si="4"/>
        <v>1493</v>
      </c>
      <c r="E12" s="120">
        <v>1324</v>
      </c>
      <c r="F12" s="125">
        <f t="shared" si="1"/>
        <v>88.680509042196917</v>
      </c>
      <c r="G12" s="511">
        <v>4828.7169599999997</v>
      </c>
      <c r="H12" s="690">
        <f t="shared" ref="H12:H20" si="6">ROUND(G12/12*$B$3,0)</f>
        <v>3219</v>
      </c>
      <c r="I12" s="504">
        <v>2938.8932999999997</v>
      </c>
      <c r="J12" s="503">
        <f t="shared" ref="J12:J23" si="7">I12/H12*100</f>
        <v>91.298331780055904</v>
      </c>
      <c r="L12" s="112"/>
    </row>
    <row r="13" spans="1:249" s="37" customFormat="1" ht="45" x14ac:dyDescent="0.25">
      <c r="A13" s="18">
        <v>1</v>
      </c>
      <c r="B13" s="73" t="s">
        <v>124</v>
      </c>
      <c r="C13" s="120">
        <v>139</v>
      </c>
      <c r="D13" s="113">
        <f t="shared" si="4"/>
        <v>93</v>
      </c>
      <c r="E13" s="120">
        <v>95</v>
      </c>
      <c r="F13" s="125">
        <f t="shared" si="1"/>
        <v>102.15053763440861</v>
      </c>
      <c r="G13" s="511">
        <v>869.72188800000004</v>
      </c>
      <c r="H13" s="690">
        <f t="shared" si="6"/>
        <v>580</v>
      </c>
      <c r="I13" s="504">
        <v>594.41404999999997</v>
      </c>
      <c r="J13" s="503">
        <f t="shared" si="7"/>
        <v>102.48518103448276</v>
      </c>
      <c r="L13" s="112"/>
    </row>
    <row r="14" spans="1:249" s="37" customFormat="1" ht="30" x14ac:dyDescent="0.25">
      <c r="A14" s="18">
        <v>1</v>
      </c>
      <c r="B14" s="73" t="s">
        <v>125</v>
      </c>
      <c r="C14" s="120">
        <v>221</v>
      </c>
      <c r="D14" s="113">
        <f t="shared" si="4"/>
        <v>147</v>
      </c>
      <c r="E14" s="120">
        <v>271</v>
      </c>
      <c r="F14" s="125">
        <f t="shared" si="1"/>
        <v>184.35374149659864</v>
      </c>
      <c r="G14" s="511">
        <v>1382.7952320000002</v>
      </c>
      <c r="H14" s="690">
        <f t="shared" si="6"/>
        <v>922</v>
      </c>
      <c r="I14" s="504">
        <v>1695.6442899999997</v>
      </c>
      <c r="J14" s="503">
        <f t="shared" si="7"/>
        <v>183.90935900216917</v>
      </c>
      <c r="L14" s="112"/>
    </row>
    <row r="15" spans="1:249" s="37" customFormat="1" ht="44.25" customHeight="1" x14ac:dyDescent="0.25">
      <c r="A15" s="18">
        <v>1</v>
      </c>
      <c r="B15" s="212" t="s">
        <v>122</v>
      </c>
      <c r="C15" s="120">
        <f>SUM(C16:C20)</f>
        <v>22016</v>
      </c>
      <c r="D15" s="120">
        <f t="shared" ref="D15:I15" si="8">SUM(D16:D20)</f>
        <v>14676</v>
      </c>
      <c r="E15" s="120">
        <f t="shared" si="8"/>
        <v>20170</v>
      </c>
      <c r="F15" s="125">
        <f t="shared" si="1"/>
        <v>137.43526846552194</v>
      </c>
      <c r="G15" s="504">
        <f>SUM(G16:G20)</f>
        <v>40896.60196</v>
      </c>
      <c r="H15" s="504">
        <f t="shared" si="8"/>
        <v>27265</v>
      </c>
      <c r="I15" s="504">
        <f t="shared" si="8"/>
        <v>25502.941269999999</v>
      </c>
      <c r="J15" s="503">
        <f t="shared" si="7"/>
        <v>93.537286887951581</v>
      </c>
      <c r="L15" s="112"/>
    </row>
    <row r="16" spans="1:249" s="37" customFormat="1" ht="30" x14ac:dyDescent="0.25">
      <c r="A16" s="18">
        <v>1</v>
      </c>
      <c r="B16" s="73" t="s">
        <v>118</v>
      </c>
      <c r="C16" s="120">
        <v>1008</v>
      </c>
      <c r="D16" s="113">
        <f t="shared" si="4"/>
        <v>672</v>
      </c>
      <c r="E16" s="120">
        <v>565</v>
      </c>
      <c r="F16" s="125">
        <f t="shared" si="1"/>
        <v>84.077380952380949</v>
      </c>
      <c r="G16" s="511">
        <v>1767.9009599999999</v>
      </c>
      <c r="H16" s="690">
        <f t="shared" si="6"/>
        <v>1179</v>
      </c>
      <c r="I16" s="511">
        <v>988.20498999999995</v>
      </c>
      <c r="J16" s="503">
        <f t="shared" si="7"/>
        <v>83.817217133163695</v>
      </c>
      <c r="L16" s="112"/>
    </row>
    <row r="17" spans="1:249" s="37" customFormat="1" ht="60" customHeight="1" x14ac:dyDescent="0.25">
      <c r="A17" s="18">
        <v>1</v>
      </c>
      <c r="B17" s="73" t="s">
        <v>129</v>
      </c>
      <c r="C17" s="120">
        <v>14900</v>
      </c>
      <c r="D17" s="113">
        <f t="shared" si="4"/>
        <v>9933</v>
      </c>
      <c r="E17" s="120">
        <v>5370</v>
      </c>
      <c r="F17" s="125">
        <f t="shared" si="1"/>
        <v>54.062216852914524</v>
      </c>
      <c r="G17" s="511">
        <v>30488.614000000001</v>
      </c>
      <c r="H17" s="690">
        <f t="shared" si="6"/>
        <v>20326</v>
      </c>
      <c r="I17" s="504">
        <v>8993.7705800000003</v>
      </c>
      <c r="J17" s="503">
        <f t="shared" si="7"/>
        <v>44.247616747023514</v>
      </c>
      <c r="L17" s="112"/>
    </row>
    <row r="18" spans="1:249" s="37" customFormat="1" ht="45" x14ac:dyDescent="0.25">
      <c r="A18" s="18">
        <v>1</v>
      </c>
      <c r="B18" s="73" t="s">
        <v>119</v>
      </c>
      <c r="C18" s="120">
        <v>1328</v>
      </c>
      <c r="D18" s="113">
        <f t="shared" si="4"/>
        <v>885</v>
      </c>
      <c r="E18" s="120">
        <v>4288</v>
      </c>
      <c r="F18" s="125">
        <f t="shared" si="1"/>
        <v>484.51977401129949</v>
      </c>
      <c r="G18" s="511">
        <v>1342.6079999999999</v>
      </c>
      <c r="H18" s="690">
        <f t="shared" si="6"/>
        <v>895</v>
      </c>
      <c r="I18" s="504">
        <v>4141.4399299999995</v>
      </c>
      <c r="J18" s="503">
        <f t="shared" si="7"/>
        <v>462.73071843575417</v>
      </c>
      <c r="L18" s="112"/>
    </row>
    <row r="19" spans="1:249" s="37" customFormat="1" ht="30" x14ac:dyDescent="0.25">
      <c r="A19" s="18">
        <v>1</v>
      </c>
      <c r="B19" s="73" t="s">
        <v>86</v>
      </c>
      <c r="C19" s="120">
        <v>1130</v>
      </c>
      <c r="D19" s="113">
        <f t="shared" si="4"/>
        <v>753</v>
      </c>
      <c r="E19" s="120">
        <v>1139</v>
      </c>
      <c r="F19" s="125">
        <f t="shared" si="1"/>
        <v>151.26162018592296</v>
      </c>
      <c r="G19" s="511">
        <v>4520.9605000000001</v>
      </c>
      <c r="H19" s="690">
        <f t="shared" si="6"/>
        <v>3014</v>
      </c>
      <c r="I19" s="504">
        <v>4701.2915599999997</v>
      </c>
      <c r="J19" s="503">
        <f t="shared" si="7"/>
        <v>155.98180358327801</v>
      </c>
      <c r="L19" s="112"/>
    </row>
    <row r="20" spans="1:249" s="37" customFormat="1" ht="30" x14ac:dyDescent="0.25">
      <c r="A20" s="18">
        <v>1</v>
      </c>
      <c r="B20" s="309" t="s">
        <v>87</v>
      </c>
      <c r="C20" s="186">
        <v>3650</v>
      </c>
      <c r="D20" s="324">
        <f t="shared" si="4"/>
        <v>2433</v>
      </c>
      <c r="E20" s="186">
        <v>8808</v>
      </c>
      <c r="F20" s="406">
        <f t="shared" si="1"/>
        <v>362.02219482120836</v>
      </c>
      <c r="G20" s="512">
        <v>2776.5185000000001</v>
      </c>
      <c r="H20" s="691">
        <f t="shared" si="6"/>
        <v>1851</v>
      </c>
      <c r="I20" s="699">
        <v>6678.2342099999996</v>
      </c>
      <c r="J20" s="505">
        <f t="shared" si="7"/>
        <v>360.79061102106971</v>
      </c>
      <c r="L20" s="112"/>
    </row>
    <row r="21" spans="1:249" s="37" customFormat="1" ht="30" x14ac:dyDescent="0.25">
      <c r="A21" s="18">
        <v>1</v>
      </c>
      <c r="B21" s="711" t="s">
        <v>133</v>
      </c>
      <c r="C21" s="120">
        <v>20332</v>
      </c>
      <c r="D21" s="113">
        <f t="shared" ref="D21" si="9">ROUND(C21/12*$B$3,0)</f>
        <v>13555</v>
      </c>
      <c r="E21" s="120">
        <v>16156</v>
      </c>
      <c r="F21" s="125">
        <f t="shared" ref="F21:F22" si="10">E21/D21*100</f>
        <v>119.18849133161196</v>
      </c>
      <c r="G21" s="511">
        <v>15312.70954</v>
      </c>
      <c r="H21" s="690">
        <f t="shared" ref="H21:H22" si="11">ROUND(G21/12*$B$3,0)</f>
        <v>10208</v>
      </c>
      <c r="I21" s="504">
        <v>12263.285540000001</v>
      </c>
      <c r="J21" s="503">
        <f t="shared" ref="J21" si="12">I21/H21*100</f>
        <v>120.13406681034485</v>
      </c>
      <c r="L21" s="112"/>
    </row>
    <row r="22" spans="1:249" s="37" customFormat="1" ht="24" customHeight="1" thickBot="1" x14ac:dyDescent="0.3">
      <c r="A22" s="18">
        <v>1</v>
      </c>
      <c r="B22" s="711" t="s">
        <v>135</v>
      </c>
      <c r="C22" s="120">
        <v>2861</v>
      </c>
      <c r="D22" s="764">
        <f>ROUND(C22/10*6,0)</f>
        <v>1717</v>
      </c>
      <c r="E22" s="120">
        <v>1384</v>
      </c>
      <c r="F22" s="125">
        <f t="shared" si="10"/>
        <v>80.60570762958649</v>
      </c>
      <c r="G22" s="511"/>
      <c r="H22" s="690">
        <f t="shared" si="11"/>
        <v>0</v>
      </c>
      <c r="I22" s="504">
        <v>1056.2824800000003</v>
      </c>
      <c r="J22" s="503"/>
      <c r="L22" s="112"/>
    </row>
    <row r="23" spans="1:249" s="13" customFormat="1" ht="15.75" thickBot="1" x14ac:dyDescent="0.3">
      <c r="A23" s="18">
        <v>1</v>
      </c>
      <c r="B23" s="117" t="s">
        <v>3</v>
      </c>
      <c r="C23" s="464"/>
      <c r="D23" s="464"/>
      <c r="E23" s="464"/>
      <c r="F23" s="465"/>
      <c r="G23" s="506">
        <f>G10+G15+G21</f>
        <v>81600.907306222216</v>
      </c>
      <c r="H23" s="506">
        <f t="shared" ref="H23:I23" si="13">H10+H15+H21</f>
        <v>54401</v>
      </c>
      <c r="I23" s="506">
        <f t="shared" si="13"/>
        <v>55381.049906999993</v>
      </c>
      <c r="J23" s="507">
        <f t="shared" si="7"/>
        <v>101.8015292126983</v>
      </c>
      <c r="L23" s="767"/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08"/>
      <c r="H24" s="508"/>
      <c r="I24" s="508"/>
      <c r="J24" s="508"/>
    </row>
    <row r="25" spans="1:249" s="21" customFormat="1" ht="27.75" customHeight="1" x14ac:dyDescent="0.25">
      <c r="A25" s="18">
        <v>1</v>
      </c>
      <c r="B25" s="180" t="s">
        <v>76</v>
      </c>
      <c r="C25" s="163"/>
      <c r="D25" s="163"/>
      <c r="E25" s="163"/>
      <c r="F25" s="163"/>
      <c r="G25" s="502"/>
      <c r="H25" s="502"/>
      <c r="I25" s="502"/>
      <c r="J25" s="502"/>
      <c r="K25" s="18"/>
      <c r="L25" s="187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2" t="s">
        <v>130</v>
      </c>
      <c r="C26" s="120">
        <f>SUM(C27:C30)</f>
        <v>6018</v>
      </c>
      <c r="D26" s="120">
        <f t="shared" ref="D26" si="14">SUM(D27:D30)</f>
        <v>4012</v>
      </c>
      <c r="E26" s="120">
        <f t="shared" ref="E26" si="15">SUM(E27:E30)</f>
        <v>5856</v>
      </c>
      <c r="F26" s="125">
        <f>E26/D26*100</f>
        <v>145.96211365902295</v>
      </c>
      <c r="G26" s="511">
        <f>SUM(G27:G30)</f>
        <v>14586.630100444443</v>
      </c>
      <c r="H26" s="511">
        <f t="shared" ref="H26:I26" si="16">SUM(H27:H30)</f>
        <v>9724</v>
      </c>
      <c r="I26" s="511">
        <f t="shared" si="16"/>
        <v>13800.69025</v>
      </c>
      <c r="J26" s="503">
        <f t="shared" ref="J26:J27" si="17">I26/H26*100</f>
        <v>141.92400503907857</v>
      </c>
      <c r="L26" s="112"/>
    </row>
    <row r="27" spans="1:249" s="37" customFormat="1" ht="30" x14ac:dyDescent="0.25">
      <c r="A27" s="18">
        <v>1</v>
      </c>
      <c r="B27" s="73" t="s">
        <v>83</v>
      </c>
      <c r="C27" s="120">
        <v>4583</v>
      </c>
      <c r="D27" s="113">
        <f t="shared" ref="D27:D30" si="18">ROUND(C27/12*$B$3,0)</f>
        <v>3055</v>
      </c>
      <c r="E27" s="120">
        <v>4594</v>
      </c>
      <c r="F27" s="125">
        <f>E27/D27*100</f>
        <v>150.37643207855973</v>
      </c>
      <c r="G27" s="511">
        <v>11245.830580444443</v>
      </c>
      <c r="H27" s="690">
        <f t="shared" ref="H27" si="19">ROUND(G27/12*$B$3,0)</f>
        <v>7497</v>
      </c>
      <c r="I27" s="504">
        <v>10685.71559</v>
      </c>
      <c r="J27" s="503">
        <f t="shared" si="17"/>
        <v>142.53322115512873</v>
      </c>
      <c r="L27" s="112"/>
    </row>
    <row r="28" spans="1:249" s="37" customFormat="1" ht="30" x14ac:dyDescent="0.25">
      <c r="A28" s="18">
        <v>1</v>
      </c>
      <c r="B28" s="73" t="s">
        <v>84</v>
      </c>
      <c r="C28" s="120">
        <v>1375</v>
      </c>
      <c r="D28" s="113">
        <f t="shared" si="18"/>
        <v>917</v>
      </c>
      <c r="E28" s="120">
        <v>1205</v>
      </c>
      <c r="F28" s="125">
        <f>E28/D28*100</f>
        <v>131.40676117775354</v>
      </c>
      <c r="G28" s="511">
        <v>2965.38</v>
      </c>
      <c r="H28" s="690">
        <f t="shared" ref="H28:H36" si="20">ROUND(G28/12*$B$3,0)</f>
        <v>1977</v>
      </c>
      <c r="I28" s="504">
        <v>2758.3262300000001</v>
      </c>
      <c r="J28" s="503">
        <f t="shared" ref="J28:J39" si="21">I28/H28*100</f>
        <v>139.52080070814367</v>
      </c>
      <c r="L28" s="112"/>
    </row>
    <row r="29" spans="1:249" s="37" customFormat="1" ht="45" x14ac:dyDescent="0.25">
      <c r="A29" s="18">
        <v>1</v>
      </c>
      <c r="B29" s="73" t="s">
        <v>124</v>
      </c>
      <c r="C29" s="120"/>
      <c r="D29" s="113">
        <f t="shared" si="18"/>
        <v>0</v>
      </c>
      <c r="E29" s="120"/>
      <c r="F29" s="125"/>
      <c r="G29" s="511"/>
      <c r="H29" s="690">
        <f t="shared" si="20"/>
        <v>0</v>
      </c>
      <c r="I29" s="504"/>
      <c r="J29" s="503"/>
      <c r="L29" s="112"/>
    </row>
    <row r="30" spans="1:249" s="37" customFormat="1" ht="30" x14ac:dyDescent="0.25">
      <c r="A30" s="18">
        <v>1</v>
      </c>
      <c r="B30" s="73" t="s">
        <v>125</v>
      </c>
      <c r="C30" s="120">
        <v>60</v>
      </c>
      <c r="D30" s="113">
        <f t="shared" si="18"/>
        <v>40</v>
      </c>
      <c r="E30" s="120">
        <v>57</v>
      </c>
      <c r="F30" s="125">
        <f t="shared" ref="F30:F36" si="22">E30/D30*100</f>
        <v>142.5</v>
      </c>
      <c r="G30" s="511">
        <v>375.41952000000003</v>
      </c>
      <c r="H30" s="690">
        <f t="shared" si="20"/>
        <v>250</v>
      </c>
      <c r="I30" s="504">
        <v>356.64843000000008</v>
      </c>
      <c r="J30" s="503">
        <f t="shared" si="21"/>
        <v>142.65937200000002</v>
      </c>
      <c r="L30" s="768"/>
    </row>
    <row r="31" spans="1:249" s="37" customFormat="1" ht="30" x14ac:dyDescent="0.25">
      <c r="A31" s="18">
        <v>1</v>
      </c>
      <c r="B31" s="212" t="s">
        <v>122</v>
      </c>
      <c r="C31" s="120">
        <f>SUM(C32:C36)</f>
        <v>8240</v>
      </c>
      <c r="D31" s="120">
        <f t="shared" ref="D31:I31" si="23">SUM(D32:D36)</f>
        <v>5494</v>
      </c>
      <c r="E31" s="120">
        <f t="shared" si="23"/>
        <v>3170</v>
      </c>
      <c r="F31" s="125">
        <f t="shared" si="22"/>
        <v>57.699308336366947</v>
      </c>
      <c r="G31" s="504">
        <f t="shared" si="23"/>
        <v>15710.696660000001</v>
      </c>
      <c r="H31" s="504">
        <f t="shared" si="23"/>
        <v>10473</v>
      </c>
      <c r="I31" s="504">
        <f t="shared" si="23"/>
        <v>5258.8190999999997</v>
      </c>
      <c r="J31" s="503">
        <f t="shared" si="21"/>
        <v>50.213110856488107</v>
      </c>
      <c r="L31" s="112"/>
    </row>
    <row r="32" spans="1:249" s="37" customFormat="1" ht="30" x14ac:dyDescent="0.25">
      <c r="A32" s="18">
        <v>1</v>
      </c>
      <c r="B32" s="73" t="s">
        <v>118</v>
      </c>
      <c r="C32" s="120">
        <v>1000</v>
      </c>
      <c r="D32" s="113">
        <f t="shared" ref="D32:D36" si="24">ROUND(C32/12*$B$3,0)</f>
        <v>667</v>
      </c>
      <c r="E32" s="120">
        <v>413</v>
      </c>
      <c r="F32" s="125">
        <f t="shared" si="22"/>
        <v>61.91904047976012</v>
      </c>
      <c r="G32" s="511">
        <v>1753.87</v>
      </c>
      <c r="H32" s="690">
        <f t="shared" si="20"/>
        <v>1169</v>
      </c>
      <c r="I32" s="511">
        <v>711.02359999999999</v>
      </c>
      <c r="J32" s="503">
        <f t="shared" si="21"/>
        <v>60.823233532934125</v>
      </c>
      <c r="L32" s="112"/>
    </row>
    <row r="33" spans="1:249" s="37" customFormat="1" ht="61.5" customHeight="1" x14ac:dyDescent="0.25">
      <c r="A33" s="18">
        <v>1</v>
      </c>
      <c r="B33" s="73" t="s">
        <v>129</v>
      </c>
      <c r="C33" s="120">
        <v>3610</v>
      </c>
      <c r="D33" s="113">
        <f t="shared" si="24"/>
        <v>2407</v>
      </c>
      <c r="E33" s="120">
        <v>803</v>
      </c>
      <c r="F33" s="125">
        <f t="shared" si="22"/>
        <v>33.361030328209388</v>
      </c>
      <c r="G33" s="511">
        <v>9491.4830000000002</v>
      </c>
      <c r="H33" s="690">
        <f t="shared" si="20"/>
        <v>6328</v>
      </c>
      <c r="I33" s="504">
        <v>1889.0223699999999</v>
      </c>
      <c r="J33" s="503">
        <f t="shared" si="21"/>
        <v>29.851807364096079</v>
      </c>
      <c r="L33" s="112"/>
    </row>
    <row r="34" spans="1:249" s="37" customFormat="1" ht="45" x14ac:dyDescent="0.25">
      <c r="A34" s="18">
        <v>1</v>
      </c>
      <c r="B34" s="73" t="s">
        <v>119</v>
      </c>
      <c r="C34" s="120">
        <v>2536</v>
      </c>
      <c r="D34" s="113">
        <f t="shared" si="24"/>
        <v>1691</v>
      </c>
      <c r="E34" s="120">
        <v>1390</v>
      </c>
      <c r="F34" s="125">
        <f t="shared" si="22"/>
        <v>82.199881726788888</v>
      </c>
      <c r="G34" s="511">
        <v>2563.8960000000002</v>
      </c>
      <c r="H34" s="690">
        <f t="shared" si="20"/>
        <v>1709</v>
      </c>
      <c r="I34" s="504">
        <v>1439.5684899999997</v>
      </c>
      <c r="J34" s="503">
        <f t="shared" si="21"/>
        <v>84.234551784669378</v>
      </c>
      <c r="L34" s="112"/>
    </row>
    <row r="35" spans="1:249" s="37" customFormat="1" ht="30" x14ac:dyDescent="0.25">
      <c r="A35" s="18">
        <v>1</v>
      </c>
      <c r="B35" s="73" t="s">
        <v>86</v>
      </c>
      <c r="C35" s="120">
        <v>330</v>
      </c>
      <c r="D35" s="113">
        <f t="shared" si="24"/>
        <v>220</v>
      </c>
      <c r="E35" s="120">
        <v>232</v>
      </c>
      <c r="F35" s="125">
        <f t="shared" si="22"/>
        <v>105.45454545454544</v>
      </c>
      <c r="G35" s="511">
        <v>1320.2805000000001</v>
      </c>
      <c r="H35" s="690">
        <f t="shared" si="20"/>
        <v>880</v>
      </c>
      <c r="I35" s="504">
        <v>966.65555999999992</v>
      </c>
      <c r="J35" s="503">
        <f t="shared" si="21"/>
        <v>109.84722272727272</v>
      </c>
      <c r="L35" s="112"/>
    </row>
    <row r="36" spans="1:249" s="37" customFormat="1" ht="30" x14ac:dyDescent="0.25">
      <c r="A36" s="18">
        <v>1</v>
      </c>
      <c r="B36" s="309" t="s">
        <v>87</v>
      </c>
      <c r="C36" s="186">
        <v>764</v>
      </c>
      <c r="D36" s="324">
        <f t="shared" si="24"/>
        <v>509</v>
      </c>
      <c r="E36" s="186">
        <v>332</v>
      </c>
      <c r="F36" s="406">
        <f t="shared" si="22"/>
        <v>65.225933202357567</v>
      </c>
      <c r="G36" s="512">
        <v>581.16716000000008</v>
      </c>
      <c r="H36" s="691">
        <f t="shared" si="20"/>
        <v>387</v>
      </c>
      <c r="I36" s="699">
        <v>252.54908</v>
      </c>
      <c r="J36" s="505">
        <f t="shared" si="21"/>
        <v>65.258160206718358</v>
      </c>
      <c r="L36" s="112"/>
    </row>
    <row r="37" spans="1:249" s="37" customFormat="1" ht="30" x14ac:dyDescent="0.25">
      <c r="A37" s="18">
        <v>1</v>
      </c>
      <c r="B37" s="711" t="s">
        <v>133</v>
      </c>
      <c r="C37" s="120">
        <v>12500</v>
      </c>
      <c r="D37" s="113">
        <f t="shared" ref="D37" si="25">ROUND(C37/12*$B$3,0)</f>
        <v>8333</v>
      </c>
      <c r="E37" s="120">
        <v>8286</v>
      </c>
      <c r="F37" s="125">
        <f t="shared" ref="F37:F38" si="26">E37/D37*100</f>
        <v>99.43597743909757</v>
      </c>
      <c r="G37" s="511">
        <v>11206.99942</v>
      </c>
      <c r="H37" s="690">
        <f t="shared" ref="H37:H38" si="27">ROUND(G37/12*$B$3,0)</f>
        <v>7471</v>
      </c>
      <c r="I37" s="504">
        <v>6317.5805099999998</v>
      </c>
      <c r="J37" s="503">
        <f t="shared" ref="J37" si="28">I37/H37*100</f>
        <v>84.561377459510098</v>
      </c>
      <c r="L37" s="112"/>
    </row>
    <row r="38" spans="1:249" s="37" customFormat="1" ht="30.75" thickBot="1" x14ac:dyDescent="0.3">
      <c r="A38" s="18">
        <v>1</v>
      </c>
      <c r="B38" s="711" t="s">
        <v>135</v>
      </c>
      <c r="C38" s="120">
        <v>50</v>
      </c>
      <c r="D38" s="764">
        <f>ROUND(C38/10*6,0)</f>
        <v>30</v>
      </c>
      <c r="E38" s="120"/>
      <c r="F38" s="125">
        <f t="shared" si="26"/>
        <v>0</v>
      </c>
      <c r="G38" s="511"/>
      <c r="H38" s="690">
        <f t="shared" si="27"/>
        <v>0</v>
      </c>
      <c r="I38" s="504"/>
      <c r="J38" s="503"/>
      <c r="L38" s="112"/>
    </row>
    <row r="39" spans="1:249" s="37" customFormat="1" ht="17.25" customHeight="1" thickBot="1" x14ac:dyDescent="0.3">
      <c r="A39" s="18">
        <v>1</v>
      </c>
      <c r="B39" s="117" t="s">
        <v>3</v>
      </c>
      <c r="C39" s="464"/>
      <c r="D39" s="464"/>
      <c r="E39" s="464"/>
      <c r="F39" s="465"/>
      <c r="G39" s="506">
        <f>G31+G26+G37</f>
        <v>41504.326180444448</v>
      </c>
      <c r="H39" s="506">
        <f t="shared" ref="H39:I39" si="29">H31+H26+H37</f>
        <v>27668</v>
      </c>
      <c r="I39" s="506">
        <f t="shared" si="29"/>
        <v>25377.08986</v>
      </c>
      <c r="J39" s="507">
        <f t="shared" si="21"/>
        <v>91.720000939713756</v>
      </c>
      <c r="L39" s="112"/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10"/>
      <c r="H40" s="510"/>
      <c r="I40" s="510"/>
      <c r="J40" s="510"/>
      <c r="K40" s="35"/>
      <c r="L40" s="769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77</v>
      </c>
      <c r="C41" s="163"/>
      <c r="D41" s="163"/>
      <c r="E41" s="163"/>
      <c r="F41" s="163"/>
      <c r="G41" s="502"/>
      <c r="H41" s="502"/>
      <c r="I41" s="502"/>
      <c r="J41" s="502"/>
      <c r="K41" s="13"/>
      <c r="L41" s="767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2" t="s">
        <v>130</v>
      </c>
      <c r="C42" s="120">
        <f>SUM(C43:C44)</f>
        <v>7522</v>
      </c>
      <c r="D42" s="120">
        <f>SUM(D43:D44)</f>
        <v>5014</v>
      </c>
      <c r="E42" s="120">
        <f>SUM(E43:E44)</f>
        <v>5030</v>
      </c>
      <c r="F42" s="125">
        <f>E42/D42*100</f>
        <v>100.31910650179496</v>
      </c>
      <c r="G42" s="511">
        <f>SUM(G43:G44)</f>
        <v>17941.696129777778</v>
      </c>
      <c r="H42" s="511">
        <f t="shared" ref="H42:I42" si="30">SUM(H43:H44)</f>
        <v>11961</v>
      </c>
      <c r="I42" s="511">
        <f t="shared" si="30"/>
        <v>10946.311680000003</v>
      </c>
      <c r="J42" s="505">
        <f t="shared" ref="J42:J49" si="31">I42/H42*100</f>
        <v>91.516693253072518</v>
      </c>
      <c r="L42" s="112"/>
    </row>
    <row r="43" spans="1:249" s="37" customFormat="1" ht="30" x14ac:dyDescent="0.25">
      <c r="A43" s="18">
        <v>1</v>
      </c>
      <c r="B43" s="73" t="s">
        <v>83</v>
      </c>
      <c r="C43" s="120">
        <v>5786</v>
      </c>
      <c r="D43" s="113">
        <f t="shared" ref="D43:D46" si="32">ROUND(C43/12*$B$3,0)</f>
        <v>3857</v>
      </c>
      <c r="E43" s="120">
        <v>4123</v>
      </c>
      <c r="F43" s="125">
        <f>E43/D43*100</f>
        <v>106.89655172413792</v>
      </c>
      <c r="G43" s="511">
        <v>14197.769089777779</v>
      </c>
      <c r="H43" s="690">
        <f t="shared" ref="H43:H46" si="33">ROUND(G43/12*$B$3,0)</f>
        <v>9465</v>
      </c>
      <c r="I43" s="511">
        <v>8889.0613500000018</v>
      </c>
      <c r="J43" s="505">
        <f t="shared" si="31"/>
        <v>93.915069730586382</v>
      </c>
      <c r="L43" s="112"/>
    </row>
    <row r="44" spans="1:249" s="37" customFormat="1" ht="30" x14ac:dyDescent="0.25">
      <c r="A44" s="18">
        <v>1</v>
      </c>
      <c r="B44" s="73" t="s">
        <v>84</v>
      </c>
      <c r="C44" s="120">
        <v>1736</v>
      </c>
      <c r="D44" s="113">
        <f t="shared" si="32"/>
        <v>1157</v>
      </c>
      <c r="E44" s="120">
        <v>907</v>
      </c>
      <c r="F44" s="125">
        <f>E44/D44*100</f>
        <v>78.392394122731204</v>
      </c>
      <c r="G44" s="511">
        <v>3743.92704</v>
      </c>
      <c r="H44" s="690">
        <f t="shared" si="33"/>
        <v>2496</v>
      </c>
      <c r="I44" s="511">
        <v>2057.2503299999998</v>
      </c>
      <c r="J44" s="505">
        <f t="shared" si="31"/>
        <v>82.421888221153836</v>
      </c>
      <c r="L44" s="112"/>
    </row>
    <row r="45" spans="1:249" s="37" customFormat="1" ht="30" x14ac:dyDescent="0.25">
      <c r="A45" s="18">
        <v>1</v>
      </c>
      <c r="B45" s="212" t="s">
        <v>122</v>
      </c>
      <c r="C45" s="120">
        <f>SUM(C46)</f>
        <v>2000</v>
      </c>
      <c r="D45" s="120">
        <f t="shared" ref="D45:I45" si="34">SUM(D46)</f>
        <v>1333</v>
      </c>
      <c r="E45" s="120">
        <f t="shared" si="34"/>
        <v>542</v>
      </c>
      <c r="F45" s="125">
        <f t="shared" ref="F45:F48" si="35">E45/D45*100</f>
        <v>40.660165041260314</v>
      </c>
      <c r="G45" s="504">
        <f t="shared" si="34"/>
        <v>3507.74</v>
      </c>
      <c r="H45" s="504">
        <f t="shared" si="34"/>
        <v>2338</v>
      </c>
      <c r="I45" s="504">
        <f t="shared" si="34"/>
        <v>947.79714000000013</v>
      </c>
      <c r="J45" s="505">
        <f t="shared" si="31"/>
        <v>40.538799828913611</v>
      </c>
      <c r="L45" s="112"/>
    </row>
    <row r="46" spans="1:249" s="37" customFormat="1" ht="30" x14ac:dyDescent="0.25">
      <c r="A46" s="18">
        <v>1</v>
      </c>
      <c r="B46" s="309" t="s">
        <v>118</v>
      </c>
      <c r="C46" s="186">
        <v>2000</v>
      </c>
      <c r="D46" s="324">
        <f t="shared" si="32"/>
        <v>1333</v>
      </c>
      <c r="E46" s="186">
        <v>542</v>
      </c>
      <c r="F46" s="406">
        <f t="shared" si="35"/>
        <v>40.660165041260314</v>
      </c>
      <c r="G46" s="512">
        <v>3507.74</v>
      </c>
      <c r="H46" s="691">
        <f t="shared" si="33"/>
        <v>2338</v>
      </c>
      <c r="I46" s="512">
        <v>947.79714000000013</v>
      </c>
      <c r="J46" s="505">
        <f t="shared" si="31"/>
        <v>40.538799828913611</v>
      </c>
      <c r="L46" s="112"/>
    </row>
    <row r="47" spans="1:249" s="37" customFormat="1" ht="30" x14ac:dyDescent="0.25">
      <c r="A47" s="18">
        <v>1</v>
      </c>
      <c r="B47" s="711" t="s">
        <v>133</v>
      </c>
      <c r="C47" s="120">
        <v>8800</v>
      </c>
      <c r="D47" s="113">
        <f t="shared" ref="D47" si="36">ROUND(C47/12*$B$3,0)</f>
        <v>5867</v>
      </c>
      <c r="E47" s="120">
        <v>6683</v>
      </c>
      <c r="F47" s="125">
        <f t="shared" si="35"/>
        <v>113.90830066473497</v>
      </c>
      <c r="G47" s="511">
        <v>6788.848</v>
      </c>
      <c r="H47" s="690">
        <f t="shared" ref="H47:H48" si="37">ROUND(G47/12*$B$3,0)</f>
        <v>4526</v>
      </c>
      <c r="I47" s="511">
        <v>4913.5056199999999</v>
      </c>
      <c r="J47" s="505">
        <f t="shared" ref="J47" si="38">I47/H47*100</f>
        <v>108.56176800707027</v>
      </c>
      <c r="L47" s="112"/>
    </row>
    <row r="48" spans="1:249" s="37" customFormat="1" ht="30.75" thickBot="1" x14ac:dyDescent="0.3">
      <c r="A48" s="18">
        <v>1</v>
      </c>
      <c r="B48" s="711" t="s">
        <v>135</v>
      </c>
      <c r="C48" s="120">
        <v>2000</v>
      </c>
      <c r="D48" s="764">
        <f>ROUND(C48/10*6,0)</f>
        <v>1200</v>
      </c>
      <c r="E48" s="120">
        <v>1863</v>
      </c>
      <c r="F48" s="125">
        <f t="shared" si="35"/>
        <v>155.25</v>
      </c>
      <c r="G48" s="511"/>
      <c r="H48" s="690">
        <f t="shared" si="37"/>
        <v>0</v>
      </c>
      <c r="I48" s="511">
        <v>1437.2299800000001</v>
      </c>
      <c r="J48" s="505"/>
      <c r="L48" s="112"/>
    </row>
    <row r="49" spans="1:12" s="37" customFormat="1" ht="17.25" customHeight="1" thickBot="1" x14ac:dyDescent="0.3">
      <c r="A49" s="18">
        <v>1</v>
      </c>
      <c r="B49" s="117" t="s">
        <v>3</v>
      </c>
      <c r="C49" s="464"/>
      <c r="D49" s="464"/>
      <c r="E49" s="464"/>
      <c r="F49" s="465"/>
      <c r="G49" s="506">
        <f>G42+G45+G47</f>
        <v>28238.284129777778</v>
      </c>
      <c r="H49" s="506">
        <f t="shared" ref="H49:I49" si="39">H42+H45+H47</f>
        <v>18825</v>
      </c>
      <c r="I49" s="506">
        <f t="shared" si="39"/>
        <v>16807.614440000005</v>
      </c>
      <c r="J49" s="513">
        <f t="shared" si="31"/>
        <v>89.283476440903073</v>
      </c>
      <c r="L49" s="112"/>
    </row>
    <row r="50" spans="1:12" ht="15" customHeight="1" x14ac:dyDescent="0.25">
      <c r="A50" s="18">
        <v>1</v>
      </c>
      <c r="B50" s="93"/>
      <c r="C50" s="162"/>
      <c r="D50" s="162"/>
      <c r="E50" s="162"/>
      <c r="F50" s="162"/>
      <c r="G50" s="514"/>
      <c r="H50" s="514"/>
      <c r="I50" s="514"/>
      <c r="J50" s="514"/>
    </row>
    <row r="51" spans="1:12" ht="33" customHeight="1" x14ac:dyDescent="0.25">
      <c r="A51" s="18">
        <v>1</v>
      </c>
      <c r="B51" s="180" t="s">
        <v>78</v>
      </c>
      <c r="C51" s="163"/>
      <c r="D51" s="163"/>
      <c r="E51" s="163"/>
      <c r="F51" s="163"/>
      <c r="G51" s="502"/>
      <c r="H51" s="502"/>
      <c r="I51" s="502"/>
      <c r="J51" s="502"/>
    </row>
    <row r="52" spans="1:12" s="37" customFormat="1" ht="30" x14ac:dyDescent="0.25">
      <c r="A52" s="18">
        <v>1</v>
      </c>
      <c r="B52" s="212" t="s">
        <v>130</v>
      </c>
      <c r="C52" s="120">
        <f>SUM(C53:C54)</f>
        <v>16699</v>
      </c>
      <c r="D52" s="120">
        <f>SUM(D53:D54)</f>
        <v>11132</v>
      </c>
      <c r="E52" s="120">
        <f>SUM(E53:E54)</f>
        <v>12646</v>
      </c>
      <c r="F52" s="125">
        <f t="shared" ref="F52:F56" si="40">E52/D52*100</f>
        <v>113.600431189364</v>
      </c>
      <c r="G52" s="511">
        <f>SUM(G53:G54)</f>
        <v>39830.934244444441</v>
      </c>
      <c r="H52" s="511">
        <f t="shared" ref="H52:I52" si="41">SUM(H53:H54)</f>
        <v>26554</v>
      </c>
      <c r="I52" s="511">
        <f t="shared" si="41"/>
        <v>31417.552790000002</v>
      </c>
      <c r="J52" s="505">
        <f t="shared" ref="J52:J60" si="42">I52/H52*100</f>
        <v>118.31570682383068</v>
      </c>
      <c r="L52" s="112"/>
    </row>
    <row r="53" spans="1:12" s="37" customFormat="1" ht="30" x14ac:dyDescent="0.25">
      <c r="A53" s="18">
        <v>1</v>
      </c>
      <c r="B53" s="73" t="s">
        <v>83</v>
      </c>
      <c r="C53" s="120">
        <v>12845</v>
      </c>
      <c r="D53" s="113">
        <f t="shared" ref="D53:D56" si="43">ROUND(C53/12*$B$3,0)</f>
        <v>8563</v>
      </c>
      <c r="E53" s="120">
        <v>9614</v>
      </c>
      <c r="F53" s="125">
        <f t="shared" si="40"/>
        <v>112.27373584024292</v>
      </c>
      <c r="G53" s="511">
        <v>31519.243684444442</v>
      </c>
      <c r="H53" s="690">
        <f t="shared" ref="H53" si="44">ROUND(G53/12*$B$3,0)</f>
        <v>21013</v>
      </c>
      <c r="I53" s="511">
        <v>24625.477460000002</v>
      </c>
      <c r="J53" s="505">
        <f t="shared" si="42"/>
        <v>117.19163118069767</v>
      </c>
      <c r="L53" s="112"/>
    </row>
    <row r="54" spans="1:12" s="37" customFormat="1" ht="30" x14ac:dyDescent="0.25">
      <c r="A54" s="18">
        <v>1</v>
      </c>
      <c r="B54" s="73" t="s">
        <v>84</v>
      </c>
      <c r="C54" s="120">
        <v>3854</v>
      </c>
      <c r="D54" s="113">
        <f t="shared" si="43"/>
        <v>2569</v>
      </c>
      <c r="E54" s="120">
        <v>3032</v>
      </c>
      <c r="F54" s="125">
        <f t="shared" si="40"/>
        <v>118.02257687816271</v>
      </c>
      <c r="G54" s="511">
        <v>8311.6905600000009</v>
      </c>
      <c r="H54" s="690">
        <f>ROUND(G54/12*$B$3,0)</f>
        <v>5541</v>
      </c>
      <c r="I54" s="511">
        <v>6792.0753299999997</v>
      </c>
      <c r="J54" s="505">
        <f t="shared" si="42"/>
        <v>122.57851164049809</v>
      </c>
      <c r="L54" s="112"/>
    </row>
    <row r="55" spans="1:12" s="37" customFormat="1" ht="30" x14ac:dyDescent="0.25">
      <c r="A55" s="18">
        <v>1</v>
      </c>
      <c r="B55" s="213" t="s">
        <v>122</v>
      </c>
      <c r="C55" s="120">
        <f>SUM(C56)</f>
        <v>8030</v>
      </c>
      <c r="D55" s="120">
        <f t="shared" ref="D55:I55" si="45">SUM(D56)</f>
        <v>5353</v>
      </c>
      <c r="E55" s="120">
        <f t="shared" si="45"/>
        <v>5597</v>
      </c>
      <c r="F55" s="125">
        <f t="shared" si="40"/>
        <v>104.55819166822342</v>
      </c>
      <c r="G55" s="504">
        <f t="shared" si="45"/>
        <v>14083.5761</v>
      </c>
      <c r="H55" s="504">
        <f t="shared" si="45"/>
        <v>9389</v>
      </c>
      <c r="I55" s="504">
        <f t="shared" si="45"/>
        <v>9840.04061</v>
      </c>
      <c r="J55" s="505">
        <f t="shared" si="42"/>
        <v>104.80392597720738</v>
      </c>
      <c r="L55" s="112"/>
    </row>
    <row r="56" spans="1:12" s="37" customFormat="1" ht="30" x14ac:dyDescent="0.25">
      <c r="A56" s="18">
        <v>1</v>
      </c>
      <c r="B56" s="309" t="s">
        <v>118</v>
      </c>
      <c r="C56" s="186">
        <v>8030</v>
      </c>
      <c r="D56" s="324">
        <f t="shared" si="43"/>
        <v>5353</v>
      </c>
      <c r="E56" s="186">
        <v>5597</v>
      </c>
      <c r="F56" s="406">
        <f t="shared" si="40"/>
        <v>104.55819166822342</v>
      </c>
      <c r="G56" s="512">
        <v>14083.5761</v>
      </c>
      <c r="H56" s="691">
        <f t="shared" ref="H56:H59" si="46">ROUND(G56/12*$B$3,0)</f>
        <v>9389</v>
      </c>
      <c r="I56" s="512">
        <v>9840.04061</v>
      </c>
      <c r="J56" s="505">
        <f t="shared" si="42"/>
        <v>104.80392597720738</v>
      </c>
      <c r="L56" s="112"/>
    </row>
    <row r="57" spans="1:12" s="37" customFormat="1" ht="30" x14ac:dyDescent="0.25">
      <c r="A57" s="18">
        <v>1</v>
      </c>
      <c r="B57" s="123" t="s">
        <v>133</v>
      </c>
      <c r="C57" s="120">
        <v>32450</v>
      </c>
      <c r="D57" s="113">
        <f t="shared" ref="D57:D58" si="47">ROUND(C57/12*$B$3,0)</f>
        <v>21633</v>
      </c>
      <c r="E57" s="120">
        <v>20961</v>
      </c>
      <c r="F57" s="125">
        <f t="shared" ref="F57:F59" si="48">E57/D57*100</f>
        <v>96.893634724726112</v>
      </c>
      <c r="G57" s="511">
        <v>25033.877</v>
      </c>
      <c r="H57" s="690">
        <f t="shared" si="46"/>
        <v>16689</v>
      </c>
      <c r="I57" s="511">
        <v>16058.053819999999</v>
      </c>
      <c r="J57" s="505">
        <f t="shared" ref="J57" si="49">I57/H57*100</f>
        <v>96.219388938821965</v>
      </c>
      <c r="L57" s="112"/>
    </row>
    <row r="58" spans="1:12" s="37" customFormat="1" ht="30" x14ac:dyDescent="0.25">
      <c r="A58" s="18">
        <v>1</v>
      </c>
      <c r="B58" s="123" t="s">
        <v>134</v>
      </c>
      <c r="C58" s="120">
        <v>15500</v>
      </c>
      <c r="D58" s="113">
        <f t="shared" si="47"/>
        <v>10333</v>
      </c>
      <c r="E58" s="120">
        <v>8819</v>
      </c>
      <c r="F58" s="125">
        <f t="shared" si="48"/>
        <v>85.347914448853189</v>
      </c>
      <c r="G58" s="511"/>
      <c r="H58" s="690">
        <f t="shared" si="46"/>
        <v>0</v>
      </c>
      <c r="I58" s="511">
        <v>6755.3699200000001</v>
      </c>
      <c r="J58" s="505"/>
      <c r="L58" s="112"/>
    </row>
    <row r="59" spans="1:12" s="37" customFormat="1" ht="15.75" thickBot="1" x14ac:dyDescent="0.3">
      <c r="A59" s="18">
        <v>1</v>
      </c>
      <c r="B59" s="123" t="s">
        <v>135</v>
      </c>
      <c r="C59" s="120">
        <v>7800</v>
      </c>
      <c r="D59" s="764">
        <f>ROUND(C59/10*6,0)</f>
        <v>4680</v>
      </c>
      <c r="E59" s="120">
        <v>3017</v>
      </c>
      <c r="F59" s="125">
        <f t="shared" si="48"/>
        <v>64.465811965811966</v>
      </c>
      <c r="G59" s="511"/>
      <c r="H59" s="690">
        <f t="shared" si="46"/>
        <v>0</v>
      </c>
      <c r="I59" s="511">
        <v>2327.4948200000003</v>
      </c>
      <c r="J59" s="505"/>
      <c r="L59" s="112"/>
    </row>
    <row r="60" spans="1:12" s="37" customFormat="1" ht="15" customHeight="1" thickBot="1" x14ac:dyDescent="0.3">
      <c r="A60" s="18">
        <v>1</v>
      </c>
      <c r="B60" s="117" t="s">
        <v>3</v>
      </c>
      <c r="C60" s="464"/>
      <c r="D60" s="464"/>
      <c r="E60" s="464"/>
      <c r="F60" s="465"/>
      <c r="G60" s="506">
        <f>G52+G55+G57</f>
        <v>78948.387344444433</v>
      </c>
      <c r="H60" s="506">
        <f t="shared" ref="H60:I60" si="50">H52+H55+H57</f>
        <v>52632</v>
      </c>
      <c r="I60" s="506">
        <f t="shared" si="50"/>
        <v>57315.647219999999</v>
      </c>
      <c r="J60" s="513">
        <f t="shared" si="42"/>
        <v>108.89885852713176</v>
      </c>
      <c r="L60" s="112"/>
    </row>
    <row r="61" spans="1:12" ht="15" customHeight="1" x14ac:dyDescent="0.25">
      <c r="A61" s="18">
        <v>1</v>
      </c>
      <c r="B61" s="92"/>
      <c r="C61" s="91"/>
      <c r="D61" s="91"/>
      <c r="E61" s="164"/>
      <c r="F61" s="91"/>
      <c r="G61" s="509"/>
      <c r="H61" s="509"/>
      <c r="I61" s="510"/>
      <c r="J61" s="509"/>
    </row>
    <row r="62" spans="1:12" ht="29.25" x14ac:dyDescent="0.25">
      <c r="A62" s="18">
        <v>1</v>
      </c>
      <c r="B62" s="177" t="s">
        <v>79</v>
      </c>
      <c r="C62" s="165"/>
      <c r="D62" s="165"/>
      <c r="E62" s="165"/>
      <c r="F62" s="165"/>
      <c r="G62" s="502"/>
      <c r="H62" s="502"/>
      <c r="I62" s="502"/>
      <c r="J62" s="502"/>
    </row>
    <row r="63" spans="1:12" s="37" customFormat="1" ht="30" x14ac:dyDescent="0.25">
      <c r="A63" s="18">
        <v>1</v>
      </c>
      <c r="B63" s="212" t="s">
        <v>130</v>
      </c>
      <c r="C63" s="120">
        <f>SUM(C64:C65)</f>
        <v>420</v>
      </c>
      <c r="D63" s="120">
        <f>SUM(D64:D65)</f>
        <v>280</v>
      </c>
      <c r="E63" s="120">
        <f>SUM(E64:E65)</f>
        <v>512</v>
      </c>
      <c r="F63" s="125">
        <f t="shared" ref="F63:F72" si="51">E63/D63*100</f>
        <v>182.85714285714286</v>
      </c>
      <c r="G63" s="511">
        <f>SUM(G64:G65)</f>
        <v>2627.9366399999999</v>
      </c>
      <c r="H63" s="511">
        <f t="shared" ref="H63:I63" si="52">SUM(H64:H65)</f>
        <v>1752</v>
      </c>
      <c r="I63" s="511">
        <f t="shared" si="52"/>
        <v>3203.57888</v>
      </c>
      <c r="J63" s="511">
        <f>I63/H63*100</f>
        <v>182.85267579908674</v>
      </c>
      <c r="L63" s="112"/>
    </row>
    <row r="64" spans="1:12" s="37" customFormat="1" ht="45" x14ac:dyDescent="0.25">
      <c r="A64" s="18">
        <v>1</v>
      </c>
      <c r="B64" s="73" t="s">
        <v>124</v>
      </c>
      <c r="C64" s="120">
        <v>120</v>
      </c>
      <c r="D64" s="113">
        <f t="shared" ref="D64:D65" si="53">ROUND(C64/12*$B$3,0)</f>
        <v>80</v>
      </c>
      <c r="E64" s="120">
        <v>109</v>
      </c>
      <c r="F64" s="125">
        <f t="shared" si="51"/>
        <v>136.25</v>
      </c>
      <c r="G64" s="511">
        <v>750.83904000000007</v>
      </c>
      <c r="H64" s="690">
        <f t="shared" ref="H64:H72" si="54">ROUND(G64/12*$B$3,0)</f>
        <v>501</v>
      </c>
      <c r="I64" s="511">
        <v>682.01191000000006</v>
      </c>
      <c r="J64" s="511">
        <f t="shared" ref="J64:J73" si="55">I64/H64*100</f>
        <v>136.13012175648706</v>
      </c>
      <c r="L64" s="112"/>
    </row>
    <row r="65" spans="1:12" s="37" customFormat="1" ht="30" x14ac:dyDescent="0.25">
      <c r="A65" s="18">
        <v>1</v>
      </c>
      <c r="B65" s="73" t="s">
        <v>125</v>
      </c>
      <c r="C65" s="120">
        <v>300</v>
      </c>
      <c r="D65" s="113">
        <f t="shared" si="53"/>
        <v>200</v>
      </c>
      <c r="E65" s="120">
        <v>403</v>
      </c>
      <c r="F65" s="125">
        <f t="shared" si="51"/>
        <v>201.5</v>
      </c>
      <c r="G65" s="511">
        <v>1877.0976000000001</v>
      </c>
      <c r="H65" s="690">
        <f t="shared" si="54"/>
        <v>1251</v>
      </c>
      <c r="I65" s="511">
        <v>2521.5669699999999</v>
      </c>
      <c r="J65" s="511">
        <f t="shared" si="55"/>
        <v>201.56410631494802</v>
      </c>
      <c r="L65" s="112"/>
    </row>
    <row r="66" spans="1:12" s="37" customFormat="1" ht="30" x14ac:dyDescent="0.25">
      <c r="A66" s="18">
        <v>1</v>
      </c>
      <c r="B66" s="212" t="s">
        <v>122</v>
      </c>
      <c r="C66" s="120">
        <f>SUM(C67:C70)</f>
        <v>53705</v>
      </c>
      <c r="D66" s="120">
        <f>SUM(D67:D70)</f>
        <v>35803</v>
      </c>
      <c r="E66" s="120">
        <f>SUM(E67:E70)</f>
        <v>30337</v>
      </c>
      <c r="F66" s="125">
        <f t="shared" si="51"/>
        <v>84.733122922660115</v>
      </c>
      <c r="G66" s="511">
        <f>SUM(G67:G70)</f>
        <v>100134.69265</v>
      </c>
      <c r="H66" s="511">
        <f t="shared" ref="H66:I66" si="56">SUM(H67:H70)</f>
        <v>66756</v>
      </c>
      <c r="I66" s="511">
        <f t="shared" si="56"/>
        <v>49755.221594000002</v>
      </c>
      <c r="J66" s="511">
        <f t="shared" si="55"/>
        <v>74.53295822697585</v>
      </c>
      <c r="L66" s="112"/>
    </row>
    <row r="67" spans="1:12" s="37" customFormat="1" ht="60" x14ac:dyDescent="0.25">
      <c r="A67" s="18">
        <v>1</v>
      </c>
      <c r="B67" s="73" t="s">
        <v>129</v>
      </c>
      <c r="C67" s="120">
        <v>28000</v>
      </c>
      <c r="D67" s="113">
        <f t="shared" ref="D67:D72" si="57">ROUND(C67/12*$B$3,0)</f>
        <v>18667</v>
      </c>
      <c r="E67" s="120">
        <v>12297</v>
      </c>
      <c r="F67" s="125">
        <f t="shared" si="51"/>
        <v>65.875609364118489</v>
      </c>
      <c r="G67" s="511">
        <v>74027.05</v>
      </c>
      <c r="H67" s="690">
        <f t="shared" si="54"/>
        <v>49351</v>
      </c>
      <c r="I67" s="511">
        <v>28550.106680000004</v>
      </c>
      <c r="J67" s="511">
        <f t="shared" si="55"/>
        <v>57.851120909404074</v>
      </c>
      <c r="L67" s="112"/>
    </row>
    <row r="68" spans="1:12" s="37" customFormat="1" ht="45" x14ac:dyDescent="0.25">
      <c r="A68" s="18">
        <v>1</v>
      </c>
      <c r="B68" s="73" t="s">
        <v>119</v>
      </c>
      <c r="C68" s="120">
        <v>20100</v>
      </c>
      <c r="D68" s="113">
        <f t="shared" si="57"/>
        <v>13400</v>
      </c>
      <c r="E68" s="120">
        <v>11495</v>
      </c>
      <c r="F68" s="125">
        <f t="shared" si="51"/>
        <v>85.78358208955224</v>
      </c>
      <c r="G68" s="511">
        <v>20321.099999999999</v>
      </c>
      <c r="H68" s="690">
        <f t="shared" si="54"/>
        <v>13547</v>
      </c>
      <c r="I68" s="511">
        <v>12180.60823</v>
      </c>
      <c r="J68" s="511">
        <f t="shared" si="55"/>
        <v>89.913694766368934</v>
      </c>
      <c r="L68" s="112"/>
    </row>
    <row r="69" spans="1:12" s="37" customFormat="1" ht="30" x14ac:dyDescent="0.25">
      <c r="A69" s="18">
        <v>1</v>
      </c>
      <c r="B69" s="73" t="s">
        <v>86</v>
      </c>
      <c r="C69" s="120">
        <v>470</v>
      </c>
      <c r="D69" s="113">
        <f t="shared" si="57"/>
        <v>313</v>
      </c>
      <c r="E69" s="120">
        <v>1275</v>
      </c>
      <c r="F69" s="125">
        <f t="shared" si="51"/>
        <v>407.34824281150156</v>
      </c>
      <c r="G69" s="511">
        <v>1880.3995</v>
      </c>
      <c r="H69" s="690">
        <f>ROUND(G69/12*$B$3,0)</f>
        <v>1254</v>
      </c>
      <c r="I69" s="511">
        <v>5033.4818839999989</v>
      </c>
      <c r="J69" s="511">
        <f t="shared" si="55"/>
        <v>401.39408963317373</v>
      </c>
      <c r="L69" s="112"/>
    </row>
    <row r="70" spans="1:12" s="37" customFormat="1" ht="30" x14ac:dyDescent="0.25">
      <c r="A70" s="18">
        <v>1</v>
      </c>
      <c r="B70" s="309" t="s">
        <v>87</v>
      </c>
      <c r="C70" s="186">
        <v>5135</v>
      </c>
      <c r="D70" s="324">
        <f t="shared" si="57"/>
        <v>3423</v>
      </c>
      <c r="E70" s="186">
        <v>5270</v>
      </c>
      <c r="F70" s="406">
        <f t="shared" si="51"/>
        <v>153.95851592170609</v>
      </c>
      <c r="G70" s="512">
        <v>3906.1431500000003</v>
      </c>
      <c r="H70" s="691">
        <f t="shared" si="54"/>
        <v>2604</v>
      </c>
      <c r="I70" s="512">
        <v>3991.0247999999997</v>
      </c>
      <c r="J70" s="512">
        <f t="shared" si="55"/>
        <v>153.26516129032257</v>
      </c>
      <c r="L70" s="112"/>
    </row>
    <row r="71" spans="1:12" s="37" customFormat="1" ht="38.1" customHeight="1" x14ac:dyDescent="0.25">
      <c r="A71" s="18">
        <v>1</v>
      </c>
      <c r="B71" s="711" t="s">
        <v>133</v>
      </c>
      <c r="C71" s="120">
        <v>26692</v>
      </c>
      <c r="D71" s="113">
        <f t="shared" si="57"/>
        <v>17795</v>
      </c>
      <c r="E71" s="120">
        <v>16608</v>
      </c>
      <c r="F71" s="125">
        <f t="shared" si="51"/>
        <v>93.329586962629946</v>
      </c>
      <c r="G71" s="511">
        <v>20591.810320000001</v>
      </c>
      <c r="H71" s="690">
        <f t="shared" si="54"/>
        <v>13728</v>
      </c>
      <c r="I71" s="511">
        <v>12595.704530000001</v>
      </c>
      <c r="J71" s="511">
        <f t="shared" si="55"/>
        <v>91.751926937645692</v>
      </c>
      <c r="L71" s="112"/>
    </row>
    <row r="72" spans="1:12" s="37" customFormat="1" ht="38.1" customHeight="1" thickBot="1" x14ac:dyDescent="0.3">
      <c r="A72" s="18">
        <v>1</v>
      </c>
      <c r="B72" s="729" t="s">
        <v>134</v>
      </c>
      <c r="C72" s="120">
        <v>5100</v>
      </c>
      <c r="D72" s="113">
        <f t="shared" si="57"/>
        <v>3400</v>
      </c>
      <c r="E72" s="120">
        <v>6552</v>
      </c>
      <c r="F72" s="125">
        <f t="shared" si="51"/>
        <v>192.70588235294116</v>
      </c>
      <c r="G72" s="511"/>
      <c r="H72" s="690">
        <f t="shared" si="54"/>
        <v>0</v>
      </c>
      <c r="I72" s="511">
        <v>4932.7152400000004</v>
      </c>
      <c r="J72" s="511"/>
      <c r="L72" s="112"/>
    </row>
    <row r="73" spans="1:12" s="37" customFormat="1" ht="15.75" thickBot="1" x14ac:dyDescent="0.3">
      <c r="A73" s="18">
        <v>1</v>
      </c>
      <c r="B73" s="117" t="s">
        <v>3</v>
      </c>
      <c r="C73" s="464"/>
      <c r="D73" s="464"/>
      <c r="E73" s="464"/>
      <c r="F73" s="465"/>
      <c r="G73" s="517">
        <f>G66+G63+G71</f>
        <v>123354.43961</v>
      </c>
      <c r="H73" s="517">
        <f t="shared" ref="H73:I73" si="58">H66+H63+H71</f>
        <v>82236</v>
      </c>
      <c r="I73" s="517">
        <f t="shared" si="58"/>
        <v>65554.505004000006</v>
      </c>
      <c r="J73" s="517">
        <f t="shared" si="55"/>
        <v>79.715094367430325</v>
      </c>
      <c r="L73" s="112"/>
    </row>
    <row r="74" spans="1:12" ht="15" customHeight="1" x14ac:dyDescent="0.25">
      <c r="A74" s="18">
        <v>1</v>
      </c>
      <c r="B74" s="80"/>
      <c r="C74" s="54"/>
      <c r="D74" s="54"/>
      <c r="E74" s="166"/>
      <c r="F74" s="54"/>
      <c r="G74" s="518"/>
      <c r="H74" s="518"/>
      <c r="I74" s="519"/>
      <c r="J74" s="518"/>
    </row>
    <row r="75" spans="1:12" ht="29.25" customHeight="1" x14ac:dyDescent="0.25">
      <c r="A75" s="18">
        <v>1</v>
      </c>
      <c r="B75" s="180" t="s">
        <v>80</v>
      </c>
      <c r="C75" s="165"/>
      <c r="D75" s="165"/>
      <c r="E75" s="165"/>
      <c r="F75" s="165"/>
      <c r="G75" s="502"/>
      <c r="H75" s="502"/>
      <c r="I75" s="502"/>
      <c r="J75" s="502"/>
    </row>
    <row r="76" spans="1:12" s="37" customFormat="1" ht="39.75" customHeight="1" x14ac:dyDescent="0.25">
      <c r="A76" s="18">
        <v>1</v>
      </c>
      <c r="B76" s="212" t="s">
        <v>130</v>
      </c>
      <c r="C76" s="120">
        <f>SUM(C77:C78)</f>
        <v>4709</v>
      </c>
      <c r="D76" s="120">
        <f>SUM(D77:D78)</f>
        <v>3140</v>
      </c>
      <c r="E76" s="120">
        <f>SUM(E77:E78)</f>
        <v>4521</v>
      </c>
      <c r="F76" s="125">
        <f>E76/D76*100</f>
        <v>143.98089171974522</v>
      </c>
      <c r="G76" s="511">
        <f>SUM(G77:G78)</f>
        <v>11231.98279288889</v>
      </c>
      <c r="H76" s="511">
        <f>SUM(H77:H78)</f>
        <v>7488</v>
      </c>
      <c r="I76" s="511">
        <f t="shared" ref="I76" si="59">SUM(I77:I78)</f>
        <v>9240.2932099999998</v>
      </c>
      <c r="J76" s="511">
        <f t="shared" ref="J76:J82" si="60">I76/H76*100</f>
        <v>123.40135162927351</v>
      </c>
      <c r="L76" s="112"/>
    </row>
    <row r="77" spans="1:12" s="37" customFormat="1" ht="38.1" customHeight="1" x14ac:dyDescent="0.25">
      <c r="A77" s="18">
        <v>1</v>
      </c>
      <c r="B77" s="73" t="s">
        <v>83</v>
      </c>
      <c r="C77" s="120">
        <v>3622</v>
      </c>
      <c r="D77" s="113">
        <f t="shared" ref="D77:D80" si="61">ROUND(C77/12*$B$3,0)</f>
        <v>2415</v>
      </c>
      <c r="E77" s="120">
        <v>3342</v>
      </c>
      <c r="F77" s="125">
        <f>E77/D77*100</f>
        <v>138.38509316770185</v>
      </c>
      <c r="G77" s="511">
        <v>8887.7151128888891</v>
      </c>
      <c r="H77" s="690">
        <f>ROUND(G77/12*$B$3,0)</f>
        <v>5925</v>
      </c>
      <c r="I77" s="511">
        <v>6707.3367800000005</v>
      </c>
      <c r="J77" s="511">
        <f t="shared" si="60"/>
        <v>113.20399628691985</v>
      </c>
      <c r="L77" s="112"/>
    </row>
    <row r="78" spans="1:12" s="37" customFormat="1" ht="38.1" customHeight="1" x14ac:dyDescent="0.25">
      <c r="A78" s="18">
        <v>1</v>
      </c>
      <c r="B78" s="73" t="s">
        <v>84</v>
      </c>
      <c r="C78" s="120">
        <v>1087</v>
      </c>
      <c r="D78" s="113">
        <f t="shared" si="61"/>
        <v>725</v>
      </c>
      <c r="E78" s="120">
        <v>1179</v>
      </c>
      <c r="F78" s="125">
        <f>E78/D78*100</f>
        <v>162.62068965517241</v>
      </c>
      <c r="G78" s="511">
        <v>2344.2676800000004</v>
      </c>
      <c r="H78" s="690">
        <f>ROUND(G78/12*$B$3,0)</f>
        <v>1563</v>
      </c>
      <c r="I78" s="511">
        <v>2532.9564299999997</v>
      </c>
      <c r="J78" s="511">
        <f t="shared" si="60"/>
        <v>162.05735316698656</v>
      </c>
      <c r="L78" s="112"/>
    </row>
    <row r="79" spans="1:12" s="37" customFormat="1" ht="30" x14ac:dyDescent="0.25">
      <c r="A79" s="18">
        <v>1</v>
      </c>
      <c r="B79" s="213" t="s">
        <v>122</v>
      </c>
      <c r="C79" s="120">
        <f>SUM(C80)</f>
        <v>100</v>
      </c>
      <c r="D79" s="120">
        <f t="shared" ref="D79:I79" si="62">SUM(D80)</f>
        <v>67</v>
      </c>
      <c r="E79" s="120">
        <f t="shared" si="62"/>
        <v>81</v>
      </c>
      <c r="F79" s="125">
        <f t="shared" ref="F79:F81" si="63">E79/D79*100</f>
        <v>120.89552238805969</v>
      </c>
      <c r="G79" s="504">
        <f t="shared" si="62"/>
        <v>175.387</v>
      </c>
      <c r="H79" s="504">
        <f t="shared" si="62"/>
        <v>117</v>
      </c>
      <c r="I79" s="504">
        <f t="shared" si="62"/>
        <v>139.60808000000003</v>
      </c>
      <c r="J79" s="511">
        <f t="shared" si="60"/>
        <v>119.32314529914532</v>
      </c>
      <c r="L79" s="112"/>
    </row>
    <row r="80" spans="1:12" s="37" customFormat="1" ht="38.1" customHeight="1" x14ac:dyDescent="0.25">
      <c r="A80" s="18">
        <v>1</v>
      </c>
      <c r="B80" s="309" t="s">
        <v>118</v>
      </c>
      <c r="C80" s="186">
        <v>100</v>
      </c>
      <c r="D80" s="324">
        <f t="shared" si="61"/>
        <v>67</v>
      </c>
      <c r="E80" s="186">
        <v>81</v>
      </c>
      <c r="F80" s="406">
        <f t="shared" si="63"/>
        <v>120.89552238805969</v>
      </c>
      <c r="G80" s="512">
        <v>175.387</v>
      </c>
      <c r="H80" s="691">
        <f t="shared" ref="H80:H81" si="64">ROUND(G80/12*$B$3,0)</f>
        <v>117</v>
      </c>
      <c r="I80" s="512">
        <v>139.60808000000003</v>
      </c>
      <c r="J80" s="512">
        <f t="shared" si="60"/>
        <v>119.32314529914532</v>
      </c>
      <c r="L80" s="112"/>
    </row>
    <row r="81" spans="1:12" s="37" customFormat="1" ht="38.1" customHeight="1" thickBot="1" x14ac:dyDescent="0.3">
      <c r="A81" s="18">
        <v>1</v>
      </c>
      <c r="B81" s="711" t="s">
        <v>133</v>
      </c>
      <c r="C81" s="120">
        <v>7236</v>
      </c>
      <c r="D81" s="113">
        <f t="shared" ref="D81" si="65">ROUND(C81/12*$B$3,0)</f>
        <v>4824</v>
      </c>
      <c r="E81" s="120">
        <v>4342</v>
      </c>
      <c r="F81" s="125">
        <f t="shared" si="63"/>
        <v>90.008291873963515</v>
      </c>
      <c r="G81" s="511">
        <v>5582.2845599999991</v>
      </c>
      <c r="H81" s="690">
        <f t="shared" si="64"/>
        <v>3722</v>
      </c>
      <c r="I81" s="511">
        <v>3339.0785600000004</v>
      </c>
      <c r="J81" s="511">
        <f t="shared" ref="J81" si="66">I81/H81*100</f>
        <v>89.711944116066647</v>
      </c>
      <c r="L81" s="112"/>
    </row>
    <row r="82" spans="1:12" s="37" customFormat="1" ht="20.25" customHeight="1" thickBot="1" x14ac:dyDescent="0.3">
      <c r="A82" s="18">
        <v>1</v>
      </c>
      <c r="B82" s="117" t="s">
        <v>3</v>
      </c>
      <c r="C82" s="464"/>
      <c r="D82" s="464"/>
      <c r="E82" s="464"/>
      <c r="F82" s="465"/>
      <c r="G82" s="506">
        <f>G76+G79+G81</f>
        <v>16989.654352888891</v>
      </c>
      <c r="H82" s="506">
        <f t="shared" ref="H82:I82" si="67">H76+H79+H81</f>
        <v>11327</v>
      </c>
      <c r="I82" s="506">
        <f t="shared" si="67"/>
        <v>12718.97985</v>
      </c>
      <c r="J82" s="517">
        <f t="shared" si="60"/>
        <v>112.28904255319148</v>
      </c>
      <c r="L82" s="112"/>
    </row>
    <row r="83" spans="1:12" ht="15" customHeight="1" x14ac:dyDescent="0.25">
      <c r="A83" s="18">
        <v>1</v>
      </c>
      <c r="B83" s="80"/>
      <c r="C83" s="89"/>
      <c r="D83" s="89"/>
      <c r="E83" s="167"/>
      <c r="F83" s="89"/>
      <c r="G83" s="521"/>
      <c r="H83" s="521"/>
      <c r="I83" s="522"/>
      <c r="J83" s="521"/>
    </row>
    <row r="84" spans="1:12" ht="44.25" customHeight="1" x14ac:dyDescent="0.25">
      <c r="A84" s="18">
        <v>1</v>
      </c>
      <c r="B84" s="76" t="s">
        <v>100</v>
      </c>
      <c r="C84" s="165"/>
      <c r="D84" s="165"/>
      <c r="E84" s="165"/>
      <c r="F84" s="165"/>
      <c r="G84" s="502"/>
      <c r="H84" s="502"/>
      <c r="I84" s="502"/>
      <c r="J84" s="502"/>
    </row>
    <row r="85" spans="1:12" s="37" customFormat="1" ht="30" x14ac:dyDescent="0.25">
      <c r="A85" s="18">
        <v>1</v>
      </c>
      <c r="B85" s="212" t="s">
        <v>130</v>
      </c>
      <c r="C85" s="120">
        <f>SUM(C86:C87,C88)</f>
        <v>5386</v>
      </c>
      <c r="D85" s="120">
        <f t="shared" ref="D85:G85" si="68">SUM(D86:D87,D88)</f>
        <v>3591</v>
      </c>
      <c r="E85" s="120">
        <f t="shared" si="68"/>
        <v>2089</v>
      </c>
      <c r="F85" s="120">
        <f t="shared" si="68"/>
        <v>138.1055929646617</v>
      </c>
      <c r="G85" s="647">
        <f t="shared" si="68"/>
        <v>12846.85584</v>
      </c>
      <c r="H85" s="511">
        <f t="shared" ref="H85:I85" si="69">SUM(H86:H87)</f>
        <v>8564</v>
      </c>
      <c r="I85" s="511">
        <f t="shared" si="69"/>
        <v>3717.4770899999999</v>
      </c>
      <c r="J85" s="511">
        <f t="shared" ref="J85:J97" si="70">I85/H85*100</f>
        <v>43.408186478281173</v>
      </c>
      <c r="L85" s="112"/>
    </row>
    <row r="86" spans="1:12" s="37" customFormat="1" ht="30" x14ac:dyDescent="0.25">
      <c r="A86" s="18">
        <v>1</v>
      </c>
      <c r="B86" s="73" t="s">
        <v>83</v>
      </c>
      <c r="C86" s="120">
        <v>4143</v>
      </c>
      <c r="D86" s="113">
        <f>ROUND(C86/12*$B$3,0)</f>
        <v>2762</v>
      </c>
      <c r="E86" s="120">
        <v>1349</v>
      </c>
      <c r="F86" s="125">
        <f t="shared" ref="F86:F96" si="71">E86/D86*100</f>
        <v>48.841419261404781</v>
      </c>
      <c r="G86" s="511">
        <v>10166.152319999999</v>
      </c>
      <c r="H86" s="690">
        <f t="shared" ref="H86" si="72">ROUND(G86/12*$B$3,0)</f>
        <v>6777</v>
      </c>
      <c r="I86" s="511">
        <v>2160.6716000000001</v>
      </c>
      <c r="J86" s="511">
        <f t="shared" si="70"/>
        <v>31.882419949830311</v>
      </c>
      <c r="L86" s="112"/>
    </row>
    <row r="87" spans="1:12" s="37" customFormat="1" ht="30" x14ac:dyDescent="0.25">
      <c r="A87" s="18">
        <v>1</v>
      </c>
      <c r="B87" s="73" t="s">
        <v>84</v>
      </c>
      <c r="C87" s="120">
        <v>1243</v>
      </c>
      <c r="D87" s="113">
        <f>ROUND(C87/12*$B$3,0)</f>
        <v>829</v>
      </c>
      <c r="E87" s="120">
        <v>740</v>
      </c>
      <c r="F87" s="125">
        <f t="shared" si="71"/>
        <v>89.26417370325693</v>
      </c>
      <c r="G87" s="511">
        <v>2680.70352</v>
      </c>
      <c r="H87" s="690">
        <f t="shared" ref="H87:H96" si="73">ROUND(G87/12*$B$3,0)</f>
        <v>1787</v>
      </c>
      <c r="I87" s="511">
        <v>1556.8054899999997</v>
      </c>
      <c r="J87" s="511">
        <f t="shared" si="70"/>
        <v>87.118382204812519</v>
      </c>
      <c r="L87" s="112"/>
    </row>
    <row r="88" spans="1:12" s="37" customFormat="1" ht="46.5" customHeight="1" x14ac:dyDescent="0.25">
      <c r="A88" s="18">
        <v>1</v>
      </c>
      <c r="B88" s="73" t="s">
        <v>132</v>
      </c>
      <c r="C88" s="120"/>
      <c r="D88" s="113"/>
      <c r="E88" s="120"/>
      <c r="F88" s="125"/>
      <c r="G88" s="511">
        <v>0</v>
      </c>
      <c r="H88" s="690"/>
      <c r="I88" s="511"/>
      <c r="J88" s="511"/>
      <c r="L88" s="112"/>
    </row>
    <row r="89" spans="1:12" s="37" customFormat="1" ht="30" x14ac:dyDescent="0.25">
      <c r="A89" s="18">
        <v>1</v>
      </c>
      <c r="B89" s="213" t="s">
        <v>122</v>
      </c>
      <c r="C89" s="120">
        <f>SUM(C90:C94)</f>
        <v>2934</v>
      </c>
      <c r="D89" s="120">
        <f>SUM(D90:D94)</f>
        <v>1956</v>
      </c>
      <c r="E89" s="120">
        <f>SUM(E90:E94)</f>
        <v>1579</v>
      </c>
      <c r="F89" s="125">
        <f t="shared" si="71"/>
        <v>80.725971370143142</v>
      </c>
      <c r="G89" s="504">
        <f>SUM(G90:G94)</f>
        <v>5927.276499999999</v>
      </c>
      <c r="H89" s="504">
        <f>SUM(H90:H94)</f>
        <v>3952</v>
      </c>
      <c r="I89" s="504">
        <f>SUM(I90:I94)</f>
        <v>3163.3631599999999</v>
      </c>
      <c r="J89" s="511">
        <f t="shared" si="70"/>
        <v>80.044614372469638</v>
      </c>
      <c r="L89" s="112"/>
    </row>
    <row r="90" spans="1:12" s="37" customFormat="1" ht="30" x14ac:dyDescent="0.25">
      <c r="A90" s="18">
        <v>1</v>
      </c>
      <c r="B90" s="73" t="s">
        <v>118</v>
      </c>
      <c r="C90" s="120">
        <v>500</v>
      </c>
      <c r="D90" s="113">
        <f t="shared" ref="D90:D95" si="74">ROUND(C90/12*$B$3,0)</f>
        <v>333</v>
      </c>
      <c r="E90" s="120">
        <v>353</v>
      </c>
      <c r="F90" s="125">
        <f t="shared" si="71"/>
        <v>106.006006006006</v>
      </c>
      <c r="G90" s="511">
        <v>876.93499999999995</v>
      </c>
      <c r="H90" s="690">
        <f t="shared" si="73"/>
        <v>585</v>
      </c>
      <c r="I90" s="511">
        <v>595.54986999999994</v>
      </c>
      <c r="J90" s="511">
        <f t="shared" si="70"/>
        <v>101.80339658119657</v>
      </c>
      <c r="L90" s="112"/>
    </row>
    <row r="91" spans="1:12" s="37" customFormat="1" ht="56.25" customHeight="1" x14ac:dyDescent="0.25">
      <c r="A91" s="18">
        <v>1</v>
      </c>
      <c r="B91" s="73" t="s">
        <v>129</v>
      </c>
      <c r="C91" s="120">
        <v>2190</v>
      </c>
      <c r="D91" s="113">
        <f t="shared" si="74"/>
        <v>1460</v>
      </c>
      <c r="E91" s="120">
        <v>480</v>
      </c>
      <c r="F91" s="125">
        <f t="shared" si="71"/>
        <v>32.87671232876712</v>
      </c>
      <c r="G91" s="511">
        <v>4720.2197500000002</v>
      </c>
      <c r="H91" s="690">
        <f t="shared" si="73"/>
        <v>3147</v>
      </c>
      <c r="I91" s="511">
        <v>1483.7680800000001</v>
      </c>
      <c r="J91" s="511">
        <f t="shared" si="70"/>
        <v>47.14865204957102</v>
      </c>
      <c r="L91" s="112"/>
    </row>
    <row r="92" spans="1:12" s="37" customFormat="1" ht="56.25" customHeight="1" x14ac:dyDescent="0.25">
      <c r="A92" s="18">
        <v>1</v>
      </c>
      <c r="B92" s="73" t="s">
        <v>131</v>
      </c>
      <c r="C92" s="120">
        <v>189</v>
      </c>
      <c r="D92" s="113">
        <f t="shared" si="74"/>
        <v>126</v>
      </c>
      <c r="E92" s="120">
        <v>619</v>
      </c>
      <c r="F92" s="125">
        <f t="shared" si="71"/>
        <v>491.26984126984132</v>
      </c>
      <c r="G92" s="511">
        <v>191.07900000000001</v>
      </c>
      <c r="H92" s="690">
        <f t="shared" si="73"/>
        <v>127</v>
      </c>
      <c r="I92" s="511">
        <v>566.78116999999997</v>
      </c>
      <c r="J92" s="511">
        <f t="shared" si="70"/>
        <v>446.2843858267716</v>
      </c>
      <c r="L92" s="112"/>
    </row>
    <row r="93" spans="1:12" s="37" customFormat="1" ht="38.1" customHeight="1" x14ac:dyDescent="0.25">
      <c r="A93" s="18">
        <v>1</v>
      </c>
      <c r="B93" s="73" t="s">
        <v>86</v>
      </c>
      <c r="C93" s="120">
        <v>30</v>
      </c>
      <c r="D93" s="113">
        <f t="shared" si="74"/>
        <v>20</v>
      </c>
      <c r="E93" s="120">
        <v>127</v>
      </c>
      <c r="F93" s="125">
        <f t="shared" si="71"/>
        <v>635</v>
      </c>
      <c r="G93" s="511">
        <v>120.02549999999999</v>
      </c>
      <c r="H93" s="690">
        <f t="shared" si="73"/>
        <v>80</v>
      </c>
      <c r="I93" s="511">
        <v>517.26404000000002</v>
      </c>
      <c r="J93" s="511">
        <f t="shared" si="70"/>
        <v>646.58005000000003</v>
      </c>
      <c r="L93" s="112"/>
    </row>
    <row r="94" spans="1:12" s="37" customFormat="1" ht="38.1" customHeight="1" x14ac:dyDescent="0.25">
      <c r="A94" s="18">
        <v>1</v>
      </c>
      <c r="B94" s="73" t="s">
        <v>87</v>
      </c>
      <c r="C94" s="120">
        <v>25</v>
      </c>
      <c r="D94" s="113">
        <f t="shared" si="74"/>
        <v>17</v>
      </c>
      <c r="E94" s="120">
        <v>0</v>
      </c>
      <c r="F94" s="125">
        <f t="shared" si="71"/>
        <v>0</v>
      </c>
      <c r="G94" s="511">
        <v>19.017250000000001</v>
      </c>
      <c r="H94" s="690">
        <f t="shared" si="73"/>
        <v>13</v>
      </c>
      <c r="I94" s="511">
        <v>0</v>
      </c>
      <c r="J94" s="511">
        <f t="shared" si="70"/>
        <v>0</v>
      </c>
      <c r="L94" s="112"/>
    </row>
    <row r="95" spans="1:12" s="37" customFormat="1" ht="30" x14ac:dyDescent="0.25">
      <c r="A95" s="18">
        <v>1</v>
      </c>
      <c r="B95" s="711" t="s">
        <v>133</v>
      </c>
      <c r="C95" s="120">
        <v>9393</v>
      </c>
      <c r="D95" s="113">
        <f t="shared" si="74"/>
        <v>6262</v>
      </c>
      <c r="E95" s="120">
        <v>3094</v>
      </c>
      <c r="F95" s="125">
        <f t="shared" si="71"/>
        <v>49.409134461833283</v>
      </c>
      <c r="G95" s="511">
        <v>7246.3237800000006</v>
      </c>
      <c r="H95" s="690">
        <f t="shared" si="73"/>
        <v>4831</v>
      </c>
      <c r="I95" s="511">
        <v>2382.1913300000001</v>
      </c>
      <c r="J95" s="505">
        <f t="shared" si="70"/>
        <v>49.310522252121714</v>
      </c>
      <c r="L95" s="112"/>
    </row>
    <row r="96" spans="1:12" s="37" customFormat="1" ht="30" x14ac:dyDescent="0.25">
      <c r="A96" s="18">
        <v>1</v>
      </c>
      <c r="B96" s="711" t="s">
        <v>135</v>
      </c>
      <c r="C96" s="120">
        <v>400</v>
      </c>
      <c r="D96" s="764">
        <f>ROUND(C96/10*6,0)</f>
        <v>240</v>
      </c>
      <c r="E96" s="120">
        <v>668</v>
      </c>
      <c r="F96" s="125">
        <f t="shared" si="71"/>
        <v>278.33333333333331</v>
      </c>
      <c r="G96" s="511"/>
      <c r="H96" s="690">
        <f t="shared" si="73"/>
        <v>0</v>
      </c>
      <c r="I96" s="511">
        <v>515.33528000000001</v>
      </c>
      <c r="J96" s="505"/>
      <c r="L96" s="112"/>
    </row>
    <row r="97" spans="1:12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15">
        <f>G85+G89+G95</f>
        <v>26020.456120000003</v>
      </c>
      <c r="H97" s="515">
        <f t="shared" ref="H97:I97" si="75">H85+H89+H95</f>
        <v>17347</v>
      </c>
      <c r="I97" s="515">
        <f t="shared" si="75"/>
        <v>9263.0315799999989</v>
      </c>
      <c r="J97" s="515">
        <f t="shared" si="70"/>
        <v>53.398464172479386</v>
      </c>
      <c r="L97" s="112"/>
    </row>
    <row r="98" spans="1:12" s="37" customFormat="1" ht="15.75" customHeight="1" x14ac:dyDescent="0.25">
      <c r="A98" s="18">
        <v>1</v>
      </c>
      <c r="C98" s="78"/>
      <c r="D98" s="78"/>
      <c r="E98" s="153"/>
      <c r="F98" s="78"/>
      <c r="G98" s="523"/>
      <c r="H98" s="523"/>
      <c r="I98" s="524"/>
      <c r="J98" s="523"/>
      <c r="L98" s="112"/>
    </row>
    <row r="99" spans="1:12" ht="29.25" customHeight="1" x14ac:dyDescent="0.25">
      <c r="A99" s="18">
        <v>1</v>
      </c>
      <c r="B99" s="76" t="s">
        <v>101</v>
      </c>
      <c r="C99" s="49"/>
      <c r="D99" s="49"/>
      <c r="E99" s="165"/>
      <c r="F99" s="49"/>
      <c r="G99" s="501"/>
      <c r="H99" s="501"/>
      <c r="I99" s="502"/>
      <c r="J99" s="501"/>
    </row>
    <row r="100" spans="1:12" s="37" customFormat="1" ht="45" customHeight="1" x14ac:dyDescent="0.25">
      <c r="A100" s="18">
        <v>1</v>
      </c>
      <c r="B100" s="212" t="s">
        <v>130</v>
      </c>
      <c r="C100" s="120">
        <f>SUM(C101:C102)</f>
        <v>1584</v>
      </c>
      <c r="D100" s="120">
        <f>SUM(D101:D102)</f>
        <v>1056</v>
      </c>
      <c r="E100" s="120">
        <f>SUM(E101:E102)</f>
        <v>985</v>
      </c>
      <c r="F100" s="125">
        <f>E100/D100*100</f>
        <v>93.276515151515156</v>
      </c>
      <c r="G100" s="511">
        <f>SUM(G101:G102)</f>
        <v>3776.8872657777779</v>
      </c>
      <c r="H100" s="511">
        <f t="shared" ref="H100:I100" si="76">SUM(H101:H102)</f>
        <v>2518</v>
      </c>
      <c r="I100" s="511">
        <f t="shared" si="76"/>
        <v>1904.6998899999999</v>
      </c>
      <c r="J100" s="511">
        <f>I91/H91*100</f>
        <v>47.14865204957102</v>
      </c>
      <c r="L100" s="112"/>
    </row>
    <row r="101" spans="1:12" s="37" customFormat="1" ht="38.1" customHeight="1" x14ac:dyDescent="0.25">
      <c r="A101" s="18">
        <v>1</v>
      </c>
      <c r="B101" s="73" t="s">
        <v>83</v>
      </c>
      <c r="C101" s="120">
        <v>1214</v>
      </c>
      <c r="D101" s="113">
        <f t="shared" ref="D101:D105" si="77">ROUND(C101/12*$B$3,0)</f>
        <v>809</v>
      </c>
      <c r="E101" s="120">
        <v>689</v>
      </c>
      <c r="F101" s="125">
        <f>E101/D101*100</f>
        <v>85.166872682323856</v>
      </c>
      <c r="G101" s="511">
        <v>2978.930465777778</v>
      </c>
      <c r="H101" s="690">
        <f t="shared" ref="H101" si="78">ROUND(G101/12*$B$3,0)</f>
        <v>1986</v>
      </c>
      <c r="I101" s="511">
        <v>1203.3084199999998</v>
      </c>
      <c r="J101" s="511">
        <f t="shared" ref="J101:J122" si="79">I101/H101*100</f>
        <v>60.589547834843906</v>
      </c>
      <c r="L101" s="112"/>
    </row>
    <row r="102" spans="1:12" s="37" customFormat="1" ht="38.1" customHeight="1" x14ac:dyDescent="0.25">
      <c r="A102" s="18">
        <v>1</v>
      </c>
      <c r="B102" s="73" t="s">
        <v>84</v>
      </c>
      <c r="C102" s="120">
        <v>370</v>
      </c>
      <c r="D102" s="113">
        <f t="shared" si="77"/>
        <v>247</v>
      </c>
      <c r="E102" s="120">
        <v>296</v>
      </c>
      <c r="F102" s="125">
        <f>E102/D102*100</f>
        <v>119.83805668016194</v>
      </c>
      <c r="G102" s="511">
        <v>797.95680000000004</v>
      </c>
      <c r="H102" s="690">
        <f t="shared" ref="H102:H105" si="80">ROUND(G102/12*$B$3,0)</f>
        <v>532</v>
      </c>
      <c r="I102" s="511">
        <v>701.39147000000014</v>
      </c>
      <c r="J102" s="511">
        <f t="shared" si="79"/>
        <v>131.84050187969927</v>
      </c>
      <c r="L102" s="112"/>
    </row>
    <row r="103" spans="1:12" s="37" customFormat="1" ht="30" x14ac:dyDescent="0.25">
      <c r="A103" s="18">
        <v>1</v>
      </c>
      <c r="B103" s="213" t="s">
        <v>122</v>
      </c>
      <c r="C103" s="120">
        <f>SUM(C104)</f>
        <v>357</v>
      </c>
      <c r="D103" s="120">
        <f t="shared" ref="D103:I103" si="81">SUM(D104)</f>
        <v>238</v>
      </c>
      <c r="E103" s="120">
        <f t="shared" si="81"/>
        <v>285</v>
      </c>
      <c r="F103" s="125">
        <f t="shared" ref="F103:F105" si="82">E103/D103*100</f>
        <v>119.74789915966386</v>
      </c>
      <c r="G103" s="504">
        <f t="shared" si="81"/>
        <v>626.13158999999996</v>
      </c>
      <c r="H103" s="504">
        <f t="shared" si="81"/>
        <v>417</v>
      </c>
      <c r="I103" s="504">
        <f t="shared" si="81"/>
        <v>475.14445999999992</v>
      </c>
      <c r="J103" s="511">
        <f t="shared" si="79"/>
        <v>113.94351558752996</v>
      </c>
      <c r="L103" s="112"/>
    </row>
    <row r="104" spans="1:12" s="37" customFormat="1" ht="30" x14ac:dyDescent="0.25">
      <c r="A104" s="18">
        <v>1</v>
      </c>
      <c r="B104" s="347" t="s">
        <v>118</v>
      </c>
      <c r="C104" s="120">
        <v>357</v>
      </c>
      <c r="D104" s="113">
        <f t="shared" si="77"/>
        <v>238</v>
      </c>
      <c r="E104" s="120">
        <v>285</v>
      </c>
      <c r="F104" s="125">
        <f t="shared" si="82"/>
        <v>119.74789915966386</v>
      </c>
      <c r="G104" s="511">
        <v>626.13158999999996</v>
      </c>
      <c r="H104" s="690">
        <f t="shared" si="80"/>
        <v>417</v>
      </c>
      <c r="I104" s="511">
        <v>475.14445999999992</v>
      </c>
      <c r="J104" s="511">
        <f t="shared" si="79"/>
        <v>113.94351558752996</v>
      </c>
      <c r="L104" s="112"/>
    </row>
    <row r="105" spans="1:12" s="37" customFormat="1" ht="30" x14ac:dyDescent="0.25">
      <c r="A105" s="18">
        <v>1</v>
      </c>
      <c r="B105" s="711" t="s">
        <v>133</v>
      </c>
      <c r="C105" s="120">
        <v>3566</v>
      </c>
      <c r="D105" s="113">
        <f t="shared" si="77"/>
        <v>2377</v>
      </c>
      <c r="E105" s="120">
        <v>293</v>
      </c>
      <c r="F105" s="125">
        <f t="shared" si="82"/>
        <v>12.326461926798485</v>
      </c>
      <c r="G105" s="511">
        <v>2751.0263599999998</v>
      </c>
      <c r="H105" s="690">
        <f t="shared" si="80"/>
        <v>1834</v>
      </c>
      <c r="I105" s="511">
        <v>226.03778000000003</v>
      </c>
      <c r="J105" s="505">
        <f t="shared" si="79"/>
        <v>12.324851690294441</v>
      </c>
      <c r="L105" s="112"/>
    </row>
    <row r="106" spans="1:12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20">
        <f>G100+G103+G105</f>
        <v>7154.0452157777781</v>
      </c>
      <c r="H106" s="520">
        <f t="shared" ref="H106:I106" si="83">H100+H103+H105</f>
        <v>4769</v>
      </c>
      <c r="I106" s="520">
        <f t="shared" si="83"/>
        <v>2605.88213</v>
      </c>
      <c r="J106" s="515">
        <f t="shared" si="79"/>
        <v>54.642107989096246</v>
      </c>
      <c r="L106" s="112"/>
    </row>
    <row r="107" spans="1:12" ht="15" customHeight="1" x14ac:dyDescent="0.25">
      <c r="A107" s="18">
        <v>1</v>
      </c>
      <c r="B107" s="243" t="s">
        <v>99</v>
      </c>
      <c r="C107" s="244"/>
      <c r="D107" s="244"/>
      <c r="E107" s="244"/>
      <c r="F107" s="244"/>
      <c r="G107" s="525"/>
      <c r="H107" s="525"/>
      <c r="I107" s="525"/>
      <c r="J107" s="525"/>
    </row>
    <row r="108" spans="1:12" ht="30" x14ac:dyDescent="0.25">
      <c r="A108" s="18">
        <v>1</v>
      </c>
      <c r="B108" s="222" t="s">
        <v>130</v>
      </c>
      <c r="C108" s="245">
        <f>SUM(C10,C26,C42,C52,C63,C76,C85,C100)</f>
        <v>52399</v>
      </c>
      <c r="D108" s="245">
        <f>SUM(D10,D26,D42,D52,D63,D76,D85,D100)</f>
        <v>34933</v>
      </c>
      <c r="E108" s="245">
        <f>SUM(E10,E26,E42,E52,E63,E76,E85,E100)</f>
        <v>38517</v>
      </c>
      <c r="F108" s="245">
        <f t="shared" ref="F108:F121" si="84">E108/D108*100</f>
        <v>110.25963988205993</v>
      </c>
      <c r="G108" s="526">
        <f>SUM(G10,G26,G42,G52,G63,G76,G85,G100)</f>
        <v>128234.51881955557</v>
      </c>
      <c r="H108" s="526">
        <f>SUM(H10,H26,H42,H52,H63,H76,H85,H100)</f>
        <v>85489</v>
      </c>
      <c r="I108" s="526">
        <f>SUM(I10,I26,I42,I52,I63,I76,I85,I100)</f>
        <v>91845.426887000009</v>
      </c>
      <c r="J108" s="526">
        <f t="shared" si="79"/>
        <v>107.43537400952169</v>
      </c>
    </row>
    <row r="109" spans="1:12" ht="30" x14ac:dyDescent="0.25">
      <c r="A109" s="18">
        <v>1</v>
      </c>
      <c r="B109" s="221" t="s">
        <v>83</v>
      </c>
      <c r="C109" s="245">
        <f t="shared" ref="C109:E110" si="85">SUM(C101,C86,C77,C53,C43,C27,C11)</f>
        <v>39655</v>
      </c>
      <c r="D109" s="245">
        <f t="shared" si="85"/>
        <v>26436</v>
      </c>
      <c r="E109" s="245">
        <f t="shared" si="85"/>
        <v>28899</v>
      </c>
      <c r="F109" s="245">
        <f t="shared" si="84"/>
        <v>109.31684067181118</v>
      </c>
      <c r="G109" s="526">
        <f t="shared" ref="G109:I110" si="86">SUM(G101,G86,G77,G53,G43,G27,G11)</f>
        <v>97306.002979555546</v>
      </c>
      <c r="H109" s="526">
        <f t="shared" si="86"/>
        <v>64870</v>
      </c>
      <c r="I109" s="526">
        <f t="shared" si="86"/>
        <v>66657.442657000007</v>
      </c>
      <c r="J109" s="526">
        <f t="shared" si="79"/>
        <v>102.7554226252505</v>
      </c>
    </row>
    <row r="110" spans="1:12" ht="30" x14ac:dyDescent="0.25">
      <c r="A110" s="18">
        <v>1</v>
      </c>
      <c r="B110" s="221" t="s">
        <v>84</v>
      </c>
      <c r="C110" s="245">
        <f t="shared" si="85"/>
        <v>11904</v>
      </c>
      <c r="D110" s="245">
        <f t="shared" si="85"/>
        <v>7937</v>
      </c>
      <c r="E110" s="245">
        <f t="shared" si="85"/>
        <v>8683</v>
      </c>
      <c r="F110" s="245">
        <f t="shared" si="84"/>
        <v>109.39901726092982</v>
      </c>
      <c r="G110" s="526">
        <f t="shared" si="86"/>
        <v>25672.64256</v>
      </c>
      <c r="H110" s="526">
        <f t="shared" si="86"/>
        <v>17115</v>
      </c>
      <c r="I110" s="526">
        <f t="shared" si="86"/>
        <v>19337.698579999997</v>
      </c>
      <c r="J110" s="526">
        <f t="shared" si="79"/>
        <v>112.98684534034471</v>
      </c>
    </row>
    <row r="111" spans="1:12" ht="45" x14ac:dyDescent="0.25">
      <c r="A111" s="18">
        <v>1</v>
      </c>
      <c r="B111" s="221" t="s">
        <v>124</v>
      </c>
      <c r="C111" s="245">
        <f t="shared" ref="C111:E112" si="87">SUM(C64,C29,C13)</f>
        <v>259</v>
      </c>
      <c r="D111" s="245">
        <f t="shared" si="87"/>
        <v>173</v>
      </c>
      <c r="E111" s="245">
        <f t="shared" si="87"/>
        <v>204</v>
      </c>
      <c r="F111" s="245">
        <f t="shared" si="84"/>
        <v>117.91907514450868</v>
      </c>
      <c r="G111" s="526">
        <f t="shared" ref="G111:I112" si="88">SUM(G64,G29,G13)</f>
        <v>1620.5609280000001</v>
      </c>
      <c r="H111" s="526">
        <f t="shared" si="88"/>
        <v>1081</v>
      </c>
      <c r="I111" s="526">
        <f t="shared" si="88"/>
        <v>1276.42596</v>
      </c>
      <c r="J111" s="526">
        <f t="shared" si="79"/>
        <v>118.07825716928771</v>
      </c>
    </row>
    <row r="112" spans="1:12" ht="30" x14ac:dyDescent="0.25">
      <c r="A112" s="18">
        <v>1</v>
      </c>
      <c r="B112" s="221" t="s">
        <v>125</v>
      </c>
      <c r="C112" s="245">
        <f t="shared" si="87"/>
        <v>581</v>
      </c>
      <c r="D112" s="245">
        <f t="shared" si="87"/>
        <v>387</v>
      </c>
      <c r="E112" s="245">
        <f t="shared" si="87"/>
        <v>731</v>
      </c>
      <c r="F112" s="245">
        <f t="shared" si="84"/>
        <v>188.88888888888889</v>
      </c>
      <c r="G112" s="526">
        <f t="shared" si="88"/>
        <v>3635.3123519999999</v>
      </c>
      <c r="H112" s="526">
        <f t="shared" si="88"/>
        <v>2423</v>
      </c>
      <c r="I112" s="526">
        <f t="shared" si="88"/>
        <v>4573.8596899999993</v>
      </c>
      <c r="J112" s="526">
        <f t="shared" si="79"/>
        <v>188.76845604622366</v>
      </c>
    </row>
    <row r="113" spans="1:12" ht="30" x14ac:dyDescent="0.25">
      <c r="A113" s="18">
        <v>1</v>
      </c>
      <c r="B113" s="222" t="s">
        <v>122</v>
      </c>
      <c r="C113" s="245">
        <f>SUM(C103,C89,C79,C66,C55,C45,C31,C15)</f>
        <v>97382</v>
      </c>
      <c r="D113" s="245">
        <f>SUM(D103,D89,D79,D66,D55,D45,D31,D15)</f>
        <v>64920</v>
      </c>
      <c r="E113" s="245">
        <f>SUM(E103,E89,E79,E66,E55,E45,E31,E15)</f>
        <v>61761</v>
      </c>
      <c r="F113" s="245">
        <f t="shared" si="84"/>
        <v>95.134011090573011</v>
      </c>
      <c r="G113" s="526">
        <f>SUM(G103,G89,G79,G66,G55,G45,G31,G15)</f>
        <v>181062.10246000002</v>
      </c>
      <c r="H113" s="526">
        <f>SUM(H103,H89,H79,H66,H55,H45,H31,H15)</f>
        <v>120707</v>
      </c>
      <c r="I113" s="526">
        <f>SUM(I103,I89,I79,I66,I55,I45,I31,I15)</f>
        <v>95082.935414000007</v>
      </c>
      <c r="J113" s="526">
        <f t="shared" si="79"/>
        <v>78.771683012584191</v>
      </c>
    </row>
    <row r="114" spans="1:12" ht="30" x14ac:dyDescent="0.25">
      <c r="A114" s="18">
        <v>1</v>
      </c>
      <c r="B114" s="221" t="s">
        <v>118</v>
      </c>
      <c r="C114" s="245">
        <f>SUM(C104,C90,C80,C56,C46,C32,C16)</f>
        <v>12995</v>
      </c>
      <c r="D114" s="245">
        <f>SUM(D104,D90,D80,D56,D46,D32,D16)</f>
        <v>8663</v>
      </c>
      <c r="E114" s="245">
        <f>SUM(E104,E90,E80,E56,E46,E32,E16)</f>
        <v>7836</v>
      </c>
      <c r="F114" s="245">
        <f t="shared" si="84"/>
        <v>90.453653468775258</v>
      </c>
      <c r="G114" s="526">
        <f>SUM(G104,G90,G80,G56,G46,G32,G16)</f>
        <v>22791.540649999999</v>
      </c>
      <c r="H114" s="526">
        <f>SUM(H104,H90,H80,H56,H46,H32,H16)</f>
        <v>15194</v>
      </c>
      <c r="I114" s="526">
        <f>SUM(I104,I90,I80,I56,I46,I32,I16)</f>
        <v>13697.368750000001</v>
      </c>
      <c r="J114" s="526">
        <f t="shared" si="79"/>
        <v>90.149853560616037</v>
      </c>
    </row>
    <row r="115" spans="1:12" ht="60" x14ac:dyDescent="0.25">
      <c r="A115" s="18">
        <v>1</v>
      </c>
      <c r="B115" s="221" t="s">
        <v>85</v>
      </c>
      <c r="C115" s="245">
        <f>SUM(C91,C67,C33,C17)</f>
        <v>48700</v>
      </c>
      <c r="D115" s="245">
        <f>SUM(D91,D67,D33,D17)</f>
        <v>32467</v>
      </c>
      <c r="E115" s="245">
        <f>SUM(E91,E67,E33,E17)</f>
        <v>18950</v>
      </c>
      <c r="F115" s="245">
        <f t="shared" si="84"/>
        <v>58.366957218098378</v>
      </c>
      <c r="G115" s="526">
        <f t="shared" ref="G115:I118" si="89">SUM(G91,G67,G33,G17)</f>
        <v>118727.36675000002</v>
      </c>
      <c r="H115" s="526">
        <f t="shared" si="89"/>
        <v>79152</v>
      </c>
      <c r="I115" s="526">
        <f t="shared" si="89"/>
        <v>40916.667710000009</v>
      </c>
      <c r="J115" s="526">
        <f t="shared" si="79"/>
        <v>51.693788798766938</v>
      </c>
    </row>
    <row r="116" spans="1:12" ht="45" x14ac:dyDescent="0.25">
      <c r="A116" s="18">
        <v>1</v>
      </c>
      <c r="B116" s="221" t="s">
        <v>119</v>
      </c>
      <c r="C116" s="245">
        <f t="shared" ref="C116:D116" si="90">SUM(C92,C68,C34,C18)</f>
        <v>24153</v>
      </c>
      <c r="D116" s="245">
        <f t="shared" si="90"/>
        <v>16102</v>
      </c>
      <c r="E116" s="245">
        <f>SUM(E92,E68,E34,E18)</f>
        <v>17792</v>
      </c>
      <c r="F116" s="245">
        <f>SUM(F92,F68,F34,F18)</f>
        <v>1143.773079097482</v>
      </c>
      <c r="G116" s="245">
        <f t="shared" si="89"/>
        <v>24418.683000000001</v>
      </c>
      <c r="H116" s="245">
        <f t="shared" si="89"/>
        <v>16278</v>
      </c>
      <c r="I116" s="644">
        <f t="shared" si="89"/>
        <v>18328.397819999998</v>
      </c>
      <c r="J116" s="526">
        <f t="shared" si="79"/>
        <v>112.59612863988204</v>
      </c>
    </row>
    <row r="117" spans="1:12" ht="30" x14ac:dyDescent="0.25">
      <c r="A117" s="18">
        <v>1</v>
      </c>
      <c r="B117" s="221" t="s">
        <v>86</v>
      </c>
      <c r="C117" s="245">
        <f t="shared" ref="C117:E118" si="91">SUM(C93,C69,C35,C19)</f>
        <v>1960</v>
      </c>
      <c r="D117" s="245">
        <f t="shared" si="91"/>
        <v>1306</v>
      </c>
      <c r="E117" s="245">
        <f t="shared" si="91"/>
        <v>2773</v>
      </c>
      <c r="F117" s="245">
        <f t="shared" si="84"/>
        <v>212.32771822358347</v>
      </c>
      <c r="G117" s="526">
        <f t="shared" si="89"/>
        <v>7841.6660000000002</v>
      </c>
      <c r="H117" s="526">
        <f t="shared" si="89"/>
        <v>5228</v>
      </c>
      <c r="I117" s="526">
        <f t="shared" si="89"/>
        <v>11218.693044</v>
      </c>
      <c r="J117" s="526">
        <f t="shared" si="79"/>
        <v>214.58861981637338</v>
      </c>
    </row>
    <row r="118" spans="1:12" ht="30" x14ac:dyDescent="0.25">
      <c r="A118" s="18">
        <v>1</v>
      </c>
      <c r="B118" s="221" t="s">
        <v>87</v>
      </c>
      <c r="C118" s="245">
        <f t="shared" si="91"/>
        <v>9574</v>
      </c>
      <c r="D118" s="245">
        <f t="shared" si="91"/>
        <v>6382</v>
      </c>
      <c r="E118" s="245">
        <f t="shared" si="91"/>
        <v>14410</v>
      </c>
      <c r="F118" s="245">
        <f t="shared" si="84"/>
        <v>225.79128799749296</v>
      </c>
      <c r="G118" s="526">
        <f t="shared" si="89"/>
        <v>7282.8460600000008</v>
      </c>
      <c r="H118" s="526">
        <f t="shared" si="89"/>
        <v>4855</v>
      </c>
      <c r="I118" s="526">
        <f t="shared" si="89"/>
        <v>10921.808089999999</v>
      </c>
      <c r="J118" s="526">
        <f t="shared" si="79"/>
        <v>224.96000185375897</v>
      </c>
    </row>
    <row r="119" spans="1:12" ht="30" x14ac:dyDescent="0.25">
      <c r="A119" s="18">
        <v>1</v>
      </c>
      <c r="B119" s="724" t="s">
        <v>133</v>
      </c>
      <c r="C119" s="730">
        <f>SUM(C105,C95,C81,C71,C57,C47,C37,C21)</f>
        <v>120969</v>
      </c>
      <c r="D119" s="730">
        <f t="shared" ref="D119:I119" si="92">SUM(D105,D95,D81,D71,D57,D47,D37,D21)</f>
        <v>80646</v>
      </c>
      <c r="E119" s="730">
        <f>SUM(E105,E95,E81,E71,E57,E47,E37,E21)</f>
        <v>76423</v>
      </c>
      <c r="F119" s="245">
        <f t="shared" si="84"/>
        <v>94.763534459241626</v>
      </c>
      <c r="G119" s="730">
        <f t="shared" si="92"/>
        <v>94513.878979999994</v>
      </c>
      <c r="H119" s="730">
        <f t="shared" si="92"/>
        <v>63009</v>
      </c>
      <c r="I119" s="730">
        <f t="shared" si="92"/>
        <v>58095.437689999992</v>
      </c>
      <c r="J119" s="526">
        <f t="shared" si="79"/>
        <v>92.201808773349825</v>
      </c>
    </row>
    <row r="120" spans="1:12" ht="30" x14ac:dyDescent="0.25">
      <c r="A120" s="18">
        <v>1</v>
      </c>
      <c r="B120" s="724" t="s">
        <v>134</v>
      </c>
      <c r="C120" s="730">
        <f>SUM(C72,C58)</f>
        <v>20600</v>
      </c>
      <c r="D120" s="730">
        <f t="shared" ref="D120:I120" si="93">SUM(D72,D58)</f>
        <v>13733</v>
      </c>
      <c r="E120" s="730">
        <f t="shared" si="93"/>
        <v>15371</v>
      </c>
      <c r="F120" s="245">
        <f t="shared" si="84"/>
        <v>111.92747396781475</v>
      </c>
      <c r="G120" s="730">
        <f t="shared" si="93"/>
        <v>0</v>
      </c>
      <c r="H120" s="730">
        <f t="shared" si="93"/>
        <v>0</v>
      </c>
      <c r="I120" s="730">
        <f t="shared" si="93"/>
        <v>11688.085160000001</v>
      </c>
      <c r="J120" s="526"/>
    </row>
    <row r="121" spans="1:12" x14ac:dyDescent="0.25">
      <c r="A121" s="18">
        <v>1</v>
      </c>
      <c r="B121" s="724" t="s">
        <v>135</v>
      </c>
      <c r="C121" s="730">
        <f>SUM(C96,C59,C48,C38,C22)</f>
        <v>13111</v>
      </c>
      <c r="D121" s="730">
        <f t="shared" ref="D121:I121" si="94">SUM(D96,D59,D48,D38,D22)</f>
        <v>7867</v>
      </c>
      <c r="E121" s="730">
        <f t="shared" si="94"/>
        <v>6932</v>
      </c>
      <c r="F121" s="245">
        <f t="shared" si="84"/>
        <v>88.114910385153166</v>
      </c>
      <c r="G121" s="730">
        <f t="shared" si="94"/>
        <v>0</v>
      </c>
      <c r="H121" s="730">
        <f t="shared" si="94"/>
        <v>0</v>
      </c>
      <c r="I121" s="730">
        <f t="shared" si="94"/>
        <v>5336.342560000001</v>
      </c>
      <c r="J121" s="526"/>
    </row>
    <row r="122" spans="1:12" ht="15.75" thickBot="1" x14ac:dyDescent="0.3">
      <c r="A122" s="18">
        <v>1</v>
      </c>
      <c r="B122" s="573" t="s">
        <v>127</v>
      </c>
      <c r="C122" s="574">
        <f>SUM(C106,C97,C82,C73,C60,C49,C39,C23)</f>
        <v>0</v>
      </c>
      <c r="D122" s="574">
        <f>SUM(D106,D97,D82,D73,D60,D49,D39,D23)</f>
        <v>0</v>
      </c>
      <c r="E122" s="574">
        <f>SUM(E106,E97,E82,E73,E60,E49,E39,E23)</f>
        <v>0</v>
      </c>
      <c r="F122" s="574"/>
      <c r="G122" s="575">
        <f>SUM(G106,G97,G82,G73,G60,G49,G39,G23)</f>
        <v>403810.50025955553</v>
      </c>
      <c r="H122" s="575">
        <f>SUM(H106,H97,H82,H73,H60,H49,H39,H23)</f>
        <v>269205</v>
      </c>
      <c r="I122" s="575">
        <f>SUM(I106,I97,I82,I73,I60,I49,I39,I23)</f>
        <v>245023.79999100004</v>
      </c>
      <c r="J122" s="575">
        <f t="shared" si="79"/>
        <v>91.017551676603347</v>
      </c>
    </row>
    <row r="123" spans="1:12" ht="15" customHeight="1" x14ac:dyDescent="0.25">
      <c r="A123" s="18">
        <v>1</v>
      </c>
      <c r="B123" s="7"/>
      <c r="C123" s="1"/>
      <c r="D123" s="1"/>
      <c r="E123" s="144"/>
      <c r="F123" s="1"/>
      <c r="G123" s="527"/>
      <c r="H123" s="527"/>
      <c r="I123" s="528"/>
      <c r="J123" s="527"/>
    </row>
    <row r="124" spans="1:12" ht="14.25" customHeight="1" thickBot="1" x14ac:dyDescent="0.3">
      <c r="A124" s="18">
        <v>1</v>
      </c>
      <c r="B124" s="94" t="s">
        <v>14</v>
      </c>
      <c r="C124" s="14"/>
      <c r="D124" s="14"/>
      <c r="E124" s="131"/>
      <c r="F124" s="14"/>
      <c r="G124" s="529"/>
      <c r="H124" s="529"/>
      <c r="I124" s="503"/>
      <c r="J124" s="529"/>
    </row>
    <row r="125" spans="1:12" ht="29.25" x14ac:dyDescent="0.25">
      <c r="A125" s="18">
        <v>1</v>
      </c>
      <c r="B125" s="133" t="s">
        <v>56</v>
      </c>
      <c r="C125" s="168"/>
      <c r="D125" s="168"/>
      <c r="E125" s="168"/>
      <c r="F125" s="168"/>
      <c r="G125" s="516"/>
      <c r="H125" s="516"/>
      <c r="I125" s="516"/>
      <c r="J125" s="511"/>
    </row>
    <row r="126" spans="1:12" s="37" customFormat="1" ht="30" x14ac:dyDescent="0.25">
      <c r="A126" s="18">
        <v>1</v>
      </c>
      <c r="B126" s="241" t="s">
        <v>130</v>
      </c>
      <c r="C126" s="120">
        <f>SUM(C127:C130)</f>
        <v>12029</v>
      </c>
      <c r="D126" s="120">
        <f t="shared" ref="D126:E126" si="95">SUM(D127:D130)</f>
        <v>8019</v>
      </c>
      <c r="E126" s="120">
        <f t="shared" si="95"/>
        <v>6616</v>
      </c>
      <c r="F126" s="120">
        <f>E126/D126*100</f>
        <v>82.504052874423238</v>
      </c>
      <c r="G126" s="511">
        <f>SUM(G127:G130)</f>
        <v>30368.469042222223</v>
      </c>
      <c r="H126" s="511">
        <f t="shared" ref="H126:I126" si="96">SUM(H127:H130)</f>
        <v>20246</v>
      </c>
      <c r="I126" s="511">
        <f t="shared" si="96"/>
        <v>15601.726180000001</v>
      </c>
      <c r="J126" s="581">
        <f t="shared" ref="J126:J140" si="97">I126/H126*100</f>
        <v>77.060783265830295</v>
      </c>
      <c r="L126" s="112"/>
    </row>
    <row r="127" spans="1:12" s="37" customFormat="1" ht="30" x14ac:dyDescent="0.25">
      <c r="A127" s="18">
        <v>1</v>
      </c>
      <c r="B127" s="73" t="s">
        <v>83</v>
      </c>
      <c r="C127" s="120">
        <v>8920</v>
      </c>
      <c r="D127" s="113">
        <f t="shared" ref="D127:D138" si="98">ROUND(C127/12*$B$3,0)</f>
        <v>5947</v>
      </c>
      <c r="E127" s="120">
        <v>4983</v>
      </c>
      <c r="F127" s="120">
        <f>E127/D127*100</f>
        <v>83.790146292248195</v>
      </c>
      <c r="G127" s="511">
        <v>21888.02286222222</v>
      </c>
      <c r="H127" s="690">
        <f t="shared" ref="H127:H139" si="99">ROUND(G127/12*$B$3,0)</f>
        <v>14592</v>
      </c>
      <c r="I127" s="511">
        <v>11467.750620000003</v>
      </c>
      <c r="J127" s="581">
        <f t="shared" si="97"/>
        <v>78.589299753289481</v>
      </c>
      <c r="L127" s="112"/>
    </row>
    <row r="128" spans="1:12" s="37" customFormat="1" ht="30" x14ac:dyDescent="0.25">
      <c r="A128" s="18">
        <v>1</v>
      </c>
      <c r="B128" s="73" t="s">
        <v>84</v>
      </c>
      <c r="C128" s="120">
        <v>2676</v>
      </c>
      <c r="D128" s="113">
        <f t="shared" si="98"/>
        <v>1784</v>
      </c>
      <c r="E128" s="120">
        <v>1510</v>
      </c>
      <c r="F128" s="120">
        <f>E128/D128*100</f>
        <v>84.641255605381161</v>
      </c>
      <c r="G128" s="511">
        <v>5771.1686399999999</v>
      </c>
      <c r="H128" s="690">
        <f t="shared" si="99"/>
        <v>3847</v>
      </c>
      <c r="I128" s="511">
        <v>3364.3657900000003</v>
      </c>
      <c r="J128" s="581">
        <f t="shared" si="97"/>
        <v>87.454270600467908</v>
      </c>
      <c r="L128" s="112"/>
    </row>
    <row r="129" spans="1:249" s="37" customFormat="1" ht="45" x14ac:dyDescent="0.25">
      <c r="A129" s="18">
        <v>1</v>
      </c>
      <c r="B129" s="73" t="s">
        <v>124</v>
      </c>
      <c r="C129" s="120">
        <v>68</v>
      </c>
      <c r="D129" s="113">
        <f t="shared" si="98"/>
        <v>45</v>
      </c>
      <c r="E129" s="120">
        <v>68</v>
      </c>
      <c r="F129" s="120">
        <f>E129/D129*100</f>
        <v>151.11111111111111</v>
      </c>
      <c r="G129" s="511">
        <v>425.47546</v>
      </c>
      <c r="H129" s="690">
        <f t="shared" si="99"/>
        <v>284</v>
      </c>
      <c r="I129" s="511">
        <v>425.47532000000001</v>
      </c>
      <c r="J129" s="581">
        <f t="shared" si="97"/>
        <v>149.81525352112678</v>
      </c>
      <c r="L129" s="765"/>
    </row>
    <row r="130" spans="1:249" s="37" customFormat="1" ht="30" x14ac:dyDescent="0.25">
      <c r="A130" s="18">
        <v>1</v>
      </c>
      <c r="B130" s="73" t="s">
        <v>125</v>
      </c>
      <c r="C130" s="120">
        <v>365</v>
      </c>
      <c r="D130" s="113">
        <f t="shared" si="98"/>
        <v>243</v>
      </c>
      <c r="E130" s="120">
        <v>55</v>
      </c>
      <c r="F130" s="120">
        <f>E130/D130*100</f>
        <v>22.633744855967077</v>
      </c>
      <c r="G130" s="511">
        <v>2283.8020799999999</v>
      </c>
      <c r="H130" s="690">
        <f t="shared" si="99"/>
        <v>1523</v>
      </c>
      <c r="I130" s="511">
        <v>344.13445000000002</v>
      </c>
      <c r="J130" s="581">
        <f t="shared" si="97"/>
        <v>22.595827314510835</v>
      </c>
      <c r="L130" s="112"/>
    </row>
    <row r="131" spans="1:249" s="37" customFormat="1" ht="30" x14ac:dyDescent="0.25">
      <c r="A131" s="18">
        <v>1</v>
      </c>
      <c r="B131" s="241" t="s">
        <v>122</v>
      </c>
      <c r="C131" s="120">
        <f>SUM(C132:C136)</f>
        <v>21406</v>
      </c>
      <c r="D131" s="120">
        <f t="shared" ref="D131:I131" si="100">SUM(D132:D136)</f>
        <v>14271</v>
      </c>
      <c r="E131" s="120">
        <f t="shared" si="100"/>
        <v>9694</v>
      </c>
      <c r="F131" s="120">
        <f t="shared" ref="F131:F135" si="101">E131/D131*100</f>
        <v>67.927965804778921</v>
      </c>
      <c r="G131" s="504">
        <f t="shared" si="100"/>
        <v>41814.011019999998</v>
      </c>
      <c r="H131" s="504">
        <f t="shared" si="100"/>
        <v>27876</v>
      </c>
      <c r="I131" s="504">
        <f t="shared" si="100"/>
        <v>20510.061079999999</v>
      </c>
      <c r="J131" s="581">
        <f t="shared" si="97"/>
        <v>73.576054957669683</v>
      </c>
      <c r="L131" s="112"/>
    </row>
    <row r="132" spans="1:249" s="37" customFormat="1" ht="30" x14ac:dyDescent="0.25">
      <c r="A132" s="18">
        <v>1</v>
      </c>
      <c r="B132" s="73" t="s">
        <v>118</v>
      </c>
      <c r="C132" s="120">
        <v>5051</v>
      </c>
      <c r="D132" s="113">
        <f t="shared" si="98"/>
        <v>3367</v>
      </c>
      <c r="E132" s="120">
        <v>878</v>
      </c>
      <c r="F132" s="120">
        <f t="shared" si="101"/>
        <v>26.076626076626074</v>
      </c>
      <c r="G132" s="511">
        <v>8858.7973699999984</v>
      </c>
      <c r="H132" s="690">
        <f t="shared" si="99"/>
        <v>5906</v>
      </c>
      <c r="I132" s="511">
        <v>1517.0013299999998</v>
      </c>
      <c r="J132" s="581">
        <f t="shared" si="97"/>
        <v>25.685765831357937</v>
      </c>
      <c r="L132" s="112"/>
    </row>
    <row r="133" spans="1:249" s="37" customFormat="1" ht="60" x14ac:dyDescent="0.25">
      <c r="A133" s="18">
        <v>1</v>
      </c>
      <c r="B133" s="73" t="s">
        <v>129</v>
      </c>
      <c r="C133" s="120">
        <v>11800</v>
      </c>
      <c r="D133" s="113">
        <f t="shared" si="98"/>
        <v>7867</v>
      </c>
      <c r="E133" s="120">
        <v>4783</v>
      </c>
      <c r="F133" s="120">
        <f t="shared" si="101"/>
        <v>60.798271259692385</v>
      </c>
      <c r="G133" s="511">
        <v>27067.463</v>
      </c>
      <c r="H133" s="690">
        <f t="shared" si="99"/>
        <v>18045</v>
      </c>
      <c r="I133" s="511">
        <v>11728.547329999999</v>
      </c>
      <c r="J133" s="581">
        <f t="shared" si="97"/>
        <v>64.996106012745912</v>
      </c>
      <c r="L133" s="112"/>
    </row>
    <row r="134" spans="1:249" s="37" customFormat="1" ht="45" x14ac:dyDescent="0.25">
      <c r="A134" s="18">
        <v>1</v>
      </c>
      <c r="B134" s="73" t="s">
        <v>119</v>
      </c>
      <c r="C134" s="120">
        <v>4126</v>
      </c>
      <c r="D134" s="113">
        <f t="shared" si="98"/>
        <v>2751</v>
      </c>
      <c r="E134" s="120">
        <v>2952</v>
      </c>
      <c r="F134" s="120">
        <f t="shared" si="101"/>
        <v>107.30643402399127</v>
      </c>
      <c r="G134" s="511">
        <v>4171.3860000000004</v>
      </c>
      <c r="H134" s="690">
        <f t="shared" si="99"/>
        <v>2781</v>
      </c>
      <c r="I134" s="511">
        <v>2980.12853</v>
      </c>
      <c r="J134" s="581">
        <f t="shared" si="97"/>
        <v>107.16032110751527</v>
      </c>
      <c r="L134" s="112"/>
    </row>
    <row r="135" spans="1:249" s="37" customFormat="1" ht="30" x14ac:dyDescent="0.25">
      <c r="A135" s="18">
        <v>1</v>
      </c>
      <c r="B135" s="73" t="s">
        <v>86</v>
      </c>
      <c r="C135" s="120">
        <v>429</v>
      </c>
      <c r="D135" s="113">
        <f t="shared" si="98"/>
        <v>286</v>
      </c>
      <c r="E135" s="120">
        <v>1081</v>
      </c>
      <c r="F135" s="120">
        <f t="shared" si="101"/>
        <v>377.97202797202794</v>
      </c>
      <c r="G135" s="511">
        <v>1716.36465</v>
      </c>
      <c r="H135" s="690">
        <f t="shared" si="99"/>
        <v>1144</v>
      </c>
      <c r="I135" s="511">
        <v>4284.3838900000001</v>
      </c>
      <c r="J135" s="581">
        <f t="shared" si="97"/>
        <v>374.50908129370629</v>
      </c>
      <c r="L135" s="770"/>
    </row>
    <row r="136" spans="1:249" s="37" customFormat="1" ht="30" x14ac:dyDescent="0.25">
      <c r="A136" s="18">
        <v>1</v>
      </c>
      <c r="B136" s="309" t="s">
        <v>87</v>
      </c>
      <c r="C136" s="186"/>
      <c r="D136" s="324">
        <f t="shared" si="98"/>
        <v>0</v>
      </c>
      <c r="E136" s="186"/>
      <c r="F136" s="186"/>
      <c r="G136" s="698"/>
      <c r="H136" s="691">
        <f t="shared" si="99"/>
        <v>0</v>
      </c>
      <c r="I136" s="512"/>
      <c r="J136" s="581"/>
      <c r="L136" s="112"/>
    </row>
    <row r="137" spans="1:249" s="37" customFormat="1" ht="30" x14ac:dyDescent="0.25">
      <c r="A137" s="18">
        <v>1</v>
      </c>
      <c r="B137" s="123" t="s">
        <v>133</v>
      </c>
      <c r="C137" s="120">
        <v>32500</v>
      </c>
      <c r="D137" s="113">
        <f t="shared" si="98"/>
        <v>21667</v>
      </c>
      <c r="E137" s="120">
        <v>20593</v>
      </c>
      <c r="F137" s="125">
        <f t="shared" ref="F137:F139" si="102">E137/D137*100</f>
        <v>95.043153182258735</v>
      </c>
      <c r="G137" s="511">
        <v>25072.45</v>
      </c>
      <c r="H137" s="690">
        <f t="shared" si="99"/>
        <v>16715</v>
      </c>
      <c r="I137" s="511">
        <v>15689.58</v>
      </c>
      <c r="J137" s="505">
        <f t="shared" ref="J137" si="103">I137/H137*100</f>
        <v>93.865270714926709</v>
      </c>
      <c r="L137" s="112"/>
    </row>
    <row r="138" spans="1:249" s="37" customFormat="1" ht="30" x14ac:dyDescent="0.25">
      <c r="A138" s="18">
        <v>1</v>
      </c>
      <c r="B138" s="123" t="s">
        <v>134</v>
      </c>
      <c r="C138" s="120">
        <v>2640</v>
      </c>
      <c r="D138" s="113">
        <f t="shared" si="98"/>
        <v>1760</v>
      </c>
      <c r="E138" s="120">
        <v>520</v>
      </c>
      <c r="F138" s="125">
        <f t="shared" si="102"/>
        <v>29.545454545454547</v>
      </c>
      <c r="G138" s="511"/>
      <c r="H138" s="690">
        <f t="shared" si="99"/>
        <v>0</v>
      </c>
      <c r="I138" s="511">
        <v>389.58729999999997</v>
      </c>
      <c r="J138" s="505"/>
      <c r="L138" s="112"/>
    </row>
    <row r="139" spans="1:249" s="37" customFormat="1" ht="15.75" thickBot="1" x14ac:dyDescent="0.3">
      <c r="A139" s="18">
        <v>1</v>
      </c>
      <c r="B139" s="123" t="s">
        <v>135</v>
      </c>
      <c r="C139" s="120">
        <v>3143</v>
      </c>
      <c r="D139" s="764">
        <f>ROUND(C139/10*6,0)</f>
        <v>1886</v>
      </c>
      <c r="E139" s="120">
        <v>1336</v>
      </c>
      <c r="F139" s="125">
        <f t="shared" si="102"/>
        <v>70.83775185577943</v>
      </c>
      <c r="G139" s="511"/>
      <c r="H139" s="690">
        <f t="shared" si="99"/>
        <v>0</v>
      </c>
      <c r="I139" s="511">
        <v>1030.67056</v>
      </c>
      <c r="J139" s="505"/>
      <c r="L139" s="112"/>
    </row>
    <row r="140" spans="1:249" s="13" customFormat="1" ht="15.75" thickBot="1" x14ac:dyDescent="0.3">
      <c r="A140" s="18">
        <v>1</v>
      </c>
      <c r="B140" s="576" t="s">
        <v>3</v>
      </c>
      <c r="C140" s="367"/>
      <c r="D140" s="367"/>
      <c r="E140" s="367"/>
      <c r="F140" s="366"/>
      <c r="G140" s="577">
        <f>G131+G126+G137</f>
        <v>97254.930062222222</v>
      </c>
      <c r="H140" s="577">
        <f t="shared" ref="H140:I140" si="104">H131+H126+H137</f>
        <v>64837</v>
      </c>
      <c r="I140" s="577">
        <f t="shared" si="104"/>
        <v>51801.367259999999</v>
      </c>
      <c r="J140" s="517">
        <f t="shared" si="97"/>
        <v>79.894762650955471</v>
      </c>
      <c r="L140" s="767"/>
    </row>
    <row r="141" spans="1:249" ht="15" customHeight="1" x14ac:dyDescent="0.25">
      <c r="A141" s="18">
        <v>1</v>
      </c>
      <c r="B141" s="246" t="s">
        <v>102</v>
      </c>
      <c r="C141" s="247"/>
      <c r="D141" s="247"/>
      <c r="E141" s="247"/>
      <c r="F141" s="247"/>
      <c r="G141" s="531"/>
      <c r="H141" s="531"/>
      <c r="I141" s="531"/>
      <c r="J141" s="531"/>
    </row>
    <row r="142" spans="1:249" s="10" customFormat="1" ht="43.5" customHeight="1" x14ac:dyDescent="0.25">
      <c r="A142" s="18">
        <v>1</v>
      </c>
      <c r="B142" s="248" t="s">
        <v>130</v>
      </c>
      <c r="C142" s="249">
        <f t="shared" ref="C142:E146" si="105">C126</f>
        <v>12029</v>
      </c>
      <c r="D142" s="249">
        <f t="shared" si="105"/>
        <v>8019</v>
      </c>
      <c r="E142" s="249">
        <f t="shared" si="105"/>
        <v>6616</v>
      </c>
      <c r="F142" s="348">
        <f t="shared" ref="F142:F145" si="106">E142/D142*100</f>
        <v>82.504052874423238</v>
      </c>
      <c r="G142" s="532">
        <f t="shared" ref="G142:G152" si="107">G126</f>
        <v>30368.469042222223</v>
      </c>
      <c r="H142" s="532">
        <f t="shared" ref="H142:J142" si="108">H126</f>
        <v>20246</v>
      </c>
      <c r="I142" s="532">
        <f t="shared" si="108"/>
        <v>15601.726180000001</v>
      </c>
      <c r="J142" s="532">
        <f t="shared" si="108"/>
        <v>77.060783265830295</v>
      </c>
      <c r="K142" s="13"/>
      <c r="L142" s="767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14" t="s">
        <v>83</v>
      </c>
      <c r="C143" s="249">
        <f t="shared" si="105"/>
        <v>8920</v>
      </c>
      <c r="D143" s="249">
        <f t="shared" si="105"/>
        <v>5947</v>
      </c>
      <c r="E143" s="249">
        <f t="shared" si="105"/>
        <v>4983</v>
      </c>
      <c r="F143" s="348">
        <f t="shared" si="106"/>
        <v>83.790146292248195</v>
      </c>
      <c r="G143" s="532">
        <f t="shared" si="107"/>
        <v>21888.02286222222</v>
      </c>
      <c r="H143" s="532">
        <f t="shared" ref="H143:J143" si="109">H127</f>
        <v>14592</v>
      </c>
      <c r="I143" s="532">
        <f t="shared" si="109"/>
        <v>11467.750620000003</v>
      </c>
      <c r="J143" s="532">
        <f t="shared" si="109"/>
        <v>78.589299753289481</v>
      </c>
      <c r="K143" s="13"/>
      <c r="L143" s="767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14" t="s">
        <v>84</v>
      </c>
      <c r="C144" s="249">
        <f t="shared" si="105"/>
        <v>2676</v>
      </c>
      <c r="D144" s="249">
        <f t="shared" si="105"/>
        <v>1784</v>
      </c>
      <c r="E144" s="249">
        <f t="shared" si="105"/>
        <v>1510</v>
      </c>
      <c r="F144" s="348">
        <f t="shared" si="106"/>
        <v>84.641255605381161</v>
      </c>
      <c r="G144" s="532">
        <f t="shared" si="107"/>
        <v>5771.1686399999999</v>
      </c>
      <c r="H144" s="532">
        <f t="shared" ref="H144:J144" si="110">H128</f>
        <v>3847</v>
      </c>
      <c r="I144" s="532">
        <f t="shared" si="110"/>
        <v>3364.3657900000003</v>
      </c>
      <c r="J144" s="532">
        <f t="shared" si="110"/>
        <v>87.454270600467908</v>
      </c>
      <c r="K144" s="13"/>
      <c r="L144" s="767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14" t="s">
        <v>124</v>
      </c>
      <c r="C145" s="249">
        <f t="shared" si="105"/>
        <v>68</v>
      </c>
      <c r="D145" s="249">
        <f t="shared" si="105"/>
        <v>45</v>
      </c>
      <c r="E145" s="249">
        <f t="shared" si="105"/>
        <v>68</v>
      </c>
      <c r="F145" s="348">
        <f t="shared" si="106"/>
        <v>151.11111111111111</v>
      </c>
      <c r="G145" s="532">
        <f t="shared" si="107"/>
        <v>425.47546</v>
      </c>
      <c r="H145" s="532">
        <f t="shared" ref="H145:J145" si="111">H129</f>
        <v>284</v>
      </c>
      <c r="I145" s="532">
        <f t="shared" si="111"/>
        <v>425.47532000000001</v>
      </c>
      <c r="J145" s="532">
        <f t="shared" si="111"/>
        <v>149.81525352112678</v>
      </c>
      <c r="K145" s="13"/>
      <c r="L145" s="767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14" t="s">
        <v>125</v>
      </c>
      <c r="C146" s="249">
        <f t="shared" si="105"/>
        <v>365</v>
      </c>
      <c r="D146" s="249">
        <f t="shared" si="105"/>
        <v>243</v>
      </c>
      <c r="E146" s="249">
        <f t="shared" si="105"/>
        <v>55</v>
      </c>
      <c r="F146" s="348"/>
      <c r="G146" s="532">
        <f t="shared" si="107"/>
        <v>2283.8020799999999</v>
      </c>
      <c r="H146" s="532">
        <f t="shared" ref="H146:J146" si="112">H130</f>
        <v>1523</v>
      </c>
      <c r="I146" s="532">
        <f t="shared" si="112"/>
        <v>344.13445000000002</v>
      </c>
      <c r="J146" s="532">
        <f t="shared" si="112"/>
        <v>22.595827314510835</v>
      </c>
      <c r="K146" s="13"/>
      <c r="L146" s="767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48" t="s">
        <v>122</v>
      </c>
      <c r="C147" s="349">
        <f t="shared" ref="C147:F147" si="113">C131</f>
        <v>21406</v>
      </c>
      <c r="D147" s="349">
        <f t="shared" si="113"/>
        <v>14271</v>
      </c>
      <c r="E147" s="349">
        <f t="shared" si="113"/>
        <v>9694</v>
      </c>
      <c r="F147" s="349">
        <f t="shared" si="113"/>
        <v>67.927965804778921</v>
      </c>
      <c r="G147" s="532">
        <f t="shared" si="107"/>
        <v>41814.011019999998</v>
      </c>
      <c r="H147" s="532">
        <f t="shared" ref="H147:J147" si="114">H131</f>
        <v>27876</v>
      </c>
      <c r="I147" s="532">
        <f t="shared" si="114"/>
        <v>20510.061079999999</v>
      </c>
      <c r="J147" s="532">
        <f t="shared" si="114"/>
        <v>73.576054957669683</v>
      </c>
      <c r="K147" s="13"/>
      <c r="L147" s="767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14" t="s">
        <v>118</v>
      </c>
      <c r="C148" s="349">
        <f t="shared" ref="C148:F148" si="115">C132</f>
        <v>5051</v>
      </c>
      <c r="D148" s="349">
        <f t="shared" si="115"/>
        <v>3367</v>
      </c>
      <c r="E148" s="349">
        <f t="shared" si="115"/>
        <v>878</v>
      </c>
      <c r="F148" s="349">
        <f t="shared" si="115"/>
        <v>26.076626076626074</v>
      </c>
      <c r="G148" s="532">
        <f t="shared" si="107"/>
        <v>8858.7973699999984</v>
      </c>
      <c r="H148" s="532">
        <f t="shared" ref="H148:J148" si="116">H132</f>
        <v>5906</v>
      </c>
      <c r="I148" s="532">
        <f t="shared" si="116"/>
        <v>1517.0013299999998</v>
      </c>
      <c r="J148" s="532">
        <f t="shared" si="116"/>
        <v>25.685765831357937</v>
      </c>
      <c r="K148" s="13"/>
      <c r="L148" s="767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14" t="s">
        <v>85</v>
      </c>
      <c r="C149" s="349">
        <f t="shared" ref="C149:F149" si="117">C133</f>
        <v>11800</v>
      </c>
      <c r="D149" s="349">
        <f t="shared" si="117"/>
        <v>7867</v>
      </c>
      <c r="E149" s="349">
        <f t="shared" si="117"/>
        <v>4783</v>
      </c>
      <c r="F149" s="349">
        <f t="shared" si="117"/>
        <v>60.798271259692385</v>
      </c>
      <c r="G149" s="532">
        <f t="shared" si="107"/>
        <v>27067.463</v>
      </c>
      <c r="H149" s="532">
        <f t="shared" ref="H149:J149" si="118">H133</f>
        <v>18045</v>
      </c>
      <c r="I149" s="532">
        <f t="shared" si="118"/>
        <v>11728.547329999999</v>
      </c>
      <c r="J149" s="532">
        <f t="shared" si="118"/>
        <v>64.996106012745912</v>
      </c>
      <c r="K149" s="13"/>
      <c r="L149" s="767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14" t="s">
        <v>119</v>
      </c>
      <c r="C150" s="349">
        <f t="shared" ref="C150:F150" si="119">C134</f>
        <v>4126</v>
      </c>
      <c r="D150" s="349">
        <f t="shared" si="119"/>
        <v>2751</v>
      </c>
      <c r="E150" s="349">
        <f t="shared" si="119"/>
        <v>2952</v>
      </c>
      <c r="F150" s="349">
        <f t="shared" si="119"/>
        <v>107.30643402399127</v>
      </c>
      <c r="G150" s="532">
        <f t="shared" si="107"/>
        <v>4171.3860000000004</v>
      </c>
      <c r="H150" s="532">
        <f t="shared" ref="H150:J150" si="120">H134</f>
        <v>2781</v>
      </c>
      <c r="I150" s="532">
        <f t="shared" si="120"/>
        <v>2980.12853</v>
      </c>
      <c r="J150" s="532">
        <f t="shared" si="120"/>
        <v>107.16032110751527</v>
      </c>
      <c r="K150" s="13"/>
      <c r="L150" s="767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14" t="s">
        <v>86</v>
      </c>
      <c r="C151" s="349">
        <f t="shared" ref="C151:F151" si="121">C135</f>
        <v>429</v>
      </c>
      <c r="D151" s="349">
        <f t="shared" si="121"/>
        <v>286</v>
      </c>
      <c r="E151" s="349">
        <f t="shared" si="121"/>
        <v>1081</v>
      </c>
      <c r="F151" s="349">
        <f t="shared" si="121"/>
        <v>377.97202797202794</v>
      </c>
      <c r="G151" s="532">
        <f t="shared" si="107"/>
        <v>1716.36465</v>
      </c>
      <c r="H151" s="532">
        <f t="shared" ref="H151:J151" si="122">H135</f>
        <v>1144</v>
      </c>
      <c r="I151" s="532">
        <f t="shared" si="122"/>
        <v>4284.3838900000001</v>
      </c>
      <c r="J151" s="532">
        <f t="shared" si="122"/>
        <v>374.50908129370629</v>
      </c>
      <c r="K151" s="13"/>
      <c r="L151" s="767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14" t="s">
        <v>87</v>
      </c>
      <c r="C152" s="349">
        <f t="shared" ref="C152:F152" si="123">C136</f>
        <v>0</v>
      </c>
      <c r="D152" s="349">
        <f t="shared" si="123"/>
        <v>0</v>
      </c>
      <c r="E152" s="349">
        <f t="shared" si="123"/>
        <v>0</v>
      </c>
      <c r="F152" s="349">
        <f t="shared" si="123"/>
        <v>0</v>
      </c>
      <c r="G152" s="532">
        <f t="shared" si="107"/>
        <v>0</v>
      </c>
      <c r="H152" s="532">
        <f t="shared" ref="H152:J152" si="124">H136</f>
        <v>0</v>
      </c>
      <c r="I152" s="532">
        <f t="shared" si="124"/>
        <v>0</v>
      </c>
      <c r="J152" s="532">
        <f t="shared" si="124"/>
        <v>0</v>
      </c>
      <c r="K152" s="13"/>
      <c r="L152" s="767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31" t="s">
        <v>133</v>
      </c>
      <c r="C153" s="732">
        <f>SUM(C137)</f>
        <v>32500</v>
      </c>
      <c r="D153" s="732">
        <f t="shared" ref="D153:I153" si="125">SUM(D137)</f>
        <v>21667</v>
      </c>
      <c r="E153" s="732">
        <f t="shared" si="125"/>
        <v>20593</v>
      </c>
      <c r="F153" s="349">
        <f t="shared" ref="F153" si="126">F137</f>
        <v>95.043153182258735</v>
      </c>
      <c r="G153" s="732">
        <f t="shared" si="125"/>
        <v>25072.45</v>
      </c>
      <c r="H153" s="732">
        <f t="shared" si="125"/>
        <v>16715</v>
      </c>
      <c r="I153" s="732">
        <f t="shared" si="125"/>
        <v>15689.58</v>
      </c>
      <c r="J153" s="532">
        <f t="shared" ref="J153" si="127">J137</f>
        <v>93.865270714926709</v>
      </c>
      <c r="K153" s="13"/>
      <c r="L153" s="767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31" t="s">
        <v>134</v>
      </c>
      <c r="C154" s="732">
        <f>SUM(C138)</f>
        <v>2640</v>
      </c>
      <c r="D154" s="732">
        <f t="shared" ref="D154:I154" si="128">SUM(D138)</f>
        <v>1760</v>
      </c>
      <c r="E154" s="732">
        <f t="shared" si="128"/>
        <v>520</v>
      </c>
      <c r="F154" s="349">
        <f t="shared" ref="F154" si="129">F138</f>
        <v>29.545454545454547</v>
      </c>
      <c r="G154" s="732">
        <f t="shared" si="128"/>
        <v>0</v>
      </c>
      <c r="H154" s="732">
        <f t="shared" si="128"/>
        <v>0</v>
      </c>
      <c r="I154" s="732">
        <f t="shared" si="128"/>
        <v>389.58729999999997</v>
      </c>
      <c r="J154" s="532">
        <f t="shared" ref="J154" si="130">J138</f>
        <v>0</v>
      </c>
      <c r="K154" s="13"/>
      <c r="L154" s="767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31" t="s">
        <v>135</v>
      </c>
      <c r="C155" s="732">
        <f>SUM(C139)</f>
        <v>3143</v>
      </c>
      <c r="D155" s="732">
        <f t="shared" ref="D155:I155" si="131">SUM(D139)</f>
        <v>1886</v>
      </c>
      <c r="E155" s="732">
        <f t="shared" si="131"/>
        <v>1336</v>
      </c>
      <c r="F155" s="349">
        <f t="shared" ref="F155" si="132">F139</f>
        <v>70.83775185577943</v>
      </c>
      <c r="G155" s="732">
        <f t="shared" si="131"/>
        <v>0</v>
      </c>
      <c r="H155" s="732">
        <f t="shared" si="131"/>
        <v>0</v>
      </c>
      <c r="I155" s="732">
        <f t="shared" si="131"/>
        <v>1030.67056</v>
      </c>
      <c r="J155" s="532">
        <f t="shared" ref="J155" si="133">J139</f>
        <v>0</v>
      </c>
      <c r="K155" s="13"/>
      <c r="L155" s="767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78" t="s">
        <v>127</v>
      </c>
      <c r="C156" s="579">
        <f t="shared" ref="C156:F156" si="134">C140</f>
        <v>0</v>
      </c>
      <c r="D156" s="579">
        <f t="shared" si="134"/>
        <v>0</v>
      </c>
      <c r="E156" s="579">
        <f t="shared" si="134"/>
        <v>0</v>
      </c>
      <c r="F156" s="579">
        <f t="shared" si="134"/>
        <v>0</v>
      </c>
      <c r="G156" s="580">
        <f t="shared" ref="G156" si="135">G140</f>
        <v>97254.930062222222</v>
      </c>
      <c r="H156" s="580">
        <f t="shared" ref="H156:J156" si="136">H140</f>
        <v>64837</v>
      </c>
      <c r="I156" s="580">
        <f t="shared" si="136"/>
        <v>51801.367259999999</v>
      </c>
      <c r="J156" s="580">
        <f t="shared" si="136"/>
        <v>79.894762650955471</v>
      </c>
      <c r="K156" s="13"/>
      <c r="L156" s="767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34"/>
      <c r="H157" s="534"/>
      <c r="I157" s="535"/>
      <c r="J157" s="534"/>
    </row>
    <row r="158" spans="1:249" ht="31.5" customHeight="1" x14ac:dyDescent="0.25">
      <c r="A158" s="18">
        <v>1</v>
      </c>
      <c r="B158" s="134" t="s">
        <v>52</v>
      </c>
      <c r="C158" s="136"/>
      <c r="D158" s="136"/>
      <c r="E158" s="136"/>
      <c r="F158" s="136"/>
      <c r="G158" s="536"/>
      <c r="H158" s="536"/>
      <c r="I158" s="536"/>
      <c r="J158" s="536"/>
    </row>
    <row r="159" spans="1:249" s="37" customFormat="1" ht="27.95" customHeight="1" x14ac:dyDescent="0.25">
      <c r="A159" s="18">
        <v>1</v>
      </c>
      <c r="B159" s="74" t="s">
        <v>130</v>
      </c>
      <c r="C159" s="120">
        <f>SUM(C160:C163)</f>
        <v>4126</v>
      </c>
      <c r="D159" s="120">
        <f t="shared" ref="D159:E159" si="137">SUM(D160:D163)</f>
        <v>2751</v>
      </c>
      <c r="E159" s="120">
        <f t="shared" si="137"/>
        <v>2775</v>
      </c>
      <c r="F159" s="120">
        <f>E159/D159*100</f>
        <v>100.87241003271539</v>
      </c>
      <c r="G159" s="511">
        <f>SUM(G160:G163)</f>
        <v>10686.013349333336</v>
      </c>
      <c r="H159" s="511">
        <f t="shared" ref="H159:I159" si="138">SUM(H160:H163)</f>
        <v>7125</v>
      </c>
      <c r="I159" s="511">
        <f t="shared" si="138"/>
        <v>7334.59584</v>
      </c>
      <c r="J159" s="511">
        <f t="shared" ref="J159:J172" si="139">I159/H159*100</f>
        <v>102.94169600000001</v>
      </c>
      <c r="L159" s="112"/>
    </row>
    <row r="160" spans="1:249" s="37" customFormat="1" ht="27.95" customHeight="1" x14ac:dyDescent="0.25">
      <c r="A160" s="18">
        <v>1</v>
      </c>
      <c r="B160" s="73" t="s">
        <v>83</v>
      </c>
      <c r="C160" s="120">
        <v>2994</v>
      </c>
      <c r="D160" s="113">
        <f t="shared" ref="D160:D163" si="140">ROUND(C160/12*$B$3,0)</f>
        <v>1996</v>
      </c>
      <c r="E160" s="120">
        <v>2031</v>
      </c>
      <c r="F160" s="120">
        <f>E160/D160*100</f>
        <v>101.75350701402806</v>
      </c>
      <c r="G160" s="511">
        <v>7346.7197813333341</v>
      </c>
      <c r="H160" s="690">
        <f t="shared" ref="H160" si="141">ROUND(G160/12*$B$3,0)</f>
        <v>4898</v>
      </c>
      <c r="I160" s="511">
        <v>5191.4308099999998</v>
      </c>
      <c r="J160" s="511">
        <f t="shared" si="139"/>
        <v>105.99082911392405</v>
      </c>
      <c r="L160" s="112"/>
    </row>
    <row r="161" spans="1:12" s="37" customFormat="1" ht="27.95" customHeight="1" x14ac:dyDescent="0.25">
      <c r="A161" s="18">
        <v>1</v>
      </c>
      <c r="B161" s="73" t="s">
        <v>84</v>
      </c>
      <c r="C161" s="120">
        <v>913</v>
      </c>
      <c r="D161" s="113">
        <f t="shared" si="140"/>
        <v>609</v>
      </c>
      <c r="E161" s="120">
        <v>626</v>
      </c>
      <c r="F161" s="120">
        <f>E161/D161*100</f>
        <v>102.79146141215108</v>
      </c>
      <c r="G161" s="511">
        <v>1969.0123199999998</v>
      </c>
      <c r="H161" s="690">
        <f t="shared" ref="H161:H169" si="142">ROUND(G161/12*$B$3,0)</f>
        <v>1313</v>
      </c>
      <c r="I161" s="511">
        <v>1404.8402100000003</v>
      </c>
      <c r="J161" s="511">
        <f t="shared" si="139"/>
        <v>106.9946846915461</v>
      </c>
      <c r="L161" s="112"/>
    </row>
    <row r="162" spans="1:12" s="37" customFormat="1" ht="27.95" customHeight="1" x14ac:dyDescent="0.25">
      <c r="A162" s="18">
        <v>1</v>
      </c>
      <c r="B162" s="73" t="s">
        <v>124</v>
      </c>
      <c r="C162" s="120">
        <v>45</v>
      </c>
      <c r="D162" s="113">
        <f t="shared" si="140"/>
        <v>30</v>
      </c>
      <c r="E162" s="120">
        <v>45</v>
      </c>
      <c r="F162" s="120">
        <f>E162/D162*100</f>
        <v>150</v>
      </c>
      <c r="G162" s="511">
        <v>281.56464</v>
      </c>
      <c r="H162" s="690">
        <f t="shared" si="142"/>
        <v>188</v>
      </c>
      <c r="I162" s="511">
        <v>281.56455</v>
      </c>
      <c r="J162" s="511">
        <f t="shared" si="139"/>
        <v>149.76837765957447</v>
      </c>
      <c r="L162" s="112"/>
    </row>
    <row r="163" spans="1:12" s="37" customFormat="1" ht="27.95" customHeight="1" x14ac:dyDescent="0.25">
      <c r="A163" s="18">
        <v>1</v>
      </c>
      <c r="B163" s="73" t="s">
        <v>125</v>
      </c>
      <c r="C163" s="120">
        <v>174</v>
      </c>
      <c r="D163" s="113">
        <f t="shared" si="140"/>
        <v>116</v>
      </c>
      <c r="E163" s="120">
        <v>73</v>
      </c>
      <c r="F163" s="120">
        <f t="shared" ref="F163:F169" si="143">E163/D163*100</f>
        <v>62.931034482758619</v>
      </c>
      <c r="G163" s="511">
        <v>1088.716608</v>
      </c>
      <c r="H163" s="690">
        <f t="shared" si="142"/>
        <v>726</v>
      </c>
      <c r="I163" s="511">
        <v>456.76026999999993</v>
      </c>
      <c r="J163" s="511">
        <f t="shared" si="139"/>
        <v>62.914637741046818</v>
      </c>
      <c r="L163" s="112"/>
    </row>
    <row r="164" spans="1:12" s="37" customFormat="1" ht="27.95" customHeight="1" x14ac:dyDescent="0.25">
      <c r="A164" s="18">
        <v>1</v>
      </c>
      <c r="B164" s="74" t="s">
        <v>122</v>
      </c>
      <c r="C164" s="120">
        <f>SUM(C165:C169)</f>
        <v>7299</v>
      </c>
      <c r="D164" s="120">
        <f>SUM(D165:D169)</f>
        <v>4866</v>
      </c>
      <c r="E164" s="120">
        <f t="shared" ref="E164:I164" si="144">SUM(E165:E169)</f>
        <v>3803</v>
      </c>
      <c r="F164" s="120">
        <f t="shared" si="143"/>
        <v>78.154541718043575</v>
      </c>
      <c r="G164" s="504">
        <f t="shared" si="144"/>
        <v>14860.93295</v>
      </c>
      <c r="H164" s="504">
        <f t="shared" si="144"/>
        <v>9907</v>
      </c>
      <c r="I164" s="504">
        <f t="shared" si="144"/>
        <v>9265.9049599999998</v>
      </c>
      <c r="J164" s="511">
        <f t="shared" si="139"/>
        <v>93.528868073079636</v>
      </c>
      <c r="L164" s="112"/>
    </row>
    <row r="165" spans="1:12" s="37" customFormat="1" ht="27.95" customHeight="1" x14ac:dyDescent="0.25">
      <c r="A165" s="18">
        <v>1</v>
      </c>
      <c r="B165" s="73" t="s">
        <v>118</v>
      </c>
      <c r="C165" s="120">
        <v>800</v>
      </c>
      <c r="D165" s="113">
        <f t="shared" ref="D165:D169" si="145">ROUND(C165/12*$B$3,0)</f>
        <v>533</v>
      </c>
      <c r="E165" s="120">
        <v>537</v>
      </c>
      <c r="F165" s="120">
        <f t="shared" si="143"/>
        <v>100.75046904315197</v>
      </c>
      <c r="G165" s="511">
        <v>1403.096</v>
      </c>
      <c r="H165" s="690">
        <f t="shared" si="142"/>
        <v>935</v>
      </c>
      <c r="I165" s="511">
        <v>957.85122000000013</v>
      </c>
      <c r="J165" s="511">
        <f t="shared" si="139"/>
        <v>102.44398074866312</v>
      </c>
      <c r="L165" s="112"/>
    </row>
    <row r="166" spans="1:12" s="37" customFormat="1" ht="55.5" customHeight="1" x14ac:dyDescent="0.25">
      <c r="A166" s="18">
        <v>1</v>
      </c>
      <c r="B166" s="73" t="s">
        <v>129</v>
      </c>
      <c r="C166" s="120">
        <v>5350</v>
      </c>
      <c r="D166" s="113">
        <f t="shared" si="145"/>
        <v>3567</v>
      </c>
      <c r="E166" s="120">
        <v>2154</v>
      </c>
      <c r="F166" s="120">
        <f t="shared" si="143"/>
        <v>60.386879730866269</v>
      </c>
      <c r="G166" s="511">
        <v>11096.642</v>
      </c>
      <c r="H166" s="690">
        <f t="shared" si="142"/>
        <v>7398</v>
      </c>
      <c r="I166" s="511">
        <v>6147.9123899999995</v>
      </c>
      <c r="J166" s="511">
        <f t="shared" si="139"/>
        <v>83.102357258718555</v>
      </c>
      <c r="L166" s="112"/>
    </row>
    <row r="167" spans="1:12" s="37" customFormat="1" ht="48" customHeight="1" x14ac:dyDescent="0.25">
      <c r="A167" s="18">
        <v>1</v>
      </c>
      <c r="B167" s="73" t="s">
        <v>119</v>
      </c>
      <c r="C167" s="120">
        <v>634</v>
      </c>
      <c r="D167" s="113">
        <f t="shared" si="145"/>
        <v>423</v>
      </c>
      <c r="E167" s="120">
        <v>672</v>
      </c>
      <c r="F167" s="120">
        <f t="shared" si="143"/>
        <v>158.86524822695037</v>
      </c>
      <c r="G167" s="511">
        <v>640.97400000000005</v>
      </c>
      <c r="H167" s="690">
        <f t="shared" si="142"/>
        <v>427</v>
      </c>
      <c r="I167" s="511">
        <v>706.47681</v>
      </c>
      <c r="J167" s="511">
        <f t="shared" si="139"/>
        <v>165.45124355971896</v>
      </c>
      <c r="L167" s="112"/>
    </row>
    <row r="168" spans="1:12" s="37" customFormat="1" ht="27.95" customHeight="1" x14ac:dyDescent="0.25">
      <c r="A168" s="18">
        <v>1</v>
      </c>
      <c r="B168" s="73" t="s">
        <v>86</v>
      </c>
      <c r="C168" s="120">
        <v>410</v>
      </c>
      <c r="D168" s="113">
        <f t="shared" si="145"/>
        <v>273</v>
      </c>
      <c r="E168" s="120">
        <v>343</v>
      </c>
      <c r="F168" s="120">
        <f t="shared" si="143"/>
        <v>125.64102564102564</v>
      </c>
      <c r="G168" s="511">
        <v>1640.3485000000001</v>
      </c>
      <c r="H168" s="690">
        <f t="shared" si="142"/>
        <v>1094</v>
      </c>
      <c r="I168" s="511">
        <v>1379.8776099999998</v>
      </c>
      <c r="J168" s="511">
        <f t="shared" si="139"/>
        <v>126.13140859232172</v>
      </c>
      <c r="L168" s="112"/>
    </row>
    <row r="169" spans="1:12" s="37" customFormat="1" ht="27.95" customHeight="1" x14ac:dyDescent="0.25">
      <c r="A169" s="18">
        <v>1</v>
      </c>
      <c r="B169" s="73" t="s">
        <v>87</v>
      </c>
      <c r="C169" s="120">
        <v>105</v>
      </c>
      <c r="D169" s="113">
        <f t="shared" si="145"/>
        <v>70</v>
      </c>
      <c r="E169" s="120">
        <v>97</v>
      </c>
      <c r="F169" s="120">
        <f t="shared" si="143"/>
        <v>138.57142857142856</v>
      </c>
      <c r="G169" s="511">
        <v>79.872450000000015</v>
      </c>
      <c r="H169" s="690">
        <f t="shared" si="142"/>
        <v>53</v>
      </c>
      <c r="I169" s="511">
        <v>73.786929999999998</v>
      </c>
      <c r="J169" s="511">
        <f t="shared" si="139"/>
        <v>139.22062264150944</v>
      </c>
      <c r="L169" s="112"/>
    </row>
    <row r="170" spans="1:12" s="37" customFormat="1" ht="27.95" customHeight="1" x14ac:dyDescent="0.25">
      <c r="A170" s="18"/>
      <c r="B170" s="723" t="s">
        <v>133</v>
      </c>
      <c r="C170" s="120">
        <v>13672</v>
      </c>
      <c r="D170" s="113">
        <f t="shared" ref="D170:D171" si="146">ROUND(C170/12*$B$3,0)</f>
        <v>9115</v>
      </c>
      <c r="E170" s="120">
        <v>3791</v>
      </c>
      <c r="F170" s="120">
        <f t="shared" ref="F170:F171" si="147">E170/D170*100</f>
        <v>41.590784421283601</v>
      </c>
      <c r="G170" s="511">
        <v>10547.401119999999</v>
      </c>
      <c r="H170" s="690">
        <f t="shared" ref="H170:H171" si="148">ROUND(G170/12*$B$3,0)</f>
        <v>7032</v>
      </c>
      <c r="I170" s="511">
        <v>2822.0672399999999</v>
      </c>
      <c r="J170" s="511">
        <f t="shared" ref="J170" si="149">I170/H170*100</f>
        <v>40.131786689419791</v>
      </c>
      <c r="L170" s="112"/>
    </row>
    <row r="171" spans="1:12" s="37" customFormat="1" ht="27.95" customHeight="1" thickBot="1" x14ac:dyDescent="0.3">
      <c r="A171" s="18"/>
      <c r="B171" s="723" t="s">
        <v>134</v>
      </c>
      <c r="C171" s="120">
        <v>830</v>
      </c>
      <c r="D171" s="113">
        <f t="shared" si="146"/>
        <v>553</v>
      </c>
      <c r="E171" s="120">
        <v>343</v>
      </c>
      <c r="F171" s="120">
        <f t="shared" si="147"/>
        <v>62.025316455696199</v>
      </c>
      <c r="G171" s="511"/>
      <c r="H171" s="690">
        <f t="shared" si="148"/>
        <v>0</v>
      </c>
      <c r="I171" s="511">
        <v>264.61078000000003</v>
      </c>
      <c r="J171" s="511"/>
      <c r="L171" s="112"/>
    </row>
    <row r="172" spans="1:12" s="37" customFormat="1" ht="15" customHeight="1" thickBot="1" x14ac:dyDescent="0.3">
      <c r="A172" s="18">
        <v>1</v>
      </c>
      <c r="B172" s="218" t="s">
        <v>3</v>
      </c>
      <c r="C172" s="24"/>
      <c r="D172" s="24"/>
      <c r="E172" s="24"/>
      <c r="F172" s="22"/>
      <c r="G172" s="515">
        <f>G164+G159+G170</f>
        <v>36094.347419333339</v>
      </c>
      <c r="H172" s="515">
        <f t="shared" ref="H172:I172" si="150">H164+H159+H170</f>
        <v>24064</v>
      </c>
      <c r="I172" s="515">
        <f t="shared" si="150"/>
        <v>19422.568040000002</v>
      </c>
      <c r="J172" s="515">
        <f t="shared" si="139"/>
        <v>80.712134474734057</v>
      </c>
      <c r="L172" s="112"/>
    </row>
    <row r="173" spans="1:12" s="37" customFormat="1" ht="15" customHeight="1" thickBot="1" x14ac:dyDescent="0.3">
      <c r="A173" s="18">
        <v>1</v>
      </c>
      <c r="C173" s="252"/>
      <c r="D173" s="252"/>
      <c r="E173" s="253"/>
      <c r="F173" s="582"/>
      <c r="G173" s="537"/>
      <c r="H173" s="537"/>
      <c r="I173" s="538"/>
      <c r="J173" s="537"/>
      <c r="L173" s="112"/>
    </row>
    <row r="174" spans="1:12" ht="43.5" x14ac:dyDescent="0.25">
      <c r="A174" s="18">
        <v>1</v>
      </c>
      <c r="B174" s="338" t="s">
        <v>61</v>
      </c>
      <c r="C174" s="251"/>
      <c r="D174" s="251"/>
      <c r="E174" s="251"/>
      <c r="F174" s="251"/>
      <c r="G174" s="539"/>
      <c r="H174" s="539"/>
      <c r="I174" s="539"/>
      <c r="J174" s="539"/>
    </row>
    <row r="175" spans="1:12" s="37" customFormat="1" ht="30" customHeight="1" x14ac:dyDescent="0.25">
      <c r="A175" s="18">
        <v>1</v>
      </c>
      <c r="B175" s="74" t="s">
        <v>130</v>
      </c>
      <c r="C175" s="120">
        <f>SUM(C176:C177)</f>
        <v>1336</v>
      </c>
      <c r="D175" s="120">
        <f>SUM(D176:D177)</f>
        <v>890</v>
      </c>
      <c r="E175" s="120">
        <f>SUM(E176:E177)</f>
        <v>856</v>
      </c>
      <c r="F175" s="120">
        <f>E175/D175*100</f>
        <v>96.179775280898866</v>
      </c>
      <c r="G175" s="511">
        <f>SUM(G176:G177)</f>
        <v>3186.7661404444443</v>
      </c>
      <c r="H175" s="511">
        <f t="shared" ref="H175:I175" si="151">SUM(H176:H177)</f>
        <v>2125</v>
      </c>
      <c r="I175" s="511">
        <f t="shared" si="151"/>
        <v>1788.6424600000003</v>
      </c>
      <c r="J175" s="511">
        <f t="shared" ref="J175:J182" si="152">I175/H175*100</f>
        <v>84.171409882352961</v>
      </c>
      <c r="L175" s="112"/>
    </row>
    <row r="176" spans="1:12" s="37" customFormat="1" ht="30" customHeight="1" x14ac:dyDescent="0.25">
      <c r="A176" s="18">
        <v>1</v>
      </c>
      <c r="B176" s="73" t="s">
        <v>83</v>
      </c>
      <c r="C176" s="120">
        <v>1028</v>
      </c>
      <c r="D176" s="113">
        <f t="shared" ref="D176:D179" si="153">ROUND(C176/12*$B$3,0)</f>
        <v>685</v>
      </c>
      <c r="E176" s="120">
        <v>644</v>
      </c>
      <c r="F176" s="120">
        <f>E176/D176*100</f>
        <v>94.014598540145982</v>
      </c>
      <c r="G176" s="511">
        <v>2522.5210204444443</v>
      </c>
      <c r="H176" s="690">
        <f t="shared" ref="H176" si="154">ROUND(G176/12*$B$3,0)</f>
        <v>1682</v>
      </c>
      <c r="I176" s="511">
        <v>1277.5250000000003</v>
      </c>
      <c r="J176" s="511">
        <f t="shared" si="152"/>
        <v>75.952734839476832</v>
      </c>
      <c r="L176" s="112"/>
    </row>
    <row r="177" spans="1:12" s="37" customFormat="1" ht="30" customHeight="1" x14ac:dyDescent="0.25">
      <c r="A177" s="18">
        <v>1</v>
      </c>
      <c r="B177" s="73" t="s">
        <v>84</v>
      </c>
      <c r="C177" s="120">
        <v>308</v>
      </c>
      <c r="D177" s="113">
        <f t="shared" si="153"/>
        <v>205</v>
      </c>
      <c r="E177" s="120">
        <v>212</v>
      </c>
      <c r="F177" s="120">
        <f>E177/D177*100</f>
        <v>103.41463414634147</v>
      </c>
      <c r="G177" s="511">
        <v>664.24512000000004</v>
      </c>
      <c r="H177" s="690">
        <f t="shared" ref="H177:H179" si="155">ROUND(G177/12*$B$3,0)</f>
        <v>443</v>
      </c>
      <c r="I177" s="511">
        <v>511.11745999999999</v>
      </c>
      <c r="J177" s="511">
        <f t="shared" si="152"/>
        <v>115.37640180586908</v>
      </c>
      <c r="L177" s="112"/>
    </row>
    <row r="178" spans="1:12" s="37" customFormat="1" ht="30" customHeight="1" x14ac:dyDescent="0.25">
      <c r="A178" s="18">
        <v>1</v>
      </c>
      <c r="B178" s="74" t="s">
        <v>122</v>
      </c>
      <c r="C178" s="120">
        <f>SUM(C179)</f>
        <v>200</v>
      </c>
      <c r="D178" s="120">
        <f t="shared" ref="D178:I178" si="156">SUM(D179)</f>
        <v>133</v>
      </c>
      <c r="E178" s="120">
        <f t="shared" si="156"/>
        <v>118</v>
      </c>
      <c r="F178" s="120">
        <f t="shared" ref="F178:F179" si="157">E178/D178*100</f>
        <v>88.721804511278194</v>
      </c>
      <c r="G178" s="504">
        <f t="shared" si="156"/>
        <v>350.774</v>
      </c>
      <c r="H178" s="504">
        <f t="shared" si="156"/>
        <v>234</v>
      </c>
      <c r="I178" s="504">
        <f t="shared" si="156"/>
        <v>208.16382999999999</v>
      </c>
      <c r="J178" s="511">
        <f t="shared" si="152"/>
        <v>88.958901709401701</v>
      </c>
      <c r="L178" s="112"/>
    </row>
    <row r="179" spans="1:12" s="37" customFormat="1" ht="30" customHeight="1" x14ac:dyDescent="0.25">
      <c r="A179" s="18">
        <v>1</v>
      </c>
      <c r="B179" s="73" t="s">
        <v>118</v>
      </c>
      <c r="C179" s="120">
        <v>200</v>
      </c>
      <c r="D179" s="113">
        <f t="shared" si="153"/>
        <v>133</v>
      </c>
      <c r="E179" s="120">
        <v>118</v>
      </c>
      <c r="F179" s="120">
        <f t="shared" si="157"/>
        <v>88.721804511278194</v>
      </c>
      <c r="G179" s="511">
        <v>350.774</v>
      </c>
      <c r="H179" s="690">
        <f t="shared" si="155"/>
        <v>234</v>
      </c>
      <c r="I179" s="511">
        <v>208.16382999999999</v>
      </c>
      <c r="J179" s="511">
        <f t="shared" si="152"/>
        <v>88.958901709401701</v>
      </c>
      <c r="L179" s="112"/>
    </row>
    <row r="180" spans="1:12" s="37" customFormat="1" ht="30" customHeight="1" x14ac:dyDescent="0.25">
      <c r="A180" s="18"/>
      <c r="B180" s="711" t="s">
        <v>133</v>
      </c>
      <c r="C180" s="120">
        <v>2511</v>
      </c>
      <c r="D180" s="113">
        <f t="shared" ref="D180" si="158">ROUND(C180/12*$B$3,0)</f>
        <v>1674</v>
      </c>
      <c r="E180" s="120">
        <v>589</v>
      </c>
      <c r="F180" s="120">
        <f t="shared" ref="F180:F181" si="159">E180/D180*100</f>
        <v>35.185185185185183</v>
      </c>
      <c r="G180" s="511">
        <v>1937.13606</v>
      </c>
      <c r="H180" s="690">
        <f t="shared" ref="H180:H181" si="160">ROUND(G180/12*$B$3,0)</f>
        <v>1291</v>
      </c>
      <c r="I180" s="511">
        <v>450.51600000000002</v>
      </c>
      <c r="J180" s="511">
        <f t="shared" ref="J180" si="161">I180/H180*100</f>
        <v>34.896669248644464</v>
      </c>
      <c r="L180" s="112"/>
    </row>
    <row r="181" spans="1:12" s="37" customFormat="1" ht="30" customHeight="1" x14ac:dyDescent="0.25">
      <c r="A181" s="18"/>
      <c r="B181" s="711" t="s">
        <v>135</v>
      </c>
      <c r="C181" s="120">
        <v>300</v>
      </c>
      <c r="D181" s="764">
        <f>ROUND(C181/10*6,0)</f>
        <v>180</v>
      </c>
      <c r="E181" s="120">
        <v>21</v>
      </c>
      <c r="F181" s="120">
        <f t="shared" si="159"/>
        <v>11.666666666666666</v>
      </c>
      <c r="G181" s="511"/>
      <c r="H181" s="690">
        <f t="shared" si="160"/>
        <v>0</v>
      </c>
      <c r="I181" s="511">
        <v>16.200659999999999</v>
      </c>
      <c r="J181" s="511"/>
      <c r="L181" s="112"/>
    </row>
    <row r="182" spans="1:12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30">
        <f>G175+G178+G180</f>
        <v>5474.6762004444445</v>
      </c>
      <c r="H182" s="530">
        <f t="shared" ref="H182:I182" si="162">H175+H178+H180</f>
        <v>3650</v>
      </c>
      <c r="I182" s="530">
        <f t="shared" si="162"/>
        <v>2447.3222900000001</v>
      </c>
      <c r="J182" s="515">
        <f t="shared" si="152"/>
        <v>67.04992575342466</v>
      </c>
      <c r="L182" s="112"/>
    </row>
    <row r="183" spans="1:12" x14ac:dyDescent="0.25">
      <c r="A183" s="18">
        <v>1</v>
      </c>
      <c r="B183" s="255" t="s">
        <v>103</v>
      </c>
      <c r="C183" s="256"/>
      <c r="D183" s="256"/>
      <c r="E183" s="256"/>
      <c r="F183" s="256"/>
      <c r="G183" s="540"/>
      <c r="H183" s="540"/>
      <c r="I183" s="540"/>
      <c r="J183" s="540"/>
    </row>
    <row r="184" spans="1:12" ht="27.95" customHeight="1" x14ac:dyDescent="0.25">
      <c r="A184" s="18">
        <v>1</v>
      </c>
      <c r="B184" s="259" t="s">
        <v>130</v>
      </c>
      <c r="C184" s="257">
        <f t="shared" ref="C184:E186" si="163">C175+C159</f>
        <v>5462</v>
      </c>
      <c r="D184" s="257">
        <f t="shared" si="163"/>
        <v>3641</v>
      </c>
      <c r="E184" s="257">
        <f t="shared" si="163"/>
        <v>3631</v>
      </c>
      <c r="F184" s="257">
        <f t="shared" ref="F184:F188" si="164">E184/D184*100</f>
        <v>99.72535017852239</v>
      </c>
      <c r="G184" s="541">
        <f>SUM(G175,G159)</f>
        <v>13872.77948977778</v>
      </c>
      <c r="H184" s="541">
        <f t="shared" ref="H184:I184" si="165">SUM(H175,H159)</f>
        <v>9250</v>
      </c>
      <c r="I184" s="541">
        <f t="shared" si="165"/>
        <v>9123.2383000000009</v>
      </c>
      <c r="J184" s="541">
        <f>I184/H184*100</f>
        <v>98.629603243243253</v>
      </c>
    </row>
    <row r="185" spans="1:12" ht="27.95" customHeight="1" x14ac:dyDescent="0.25">
      <c r="A185" s="18">
        <v>1</v>
      </c>
      <c r="B185" s="260" t="s">
        <v>83</v>
      </c>
      <c r="C185" s="257">
        <f t="shared" si="163"/>
        <v>4022</v>
      </c>
      <c r="D185" s="257">
        <f t="shared" si="163"/>
        <v>2681</v>
      </c>
      <c r="E185" s="257">
        <f t="shared" si="163"/>
        <v>2675</v>
      </c>
      <c r="F185" s="257">
        <f t="shared" si="164"/>
        <v>99.776202909362183</v>
      </c>
      <c r="G185" s="541">
        <f>SUM(G176,G160)</f>
        <v>9869.240801777778</v>
      </c>
      <c r="H185" s="541">
        <f t="shared" ref="H185:I185" si="166">SUM(H176,H160)</f>
        <v>6580</v>
      </c>
      <c r="I185" s="541">
        <f t="shared" si="166"/>
        <v>6468.9558100000004</v>
      </c>
      <c r="J185" s="541">
        <f t="shared" ref="J185:J198" si="167">I185/H185*100</f>
        <v>98.312398328267477</v>
      </c>
    </row>
    <row r="186" spans="1:12" ht="27.95" customHeight="1" x14ac:dyDescent="0.25">
      <c r="A186" s="18">
        <v>1</v>
      </c>
      <c r="B186" s="260" t="s">
        <v>84</v>
      </c>
      <c r="C186" s="257">
        <f t="shared" si="163"/>
        <v>1221</v>
      </c>
      <c r="D186" s="257">
        <f t="shared" si="163"/>
        <v>814</v>
      </c>
      <c r="E186" s="257">
        <f t="shared" si="163"/>
        <v>838</v>
      </c>
      <c r="F186" s="257">
        <f t="shared" si="164"/>
        <v>102.94840294840296</v>
      </c>
      <c r="G186" s="541">
        <f>SUM(G177,G161)</f>
        <v>2633.2574399999999</v>
      </c>
      <c r="H186" s="541">
        <f t="shared" ref="H186:I186" si="168">SUM(H177,H161)</f>
        <v>1756</v>
      </c>
      <c r="I186" s="541">
        <f t="shared" si="168"/>
        <v>1915.9576700000002</v>
      </c>
      <c r="J186" s="541">
        <f t="shared" si="167"/>
        <v>109.10920671981779</v>
      </c>
    </row>
    <row r="187" spans="1:12" ht="27.95" customHeight="1" x14ac:dyDescent="0.25">
      <c r="A187" s="18">
        <v>1</v>
      </c>
      <c r="B187" s="260" t="s">
        <v>124</v>
      </c>
      <c r="C187" s="257">
        <f t="shared" ref="C187:E188" si="169">C162</f>
        <v>45</v>
      </c>
      <c r="D187" s="257">
        <f t="shared" si="169"/>
        <v>30</v>
      </c>
      <c r="E187" s="257">
        <f t="shared" si="169"/>
        <v>45</v>
      </c>
      <c r="F187" s="257">
        <f t="shared" si="164"/>
        <v>150</v>
      </c>
      <c r="G187" s="541">
        <f>G162</f>
        <v>281.56464</v>
      </c>
      <c r="H187" s="541">
        <f t="shared" ref="H187:I187" si="170">H162</f>
        <v>188</v>
      </c>
      <c r="I187" s="541">
        <f t="shared" si="170"/>
        <v>281.56455</v>
      </c>
      <c r="J187" s="541">
        <f t="shared" si="167"/>
        <v>149.76837765957447</v>
      </c>
    </row>
    <row r="188" spans="1:12" ht="27.95" customHeight="1" x14ac:dyDescent="0.25">
      <c r="A188" s="18">
        <v>1</v>
      </c>
      <c r="B188" s="260" t="s">
        <v>125</v>
      </c>
      <c r="C188" s="257">
        <f t="shared" si="169"/>
        <v>174</v>
      </c>
      <c r="D188" s="257">
        <f t="shared" si="169"/>
        <v>116</v>
      </c>
      <c r="E188" s="257">
        <f t="shared" si="169"/>
        <v>73</v>
      </c>
      <c r="F188" s="257">
        <f t="shared" si="164"/>
        <v>62.931034482758619</v>
      </c>
      <c r="G188" s="541">
        <f>G163</f>
        <v>1088.716608</v>
      </c>
      <c r="H188" s="541">
        <f t="shared" ref="H188:I188" si="171">H163</f>
        <v>726</v>
      </c>
      <c r="I188" s="541">
        <f t="shared" si="171"/>
        <v>456.76026999999993</v>
      </c>
      <c r="J188" s="541">
        <f t="shared" si="167"/>
        <v>62.914637741046818</v>
      </c>
    </row>
    <row r="189" spans="1:12" ht="27.95" customHeight="1" x14ac:dyDescent="0.25">
      <c r="A189" s="18">
        <v>1</v>
      </c>
      <c r="B189" s="259" t="s">
        <v>122</v>
      </c>
      <c r="C189" s="257">
        <f t="shared" ref="C189:F189" si="172">SUM(C178,C164)</f>
        <v>7499</v>
      </c>
      <c r="D189" s="257">
        <f t="shared" si="172"/>
        <v>4999</v>
      </c>
      <c r="E189" s="257">
        <f t="shared" si="172"/>
        <v>3921</v>
      </c>
      <c r="F189" s="257">
        <f t="shared" si="172"/>
        <v>166.87634622932177</v>
      </c>
      <c r="G189" s="541">
        <f>SUM(G178,G164)</f>
        <v>15211.70695</v>
      </c>
      <c r="H189" s="541">
        <f t="shared" ref="H189:I189" si="173">SUM(H178,H164)</f>
        <v>10141</v>
      </c>
      <c r="I189" s="541">
        <f t="shared" si="173"/>
        <v>9474.0687899999994</v>
      </c>
      <c r="J189" s="541">
        <f t="shared" si="167"/>
        <v>93.42341771028498</v>
      </c>
    </row>
    <row r="190" spans="1:12" ht="27.95" customHeight="1" x14ac:dyDescent="0.25">
      <c r="A190" s="18">
        <v>1</v>
      </c>
      <c r="B190" s="260" t="s">
        <v>118</v>
      </c>
      <c r="C190" s="257">
        <f t="shared" ref="C190:F190" si="174">SUM(C179,C165)</f>
        <v>1000</v>
      </c>
      <c r="D190" s="257">
        <f t="shared" si="174"/>
        <v>666</v>
      </c>
      <c r="E190" s="257">
        <f t="shared" si="174"/>
        <v>655</v>
      </c>
      <c r="F190" s="257">
        <f t="shared" si="174"/>
        <v>189.47227355443016</v>
      </c>
      <c r="G190" s="541">
        <f>SUM(G179,G165)</f>
        <v>1753.87</v>
      </c>
      <c r="H190" s="541">
        <f t="shared" ref="H190:I190" si="175">SUM(H179,H165)</f>
        <v>1169</v>
      </c>
      <c r="I190" s="541">
        <f t="shared" si="175"/>
        <v>1166.0150500000002</v>
      </c>
      <c r="J190" s="541">
        <f t="shared" si="167"/>
        <v>99.744657827202758</v>
      </c>
    </row>
    <row r="191" spans="1:12" ht="60" x14ac:dyDescent="0.25">
      <c r="A191" s="18">
        <v>1</v>
      </c>
      <c r="B191" s="260" t="s">
        <v>85</v>
      </c>
      <c r="C191" s="257">
        <f t="shared" ref="C191:F191" si="176">C166</f>
        <v>5350</v>
      </c>
      <c r="D191" s="257">
        <f t="shared" si="176"/>
        <v>3567</v>
      </c>
      <c r="E191" s="257">
        <f t="shared" si="176"/>
        <v>2154</v>
      </c>
      <c r="F191" s="257">
        <f t="shared" si="176"/>
        <v>60.386879730866269</v>
      </c>
      <c r="G191" s="541">
        <f>G166</f>
        <v>11096.642</v>
      </c>
      <c r="H191" s="541">
        <f t="shared" ref="H191:I191" si="177">H166</f>
        <v>7398</v>
      </c>
      <c r="I191" s="541">
        <f t="shared" si="177"/>
        <v>6147.9123899999995</v>
      </c>
      <c r="J191" s="541">
        <f t="shared" si="167"/>
        <v>83.102357258718555</v>
      </c>
    </row>
    <row r="192" spans="1:12" ht="45" x14ac:dyDescent="0.25">
      <c r="A192" s="18">
        <v>1</v>
      </c>
      <c r="B192" s="260" t="s">
        <v>119</v>
      </c>
      <c r="C192" s="257">
        <f t="shared" ref="C192:F192" si="178">C167</f>
        <v>634</v>
      </c>
      <c r="D192" s="257">
        <f t="shared" si="178"/>
        <v>423</v>
      </c>
      <c r="E192" s="257">
        <f t="shared" si="178"/>
        <v>672</v>
      </c>
      <c r="F192" s="257">
        <f t="shared" si="178"/>
        <v>158.86524822695037</v>
      </c>
      <c r="G192" s="541">
        <f>G167</f>
        <v>640.97400000000005</v>
      </c>
      <c r="H192" s="541">
        <f t="shared" ref="H192:I192" si="179">H167</f>
        <v>427</v>
      </c>
      <c r="I192" s="541">
        <f t="shared" si="179"/>
        <v>706.47681</v>
      </c>
      <c r="J192" s="541">
        <f t="shared" si="167"/>
        <v>165.45124355971896</v>
      </c>
    </row>
    <row r="193" spans="1:12" ht="35.25" customHeight="1" x14ac:dyDescent="0.25">
      <c r="A193" s="18">
        <v>1</v>
      </c>
      <c r="B193" s="260" t="s">
        <v>86</v>
      </c>
      <c r="C193" s="257">
        <f t="shared" ref="C193:F193" si="180">C168</f>
        <v>410</v>
      </c>
      <c r="D193" s="257">
        <f t="shared" si="180"/>
        <v>273</v>
      </c>
      <c r="E193" s="257">
        <f t="shared" si="180"/>
        <v>343</v>
      </c>
      <c r="F193" s="257">
        <f t="shared" si="180"/>
        <v>125.64102564102564</v>
      </c>
      <c r="G193" s="541">
        <f>G168</f>
        <v>1640.3485000000001</v>
      </c>
      <c r="H193" s="541">
        <f t="shared" ref="H193:I193" si="181">H168</f>
        <v>1094</v>
      </c>
      <c r="I193" s="541">
        <f t="shared" si="181"/>
        <v>1379.8776099999998</v>
      </c>
      <c r="J193" s="541">
        <f t="shared" si="167"/>
        <v>126.13140859232172</v>
      </c>
    </row>
    <row r="194" spans="1:12" ht="35.25" customHeight="1" x14ac:dyDescent="0.25">
      <c r="A194" s="18">
        <v>1</v>
      </c>
      <c r="B194" s="330" t="s">
        <v>87</v>
      </c>
      <c r="C194" s="331">
        <f t="shared" ref="C194:F194" si="182">C169</f>
        <v>105</v>
      </c>
      <c r="D194" s="331">
        <f t="shared" si="182"/>
        <v>70</v>
      </c>
      <c r="E194" s="331">
        <f t="shared" si="182"/>
        <v>97</v>
      </c>
      <c r="F194" s="331">
        <f t="shared" si="182"/>
        <v>138.57142857142856</v>
      </c>
      <c r="G194" s="542">
        <f>G169</f>
        <v>79.872450000000015</v>
      </c>
      <c r="H194" s="542">
        <f t="shared" ref="H194:I194" si="183">H169</f>
        <v>53</v>
      </c>
      <c r="I194" s="542">
        <f t="shared" si="183"/>
        <v>73.786929999999998</v>
      </c>
      <c r="J194" s="542">
        <f t="shared" si="167"/>
        <v>139.22062264150944</v>
      </c>
    </row>
    <row r="195" spans="1:12" ht="35.25" customHeight="1" x14ac:dyDescent="0.25">
      <c r="A195" s="18"/>
      <c r="B195" s="733" t="s">
        <v>133</v>
      </c>
      <c r="C195" s="734">
        <f>SUM(C180,C170)</f>
        <v>16183</v>
      </c>
      <c r="D195" s="734">
        <f t="shared" ref="D195:I195" si="184">SUM(D180,D170)</f>
        <v>10789</v>
      </c>
      <c r="E195" s="734">
        <f t="shared" si="184"/>
        <v>4380</v>
      </c>
      <c r="F195" s="331">
        <f t="shared" ref="F195" si="185">F170</f>
        <v>41.590784421283601</v>
      </c>
      <c r="G195" s="734">
        <f t="shared" si="184"/>
        <v>12484.537179999999</v>
      </c>
      <c r="H195" s="734">
        <f t="shared" si="184"/>
        <v>8323</v>
      </c>
      <c r="I195" s="734">
        <f t="shared" si="184"/>
        <v>3272.5832399999999</v>
      </c>
      <c r="J195" s="542">
        <f t="shared" si="167"/>
        <v>39.319755376667068</v>
      </c>
    </row>
    <row r="196" spans="1:12" ht="35.25" customHeight="1" x14ac:dyDescent="0.25">
      <c r="A196" s="18"/>
      <c r="B196" s="733" t="s">
        <v>134</v>
      </c>
      <c r="C196" s="734">
        <f>SUM(C171)</f>
        <v>830</v>
      </c>
      <c r="D196" s="734">
        <f t="shared" ref="D196:I196" si="186">SUM(D171)</f>
        <v>553</v>
      </c>
      <c r="E196" s="734">
        <f t="shared" si="186"/>
        <v>343</v>
      </c>
      <c r="F196" s="331">
        <f t="shared" ref="F196" si="187">F171</f>
        <v>62.025316455696199</v>
      </c>
      <c r="G196" s="734">
        <f t="shared" si="186"/>
        <v>0</v>
      </c>
      <c r="H196" s="734">
        <f t="shared" si="186"/>
        <v>0</v>
      </c>
      <c r="I196" s="734">
        <f t="shared" si="186"/>
        <v>264.61078000000003</v>
      </c>
      <c r="J196" s="542"/>
    </row>
    <row r="197" spans="1:12" ht="35.25" customHeight="1" x14ac:dyDescent="0.25">
      <c r="A197" s="18"/>
      <c r="B197" s="733" t="s">
        <v>135</v>
      </c>
      <c r="C197" s="734">
        <f>SUM(C181)</f>
        <v>300</v>
      </c>
      <c r="D197" s="734">
        <f t="shared" ref="D197:I197" si="188">SUM(D181)</f>
        <v>180</v>
      </c>
      <c r="E197" s="734">
        <f t="shared" si="188"/>
        <v>21</v>
      </c>
      <c r="F197" s="331">
        <f t="shared" ref="F197" si="189">F172</f>
        <v>0</v>
      </c>
      <c r="G197" s="734">
        <f t="shared" si="188"/>
        <v>0</v>
      </c>
      <c r="H197" s="734">
        <f t="shared" si="188"/>
        <v>0</v>
      </c>
      <c r="I197" s="734">
        <f t="shared" si="188"/>
        <v>16.200659999999999</v>
      </c>
      <c r="J197" s="542"/>
    </row>
    <row r="198" spans="1:12" x14ac:dyDescent="0.25">
      <c r="A198" s="18">
        <v>1</v>
      </c>
      <c r="B198" s="332" t="s">
        <v>116</v>
      </c>
      <c r="C198" s="333">
        <f t="shared" ref="C198:F198" si="190">SUM(C182,C172)</f>
        <v>0</v>
      </c>
      <c r="D198" s="333">
        <f t="shared" si="190"/>
        <v>0</v>
      </c>
      <c r="E198" s="333">
        <f t="shared" si="190"/>
        <v>0</v>
      </c>
      <c r="F198" s="333">
        <f t="shared" si="190"/>
        <v>0</v>
      </c>
      <c r="G198" s="543">
        <f>SUM(G182,G172)</f>
        <v>41569.023619777785</v>
      </c>
      <c r="H198" s="543">
        <f t="shared" ref="H198:I198" si="191">SUM(H182,H172)</f>
        <v>27714</v>
      </c>
      <c r="I198" s="543">
        <f t="shared" si="191"/>
        <v>21869.890330000002</v>
      </c>
      <c r="J198" s="543">
        <f t="shared" si="167"/>
        <v>78.912788951432503</v>
      </c>
    </row>
    <row r="199" spans="1:12" ht="15.75" thickBot="1" x14ac:dyDescent="0.3">
      <c r="A199" s="18">
        <v>1</v>
      </c>
      <c r="B199" s="254" t="s">
        <v>6</v>
      </c>
      <c r="C199" s="38"/>
      <c r="D199" s="38"/>
      <c r="E199" s="170"/>
      <c r="F199" s="38"/>
      <c r="G199" s="544"/>
      <c r="H199" s="544"/>
      <c r="I199" s="545"/>
      <c r="J199" s="544"/>
    </row>
    <row r="200" spans="1:12" ht="43.5" x14ac:dyDescent="0.25">
      <c r="A200" s="18">
        <v>1</v>
      </c>
      <c r="B200" s="135" t="s">
        <v>55</v>
      </c>
      <c r="C200" s="171"/>
      <c r="D200" s="171"/>
      <c r="E200" s="171"/>
      <c r="F200" s="171"/>
      <c r="G200" s="503"/>
      <c r="H200" s="503"/>
      <c r="I200" s="503"/>
      <c r="J200" s="503"/>
    </row>
    <row r="201" spans="1:12" s="37" customFormat="1" ht="30" x14ac:dyDescent="0.25">
      <c r="A201" s="18">
        <v>1</v>
      </c>
      <c r="B201" s="74" t="s">
        <v>130</v>
      </c>
      <c r="C201" s="120">
        <f>SUM(C202:C205)</f>
        <v>3955</v>
      </c>
      <c r="D201" s="120">
        <f t="shared" ref="D201:E201" si="192">SUM(D202:D205)</f>
        <v>2637</v>
      </c>
      <c r="E201" s="120">
        <f t="shared" si="192"/>
        <v>2431</v>
      </c>
      <c r="F201" s="122">
        <f>E201/D201*100</f>
        <v>92.188092529389451</v>
      </c>
      <c r="G201" s="511">
        <f>SUM(G202:G205)</f>
        <v>9534.1808515555549</v>
      </c>
      <c r="H201" s="511">
        <f t="shared" ref="H201:I201" si="193">SUM(H202:H205)</f>
        <v>6356</v>
      </c>
      <c r="I201" s="511">
        <f t="shared" si="193"/>
        <v>4846.6164900000003</v>
      </c>
      <c r="J201" s="511">
        <f t="shared" ref="J201:J214" si="194">I201/H201*100</f>
        <v>76.252619414726254</v>
      </c>
      <c r="L201" s="112"/>
    </row>
    <row r="202" spans="1:12" s="37" customFormat="1" ht="30" x14ac:dyDescent="0.25">
      <c r="A202" s="18">
        <v>1</v>
      </c>
      <c r="B202" s="73" t="s">
        <v>83</v>
      </c>
      <c r="C202" s="120">
        <v>3022</v>
      </c>
      <c r="D202" s="113">
        <f t="shared" ref="D202:D209" si="195">ROUND(C202/12*$B$3,0)</f>
        <v>2015</v>
      </c>
      <c r="E202" s="120">
        <v>1857</v>
      </c>
      <c r="F202" s="120">
        <f>E202/D202*100</f>
        <v>92.158808933002476</v>
      </c>
      <c r="G202" s="511">
        <v>7415.4265795555557</v>
      </c>
      <c r="H202" s="690">
        <f t="shared" ref="H202:H211" si="196">ROUND(G202/12*$B$3,0)</f>
        <v>4944</v>
      </c>
      <c r="I202" s="511">
        <v>3367.3304600000006</v>
      </c>
      <c r="J202" s="511">
        <f t="shared" si="194"/>
        <v>68.109434870550174</v>
      </c>
      <c r="L202" s="112"/>
    </row>
    <row r="203" spans="1:12" s="37" customFormat="1" ht="35.1" customHeight="1" x14ac:dyDescent="0.25">
      <c r="A203" s="18">
        <v>1</v>
      </c>
      <c r="B203" s="73" t="s">
        <v>84</v>
      </c>
      <c r="C203" s="120">
        <v>907</v>
      </c>
      <c r="D203" s="113">
        <f t="shared" si="195"/>
        <v>605</v>
      </c>
      <c r="E203" s="120">
        <v>514</v>
      </c>
      <c r="F203" s="120">
        <f>E203/D203*100</f>
        <v>84.958677685950406</v>
      </c>
      <c r="G203" s="511">
        <v>1956.07248</v>
      </c>
      <c r="H203" s="690">
        <f t="shared" si="196"/>
        <v>1304</v>
      </c>
      <c r="I203" s="511">
        <v>1103.86663</v>
      </c>
      <c r="J203" s="511">
        <f t="shared" si="194"/>
        <v>84.65234892638037</v>
      </c>
      <c r="L203" s="112"/>
    </row>
    <row r="204" spans="1:12" s="37" customFormat="1" ht="51.75" customHeight="1" x14ac:dyDescent="0.25">
      <c r="A204" s="18">
        <v>1</v>
      </c>
      <c r="B204" s="73" t="s">
        <v>124</v>
      </c>
      <c r="C204" s="120">
        <v>26</v>
      </c>
      <c r="D204" s="113">
        <f t="shared" si="195"/>
        <v>17</v>
      </c>
      <c r="E204" s="120">
        <v>60</v>
      </c>
      <c r="F204" s="120">
        <f>E204/D204*100</f>
        <v>352.94117647058823</v>
      </c>
      <c r="G204" s="511">
        <v>162.68179200000003</v>
      </c>
      <c r="H204" s="690">
        <f t="shared" si="196"/>
        <v>108</v>
      </c>
      <c r="I204" s="511">
        <v>375.4194</v>
      </c>
      <c r="J204" s="511">
        <f t="shared" si="194"/>
        <v>347.61055555555555</v>
      </c>
      <c r="L204" s="112"/>
    </row>
    <row r="205" spans="1:12" s="37" customFormat="1" ht="30" x14ac:dyDescent="0.25">
      <c r="A205" s="18">
        <v>1</v>
      </c>
      <c r="B205" s="73" t="s">
        <v>125</v>
      </c>
      <c r="C205" s="120"/>
      <c r="D205" s="113">
        <f t="shared" si="195"/>
        <v>0</v>
      </c>
      <c r="E205" s="120">
        <v>0</v>
      </c>
      <c r="F205" s="120"/>
      <c r="G205" s="516"/>
      <c r="H205" s="690">
        <f t="shared" si="196"/>
        <v>0</v>
      </c>
      <c r="I205" s="511">
        <v>0</v>
      </c>
      <c r="J205" s="511"/>
      <c r="L205" s="112"/>
    </row>
    <row r="206" spans="1:12" s="37" customFormat="1" ht="49.5" customHeight="1" x14ac:dyDescent="0.25">
      <c r="A206" s="18">
        <v>1</v>
      </c>
      <c r="B206" s="74" t="s">
        <v>122</v>
      </c>
      <c r="C206" s="120">
        <f>SUM(C207:C211)</f>
        <v>4955</v>
      </c>
      <c r="D206" s="120">
        <f t="shared" ref="D206:I206" si="197">SUM(D207:D211)</f>
        <v>3304</v>
      </c>
      <c r="E206" s="120">
        <f t="shared" si="197"/>
        <v>919</v>
      </c>
      <c r="F206" s="120">
        <f t="shared" ref="F206:F211" si="198">E206/D206*100</f>
        <v>27.814769975786923</v>
      </c>
      <c r="G206" s="504">
        <f t="shared" si="197"/>
        <v>9697.1268000000018</v>
      </c>
      <c r="H206" s="504">
        <f t="shared" si="197"/>
        <v>6465</v>
      </c>
      <c r="I206" s="504">
        <f t="shared" si="197"/>
        <v>773.61194000000012</v>
      </c>
      <c r="J206" s="511">
        <f t="shared" si="194"/>
        <v>11.966155297757156</v>
      </c>
      <c r="L206" s="112"/>
    </row>
    <row r="207" spans="1:12" s="37" customFormat="1" ht="30" x14ac:dyDescent="0.25">
      <c r="A207" s="18">
        <v>1</v>
      </c>
      <c r="B207" s="73" t="s">
        <v>118</v>
      </c>
      <c r="C207" s="120">
        <v>100</v>
      </c>
      <c r="D207" s="113">
        <f t="shared" si="195"/>
        <v>67</v>
      </c>
      <c r="E207" s="120">
        <v>72</v>
      </c>
      <c r="F207" s="120">
        <f t="shared" si="198"/>
        <v>107.46268656716418</v>
      </c>
      <c r="G207" s="511">
        <v>175.387</v>
      </c>
      <c r="H207" s="690">
        <f t="shared" si="196"/>
        <v>117</v>
      </c>
      <c r="I207" s="511">
        <v>127.5744</v>
      </c>
      <c r="J207" s="511">
        <f t="shared" si="194"/>
        <v>109.03794871794872</v>
      </c>
      <c r="L207" s="112"/>
    </row>
    <row r="208" spans="1:12" s="37" customFormat="1" ht="64.5" customHeight="1" x14ac:dyDescent="0.25">
      <c r="A208" s="18">
        <v>1</v>
      </c>
      <c r="B208" s="73" t="s">
        <v>129</v>
      </c>
      <c r="C208" s="120">
        <v>4350</v>
      </c>
      <c r="D208" s="113">
        <f t="shared" si="195"/>
        <v>2900</v>
      </c>
      <c r="E208" s="120">
        <v>145</v>
      </c>
      <c r="F208" s="120">
        <f t="shared" si="198"/>
        <v>5</v>
      </c>
      <c r="G208" s="511">
        <v>8831.9325000000008</v>
      </c>
      <c r="H208" s="690">
        <f t="shared" si="196"/>
        <v>5888</v>
      </c>
      <c r="I208" s="511">
        <v>110.7706</v>
      </c>
      <c r="J208" s="511">
        <f t="shared" si="194"/>
        <v>1.8812941576086954</v>
      </c>
      <c r="L208" s="112"/>
    </row>
    <row r="209" spans="1:249" s="37" customFormat="1" ht="45" x14ac:dyDescent="0.25">
      <c r="A209" s="18">
        <v>1</v>
      </c>
      <c r="B209" s="73" t="s">
        <v>119</v>
      </c>
      <c r="C209" s="120">
        <v>315</v>
      </c>
      <c r="D209" s="113">
        <f t="shared" si="195"/>
        <v>210</v>
      </c>
      <c r="E209" s="120">
        <v>653</v>
      </c>
      <c r="F209" s="120">
        <f t="shared" si="198"/>
        <v>310.95238095238096</v>
      </c>
      <c r="G209" s="511">
        <v>318.46499999999997</v>
      </c>
      <c r="H209" s="690">
        <f t="shared" si="196"/>
        <v>212</v>
      </c>
      <c r="I209" s="511">
        <v>497.99313000000006</v>
      </c>
      <c r="J209" s="511">
        <f t="shared" si="194"/>
        <v>234.90241981132081</v>
      </c>
      <c r="L209" s="112"/>
    </row>
    <row r="210" spans="1:249" s="37" customFormat="1" ht="35.1" customHeight="1" x14ac:dyDescent="0.25">
      <c r="A210" s="18">
        <v>1</v>
      </c>
      <c r="B210" s="73" t="s">
        <v>86</v>
      </c>
      <c r="C210" s="120">
        <v>70</v>
      </c>
      <c r="D210" s="113">
        <f t="shared" ref="D210:D211" si="199">ROUND(C210/12*$B$3,0)</f>
        <v>47</v>
      </c>
      <c r="E210" s="120">
        <v>0</v>
      </c>
      <c r="F210" s="120">
        <f t="shared" si="198"/>
        <v>0</v>
      </c>
      <c r="G210" s="511">
        <v>280.05950000000001</v>
      </c>
      <c r="H210" s="690">
        <f t="shared" si="196"/>
        <v>187</v>
      </c>
      <c r="I210" s="511">
        <v>0</v>
      </c>
      <c r="J210" s="511">
        <f t="shared" si="194"/>
        <v>0</v>
      </c>
      <c r="L210" s="112"/>
    </row>
    <row r="211" spans="1:249" s="37" customFormat="1" ht="35.1" customHeight="1" x14ac:dyDescent="0.25">
      <c r="A211" s="18">
        <v>1</v>
      </c>
      <c r="B211" s="73" t="s">
        <v>87</v>
      </c>
      <c r="C211" s="120">
        <v>120</v>
      </c>
      <c r="D211" s="113">
        <f t="shared" si="199"/>
        <v>80</v>
      </c>
      <c r="E211" s="120">
        <v>49</v>
      </c>
      <c r="F211" s="120">
        <f t="shared" si="198"/>
        <v>61.250000000000007</v>
      </c>
      <c r="G211" s="511">
        <v>91.282800000000009</v>
      </c>
      <c r="H211" s="690">
        <f t="shared" si="196"/>
        <v>61</v>
      </c>
      <c r="I211" s="511">
        <v>37.273809999999997</v>
      </c>
      <c r="J211" s="511">
        <f t="shared" si="194"/>
        <v>61.104606557377053</v>
      </c>
      <c r="L211" s="112"/>
    </row>
    <row r="212" spans="1:249" s="37" customFormat="1" ht="35.1" customHeight="1" x14ac:dyDescent="0.25">
      <c r="A212" s="18"/>
      <c r="B212" s="711" t="s">
        <v>133</v>
      </c>
      <c r="C212" s="120">
        <v>10213</v>
      </c>
      <c r="D212" s="113">
        <f t="shared" ref="D212" si="200">ROUND(C212/12*$B$3,0)</f>
        <v>6809</v>
      </c>
      <c r="E212" s="120">
        <v>4963</v>
      </c>
      <c r="F212" s="120">
        <f t="shared" ref="F212:F213" si="201">E212/D212*100</f>
        <v>72.888823615802607</v>
      </c>
      <c r="G212" s="511">
        <v>7878.9209800000008</v>
      </c>
      <c r="H212" s="690">
        <f t="shared" ref="H212:H213" si="202">ROUND(G212/12*$B$3,0)</f>
        <v>5253</v>
      </c>
      <c r="I212" s="511">
        <v>3695.1528400000002</v>
      </c>
      <c r="J212" s="511">
        <f t="shared" ref="J212" si="203">I212/H212*100</f>
        <v>70.343667237768898</v>
      </c>
      <c r="L212" s="112"/>
    </row>
    <row r="213" spans="1:249" s="37" customFormat="1" ht="35.1" customHeight="1" x14ac:dyDescent="0.25">
      <c r="A213" s="18"/>
      <c r="B213" s="711" t="s">
        <v>135</v>
      </c>
      <c r="C213" s="120">
        <v>300</v>
      </c>
      <c r="D213" s="764">
        <f>ROUND(C213/10*6,0)</f>
        <v>180</v>
      </c>
      <c r="E213" s="120">
        <v>279</v>
      </c>
      <c r="F213" s="122">
        <f t="shared" si="201"/>
        <v>155</v>
      </c>
      <c r="G213" s="511"/>
      <c r="H213" s="690">
        <f t="shared" si="202"/>
        <v>0</v>
      </c>
      <c r="I213" s="511">
        <v>215.23734000000002</v>
      </c>
      <c r="J213" s="511"/>
      <c r="L213" s="112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15">
        <f>G206+G201+G212</f>
        <v>27110.228631555561</v>
      </c>
      <c r="H214" s="515">
        <f t="shared" ref="H214:I214" si="204">H206+H201+H212</f>
        <v>18074</v>
      </c>
      <c r="I214" s="515">
        <f t="shared" si="204"/>
        <v>9315.3812699999999</v>
      </c>
      <c r="J214" s="515">
        <f t="shared" si="194"/>
        <v>51.540230552174393</v>
      </c>
      <c r="L214" s="767"/>
    </row>
    <row r="215" spans="1:249" ht="15" customHeight="1" x14ac:dyDescent="0.25">
      <c r="A215" s="18">
        <v>1</v>
      </c>
      <c r="B215" s="269" t="s">
        <v>104</v>
      </c>
      <c r="C215" s="270"/>
      <c r="D215" s="270"/>
      <c r="E215" s="270"/>
      <c r="F215" s="270"/>
      <c r="G215" s="546"/>
      <c r="H215" s="546"/>
      <c r="I215" s="546"/>
      <c r="J215" s="546"/>
    </row>
    <row r="216" spans="1:249" s="10" customFormat="1" ht="30" x14ac:dyDescent="0.25">
      <c r="A216" s="18">
        <v>1</v>
      </c>
      <c r="B216" s="222" t="s">
        <v>130</v>
      </c>
      <c r="C216" s="350">
        <f t="shared" ref="C216:F216" si="205">C201</f>
        <v>3955</v>
      </c>
      <c r="D216" s="350">
        <f t="shared" si="205"/>
        <v>2637</v>
      </c>
      <c r="E216" s="350">
        <f t="shared" si="205"/>
        <v>2431</v>
      </c>
      <c r="F216" s="350">
        <f t="shared" si="205"/>
        <v>92.188092529389451</v>
      </c>
      <c r="G216" s="547">
        <f t="shared" ref="G216:G226" si="206">G201</f>
        <v>9534.1808515555549</v>
      </c>
      <c r="H216" s="547">
        <f t="shared" ref="H216:J216" si="207">H201</f>
        <v>6356</v>
      </c>
      <c r="I216" s="547">
        <f t="shared" si="207"/>
        <v>4846.6164900000003</v>
      </c>
      <c r="J216" s="547">
        <f t="shared" si="207"/>
        <v>76.252619414726254</v>
      </c>
      <c r="K216" s="13"/>
      <c r="L216" s="767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1" t="s">
        <v>83</v>
      </c>
      <c r="C217" s="350">
        <f t="shared" ref="C217:F217" si="208">C202</f>
        <v>3022</v>
      </c>
      <c r="D217" s="350">
        <f t="shared" si="208"/>
        <v>2015</v>
      </c>
      <c r="E217" s="350">
        <f t="shared" si="208"/>
        <v>1857</v>
      </c>
      <c r="F217" s="350">
        <f t="shared" si="208"/>
        <v>92.158808933002476</v>
      </c>
      <c r="G217" s="547">
        <f t="shared" si="206"/>
        <v>7415.4265795555557</v>
      </c>
      <c r="H217" s="547">
        <f t="shared" ref="H217:J217" si="209">H202</f>
        <v>4944</v>
      </c>
      <c r="I217" s="547">
        <f t="shared" si="209"/>
        <v>3367.3304600000006</v>
      </c>
      <c r="J217" s="547">
        <f t="shared" si="209"/>
        <v>68.109434870550174</v>
      </c>
      <c r="K217" s="13"/>
      <c r="L217" s="767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1" t="s">
        <v>84</v>
      </c>
      <c r="C218" s="350">
        <f t="shared" ref="C218:F218" si="210">C203</f>
        <v>907</v>
      </c>
      <c r="D218" s="350">
        <f t="shared" si="210"/>
        <v>605</v>
      </c>
      <c r="E218" s="350">
        <f t="shared" si="210"/>
        <v>514</v>
      </c>
      <c r="F218" s="350">
        <f t="shared" si="210"/>
        <v>84.958677685950406</v>
      </c>
      <c r="G218" s="547">
        <f t="shared" si="206"/>
        <v>1956.07248</v>
      </c>
      <c r="H218" s="547">
        <f t="shared" ref="H218:J218" si="211">H203</f>
        <v>1304</v>
      </c>
      <c r="I218" s="547">
        <f t="shared" si="211"/>
        <v>1103.86663</v>
      </c>
      <c r="J218" s="547">
        <f t="shared" si="211"/>
        <v>84.65234892638037</v>
      </c>
      <c r="K218" s="13"/>
      <c r="L218" s="767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1" t="s">
        <v>124</v>
      </c>
      <c r="C219" s="350">
        <f t="shared" ref="C219:F219" si="212">C204</f>
        <v>26</v>
      </c>
      <c r="D219" s="350">
        <f t="shared" si="212"/>
        <v>17</v>
      </c>
      <c r="E219" s="350">
        <f t="shared" si="212"/>
        <v>60</v>
      </c>
      <c r="F219" s="350">
        <f t="shared" si="212"/>
        <v>352.94117647058823</v>
      </c>
      <c r="G219" s="547">
        <f t="shared" si="206"/>
        <v>162.68179200000003</v>
      </c>
      <c r="H219" s="547">
        <f t="shared" ref="H219:J219" si="213">H204</f>
        <v>108</v>
      </c>
      <c r="I219" s="547">
        <f t="shared" si="213"/>
        <v>375.4194</v>
      </c>
      <c r="J219" s="547">
        <f t="shared" si="213"/>
        <v>347.61055555555555</v>
      </c>
      <c r="K219" s="13"/>
      <c r="L219" s="767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1" t="s">
        <v>125</v>
      </c>
      <c r="C220" s="350">
        <f t="shared" ref="C220:F220" si="214">C205</f>
        <v>0</v>
      </c>
      <c r="D220" s="350">
        <f t="shared" si="214"/>
        <v>0</v>
      </c>
      <c r="E220" s="350">
        <f t="shared" si="214"/>
        <v>0</v>
      </c>
      <c r="F220" s="350">
        <f t="shared" si="214"/>
        <v>0</v>
      </c>
      <c r="G220" s="547">
        <f t="shared" si="206"/>
        <v>0</v>
      </c>
      <c r="H220" s="547">
        <f t="shared" ref="H220:J220" si="215">H205</f>
        <v>0</v>
      </c>
      <c r="I220" s="547">
        <f t="shared" si="215"/>
        <v>0</v>
      </c>
      <c r="J220" s="547">
        <f t="shared" si="215"/>
        <v>0</v>
      </c>
      <c r="K220" s="13"/>
      <c r="L220" s="767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2" t="s">
        <v>122</v>
      </c>
      <c r="C221" s="350">
        <f t="shared" ref="C221:F221" si="216">C206</f>
        <v>4955</v>
      </c>
      <c r="D221" s="350">
        <f t="shared" si="216"/>
        <v>3304</v>
      </c>
      <c r="E221" s="350">
        <f t="shared" si="216"/>
        <v>919</v>
      </c>
      <c r="F221" s="350">
        <f t="shared" si="216"/>
        <v>27.814769975786923</v>
      </c>
      <c r="G221" s="547">
        <f t="shared" si="206"/>
        <v>9697.1268000000018</v>
      </c>
      <c r="H221" s="547">
        <f t="shared" ref="H221:J221" si="217">H206</f>
        <v>6465</v>
      </c>
      <c r="I221" s="547">
        <f t="shared" si="217"/>
        <v>773.61194000000012</v>
      </c>
      <c r="J221" s="547">
        <f t="shared" si="217"/>
        <v>11.966155297757156</v>
      </c>
      <c r="K221" s="13"/>
      <c r="L221" s="767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1" t="s">
        <v>118</v>
      </c>
      <c r="C222" s="350">
        <f t="shared" ref="C222:F222" si="218">C207</f>
        <v>100</v>
      </c>
      <c r="D222" s="350">
        <f t="shared" si="218"/>
        <v>67</v>
      </c>
      <c r="E222" s="350">
        <f t="shared" si="218"/>
        <v>72</v>
      </c>
      <c r="F222" s="350">
        <f t="shared" si="218"/>
        <v>107.46268656716418</v>
      </c>
      <c r="G222" s="547">
        <f t="shared" si="206"/>
        <v>175.387</v>
      </c>
      <c r="H222" s="547">
        <f t="shared" ref="H222:J222" si="219">H207</f>
        <v>117</v>
      </c>
      <c r="I222" s="547">
        <f t="shared" si="219"/>
        <v>127.5744</v>
      </c>
      <c r="J222" s="547">
        <f t="shared" si="219"/>
        <v>109.03794871794872</v>
      </c>
      <c r="K222" s="13"/>
      <c r="L222" s="767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1" t="s">
        <v>85</v>
      </c>
      <c r="C223" s="350">
        <f t="shared" ref="C223:F223" si="220">C208</f>
        <v>4350</v>
      </c>
      <c r="D223" s="350">
        <f t="shared" si="220"/>
        <v>2900</v>
      </c>
      <c r="E223" s="350">
        <f t="shared" si="220"/>
        <v>145</v>
      </c>
      <c r="F223" s="350">
        <f t="shared" si="220"/>
        <v>5</v>
      </c>
      <c r="G223" s="547">
        <f t="shared" si="206"/>
        <v>8831.9325000000008</v>
      </c>
      <c r="H223" s="547">
        <f t="shared" ref="H223:J223" si="221">H208</f>
        <v>5888</v>
      </c>
      <c r="I223" s="547">
        <f t="shared" si="221"/>
        <v>110.7706</v>
      </c>
      <c r="J223" s="547">
        <f t="shared" si="221"/>
        <v>1.8812941576086954</v>
      </c>
      <c r="K223" s="13"/>
      <c r="L223" s="767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1" t="s">
        <v>119</v>
      </c>
      <c r="C224" s="350">
        <f t="shared" ref="C224:F224" si="222">C209</f>
        <v>315</v>
      </c>
      <c r="D224" s="350">
        <f t="shared" si="222"/>
        <v>210</v>
      </c>
      <c r="E224" s="350">
        <f t="shared" si="222"/>
        <v>653</v>
      </c>
      <c r="F224" s="350">
        <f t="shared" si="222"/>
        <v>310.95238095238096</v>
      </c>
      <c r="G224" s="547">
        <f t="shared" si="206"/>
        <v>318.46499999999997</v>
      </c>
      <c r="H224" s="547">
        <f t="shared" ref="H224:J224" si="223">H209</f>
        <v>212</v>
      </c>
      <c r="I224" s="547">
        <f t="shared" si="223"/>
        <v>497.99313000000006</v>
      </c>
      <c r="J224" s="547">
        <f t="shared" si="223"/>
        <v>234.90241981132081</v>
      </c>
      <c r="K224" s="13"/>
      <c r="L224" s="767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1" t="s">
        <v>86</v>
      </c>
      <c r="C225" s="350">
        <f t="shared" ref="C225:F225" si="224">C210</f>
        <v>70</v>
      </c>
      <c r="D225" s="350">
        <f t="shared" si="224"/>
        <v>47</v>
      </c>
      <c r="E225" s="350">
        <f t="shared" si="224"/>
        <v>0</v>
      </c>
      <c r="F225" s="350">
        <f t="shared" si="224"/>
        <v>0</v>
      </c>
      <c r="G225" s="547">
        <f t="shared" si="206"/>
        <v>280.05950000000001</v>
      </c>
      <c r="H225" s="547">
        <f t="shared" ref="H225:J225" si="225">H210</f>
        <v>187</v>
      </c>
      <c r="I225" s="547">
        <f t="shared" si="225"/>
        <v>0</v>
      </c>
      <c r="J225" s="547">
        <f t="shared" si="225"/>
        <v>0</v>
      </c>
      <c r="K225" s="13"/>
      <c r="L225" s="767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1" t="s">
        <v>87</v>
      </c>
      <c r="C226" s="350">
        <f t="shared" ref="C226:F226" si="226">C211</f>
        <v>120</v>
      </c>
      <c r="D226" s="350">
        <f t="shared" si="226"/>
        <v>80</v>
      </c>
      <c r="E226" s="350">
        <f t="shared" si="226"/>
        <v>49</v>
      </c>
      <c r="F226" s="350">
        <f t="shared" si="226"/>
        <v>61.250000000000007</v>
      </c>
      <c r="G226" s="547">
        <f t="shared" si="206"/>
        <v>91.282800000000009</v>
      </c>
      <c r="H226" s="547">
        <f t="shared" ref="H226:J226" si="227">H211</f>
        <v>61</v>
      </c>
      <c r="I226" s="547">
        <f t="shared" si="227"/>
        <v>37.273809999999997</v>
      </c>
      <c r="J226" s="547">
        <f t="shared" si="227"/>
        <v>61.104606557377053</v>
      </c>
      <c r="K226" s="13"/>
      <c r="L226" s="767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27" t="s">
        <v>133</v>
      </c>
      <c r="C227" s="735">
        <f>SUM(C212)</f>
        <v>10213</v>
      </c>
      <c r="D227" s="735">
        <f t="shared" ref="D227:J227" si="228">SUM(D212)</f>
        <v>6809</v>
      </c>
      <c r="E227" s="735">
        <f t="shared" si="228"/>
        <v>4963</v>
      </c>
      <c r="F227" s="735">
        <f t="shared" si="228"/>
        <v>72.888823615802607</v>
      </c>
      <c r="G227" s="735">
        <f t="shared" si="228"/>
        <v>7878.9209800000008</v>
      </c>
      <c r="H227" s="735">
        <f t="shared" si="228"/>
        <v>5253</v>
      </c>
      <c r="I227" s="735">
        <f t="shared" si="228"/>
        <v>3695.1528400000002</v>
      </c>
      <c r="J227" s="735">
        <f t="shared" si="228"/>
        <v>70.343667237768898</v>
      </c>
      <c r="K227" s="13"/>
      <c r="L227" s="767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27" t="s">
        <v>135</v>
      </c>
      <c r="C228" s="735">
        <f>SUM(C213)</f>
        <v>300</v>
      </c>
      <c r="D228" s="735">
        <f t="shared" ref="D228:J228" si="229">SUM(D213)</f>
        <v>180</v>
      </c>
      <c r="E228" s="735">
        <f t="shared" si="229"/>
        <v>279</v>
      </c>
      <c r="F228" s="735">
        <f t="shared" si="229"/>
        <v>155</v>
      </c>
      <c r="G228" s="735">
        <f t="shared" si="229"/>
        <v>0</v>
      </c>
      <c r="H228" s="735">
        <f t="shared" si="229"/>
        <v>0</v>
      </c>
      <c r="I228" s="735">
        <f t="shared" si="229"/>
        <v>215.23734000000002</v>
      </c>
      <c r="J228" s="735">
        <f t="shared" si="229"/>
        <v>0</v>
      </c>
      <c r="K228" s="13"/>
      <c r="L228" s="767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83" t="s">
        <v>117</v>
      </c>
      <c r="C229" s="584">
        <f t="shared" ref="C229:F229" si="230">C214</f>
        <v>0</v>
      </c>
      <c r="D229" s="584">
        <f t="shared" si="230"/>
        <v>0</v>
      </c>
      <c r="E229" s="584">
        <f t="shared" si="230"/>
        <v>0</v>
      </c>
      <c r="F229" s="584">
        <f t="shared" si="230"/>
        <v>0</v>
      </c>
      <c r="G229" s="585">
        <f>G214</f>
        <v>27110.228631555561</v>
      </c>
      <c r="H229" s="585">
        <f t="shared" ref="H229:J229" si="231">H214</f>
        <v>18074</v>
      </c>
      <c r="I229" s="585">
        <f t="shared" si="231"/>
        <v>9315.3812699999999</v>
      </c>
      <c r="J229" s="585">
        <f t="shared" si="231"/>
        <v>51.540230552174393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68"/>
      <c r="F230" s="11"/>
      <c r="G230" s="548"/>
      <c r="H230" s="548"/>
      <c r="I230" s="549"/>
      <c r="J230" s="548"/>
    </row>
    <row r="231" spans="1:249" ht="34.5" customHeight="1" x14ac:dyDescent="0.25">
      <c r="A231" s="18">
        <v>1</v>
      </c>
      <c r="B231" s="133" t="s">
        <v>62</v>
      </c>
      <c r="C231" s="14"/>
      <c r="D231" s="14"/>
      <c r="E231" s="131"/>
      <c r="F231" s="14"/>
      <c r="G231" s="529"/>
      <c r="H231" s="529"/>
      <c r="I231" s="503"/>
      <c r="J231" s="529"/>
    </row>
    <row r="232" spans="1:249" s="37" customFormat="1" ht="30" x14ac:dyDescent="0.25">
      <c r="A232" s="18">
        <v>1</v>
      </c>
      <c r="B232" s="74" t="s">
        <v>130</v>
      </c>
      <c r="C232" s="120">
        <f>SUM(C233:C236)</f>
        <v>4368</v>
      </c>
      <c r="D232" s="120">
        <f t="shared" ref="D232:E232" si="232">SUM(D233:D236)</f>
        <v>2913</v>
      </c>
      <c r="E232" s="120">
        <f t="shared" si="232"/>
        <v>4710</v>
      </c>
      <c r="F232" s="122">
        <f>E232/D232*100</f>
        <v>161.68898043254376</v>
      </c>
      <c r="G232" s="511">
        <f>SUM(G233:G236)</f>
        <v>11301.820760888888</v>
      </c>
      <c r="H232" s="511">
        <f t="shared" ref="H232:I232" si="233">SUM(H233:H236)</f>
        <v>7534</v>
      </c>
      <c r="I232" s="511">
        <f t="shared" si="233"/>
        <v>12261.619450000002</v>
      </c>
      <c r="J232" s="511">
        <f>I232/H232*100</f>
        <v>162.75045726041947</v>
      </c>
      <c r="L232" s="112"/>
    </row>
    <row r="233" spans="1:249" s="37" customFormat="1" ht="30" x14ac:dyDescent="0.25">
      <c r="A233" s="18">
        <v>1</v>
      </c>
      <c r="B233" s="73" t="s">
        <v>83</v>
      </c>
      <c r="C233" s="120">
        <v>3172</v>
      </c>
      <c r="D233" s="113">
        <f t="shared" ref="D233:D242" si="234">ROUND(C233/12*$B$3,0)</f>
        <v>2115</v>
      </c>
      <c r="E233" s="120">
        <v>3402</v>
      </c>
      <c r="F233" s="120">
        <f>E233/D233*100</f>
        <v>160.85106382978725</v>
      </c>
      <c r="G233" s="511">
        <v>7783.4987128888888</v>
      </c>
      <c r="H233" s="690">
        <f t="shared" ref="H233" si="235">ROUND(G233/12*$B$3,0)</f>
        <v>5189</v>
      </c>
      <c r="I233" s="511">
        <v>8472.3313300000009</v>
      </c>
      <c r="J233" s="511">
        <f t="shared" ref="J233:J244" si="236">I233/H233*100</f>
        <v>163.2748377336674</v>
      </c>
      <c r="L233" s="112"/>
    </row>
    <row r="234" spans="1:249" s="37" customFormat="1" ht="30" x14ac:dyDescent="0.25">
      <c r="A234" s="18">
        <v>1</v>
      </c>
      <c r="B234" s="73" t="s">
        <v>84</v>
      </c>
      <c r="C234" s="120">
        <v>967</v>
      </c>
      <c r="D234" s="113">
        <f t="shared" si="234"/>
        <v>645</v>
      </c>
      <c r="E234" s="120">
        <v>1115</v>
      </c>
      <c r="F234" s="120">
        <f>E234/D234*100</f>
        <v>172.86821705426357</v>
      </c>
      <c r="G234" s="511">
        <v>2085.4708800000003</v>
      </c>
      <c r="H234" s="690">
        <f t="shared" ref="H234:H242" si="237">ROUND(G234/12*$B$3,0)</f>
        <v>1390</v>
      </c>
      <c r="I234" s="511">
        <v>2581.68905</v>
      </c>
      <c r="J234" s="511">
        <f t="shared" si="236"/>
        <v>185.7330251798561</v>
      </c>
      <c r="L234" s="112"/>
    </row>
    <row r="235" spans="1:249" s="37" customFormat="1" ht="45" x14ac:dyDescent="0.25">
      <c r="A235" s="18">
        <v>1</v>
      </c>
      <c r="B235" s="73" t="s">
        <v>124</v>
      </c>
      <c r="C235" s="120">
        <v>118</v>
      </c>
      <c r="D235" s="113">
        <f t="shared" si="234"/>
        <v>79</v>
      </c>
      <c r="E235" s="120">
        <v>64</v>
      </c>
      <c r="F235" s="120">
        <f>E235/D235*100</f>
        <v>81.012658227848107</v>
      </c>
      <c r="G235" s="511">
        <v>738.32505600000002</v>
      </c>
      <c r="H235" s="690">
        <f t="shared" si="237"/>
        <v>492</v>
      </c>
      <c r="I235" s="511">
        <v>400.44736</v>
      </c>
      <c r="J235" s="511">
        <f t="shared" si="236"/>
        <v>81.391739837398376</v>
      </c>
      <c r="L235" s="112"/>
    </row>
    <row r="236" spans="1:249" s="37" customFormat="1" ht="30" x14ac:dyDescent="0.25">
      <c r="A236" s="18">
        <v>1</v>
      </c>
      <c r="B236" s="73" t="s">
        <v>125</v>
      </c>
      <c r="C236" s="120">
        <v>111</v>
      </c>
      <c r="D236" s="113">
        <f t="shared" si="234"/>
        <v>74</v>
      </c>
      <c r="E236" s="120">
        <v>129</v>
      </c>
      <c r="F236" s="120">
        <f t="shared" ref="F236:F242" si="238">E236/D236*100</f>
        <v>174.32432432432432</v>
      </c>
      <c r="G236" s="511">
        <v>694.52611200000001</v>
      </c>
      <c r="H236" s="690">
        <f t="shared" si="237"/>
        <v>463</v>
      </c>
      <c r="I236" s="511">
        <v>807.15170999999998</v>
      </c>
      <c r="J236" s="511">
        <f t="shared" si="236"/>
        <v>174.33082289416845</v>
      </c>
      <c r="L236" s="112"/>
    </row>
    <row r="237" spans="1:249" s="37" customFormat="1" ht="30" x14ac:dyDescent="0.25">
      <c r="A237" s="18">
        <v>1</v>
      </c>
      <c r="B237" s="74" t="s">
        <v>122</v>
      </c>
      <c r="C237" s="120">
        <f>SUM(C238:C242)</f>
        <v>8257</v>
      </c>
      <c r="D237" s="120">
        <f t="shared" ref="D237:I237" si="239">SUM(D238:D242)</f>
        <v>5505</v>
      </c>
      <c r="E237" s="120">
        <f t="shared" si="239"/>
        <v>5414</v>
      </c>
      <c r="F237" s="120">
        <f t="shared" si="238"/>
        <v>98.346957311534965</v>
      </c>
      <c r="G237" s="504">
        <f t="shared" si="239"/>
        <v>16774.30098</v>
      </c>
      <c r="H237" s="504">
        <f t="shared" si="239"/>
        <v>11183</v>
      </c>
      <c r="I237" s="504">
        <f t="shared" si="239"/>
        <v>11348.91893</v>
      </c>
      <c r="J237" s="511">
        <f t="shared" si="236"/>
        <v>101.48367101851024</v>
      </c>
      <c r="L237" s="112"/>
    </row>
    <row r="238" spans="1:249" s="37" customFormat="1" ht="30" x14ac:dyDescent="0.25">
      <c r="A238" s="18">
        <v>1</v>
      </c>
      <c r="B238" s="73" t="s">
        <v>118</v>
      </c>
      <c r="C238" s="120">
        <v>2200</v>
      </c>
      <c r="D238" s="113">
        <f t="shared" si="234"/>
        <v>1467</v>
      </c>
      <c r="E238" s="120">
        <v>2032</v>
      </c>
      <c r="F238" s="120">
        <f t="shared" si="238"/>
        <v>138.51397409679618</v>
      </c>
      <c r="G238" s="511">
        <v>3858.5139999999997</v>
      </c>
      <c r="H238" s="690">
        <f t="shared" si="237"/>
        <v>2572</v>
      </c>
      <c r="I238" s="511">
        <v>3573.85646</v>
      </c>
      <c r="J238" s="511">
        <f t="shared" si="236"/>
        <v>138.95242846034216</v>
      </c>
      <c r="L238" s="112"/>
    </row>
    <row r="239" spans="1:249" s="37" customFormat="1" ht="60" x14ac:dyDescent="0.25">
      <c r="A239" s="18">
        <v>1</v>
      </c>
      <c r="B239" s="73" t="s">
        <v>129</v>
      </c>
      <c r="C239" s="120">
        <v>4450</v>
      </c>
      <c r="D239" s="113">
        <f t="shared" si="234"/>
        <v>2967</v>
      </c>
      <c r="E239" s="120">
        <v>2046</v>
      </c>
      <c r="F239" s="120">
        <f t="shared" si="238"/>
        <v>68.95854398382204</v>
      </c>
      <c r="G239" s="511">
        <v>9408.2824999999993</v>
      </c>
      <c r="H239" s="690">
        <f t="shared" si="237"/>
        <v>6272</v>
      </c>
      <c r="I239" s="511">
        <v>5854.4400900000001</v>
      </c>
      <c r="J239" s="511">
        <f t="shared" si="236"/>
        <v>93.342475924744889</v>
      </c>
      <c r="L239" s="112"/>
    </row>
    <row r="240" spans="1:249" s="37" customFormat="1" ht="45" x14ac:dyDescent="0.25">
      <c r="A240" s="18">
        <v>1</v>
      </c>
      <c r="B240" s="73" t="s">
        <v>119</v>
      </c>
      <c r="C240" s="120">
        <v>715</v>
      </c>
      <c r="D240" s="113">
        <f t="shared" si="234"/>
        <v>477</v>
      </c>
      <c r="E240" s="120">
        <v>381</v>
      </c>
      <c r="F240" s="120">
        <f t="shared" si="238"/>
        <v>79.874213836477992</v>
      </c>
      <c r="G240" s="511">
        <v>722.86500000000001</v>
      </c>
      <c r="H240" s="690">
        <f t="shared" si="237"/>
        <v>482</v>
      </c>
      <c r="I240" s="511">
        <v>303.03447</v>
      </c>
      <c r="J240" s="511">
        <f t="shared" si="236"/>
        <v>62.87022199170125</v>
      </c>
      <c r="L240" s="112"/>
    </row>
    <row r="241" spans="1:12" s="37" customFormat="1" ht="30" x14ac:dyDescent="0.25">
      <c r="A241" s="18">
        <v>1</v>
      </c>
      <c r="B241" s="73" t="s">
        <v>86</v>
      </c>
      <c r="C241" s="120">
        <v>650</v>
      </c>
      <c r="D241" s="113">
        <f t="shared" si="234"/>
        <v>433</v>
      </c>
      <c r="E241" s="120">
        <v>247</v>
      </c>
      <c r="F241" s="120">
        <f t="shared" si="238"/>
        <v>57.043879907621239</v>
      </c>
      <c r="G241" s="511">
        <v>2600.5524999999998</v>
      </c>
      <c r="H241" s="690">
        <f t="shared" si="237"/>
        <v>1734</v>
      </c>
      <c r="I241" s="511">
        <v>1079.0193899999999</v>
      </c>
      <c r="J241" s="511">
        <f t="shared" si="236"/>
        <v>62.227185121107262</v>
      </c>
      <c r="L241" s="112"/>
    </row>
    <row r="242" spans="1:12" s="37" customFormat="1" ht="30" x14ac:dyDescent="0.25">
      <c r="A242" s="18">
        <v>1</v>
      </c>
      <c r="B242" s="73" t="s">
        <v>87</v>
      </c>
      <c r="C242" s="120">
        <v>242</v>
      </c>
      <c r="D242" s="113">
        <f t="shared" si="234"/>
        <v>161</v>
      </c>
      <c r="E242" s="120">
        <v>708</v>
      </c>
      <c r="F242" s="120">
        <f t="shared" si="238"/>
        <v>439.75155279503105</v>
      </c>
      <c r="G242" s="511">
        <v>184.08698000000001</v>
      </c>
      <c r="H242" s="690">
        <f t="shared" si="237"/>
        <v>123</v>
      </c>
      <c r="I242" s="511">
        <v>538.56852000000003</v>
      </c>
      <c r="J242" s="511">
        <f t="shared" si="236"/>
        <v>437.86058536585369</v>
      </c>
      <c r="L242" s="112"/>
    </row>
    <row r="243" spans="1:12" s="37" customFormat="1" ht="30" x14ac:dyDescent="0.25">
      <c r="A243" s="18"/>
      <c r="B243" s="711" t="s">
        <v>133</v>
      </c>
      <c r="C243" s="120">
        <v>13759</v>
      </c>
      <c r="D243" s="113">
        <f t="shared" ref="D243" si="240">ROUND(C243/12*$B$3,0)</f>
        <v>9173</v>
      </c>
      <c r="E243" s="120">
        <v>8992</v>
      </c>
      <c r="F243" s="120">
        <f t="shared" ref="F243" si="241">E243/D243*100</f>
        <v>98.026817834950393</v>
      </c>
      <c r="G243" s="511">
        <v>10614.51814</v>
      </c>
      <c r="H243" s="690">
        <f t="shared" ref="H243" si="242">ROUND(G243/12*$B$3,0)</f>
        <v>7076</v>
      </c>
      <c r="I243" s="511">
        <v>6911.4829099999997</v>
      </c>
      <c r="J243" s="511">
        <f t="shared" ref="J243" si="243">I243/H243*100</f>
        <v>97.674998728094963</v>
      </c>
      <c r="L243" s="112"/>
    </row>
    <row r="244" spans="1:12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15">
        <f>G237+G232+G243</f>
        <v>38690.639880888892</v>
      </c>
      <c r="H244" s="515">
        <f t="shared" ref="H244:I244" si="244">H237+H232+H243</f>
        <v>25793</v>
      </c>
      <c r="I244" s="515">
        <f t="shared" si="244"/>
        <v>30522.021290000001</v>
      </c>
      <c r="J244" s="515">
        <f t="shared" si="236"/>
        <v>118.33451436436242</v>
      </c>
      <c r="L244" s="112"/>
    </row>
    <row r="245" spans="1:12" ht="29.25" x14ac:dyDescent="0.25">
      <c r="A245" s="18">
        <v>1</v>
      </c>
      <c r="B245" s="273" t="s">
        <v>105</v>
      </c>
      <c r="C245" s="271"/>
      <c r="D245" s="271"/>
      <c r="E245" s="271"/>
      <c r="F245" s="271"/>
      <c r="G245" s="550"/>
      <c r="H245" s="550"/>
      <c r="I245" s="550"/>
      <c r="J245" s="550"/>
    </row>
    <row r="246" spans="1:12" ht="30" x14ac:dyDescent="0.25">
      <c r="A246" s="18">
        <v>1</v>
      </c>
      <c r="B246" s="272" t="s">
        <v>130</v>
      </c>
      <c r="C246" s="351">
        <f t="shared" ref="C246:J256" si="245">C232</f>
        <v>4368</v>
      </c>
      <c r="D246" s="351">
        <f t="shared" si="245"/>
        <v>2913</v>
      </c>
      <c r="E246" s="351">
        <f t="shared" si="245"/>
        <v>4710</v>
      </c>
      <c r="F246" s="351">
        <f t="shared" si="245"/>
        <v>161.68898043254376</v>
      </c>
      <c r="G246" s="551">
        <f t="shared" si="245"/>
        <v>11301.820760888888</v>
      </c>
      <c r="H246" s="551">
        <f t="shared" si="245"/>
        <v>7534</v>
      </c>
      <c r="I246" s="551">
        <f t="shared" si="245"/>
        <v>12261.619450000002</v>
      </c>
      <c r="J246" s="551">
        <f t="shared" si="245"/>
        <v>162.75045726041947</v>
      </c>
    </row>
    <row r="247" spans="1:12" ht="30" x14ac:dyDescent="0.25">
      <c r="A247" s="18">
        <v>1</v>
      </c>
      <c r="B247" s="138" t="s">
        <v>83</v>
      </c>
      <c r="C247" s="351">
        <f t="shared" si="245"/>
        <v>3172</v>
      </c>
      <c r="D247" s="351">
        <f t="shared" si="245"/>
        <v>2115</v>
      </c>
      <c r="E247" s="351">
        <f t="shared" si="245"/>
        <v>3402</v>
      </c>
      <c r="F247" s="351">
        <f t="shared" si="245"/>
        <v>160.85106382978725</v>
      </c>
      <c r="G247" s="551">
        <f t="shared" si="245"/>
        <v>7783.4987128888888</v>
      </c>
      <c r="H247" s="551">
        <f t="shared" si="245"/>
        <v>5189</v>
      </c>
      <c r="I247" s="551">
        <f t="shared" si="245"/>
        <v>8472.3313300000009</v>
      </c>
      <c r="J247" s="551">
        <f t="shared" si="245"/>
        <v>163.2748377336674</v>
      </c>
    </row>
    <row r="248" spans="1:12" ht="30" x14ac:dyDescent="0.25">
      <c r="A248" s="18">
        <v>1</v>
      </c>
      <c r="B248" s="138" t="s">
        <v>84</v>
      </c>
      <c r="C248" s="351">
        <f t="shared" si="245"/>
        <v>967</v>
      </c>
      <c r="D248" s="351">
        <f t="shared" si="245"/>
        <v>645</v>
      </c>
      <c r="E248" s="351">
        <f t="shared" si="245"/>
        <v>1115</v>
      </c>
      <c r="F248" s="351">
        <f t="shared" si="245"/>
        <v>172.86821705426357</v>
      </c>
      <c r="G248" s="551">
        <f t="shared" si="245"/>
        <v>2085.4708800000003</v>
      </c>
      <c r="H248" s="551">
        <f t="shared" si="245"/>
        <v>1390</v>
      </c>
      <c r="I248" s="551">
        <f t="shared" si="245"/>
        <v>2581.68905</v>
      </c>
      <c r="J248" s="551">
        <f t="shared" si="245"/>
        <v>185.7330251798561</v>
      </c>
    </row>
    <row r="249" spans="1:12" ht="45" x14ac:dyDescent="0.25">
      <c r="A249" s="18">
        <v>1</v>
      </c>
      <c r="B249" s="138" t="s">
        <v>124</v>
      </c>
      <c r="C249" s="351">
        <f t="shared" si="245"/>
        <v>118</v>
      </c>
      <c r="D249" s="351">
        <f t="shared" si="245"/>
        <v>79</v>
      </c>
      <c r="E249" s="351">
        <f t="shared" si="245"/>
        <v>64</v>
      </c>
      <c r="F249" s="351">
        <f t="shared" si="245"/>
        <v>81.012658227848107</v>
      </c>
      <c r="G249" s="551">
        <f t="shared" si="245"/>
        <v>738.32505600000002</v>
      </c>
      <c r="H249" s="551">
        <f t="shared" si="245"/>
        <v>492</v>
      </c>
      <c r="I249" s="551">
        <f t="shared" si="245"/>
        <v>400.44736</v>
      </c>
      <c r="J249" s="551">
        <f t="shared" si="245"/>
        <v>81.391739837398376</v>
      </c>
    </row>
    <row r="250" spans="1:12" ht="30" x14ac:dyDescent="0.25">
      <c r="A250" s="18">
        <v>1</v>
      </c>
      <c r="B250" s="138" t="s">
        <v>125</v>
      </c>
      <c r="C250" s="351">
        <f t="shared" si="245"/>
        <v>111</v>
      </c>
      <c r="D250" s="351">
        <f t="shared" si="245"/>
        <v>74</v>
      </c>
      <c r="E250" s="351">
        <f t="shared" si="245"/>
        <v>129</v>
      </c>
      <c r="F250" s="351">
        <f t="shared" si="245"/>
        <v>174.32432432432432</v>
      </c>
      <c r="G250" s="551">
        <f t="shared" si="245"/>
        <v>694.52611200000001</v>
      </c>
      <c r="H250" s="551">
        <f t="shared" si="245"/>
        <v>463</v>
      </c>
      <c r="I250" s="551">
        <f t="shared" si="245"/>
        <v>807.15170999999998</v>
      </c>
      <c r="J250" s="551">
        <f t="shared" si="245"/>
        <v>174.33082289416845</v>
      </c>
    </row>
    <row r="251" spans="1:12" ht="30" x14ac:dyDescent="0.25">
      <c r="A251" s="18">
        <v>1</v>
      </c>
      <c r="B251" s="272" t="s">
        <v>122</v>
      </c>
      <c r="C251" s="351">
        <f t="shared" si="245"/>
        <v>8257</v>
      </c>
      <c r="D251" s="351">
        <f t="shared" si="245"/>
        <v>5505</v>
      </c>
      <c r="E251" s="351">
        <f t="shared" si="245"/>
        <v>5414</v>
      </c>
      <c r="F251" s="351">
        <f t="shared" si="245"/>
        <v>98.346957311534965</v>
      </c>
      <c r="G251" s="551">
        <f t="shared" si="245"/>
        <v>16774.30098</v>
      </c>
      <c r="H251" s="551">
        <f t="shared" si="245"/>
        <v>11183</v>
      </c>
      <c r="I251" s="551">
        <f t="shared" si="245"/>
        <v>11348.91893</v>
      </c>
      <c r="J251" s="551">
        <f t="shared" si="245"/>
        <v>101.48367101851024</v>
      </c>
    </row>
    <row r="252" spans="1:12" ht="30" x14ac:dyDescent="0.25">
      <c r="A252" s="18">
        <v>1</v>
      </c>
      <c r="B252" s="138" t="s">
        <v>118</v>
      </c>
      <c r="C252" s="351">
        <f t="shared" si="245"/>
        <v>2200</v>
      </c>
      <c r="D252" s="351">
        <f t="shared" si="245"/>
        <v>1467</v>
      </c>
      <c r="E252" s="351">
        <f t="shared" si="245"/>
        <v>2032</v>
      </c>
      <c r="F252" s="351">
        <f t="shared" si="245"/>
        <v>138.51397409679618</v>
      </c>
      <c r="G252" s="551">
        <f t="shared" si="245"/>
        <v>3858.5139999999997</v>
      </c>
      <c r="H252" s="551">
        <f t="shared" si="245"/>
        <v>2572</v>
      </c>
      <c r="I252" s="551">
        <f t="shared" si="245"/>
        <v>3573.85646</v>
      </c>
      <c r="J252" s="551">
        <f t="shared" si="245"/>
        <v>138.95242846034216</v>
      </c>
    </row>
    <row r="253" spans="1:12" ht="60" x14ac:dyDescent="0.25">
      <c r="A253" s="18">
        <v>1</v>
      </c>
      <c r="B253" s="138" t="s">
        <v>85</v>
      </c>
      <c r="C253" s="351">
        <f t="shared" si="245"/>
        <v>4450</v>
      </c>
      <c r="D253" s="351">
        <f t="shared" si="245"/>
        <v>2967</v>
      </c>
      <c r="E253" s="351">
        <f t="shared" si="245"/>
        <v>2046</v>
      </c>
      <c r="F253" s="351">
        <f t="shared" si="245"/>
        <v>68.95854398382204</v>
      </c>
      <c r="G253" s="551">
        <f t="shared" si="245"/>
        <v>9408.2824999999993</v>
      </c>
      <c r="H253" s="551">
        <f t="shared" si="245"/>
        <v>6272</v>
      </c>
      <c r="I253" s="551">
        <f t="shared" si="245"/>
        <v>5854.4400900000001</v>
      </c>
      <c r="J253" s="551">
        <f t="shared" si="245"/>
        <v>93.342475924744889</v>
      </c>
    </row>
    <row r="254" spans="1:12" ht="45" x14ac:dyDescent="0.25">
      <c r="A254" s="18">
        <v>1</v>
      </c>
      <c r="B254" s="138" t="s">
        <v>119</v>
      </c>
      <c r="C254" s="351">
        <f t="shared" si="245"/>
        <v>715</v>
      </c>
      <c r="D254" s="351">
        <f t="shared" si="245"/>
        <v>477</v>
      </c>
      <c r="E254" s="351">
        <f t="shared" si="245"/>
        <v>381</v>
      </c>
      <c r="F254" s="351">
        <f t="shared" si="245"/>
        <v>79.874213836477992</v>
      </c>
      <c r="G254" s="551">
        <f t="shared" si="245"/>
        <v>722.86500000000001</v>
      </c>
      <c r="H254" s="551">
        <f t="shared" si="245"/>
        <v>482</v>
      </c>
      <c r="I254" s="551">
        <f t="shared" si="245"/>
        <v>303.03447</v>
      </c>
      <c r="J254" s="551">
        <f t="shared" si="245"/>
        <v>62.87022199170125</v>
      </c>
    </row>
    <row r="255" spans="1:12" ht="30" x14ac:dyDescent="0.25">
      <c r="A255" s="18">
        <v>1</v>
      </c>
      <c r="B255" s="138" t="s">
        <v>86</v>
      </c>
      <c r="C255" s="351">
        <f t="shared" si="245"/>
        <v>650</v>
      </c>
      <c r="D255" s="351">
        <f t="shared" si="245"/>
        <v>433</v>
      </c>
      <c r="E255" s="351">
        <f t="shared" si="245"/>
        <v>247</v>
      </c>
      <c r="F255" s="351">
        <f t="shared" si="245"/>
        <v>57.043879907621239</v>
      </c>
      <c r="G255" s="551">
        <f t="shared" si="245"/>
        <v>2600.5524999999998</v>
      </c>
      <c r="H255" s="551">
        <f t="shared" si="245"/>
        <v>1734</v>
      </c>
      <c r="I255" s="551">
        <f t="shared" si="245"/>
        <v>1079.0193899999999</v>
      </c>
      <c r="J255" s="551">
        <f t="shared" si="245"/>
        <v>62.227185121107262</v>
      </c>
    </row>
    <row r="256" spans="1:12" ht="30" x14ac:dyDescent="0.25">
      <c r="A256" s="18">
        <v>1</v>
      </c>
      <c r="B256" s="138" t="s">
        <v>87</v>
      </c>
      <c r="C256" s="351">
        <f t="shared" si="245"/>
        <v>242</v>
      </c>
      <c r="D256" s="351">
        <f t="shared" si="245"/>
        <v>161</v>
      </c>
      <c r="E256" s="351">
        <f t="shared" si="245"/>
        <v>708</v>
      </c>
      <c r="F256" s="351">
        <f t="shared" si="245"/>
        <v>439.75155279503105</v>
      </c>
      <c r="G256" s="551">
        <f t="shared" si="245"/>
        <v>184.08698000000001</v>
      </c>
      <c r="H256" s="551">
        <f t="shared" si="245"/>
        <v>123</v>
      </c>
      <c r="I256" s="551">
        <f t="shared" si="245"/>
        <v>538.56852000000003</v>
      </c>
      <c r="J256" s="551">
        <f t="shared" si="245"/>
        <v>437.86058536585369</v>
      </c>
    </row>
    <row r="257" spans="1:12" ht="30" x14ac:dyDescent="0.25">
      <c r="A257" s="18"/>
      <c r="B257" s="138" t="s">
        <v>133</v>
      </c>
      <c r="C257" s="351">
        <f>SUM(C243)</f>
        <v>13759</v>
      </c>
      <c r="D257" s="351">
        <f t="shared" ref="D257:J257" si="246">SUM(D243)</f>
        <v>9173</v>
      </c>
      <c r="E257" s="351">
        <f t="shared" si="246"/>
        <v>8992</v>
      </c>
      <c r="F257" s="351">
        <f t="shared" si="246"/>
        <v>98.026817834950393</v>
      </c>
      <c r="G257" s="351">
        <f t="shared" si="246"/>
        <v>10614.51814</v>
      </c>
      <c r="H257" s="351">
        <f t="shared" si="246"/>
        <v>7076</v>
      </c>
      <c r="I257" s="351">
        <f t="shared" si="246"/>
        <v>6911.4829099999997</v>
      </c>
      <c r="J257" s="351">
        <f t="shared" si="246"/>
        <v>97.674998728094963</v>
      </c>
    </row>
    <row r="258" spans="1:12" x14ac:dyDescent="0.25">
      <c r="A258" s="18">
        <v>1</v>
      </c>
      <c r="B258" s="139" t="s">
        <v>4</v>
      </c>
      <c r="C258" s="137">
        <f t="shared" ref="C258:J258" si="247">C244</f>
        <v>0</v>
      </c>
      <c r="D258" s="137">
        <f t="shared" si="247"/>
        <v>0</v>
      </c>
      <c r="E258" s="137">
        <f t="shared" si="247"/>
        <v>0</v>
      </c>
      <c r="F258" s="137">
        <f t="shared" si="247"/>
        <v>0</v>
      </c>
      <c r="G258" s="552">
        <f t="shared" si="247"/>
        <v>38690.639880888892</v>
      </c>
      <c r="H258" s="552">
        <f t="shared" si="247"/>
        <v>25793</v>
      </c>
      <c r="I258" s="552">
        <f t="shared" si="247"/>
        <v>30522.021290000001</v>
      </c>
      <c r="J258" s="552">
        <f t="shared" si="247"/>
        <v>118.33451436436242</v>
      </c>
    </row>
    <row r="259" spans="1:12" ht="15.75" thickBot="1" x14ac:dyDescent="0.3">
      <c r="A259" s="18">
        <v>1</v>
      </c>
      <c r="B259" s="87" t="s">
        <v>8</v>
      </c>
      <c r="C259" s="11"/>
      <c r="D259" s="11"/>
      <c r="E259" s="268"/>
      <c r="F259" s="11"/>
      <c r="G259" s="548"/>
      <c r="H259" s="548"/>
      <c r="I259" s="549"/>
      <c r="J259" s="548"/>
    </row>
    <row r="260" spans="1:12" ht="45.75" customHeight="1" x14ac:dyDescent="0.25">
      <c r="A260" s="18">
        <v>1</v>
      </c>
      <c r="B260" s="133" t="s">
        <v>54</v>
      </c>
      <c r="C260" s="173"/>
      <c r="D260" s="173"/>
      <c r="E260" s="173"/>
      <c r="F260" s="173"/>
      <c r="G260" s="553"/>
      <c r="H260" s="553"/>
      <c r="I260" s="553"/>
      <c r="J260" s="553"/>
    </row>
    <row r="261" spans="1:12" s="37" customFormat="1" ht="30" x14ac:dyDescent="0.25">
      <c r="A261" s="18">
        <v>1</v>
      </c>
      <c r="B261" s="74" t="s">
        <v>130</v>
      </c>
      <c r="C261" s="120">
        <f>SUM(C262:C265)</f>
        <v>6596</v>
      </c>
      <c r="D261" s="120">
        <f t="shared" ref="D261:E261" si="248">SUM(D262:D265)</f>
        <v>4398</v>
      </c>
      <c r="E261" s="120">
        <f t="shared" si="248"/>
        <v>3191</v>
      </c>
      <c r="F261" s="120">
        <f>E261/D261*100</f>
        <v>72.555707139608913</v>
      </c>
      <c r="G261" s="553">
        <f>SUM(G262:G265)</f>
        <v>16847.988142222221</v>
      </c>
      <c r="H261" s="553">
        <f t="shared" ref="H261:I261" si="249">SUM(H262:H265)</f>
        <v>11232</v>
      </c>
      <c r="I261" s="553">
        <f t="shared" si="249"/>
        <v>8416.4927200000002</v>
      </c>
      <c r="J261" s="516">
        <f t="shared" ref="J261:J275" si="250">I261/H261*100</f>
        <v>74.933161680911681</v>
      </c>
      <c r="L261" s="112"/>
    </row>
    <row r="262" spans="1:12" s="37" customFormat="1" ht="30" x14ac:dyDescent="0.25">
      <c r="A262" s="18">
        <v>1</v>
      </c>
      <c r="B262" s="73" t="s">
        <v>83</v>
      </c>
      <c r="C262" s="120">
        <v>4852</v>
      </c>
      <c r="D262" s="113">
        <f t="shared" ref="D262:D270" si="251">ROUND(C262/12*$B$3,0)</f>
        <v>3235</v>
      </c>
      <c r="E262" s="120">
        <v>2623</v>
      </c>
      <c r="F262" s="120">
        <f>E262/D262*100</f>
        <v>81.081916537867087</v>
      </c>
      <c r="G262" s="553">
        <v>11905.906606222221</v>
      </c>
      <c r="H262" s="690">
        <f t="shared" ref="H262:H270" si="252">ROUND(G262/12*$B$3,0)</f>
        <v>7937</v>
      </c>
      <c r="I262" s="553">
        <v>6095.0807400000003</v>
      </c>
      <c r="J262" s="516">
        <f t="shared" si="250"/>
        <v>76.793256142119191</v>
      </c>
      <c r="L262" s="112"/>
    </row>
    <row r="263" spans="1:12" s="37" customFormat="1" ht="30" x14ac:dyDescent="0.25">
      <c r="A263" s="18">
        <v>1</v>
      </c>
      <c r="B263" s="73" t="s">
        <v>84</v>
      </c>
      <c r="C263" s="120">
        <v>1456</v>
      </c>
      <c r="D263" s="113">
        <f t="shared" si="251"/>
        <v>971</v>
      </c>
      <c r="E263" s="120">
        <v>308</v>
      </c>
      <c r="F263" s="120">
        <f>E263/D263*100</f>
        <v>31.719876416065912</v>
      </c>
      <c r="G263" s="553">
        <v>3140.0678399999997</v>
      </c>
      <c r="H263" s="690">
        <f t="shared" si="252"/>
        <v>2093</v>
      </c>
      <c r="I263" s="553">
        <v>694.59457999999984</v>
      </c>
      <c r="J263" s="516">
        <f t="shared" si="250"/>
        <v>33.186554228380302</v>
      </c>
      <c r="L263" s="112"/>
    </row>
    <row r="264" spans="1:12" s="37" customFormat="1" ht="45" x14ac:dyDescent="0.25">
      <c r="A264" s="18">
        <v>1</v>
      </c>
      <c r="B264" s="73" t="s">
        <v>124</v>
      </c>
      <c r="C264" s="120">
        <v>74</v>
      </c>
      <c r="D264" s="113">
        <f t="shared" si="251"/>
        <v>49</v>
      </c>
      <c r="E264" s="120">
        <v>78</v>
      </c>
      <c r="F264" s="120">
        <f>E264/D264*100</f>
        <v>159.18367346938774</v>
      </c>
      <c r="G264" s="553">
        <v>463.01740799999999</v>
      </c>
      <c r="H264" s="690">
        <f t="shared" si="252"/>
        <v>309</v>
      </c>
      <c r="I264" s="553">
        <v>488.04522000000003</v>
      </c>
      <c r="J264" s="516">
        <f t="shared" si="250"/>
        <v>157.94343689320388</v>
      </c>
      <c r="L264" s="112"/>
    </row>
    <row r="265" spans="1:12" s="37" customFormat="1" ht="30" x14ac:dyDescent="0.25">
      <c r="A265" s="18">
        <v>1</v>
      </c>
      <c r="B265" s="73" t="s">
        <v>125</v>
      </c>
      <c r="C265" s="120">
        <v>214</v>
      </c>
      <c r="D265" s="113">
        <f t="shared" si="251"/>
        <v>143</v>
      </c>
      <c r="E265" s="120">
        <v>182</v>
      </c>
      <c r="F265" s="120">
        <f t="shared" ref="F265:F269" si="253">E265/D265*100</f>
        <v>127.27272727272727</v>
      </c>
      <c r="G265" s="553">
        <v>1338.996288</v>
      </c>
      <c r="H265" s="690">
        <f t="shared" si="252"/>
        <v>893</v>
      </c>
      <c r="I265" s="553">
        <v>1138.7721799999999</v>
      </c>
      <c r="J265" s="516">
        <f t="shared" si="250"/>
        <v>127.52208062709967</v>
      </c>
      <c r="L265" s="112"/>
    </row>
    <row r="266" spans="1:12" s="37" customFormat="1" ht="30" x14ac:dyDescent="0.25">
      <c r="A266" s="18">
        <v>1</v>
      </c>
      <c r="B266" s="74" t="s">
        <v>122</v>
      </c>
      <c r="C266" s="120">
        <f>SUM(C267:C271)</f>
        <v>18127</v>
      </c>
      <c r="D266" s="120">
        <f t="shared" ref="D266:I266" si="254">SUM(D267:D271)</f>
        <v>12085</v>
      </c>
      <c r="E266" s="120">
        <f t="shared" si="254"/>
        <v>4631</v>
      </c>
      <c r="F266" s="120">
        <f t="shared" si="253"/>
        <v>38.320231692180393</v>
      </c>
      <c r="G266" s="504">
        <f>SUM(G267:G271)</f>
        <v>34030.404000000002</v>
      </c>
      <c r="H266" s="504">
        <f t="shared" si="254"/>
        <v>22688</v>
      </c>
      <c r="I266" s="504">
        <f t="shared" si="254"/>
        <v>12258.154570000002</v>
      </c>
      <c r="J266" s="516">
        <f t="shared" si="250"/>
        <v>54.029242639280682</v>
      </c>
      <c r="L266" s="112"/>
    </row>
    <row r="267" spans="1:12" s="37" customFormat="1" ht="30" x14ac:dyDescent="0.25">
      <c r="A267" s="18">
        <v>1</v>
      </c>
      <c r="B267" s="73" t="s">
        <v>118</v>
      </c>
      <c r="C267" s="120">
        <v>8500</v>
      </c>
      <c r="D267" s="113">
        <f t="shared" si="251"/>
        <v>5667</v>
      </c>
      <c r="E267" s="120">
        <v>420</v>
      </c>
      <c r="F267" s="120">
        <f t="shared" si="253"/>
        <v>7.4113287453679195</v>
      </c>
      <c r="G267" s="553">
        <v>14907.895</v>
      </c>
      <c r="H267" s="690">
        <f t="shared" si="252"/>
        <v>9939</v>
      </c>
      <c r="I267" s="553">
        <v>744.42857000000004</v>
      </c>
      <c r="J267" s="516">
        <f t="shared" si="250"/>
        <v>7.4899745447228092</v>
      </c>
      <c r="L267" s="112"/>
    </row>
    <row r="268" spans="1:12" s="37" customFormat="1" ht="60" x14ac:dyDescent="0.25">
      <c r="A268" s="18">
        <v>1</v>
      </c>
      <c r="B268" s="73" t="s">
        <v>129</v>
      </c>
      <c r="C268" s="120">
        <v>6400</v>
      </c>
      <c r="D268" s="113">
        <f t="shared" si="251"/>
        <v>4267</v>
      </c>
      <c r="E268" s="120">
        <v>3126</v>
      </c>
      <c r="F268" s="120">
        <f t="shared" si="253"/>
        <v>73.25990157018984</v>
      </c>
      <c r="G268" s="553">
        <v>14527.788500000001</v>
      </c>
      <c r="H268" s="690">
        <f t="shared" si="252"/>
        <v>9685</v>
      </c>
      <c r="I268" s="553">
        <v>9988.5116900000012</v>
      </c>
      <c r="J268" s="516">
        <f t="shared" si="250"/>
        <v>103.13383262777491</v>
      </c>
      <c r="L268" s="112"/>
    </row>
    <row r="269" spans="1:12" s="37" customFormat="1" ht="45" x14ac:dyDescent="0.25">
      <c r="A269" s="18">
        <v>1</v>
      </c>
      <c r="B269" s="73" t="s">
        <v>119</v>
      </c>
      <c r="C269" s="120">
        <v>2077</v>
      </c>
      <c r="D269" s="113">
        <f t="shared" si="251"/>
        <v>1385</v>
      </c>
      <c r="E269" s="120">
        <v>833</v>
      </c>
      <c r="F269" s="120">
        <f t="shared" si="253"/>
        <v>60.144404332129966</v>
      </c>
      <c r="G269" s="553">
        <v>2099.8470000000002</v>
      </c>
      <c r="H269" s="690">
        <f t="shared" si="252"/>
        <v>1400</v>
      </c>
      <c r="I269" s="553">
        <v>695.50075000000015</v>
      </c>
      <c r="J269" s="516">
        <f t="shared" si="250"/>
        <v>49.678625000000011</v>
      </c>
      <c r="L269" s="112"/>
    </row>
    <row r="270" spans="1:12" s="37" customFormat="1" ht="30" x14ac:dyDescent="0.25">
      <c r="A270" s="18">
        <v>1</v>
      </c>
      <c r="B270" s="73" t="s">
        <v>86</v>
      </c>
      <c r="C270" s="120">
        <v>500</v>
      </c>
      <c r="D270" s="113">
        <f t="shared" si="251"/>
        <v>333</v>
      </c>
      <c r="E270" s="120">
        <v>221</v>
      </c>
      <c r="F270" s="120">
        <f>E270/D270*100</f>
        <v>66.366366366366364</v>
      </c>
      <c r="G270" s="553">
        <v>2000.425</v>
      </c>
      <c r="H270" s="690">
        <f t="shared" si="252"/>
        <v>1334</v>
      </c>
      <c r="I270" s="553">
        <v>806.13217000000009</v>
      </c>
      <c r="J270" s="516">
        <f t="shared" si="250"/>
        <v>60.429697901049487</v>
      </c>
      <c r="L270" s="112"/>
    </row>
    <row r="271" spans="1:12" s="37" customFormat="1" ht="30" x14ac:dyDescent="0.25">
      <c r="A271" s="18">
        <v>1</v>
      </c>
      <c r="B271" s="73" t="s">
        <v>87</v>
      </c>
      <c r="C271" s="120">
        <v>650</v>
      </c>
      <c r="D271" s="113">
        <f t="shared" ref="D271" si="255">ROUND(C271/12*$B$3,0)</f>
        <v>433</v>
      </c>
      <c r="E271" s="120">
        <v>31</v>
      </c>
      <c r="F271" s="120">
        <f t="shared" ref="F271" si="256">E271/D271*100</f>
        <v>7.1593533487297929</v>
      </c>
      <c r="G271" s="553">
        <v>494.44850000000008</v>
      </c>
      <c r="H271" s="690">
        <f>ROUND(G271/12*$B$3,0)</f>
        <v>330</v>
      </c>
      <c r="I271" s="553">
        <v>23.581390000000003</v>
      </c>
      <c r="J271" s="516">
        <f t="shared" si="250"/>
        <v>7.1458757575757579</v>
      </c>
      <c r="L271" s="112"/>
    </row>
    <row r="272" spans="1:12" s="37" customFormat="1" ht="30" x14ac:dyDescent="0.25">
      <c r="A272" s="18"/>
      <c r="B272" s="711" t="s">
        <v>133</v>
      </c>
      <c r="C272" s="120">
        <v>16900</v>
      </c>
      <c r="D272" s="113">
        <f t="shared" ref="D272:D274" si="257">ROUND(C272/12*$B$3,0)</f>
        <v>11267</v>
      </c>
      <c r="E272" s="120">
        <f>6040+741</f>
        <v>6781</v>
      </c>
      <c r="F272" s="120">
        <f t="shared" ref="F272:F274" si="258">E272/D272*100</f>
        <v>60.184609922783352</v>
      </c>
      <c r="G272" s="553">
        <v>13037.674000000001</v>
      </c>
      <c r="H272" s="690">
        <f t="shared" ref="H272:H274" si="259">ROUND(G272/12*$B$3,0)</f>
        <v>8692</v>
      </c>
      <c r="I272" s="553">
        <v>5174.7974700000004</v>
      </c>
      <c r="J272" s="516">
        <f t="shared" ref="J272" si="260">I272/H272*100</f>
        <v>59.535175678785087</v>
      </c>
      <c r="L272" s="112"/>
    </row>
    <row r="273" spans="1:249" s="37" customFormat="1" ht="30" x14ac:dyDescent="0.25">
      <c r="A273" s="18"/>
      <c r="B273" s="736" t="s">
        <v>134</v>
      </c>
      <c r="C273" s="120">
        <v>910</v>
      </c>
      <c r="D273" s="113">
        <f t="shared" si="257"/>
        <v>607</v>
      </c>
      <c r="E273" s="120">
        <v>1262</v>
      </c>
      <c r="F273" s="120">
        <f t="shared" si="258"/>
        <v>207.90774299835255</v>
      </c>
      <c r="G273" s="553"/>
      <c r="H273" s="690">
        <f t="shared" si="259"/>
        <v>0</v>
      </c>
      <c r="I273" s="553">
        <v>972.81105999999988</v>
      </c>
      <c r="J273" s="516"/>
      <c r="L273" s="112"/>
    </row>
    <row r="274" spans="1:249" s="37" customFormat="1" ht="30.75" thickBot="1" x14ac:dyDescent="0.3">
      <c r="A274" s="18"/>
      <c r="B274" s="771" t="s">
        <v>135</v>
      </c>
      <c r="C274" s="186">
        <v>50</v>
      </c>
      <c r="D274" s="324">
        <f t="shared" si="257"/>
        <v>33</v>
      </c>
      <c r="E274" s="186">
        <v>392</v>
      </c>
      <c r="F274" s="186">
        <f t="shared" si="258"/>
        <v>1187.878787878788</v>
      </c>
      <c r="G274" s="772"/>
      <c r="H274" s="691">
        <f t="shared" si="259"/>
        <v>0</v>
      </c>
      <c r="I274" s="772">
        <v>302.41232000000002</v>
      </c>
      <c r="J274" s="698"/>
      <c r="L274" s="112"/>
    </row>
    <row r="275" spans="1:249" s="37" customFormat="1" ht="16.5" customHeight="1" thickBot="1" x14ac:dyDescent="0.3">
      <c r="A275" s="18">
        <v>1</v>
      </c>
      <c r="B275" s="218" t="s">
        <v>3</v>
      </c>
      <c r="C275" s="367"/>
      <c r="D275" s="367"/>
      <c r="E275" s="367"/>
      <c r="F275" s="367"/>
      <c r="G275" s="577">
        <f>G266+G261+G272</f>
        <v>63916.066142222218</v>
      </c>
      <c r="H275" s="577">
        <f t="shared" ref="H275:I275" si="261">H266+H261+H272</f>
        <v>42612</v>
      </c>
      <c r="I275" s="577">
        <f t="shared" si="261"/>
        <v>25849.444760000002</v>
      </c>
      <c r="J275" s="517">
        <f t="shared" si="250"/>
        <v>60.66235980474984</v>
      </c>
      <c r="L275" s="112"/>
    </row>
    <row r="276" spans="1:249" x14ac:dyDescent="0.25">
      <c r="A276" s="18">
        <v>1</v>
      </c>
      <c r="B276" s="275" t="s">
        <v>106</v>
      </c>
      <c r="C276" s="276"/>
      <c r="D276" s="276"/>
      <c r="E276" s="276"/>
      <c r="F276" s="276"/>
      <c r="G276" s="554"/>
      <c r="H276" s="554"/>
      <c r="I276" s="554"/>
      <c r="J276" s="554"/>
    </row>
    <row r="277" spans="1:249" s="10" customFormat="1" ht="30" x14ac:dyDescent="0.25">
      <c r="A277" s="18">
        <v>1</v>
      </c>
      <c r="B277" s="242" t="s">
        <v>130</v>
      </c>
      <c r="C277" s="352">
        <f t="shared" ref="C277:F277" si="262">C261</f>
        <v>6596</v>
      </c>
      <c r="D277" s="352">
        <f t="shared" si="262"/>
        <v>4398</v>
      </c>
      <c r="E277" s="352">
        <f t="shared" si="262"/>
        <v>3191</v>
      </c>
      <c r="F277" s="352">
        <f t="shared" si="262"/>
        <v>72.555707139608913</v>
      </c>
      <c r="G277" s="555">
        <f t="shared" ref="G277:G287" si="263">G261</f>
        <v>16847.988142222221</v>
      </c>
      <c r="H277" s="555">
        <f t="shared" ref="H277:J277" si="264">H261</f>
        <v>11232</v>
      </c>
      <c r="I277" s="555">
        <f t="shared" si="264"/>
        <v>8416.4927200000002</v>
      </c>
      <c r="J277" s="555">
        <f t="shared" si="264"/>
        <v>74.933161680911681</v>
      </c>
      <c r="K277" s="13"/>
      <c r="L277" s="767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40" t="s">
        <v>83</v>
      </c>
      <c r="C278" s="352">
        <f t="shared" ref="C278:F278" si="265">C262</f>
        <v>4852</v>
      </c>
      <c r="D278" s="352">
        <f t="shared" si="265"/>
        <v>3235</v>
      </c>
      <c r="E278" s="352">
        <f t="shared" si="265"/>
        <v>2623</v>
      </c>
      <c r="F278" s="352">
        <f t="shared" si="265"/>
        <v>81.081916537867087</v>
      </c>
      <c r="G278" s="555">
        <f t="shared" si="263"/>
        <v>11905.906606222221</v>
      </c>
      <c r="H278" s="555">
        <f t="shared" ref="H278:J278" si="266">H262</f>
        <v>7937</v>
      </c>
      <c r="I278" s="555">
        <f t="shared" si="266"/>
        <v>6095.0807400000003</v>
      </c>
      <c r="J278" s="555">
        <f t="shared" si="266"/>
        <v>76.793256142119191</v>
      </c>
      <c r="K278" s="13"/>
      <c r="L278" s="767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40" t="s">
        <v>84</v>
      </c>
      <c r="C279" s="352">
        <f t="shared" ref="C279:F279" si="267">C263</f>
        <v>1456</v>
      </c>
      <c r="D279" s="352">
        <f t="shared" si="267"/>
        <v>971</v>
      </c>
      <c r="E279" s="352">
        <f t="shared" si="267"/>
        <v>308</v>
      </c>
      <c r="F279" s="352">
        <f t="shared" si="267"/>
        <v>31.719876416065912</v>
      </c>
      <c r="G279" s="555">
        <f t="shared" si="263"/>
        <v>3140.0678399999997</v>
      </c>
      <c r="H279" s="555">
        <f t="shared" ref="H279:J279" si="268">H263</f>
        <v>2093</v>
      </c>
      <c r="I279" s="555">
        <f t="shared" si="268"/>
        <v>694.59457999999984</v>
      </c>
      <c r="J279" s="555">
        <f t="shared" si="268"/>
        <v>33.186554228380302</v>
      </c>
      <c r="K279" s="13"/>
      <c r="L279" s="767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40" t="s">
        <v>124</v>
      </c>
      <c r="C280" s="352">
        <f t="shared" ref="C280:F280" si="269">C264</f>
        <v>74</v>
      </c>
      <c r="D280" s="352">
        <f t="shared" si="269"/>
        <v>49</v>
      </c>
      <c r="E280" s="352">
        <f t="shared" si="269"/>
        <v>78</v>
      </c>
      <c r="F280" s="352">
        <f t="shared" si="269"/>
        <v>159.18367346938774</v>
      </c>
      <c r="G280" s="555">
        <f t="shared" si="263"/>
        <v>463.01740799999999</v>
      </c>
      <c r="H280" s="555">
        <f t="shared" ref="H280:J280" si="270">H264</f>
        <v>309</v>
      </c>
      <c r="I280" s="555">
        <f t="shared" si="270"/>
        <v>488.04522000000003</v>
      </c>
      <c r="J280" s="555">
        <f t="shared" si="270"/>
        <v>157.94343689320388</v>
      </c>
      <c r="K280" s="13"/>
      <c r="L280" s="767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40" t="s">
        <v>125</v>
      </c>
      <c r="C281" s="352">
        <f t="shared" ref="C281:F281" si="271">C265</f>
        <v>214</v>
      </c>
      <c r="D281" s="352">
        <f t="shared" si="271"/>
        <v>143</v>
      </c>
      <c r="E281" s="352">
        <f t="shared" si="271"/>
        <v>182</v>
      </c>
      <c r="F281" s="352">
        <f t="shared" si="271"/>
        <v>127.27272727272727</v>
      </c>
      <c r="G281" s="555">
        <f t="shared" si="263"/>
        <v>1338.996288</v>
      </c>
      <c r="H281" s="555">
        <f t="shared" ref="H281:J281" si="272">H265</f>
        <v>893</v>
      </c>
      <c r="I281" s="555">
        <f t="shared" si="272"/>
        <v>1138.7721799999999</v>
      </c>
      <c r="J281" s="555">
        <f t="shared" si="272"/>
        <v>127.52208062709967</v>
      </c>
      <c r="K281" s="13"/>
      <c r="L281" s="767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2" t="s">
        <v>122</v>
      </c>
      <c r="C282" s="352">
        <f t="shared" ref="C282:F282" si="273">C266</f>
        <v>18127</v>
      </c>
      <c r="D282" s="352">
        <f t="shared" si="273"/>
        <v>12085</v>
      </c>
      <c r="E282" s="352">
        <f t="shared" si="273"/>
        <v>4631</v>
      </c>
      <c r="F282" s="352">
        <f t="shared" si="273"/>
        <v>38.320231692180393</v>
      </c>
      <c r="G282" s="555">
        <f t="shared" si="263"/>
        <v>34030.404000000002</v>
      </c>
      <c r="H282" s="555">
        <f t="shared" ref="H282:J282" si="274">H266</f>
        <v>22688</v>
      </c>
      <c r="I282" s="555">
        <f t="shared" si="274"/>
        <v>12258.154570000002</v>
      </c>
      <c r="J282" s="555">
        <f t="shared" si="274"/>
        <v>54.029242639280682</v>
      </c>
      <c r="K282" s="13"/>
      <c r="L282" s="767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40" t="s">
        <v>118</v>
      </c>
      <c r="C283" s="352">
        <f t="shared" ref="C283:F283" si="275">C267</f>
        <v>8500</v>
      </c>
      <c r="D283" s="352">
        <f t="shared" si="275"/>
        <v>5667</v>
      </c>
      <c r="E283" s="352">
        <f t="shared" si="275"/>
        <v>420</v>
      </c>
      <c r="F283" s="352">
        <f t="shared" si="275"/>
        <v>7.4113287453679195</v>
      </c>
      <c r="G283" s="555">
        <f t="shared" si="263"/>
        <v>14907.895</v>
      </c>
      <c r="H283" s="555">
        <f t="shared" ref="H283:J287" si="276">H267</f>
        <v>9939</v>
      </c>
      <c r="I283" s="555">
        <f t="shared" si="276"/>
        <v>744.42857000000004</v>
      </c>
      <c r="J283" s="555">
        <f t="shared" si="276"/>
        <v>7.4899745447228092</v>
      </c>
      <c r="K283" s="13"/>
      <c r="L283" s="767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40" t="s">
        <v>85</v>
      </c>
      <c r="C284" s="352">
        <f t="shared" ref="C284:F284" si="277">C268</f>
        <v>6400</v>
      </c>
      <c r="D284" s="352">
        <f t="shared" si="277"/>
        <v>4267</v>
      </c>
      <c r="E284" s="352">
        <f t="shared" si="277"/>
        <v>3126</v>
      </c>
      <c r="F284" s="352">
        <f t="shared" si="277"/>
        <v>73.25990157018984</v>
      </c>
      <c r="G284" s="555">
        <f t="shared" si="263"/>
        <v>14527.788500000001</v>
      </c>
      <c r="H284" s="555">
        <f t="shared" si="276"/>
        <v>9685</v>
      </c>
      <c r="I284" s="555">
        <f t="shared" si="276"/>
        <v>9988.5116900000012</v>
      </c>
      <c r="J284" s="555">
        <f t="shared" si="276"/>
        <v>103.13383262777491</v>
      </c>
      <c r="K284" s="13"/>
      <c r="L284" s="767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40" t="s">
        <v>119</v>
      </c>
      <c r="C285" s="352">
        <f t="shared" ref="C285:F285" si="278">C269</f>
        <v>2077</v>
      </c>
      <c r="D285" s="352">
        <f t="shared" si="278"/>
        <v>1385</v>
      </c>
      <c r="E285" s="352">
        <f t="shared" si="278"/>
        <v>833</v>
      </c>
      <c r="F285" s="352">
        <f t="shared" si="278"/>
        <v>60.144404332129966</v>
      </c>
      <c r="G285" s="555">
        <f t="shared" si="263"/>
        <v>2099.8470000000002</v>
      </c>
      <c r="H285" s="555">
        <f t="shared" si="276"/>
        <v>1400</v>
      </c>
      <c r="I285" s="555">
        <f t="shared" si="276"/>
        <v>695.50075000000015</v>
      </c>
      <c r="J285" s="555">
        <f t="shared" si="276"/>
        <v>49.678625000000011</v>
      </c>
      <c r="K285" s="13"/>
      <c r="L285" s="767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40" t="s">
        <v>86</v>
      </c>
      <c r="C286" s="352">
        <f t="shared" ref="C286:F286" si="279">C270</f>
        <v>500</v>
      </c>
      <c r="D286" s="352">
        <f t="shared" si="279"/>
        <v>333</v>
      </c>
      <c r="E286" s="352">
        <f t="shared" si="279"/>
        <v>221</v>
      </c>
      <c r="F286" s="352">
        <f t="shared" si="279"/>
        <v>66.366366366366364</v>
      </c>
      <c r="G286" s="555">
        <f t="shared" si="263"/>
        <v>2000.425</v>
      </c>
      <c r="H286" s="555">
        <f t="shared" si="276"/>
        <v>1334</v>
      </c>
      <c r="I286" s="555">
        <f t="shared" si="276"/>
        <v>806.13217000000009</v>
      </c>
      <c r="J286" s="555">
        <f t="shared" si="276"/>
        <v>60.429697901049487</v>
      </c>
      <c r="K286" s="13"/>
      <c r="L286" s="767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40" t="s">
        <v>87</v>
      </c>
      <c r="C287" s="352">
        <f t="shared" ref="C287:F287" si="280">C271</f>
        <v>650</v>
      </c>
      <c r="D287" s="352">
        <f t="shared" si="280"/>
        <v>433</v>
      </c>
      <c r="E287" s="352">
        <f t="shared" si="280"/>
        <v>31</v>
      </c>
      <c r="F287" s="352">
        <f t="shared" si="280"/>
        <v>7.1593533487297929</v>
      </c>
      <c r="G287" s="555">
        <f t="shared" si="263"/>
        <v>494.44850000000008</v>
      </c>
      <c r="H287" s="555">
        <f t="shared" si="276"/>
        <v>330</v>
      </c>
      <c r="I287" s="555">
        <f t="shared" si="276"/>
        <v>23.581390000000003</v>
      </c>
      <c r="J287" s="555">
        <f t="shared" si="276"/>
        <v>7.1458757575757579</v>
      </c>
      <c r="K287" s="13"/>
      <c r="L287" s="767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40" t="s">
        <v>133</v>
      </c>
      <c r="C288" s="352">
        <f>SUM(C272)</f>
        <v>16900</v>
      </c>
      <c r="D288" s="352">
        <f t="shared" ref="D288:J288" si="281">SUM(D272)</f>
        <v>11267</v>
      </c>
      <c r="E288" s="352">
        <f t="shared" si="281"/>
        <v>6781</v>
      </c>
      <c r="F288" s="352">
        <f t="shared" si="281"/>
        <v>60.184609922783352</v>
      </c>
      <c r="G288" s="352">
        <f t="shared" si="281"/>
        <v>13037.674000000001</v>
      </c>
      <c r="H288" s="352">
        <f t="shared" si="281"/>
        <v>8692</v>
      </c>
      <c r="I288" s="352">
        <f t="shared" si="281"/>
        <v>5174.7974700000004</v>
      </c>
      <c r="J288" s="352">
        <f t="shared" si="281"/>
        <v>59.535175678785087</v>
      </c>
      <c r="K288" s="13"/>
      <c r="L288" s="767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40" t="s">
        <v>134</v>
      </c>
      <c r="C289" s="352">
        <f>SUM(C273)</f>
        <v>910</v>
      </c>
      <c r="D289" s="352">
        <f t="shared" ref="D289:J289" si="282">SUM(D273)</f>
        <v>607</v>
      </c>
      <c r="E289" s="352">
        <f t="shared" si="282"/>
        <v>1262</v>
      </c>
      <c r="F289" s="352">
        <f t="shared" si="282"/>
        <v>207.90774299835255</v>
      </c>
      <c r="G289" s="352">
        <f t="shared" si="282"/>
        <v>0</v>
      </c>
      <c r="H289" s="352">
        <f t="shared" si="282"/>
        <v>0</v>
      </c>
      <c r="I289" s="352">
        <f t="shared" si="282"/>
        <v>972.81105999999988</v>
      </c>
      <c r="J289" s="352">
        <f t="shared" si="282"/>
        <v>0</v>
      </c>
      <c r="K289" s="13"/>
      <c r="L289" s="767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40" t="s">
        <v>135</v>
      </c>
      <c r="C290" s="352">
        <f>SUM(C274)</f>
        <v>50</v>
      </c>
      <c r="D290" s="352">
        <f t="shared" ref="D290:J290" si="283">SUM(D274)</f>
        <v>33</v>
      </c>
      <c r="E290" s="352">
        <f t="shared" si="283"/>
        <v>392</v>
      </c>
      <c r="F290" s="352">
        <f t="shared" si="283"/>
        <v>1187.878787878788</v>
      </c>
      <c r="G290" s="352">
        <f t="shared" si="283"/>
        <v>0</v>
      </c>
      <c r="H290" s="352">
        <f t="shared" si="283"/>
        <v>0</v>
      </c>
      <c r="I290" s="352">
        <f t="shared" si="283"/>
        <v>302.41232000000002</v>
      </c>
      <c r="J290" s="352">
        <f t="shared" si="283"/>
        <v>0</v>
      </c>
      <c r="K290" s="13"/>
      <c r="L290" s="767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78" t="s">
        <v>117</v>
      </c>
      <c r="C291" s="277">
        <f t="shared" ref="C291:F291" si="284">C275</f>
        <v>0</v>
      </c>
      <c r="D291" s="277">
        <f t="shared" si="284"/>
        <v>0</v>
      </c>
      <c r="E291" s="277">
        <f t="shared" si="284"/>
        <v>0</v>
      </c>
      <c r="F291" s="277">
        <f t="shared" si="284"/>
        <v>0</v>
      </c>
      <c r="G291" s="556">
        <f t="shared" ref="G291:J291" si="285">G275</f>
        <v>63916.066142222218</v>
      </c>
      <c r="H291" s="556">
        <f t="shared" si="285"/>
        <v>42612</v>
      </c>
      <c r="I291" s="556">
        <f t="shared" si="285"/>
        <v>25849.444760000002</v>
      </c>
      <c r="J291" s="556">
        <f t="shared" si="285"/>
        <v>60.66235980474984</v>
      </c>
      <c r="K291" s="13"/>
      <c r="L291" s="767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15</v>
      </c>
      <c r="C292" s="5"/>
      <c r="D292" s="5"/>
      <c r="E292" s="175"/>
      <c r="F292" s="5"/>
      <c r="G292" s="548"/>
      <c r="H292" s="548"/>
      <c r="I292" s="549"/>
      <c r="J292" s="548"/>
    </row>
    <row r="293" spans="1:249" ht="29.25" x14ac:dyDescent="0.25">
      <c r="A293" s="18">
        <v>1</v>
      </c>
      <c r="B293" s="133" t="s">
        <v>53</v>
      </c>
      <c r="C293" s="131"/>
      <c r="D293" s="131"/>
      <c r="E293" s="131"/>
      <c r="F293" s="131"/>
      <c r="G293" s="557"/>
      <c r="H293" s="557"/>
      <c r="I293" s="557"/>
      <c r="J293" s="557"/>
    </row>
    <row r="294" spans="1:249" s="37" customFormat="1" ht="30" x14ac:dyDescent="0.25">
      <c r="A294" s="18">
        <v>1</v>
      </c>
      <c r="B294" s="74" t="s">
        <v>130</v>
      </c>
      <c r="C294" s="120">
        <f>SUM(C295:C298)</f>
        <v>6835</v>
      </c>
      <c r="D294" s="120">
        <f t="shared" ref="D294:E294" si="286">SUM(D295:D298)</f>
        <v>4556</v>
      </c>
      <c r="E294" s="120">
        <f t="shared" si="286"/>
        <v>5065</v>
      </c>
      <c r="F294" s="120">
        <f>E294/D294*100</f>
        <v>111.17208077260754</v>
      </c>
      <c r="G294" s="511">
        <f>SUM(G295:G298)</f>
        <v>16980.619540444444</v>
      </c>
      <c r="H294" s="511">
        <f t="shared" ref="H294:I294" si="287">SUM(H295:H298)</f>
        <v>11321</v>
      </c>
      <c r="I294" s="511">
        <f t="shared" si="287"/>
        <v>11559.81345</v>
      </c>
      <c r="J294" s="511">
        <f t="shared" ref="J294:J308" si="288">I294/H294*100</f>
        <v>102.10947310308276</v>
      </c>
      <c r="L294" s="112"/>
    </row>
    <row r="295" spans="1:249" s="37" customFormat="1" ht="30" x14ac:dyDescent="0.25">
      <c r="A295" s="18">
        <v>1</v>
      </c>
      <c r="B295" s="73" t="s">
        <v>83</v>
      </c>
      <c r="C295" s="120">
        <v>5123</v>
      </c>
      <c r="D295" s="113">
        <f t="shared" ref="D295:D304" si="289">ROUND(C295/12*$B$3,0)</f>
        <v>3415</v>
      </c>
      <c r="E295" s="120">
        <v>3872</v>
      </c>
      <c r="F295" s="120">
        <f>E295/D295*100</f>
        <v>113.38213762811127</v>
      </c>
      <c r="G295" s="511">
        <v>12570.890260444443</v>
      </c>
      <c r="H295" s="690">
        <f t="shared" ref="H295" si="290">ROUND(G295/12*$B$3,0)</f>
        <v>8381</v>
      </c>
      <c r="I295" s="553">
        <v>8320.4480299999996</v>
      </c>
      <c r="J295" s="511">
        <f t="shared" si="288"/>
        <v>99.27750900847154</v>
      </c>
      <c r="L295" s="112"/>
    </row>
    <row r="296" spans="1:249" s="37" customFormat="1" ht="30" x14ac:dyDescent="0.25">
      <c r="A296" s="18">
        <v>1</v>
      </c>
      <c r="B296" s="73" t="s">
        <v>84</v>
      </c>
      <c r="C296" s="120">
        <v>1537</v>
      </c>
      <c r="D296" s="113">
        <f t="shared" si="289"/>
        <v>1025</v>
      </c>
      <c r="E296" s="120">
        <v>956</v>
      </c>
      <c r="F296" s="120">
        <f>E296/D296*100</f>
        <v>93.268292682926841</v>
      </c>
      <c r="G296" s="511">
        <v>3314.7556800000002</v>
      </c>
      <c r="H296" s="690">
        <f t="shared" ref="H296:H304" si="291">ROUND(G296/12*$B$3,0)</f>
        <v>2210</v>
      </c>
      <c r="I296" s="553">
        <v>1859.2021700000003</v>
      </c>
      <c r="J296" s="511">
        <f t="shared" si="288"/>
        <v>84.126795022624449</v>
      </c>
      <c r="L296" s="112"/>
    </row>
    <row r="297" spans="1:249" s="37" customFormat="1" ht="45" x14ac:dyDescent="0.25">
      <c r="A297" s="18">
        <v>1</v>
      </c>
      <c r="B297" s="73" t="s">
        <v>124</v>
      </c>
      <c r="C297" s="120">
        <v>125</v>
      </c>
      <c r="D297" s="113">
        <f t="shared" si="289"/>
        <v>83</v>
      </c>
      <c r="E297" s="120">
        <v>133</v>
      </c>
      <c r="F297" s="120">
        <f>E297/D297*100</f>
        <v>160.24096385542168</v>
      </c>
      <c r="G297" s="511">
        <v>782.12400000000002</v>
      </c>
      <c r="H297" s="690">
        <f t="shared" si="291"/>
        <v>521</v>
      </c>
      <c r="I297" s="553">
        <v>745.57271000000003</v>
      </c>
      <c r="J297" s="511">
        <f t="shared" si="288"/>
        <v>143.10416698656431</v>
      </c>
      <c r="L297" s="112"/>
    </row>
    <row r="298" spans="1:249" s="37" customFormat="1" ht="30" x14ac:dyDescent="0.25">
      <c r="A298" s="18">
        <v>1</v>
      </c>
      <c r="B298" s="73" t="s">
        <v>125</v>
      </c>
      <c r="C298" s="120">
        <v>50</v>
      </c>
      <c r="D298" s="113">
        <f t="shared" si="289"/>
        <v>33</v>
      </c>
      <c r="E298" s="120">
        <v>104</v>
      </c>
      <c r="F298" s="120">
        <f t="shared" ref="F298:F304" si="292">E298/D298*100</f>
        <v>315.15151515151513</v>
      </c>
      <c r="G298" s="511">
        <v>312.84960000000001</v>
      </c>
      <c r="H298" s="690">
        <f t="shared" si="291"/>
        <v>209</v>
      </c>
      <c r="I298" s="553">
        <v>634.59053999999992</v>
      </c>
      <c r="J298" s="511">
        <f t="shared" si="288"/>
        <v>303.63183732057411</v>
      </c>
      <c r="L298" s="112"/>
    </row>
    <row r="299" spans="1:249" s="37" customFormat="1" ht="30" x14ac:dyDescent="0.25">
      <c r="A299" s="18">
        <v>1</v>
      </c>
      <c r="B299" s="74" t="s">
        <v>122</v>
      </c>
      <c r="C299" s="120">
        <f>SUM(C300:C304)</f>
        <v>13984</v>
      </c>
      <c r="D299" s="120">
        <f t="shared" ref="D299:I299" si="293">SUM(D300:D304)</f>
        <v>9323</v>
      </c>
      <c r="E299" s="120">
        <f t="shared" si="293"/>
        <v>6354</v>
      </c>
      <c r="F299" s="120">
        <f t="shared" si="292"/>
        <v>68.154027673495648</v>
      </c>
      <c r="G299" s="504">
        <f t="shared" si="293"/>
        <v>26922.216500000002</v>
      </c>
      <c r="H299" s="504">
        <f t="shared" si="293"/>
        <v>17948</v>
      </c>
      <c r="I299" s="504">
        <f t="shared" si="293"/>
        <v>10714.148659999999</v>
      </c>
      <c r="J299" s="511">
        <f t="shared" si="288"/>
        <v>59.695501782928453</v>
      </c>
      <c r="L299" s="112"/>
    </row>
    <row r="300" spans="1:249" s="37" customFormat="1" ht="30" x14ac:dyDescent="0.25">
      <c r="A300" s="18">
        <v>1</v>
      </c>
      <c r="B300" s="73" t="s">
        <v>118</v>
      </c>
      <c r="C300" s="120">
        <v>300</v>
      </c>
      <c r="D300" s="113">
        <f t="shared" si="289"/>
        <v>200</v>
      </c>
      <c r="E300" s="120">
        <v>520</v>
      </c>
      <c r="F300" s="120">
        <f t="shared" si="292"/>
        <v>260</v>
      </c>
      <c r="G300" s="511">
        <v>526.16099999999994</v>
      </c>
      <c r="H300" s="690">
        <f t="shared" si="291"/>
        <v>351</v>
      </c>
      <c r="I300" s="511">
        <v>922.91961000000003</v>
      </c>
      <c r="J300" s="511">
        <f t="shared" si="288"/>
        <v>262.94005982905986</v>
      </c>
      <c r="L300" s="112"/>
    </row>
    <row r="301" spans="1:249" s="37" customFormat="1" ht="61.5" customHeight="1" x14ac:dyDescent="0.25">
      <c r="A301" s="18">
        <v>1</v>
      </c>
      <c r="B301" s="73" t="s">
        <v>129</v>
      </c>
      <c r="C301" s="120">
        <v>6860</v>
      </c>
      <c r="D301" s="113">
        <f t="shared" si="289"/>
        <v>4573</v>
      </c>
      <c r="E301" s="120">
        <v>2301</v>
      </c>
      <c r="F301" s="120">
        <f t="shared" si="292"/>
        <v>50.31707850426416</v>
      </c>
      <c r="G301" s="511">
        <v>18563.877</v>
      </c>
      <c r="H301" s="690">
        <f t="shared" si="291"/>
        <v>12376</v>
      </c>
      <c r="I301" s="553">
        <v>5289.1088</v>
      </c>
      <c r="J301" s="511">
        <f t="shared" si="288"/>
        <v>42.736819650937299</v>
      </c>
      <c r="L301" s="112"/>
    </row>
    <row r="302" spans="1:249" s="37" customFormat="1" ht="44.25" customHeight="1" x14ac:dyDescent="0.25">
      <c r="A302" s="18">
        <v>1</v>
      </c>
      <c r="B302" s="73" t="s">
        <v>119</v>
      </c>
      <c r="C302" s="120">
        <v>5374</v>
      </c>
      <c r="D302" s="113">
        <f t="shared" si="289"/>
        <v>3583</v>
      </c>
      <c r="E302" s="120">
        <v>1728</v>
      </c>
      <c r="F302" s="120">
        <f t="shared" si="292"/>
        <v>48.227742115545631</v>
      </c>
      <c r="G302" s="511">
        <v>5433.1139999999996</v>
      </c>
      <c r="H302" s="690">
        <f t="shared" si="291"/>
        <v>3622</v>
      </c>
      <c r="I302" s="553">
        <v>1640.3708200000003</v>
      </c>
      <c r="J302" s="511">
        <f t="shared" si="288"/>
        <v>45.289089453340701</v>
      </c>
      <c r="L302" s="112"/>
    </row>
    <row r="303" spans="1:249" s="37" customFormat="1" ht="30" x14ac:dyDescent="0.25">
      <c r="A303" s="18">
        <v>1</v>
      </c>
      <c r="B303" s="73" t="s">
        <v>86</v>
      </c>
      <c r="C303" s="120">
        <v>400</v>
      </c>
      <c r="D303" s="113">
        <f t="shared" si="289"/>
        <v>267</v>
      </c>
      <c r="E303" s="120">
        <v>454</v>
      </c>
      <c r="F303" s="120">
        <f t="shared" si="292"/>
        <v>170.0374531835206</v>
      </c>
      <c r="G303" s="511">
        <v>1600.34</v>
      </c>
      <c r="H303" s="690">
        <f t="shared" si="291"/>
        <v>1067</v>
      </c>
      <c r="I303" s="553">
        <v>1834.0572399999999</v>
      </c>
      <c r="J303" s="511">
        <f t="shared" si="288"/>
        <v>171.88915089034674</v>
      </c>
      <c r="L303" s="112"/>
    </row>
    <row r="304" spans="1:249" s="37" customFormat="1" ht="29.25" customHeight="1" x14ac:dyDescent="0.25">
      <c r="A304" s="18">
        <v>1</v>
      </c>
      <c r="B304" s="73" t="s">
        <v>87</v>
      </c>
      <c r="C304" s="120">
        <v>1050</v>
      </c>
      <c r="D304" s="113">
        <f t="shared" si="289"/>
        <v>700</v>
      </c>
      <c r="E304" s="120">
        <v>1351</v>
      </c>
      <c r="F304" s="120">
        <f t="shared" si="292"/>
        <v>193</v>
      </c>
      <c r="G304" s="511">
        <v>798.72450000000003</v>
      </c>
      <c r="H304" s="690">
        <f t="shared" si="291"/>
        <v>532</v>
      </c>
      <c r="I304" s="553">
        <v>1027.69219</v>
      </c>
      <c r="J304" s="511">
        <f t="shared" si="288"/>
        <v>193.17522368421052</v>
      </c>
      <c r="L304" s="112"/>
    </row>
    <row r="305" spans="1:249" s="37" customFormat="1" ht="29.25" customHeight="1" x14ac:dyDescent="0.25">
      <c r="A305" s="18"/>
      <c r="B305" s="711" t="s">
        <v>133</v>
      </c>
      <c r="C305" s="120">
        <v>24900</v>
      </c>
      <c r="D305" s="113">
        <f t="shared" ref="D305:D306" si="294">ROUND(C305/12*$B$3,0)</f>
        <v>16600</v>
      </c>
      <c r="E305" s="120">
        <v>13705</v>
      </c>
      <c r="F305" s="120">
        <f t="shared" ref="F305:F307" si="295">E305/D305*100</f>
        <v>82.560240963855421</v>
      </c>
      <c r="G305" s="511">
        <v>19209.353999999999</v>
      </c>
      <c r="H305" s="690">
        <f t="shared" ref="H305:H307" si="296">ROUND(G305/12*$B$3,0)</f>
        <v>12806</v>
      </c>
      <c r="I305" s="553">
        <v>10416.4179</v>
      </c>
      <c r="J305" s="511">
        <f t="shared" ref="J305" si="297">I305/H305*100</f>
        <v>81.340136654693111</v>
      </c>
      <c r="L305" s="112"/>
    </row>
    <row r="306" spans="1:249" s="37" customFormat="1" ht="29.25" customHeight="1" x14ac:dyDescent="0.25">
      <c r="A306" s="18"/>
      <c r="B306" s="736" t="s">
        <v>134</v>
      </c>
      <c r="C306" s="120">
        <v>2200</v>
      </c>
      <c r="D306" s="113">
        <f t="shared" si="294"/>
        <v>1467</v>
      </c>
      <c r="E306" s="120">
        <v>1492</v>
      </c>
      <c r="F306" s="120">
        <f t="shared" si="295"/>
        <v>101.70415814587595</v>
      </c>
      <c r="G306" s="511"/>
      <c r="H306" s="690">
        <f t="shared" si="296"/>
        <v>0</v>
      </c>
      <c r="I306" s="553">
        <v>1117.84554</v>
      </c>
      <c r="J306" s="511"/>
      <c r="L306" s="112"/>
    </row>
    <row r="307" spans="1:249" s="37" customFormat="1" ht="29.25" customHeight="1" thickBot="1" x14ac:dyDescent="0.3">
      <c r="A307" s="18"/>
      <c r="B307" s="711" t="s">
        <v>135</v>
      </c>
      <c r="C307" s="120">
        <v>750</v>
      </c>
      <c r="D307" s="764">
        <f>ROUND(C307/10*6,0)</f>
        <v>450</v>
      </c>
      <c r="E307" s="120">
        <v>672</v>
      </c>
      <c r="F307" s="120">
        <f t="shared" si="295"/>
        <v>149.33333333333334</v>
      </c>
      <c r="G307" s="511"/>
      <c r="H307" s="690">
        <f t="shared" si="296"/>
        <v>0</v>
      </c>
      <c r="I307" s="553">
        <v>518.42112000000009</v>
      </c>
      <c r="J307" s="511"/>
      <c r="L307" s="112"/>
    </row>
    <row r="308" spans="1:249" s="13" customFormat="1" ht="15" customHeight="1" thickBot="1" x14ac:dyDescent="0.3">
      <c r="A308" s="18">
        <v>1</v>
      </c>
      <c r="B308" s="218" t="s">
        <v>3</v>
      </c>
      <c r="C308" s="24"/>
      <c r="D308" s="24"/>
      <c r="E308" s="24"/>
      <c r="F308" s="24"/>
      <c r="G308" s="515">
        <f>G299+G294+G305</f>
        <v>63112.190040444446</v>
      </c>
      <c r="H308" s="515">
        <f t="shared" ref="H308:I308" si="298">H299+H294+H305</f>
        <v>42075</v>
      </c>
      <c r="I308" s="515">
        <f t="shared" si="298"/>
        <v>32690.380010000001</v>
      </c>
      <c r="J308" s="515">
        <f t="shared" si="288"/>
        <v>77.695496161616163</v>
      </c>
      <c r="L308" s="767"/>
    </row>
    <row r="309" spans="1:249" x14ac:dyDescent="0.25">
      <c r="A309" s="18">
        <v>1</v>
      </c>
      <c r="B309" s="279" t="s">
        <v>13</v>
      </c>
      <c r="C309" s="280"/>
      <c r="D309" s="280"/>
      <c r="E309" s="280"/>
      <c r="F309" s="280"/>
      <c r="G309" s="558"/>
      <c r="H309" s="558"/>
      <c r="I309" s="558"/>
      <c r="J309" s="558"/>
    </row>
    <row r="310" spans="1:249" s="10" customFormat="1" ht="30" x14ac:dyDescent="0.25">
      <c r="A310" s="18">
        <v>1</v>
      </c>
      <c r="B310" s="281" t="s">
        <v>130</v>
      </c>
      <c r="C310" s="353">
        <f t="shared" ref="C310:F310" si="299">C294</f>
        <v>6835</v>
      </c>
      <c r="D310" s="353">
        <f t="shared" si="299"/>
        <v>4556</v>
      </c>
      <c r="E310" s="353">
        <f t="shared" si="299"/>
        <v>5065</v>
      </c>
      <c r="F310" s="353">
        <f t="shared" si="299"/>
        <v>111.17208077260754</v>
      </c>
      <c r="G310" s="559">
        <f t="shared" ref="G310:G320" si="300">G294</f>
        <v>16980.619540444444</v>
      </c>
      <c r="H310" s="559">
        <f t="shared" ref="H310:J310" si="301">H294</f>
        <v>11321</v>
      </c>
      <c r="I310" s="559">
        <f t="shared" si="301"/>
        <v>11559.81345</v>
      </c>
      <c r="J310" s="559">
        <f t="shared" si="301"/>
        <v>102.10947310308276</v>
      </c>
      <c r="K310" s="13"/>
      <c r="L310" s="767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2" t="s">
        <v>83</v>
      </c>
      <c r="C311" s="353">
        <f t="shared" ref="C311:F311" si="302">C295</f>
        <v>5123</v>
      </c>
      <c r="D311" s="353">
        <f t="shared" si="302"/>
        <v>3415</v>
      </c>
      <c r="E311" s="353">
        <f t="shared" si="302"/>
        <v>3872</v>
      </c>
      <c r="F311" s="353">
        <f t="shared" si="302"/>
        <v>113.38213762811127</v>
      </c>
      <c r="G311" s="559">
        <f t="shared" si="300"/>
        <v>12570.890260444443</v>
      </c>
      <c r="H311" s="559">
        <f t="shared" ref="H311:J311" si="303">H295</f>
        <v>8381</v>
      </c>
      <c r="I311" s="559">
        <f t="shared" si="303"/>
        <v>8320.4480299999996</v>
      </c>
      <c r="J311" s="559">
        <f t="shared" si="303"/>
        <v>99.27750900847154</v>
      </c>
      <c r="K311" s="13"/>
      <c r="L311" s="767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2" t="s">
        <v>84</v>
      </c>
      <c r="C312" s="353">
        <f t="shared" ref="C312:F312" si="304">C296</f>
        <v>1537</v>
      </c>
      <c r="D312" s="353">
        <f t="shared" si="304"/>
        <v>1025</v>
      </c>
      <c r="E312" s="353">
        <f t="shared" si="304"/>
        <v>956</v>
      </c>
      <c r="F312" s="353">
        <f t="shared" si="304"/>
        <v>93.268292682926841</v>
      </c>
      <c r="G312" s="559">
        <f t="shared" si="300"/>
        <v>3314.7556800000002</v>
      </c>
      <c r="H312" s="559">
        <f t="shared" ref="H312:J312" si="305">H296</f>
        <v>2210</v>
      </c>
      <c r="I312" s="559">
        <f t="shared" si="305"/>
        <v>1859.2021700000003</v>
      </c>
      <c r="J312" s="559">
        <f t="shared" si="305"/>
        <v>84.126795022624449</v>
      </c>
      <c r="K312" s="13"/>
      <c r="L312" s="767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2" t="s">
        <v>124</v>
      </c>
      <c r="C313" s="353">
        <f t="shared" ref="C313:F313" si="306">C297</f>
        <v>125</v>
      </c>
      <c r="D313" s="353">
        <f t="shared" si="306"/>
        <v>83</v>
      </c>
      <c r="E313" s="353">
        <f t="shared" si="306"/>
        <v>133</v>
      </c>
      <c r="F313" s="353">
        <f t="shared" si="306"/>
        <v>160.24096385542168</v>
      </c>
      <c r="G313" s="559">
        <f t="shared" si="300"/>
        <v>782.12400000000002</v>
      </c>
      <c r="H313" s="559">
        <f t="shared" ref="H313:J313" si="307">H297</f>
        <v>521</v>
      </c>
      <c r="I313" s="559">
        <f t="shared" si="307"/>
        <v>745.57271000000003</v>
      </c>
      <c r="J313" s="559">
        <f t="shared" si="307"/>
        <v>143.10416698656431</v>
      </c>
      <c r="K313" s="13"/>
      <c r="L313" s="767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2" t="s">
        <v>125</v>
      </c>
      <c r="C314" s="353">
        <f t="shared" ref="C314:F314" si="308">C298</f>
        <v>50</v>
      </c>
      <c r="D314" s="353">
        <f t="shared" si="308"/>
        <v>33</v>
      </c>
      <c r="E314" s="353">
        <f t="shared" si="308"/>
        <v>104</v>
      </c>
      <c r="F314" s="353">
        <f t="shared" si="308"/>
        <v>315.15151515151513</v>
      </c>
      <c r="G314" s="559">
        <f t="shared" si="300"/>
        <v>312.84960000000001</v>
      </c>
      <c r="H314" s="559">
        <f t="shared" ref="H314:J314" si="309">H298</f>
        <v>209</v>
      </c>
      <c r="I314" s="559">
        <f t="shared" si="309"/>
        <v>634.59053999999992</v>
      </c>
      <c r="J314" s="559">
        <f t="shared" si="309"/>
        <v>303.63183732057411</v>
      </c>
      <c r="K314" s="13"/>
      <c r="L314" s="767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81" t="s">
        <v>122</v>
      </c>
      <c r="C315" s="353">
        <f t="shared" ref="C315:F315" si="310">C299</f>
        <v>13984</v>
      </c>
      <c r="D315" s="353">
        <f t="shared" si="310"/>
        <v>9323</v>
      </c>
      <c r="E315" s="353">
        <f t="shared" si="310"/>
        <v>6354</v>
      </c>
      <c r="F315" s="353">
        <f t="shared" si="310"/>
        <v>68.154027673495648</v>
      </c>
      <c r="G315" s="559">
        <f t="shared" si="300"/>
        <v>26922.216500000002</v>
      </c>
      <c r="H315" s="559">
        <f t="shared" ref="H315:J315" si="311">H299</f>
        <v>17948</v>
      </c>
      <c r="I315" s="559">
        <f t="shared" si="311"/>
        <v>10714.148659999999</v>
      </c>
      <c r="J315" s="559">
        <f t="shared" si="311"/>
        <v>59.695501782928453</v>
      </c>
      <c r="K315" s="13"/>
      <c r="L315" s="767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2" t="s">
        <v>118</v>
      </c>
      <c r="C316" s="353">
        <f t="shared" ref="C316:F316" si="312">C300</f>
        <v>300</v>
      </c>
      <c r="D316" s="353">
        <f t="shared" si="312"/>
        <v>200</v>
      </c>
      <c r="E316" s="353">
        <f t="shared" si="312"/>
        <v>520</v>
      </c>
      <c r="F316" s="353">
        <f t="shared" si="312"/>
        <v>260</v>
      </c>
      <c r="G316" s="559">
        <f t="shared" si="300"/>
        <v>526.16099999999994</v>
      </c>
      <c r="H316" s="559">
        <f t="shared" ref="H316:J320" si="313">H300</f>
        <v>351</v>
      </c>
      <c r="I316" s="559">
        <f t="shared" si="313"/>
        <v>922.91961000000003</v>
      </c>
      <c r="J316" s="559">
        <f t="shared" si="313"/>
        <v>262.94005982905986</v>
      </c>
      <c r="K316" s="13"/>
      <c r="L316" s="767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2" t="s">
        <v>85</v>
      </c>
      <c r="C317" s="353">
        <f t="shared" ref="C317:F317" si="314">C301</f>
        <v>6860</v>
      </c>
      <c r="D317" s="353">
        <f t="shared" si="314"/>
        <v>4573</v>
      </c>
      <c r="E317" s="353">
        <f t="shared" si="314"/>
        <v>2301</v>
      </c>
      <c r="F317" s="353">
        <f t="shared" si="314"/>
        <v>50.31707850426416</v>
      </c>
      <c r="G317" s="559">
        <f t="shared" si="300"/>
        <v>18563.877</v>
      </c>
      <c r="H317" s="559">
        <f t="shared" si="313"/>
        <v>12376</v>
      </c>
      <c r="I317" s="559">
        <f t="shared" si="313"/>
        <v>5289.1088</v>
      </c>
      <c r="J317" s="559">
        <f t="shared" si="313"/>
        <v>42.736819650937299</v>
      </c>
      <c r="K317" s="13"/>
      <c r="L317" s="767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2" t="s">
        <v>119</v>
      </c>
      <c r="C318" s="353">
        <f t="shared" ref="C318:F318" si="315">C302</f>
        <v>5374</v>
      </c>
      <c r="D318" s="353">
        <f t="shared" si="315"/>
        <v>3583</v>
      </c>
      <c r="E318" s="353">
        <f t="shared" si="315"/>
        <v>1728</v>
      </c>
      <c r="F318" s="353">
        <f t="shared" si="315"/>
        <v>48.227742115545631</v>
      </c>
      <c r="G318" s="559">
        <f t="shared" si="300"/>
        <v>5433.1139999999996</v>
      </c>
      <c r="H318" s="559">
        <f t="shared" si="313"/>
        <v>3622</v>
      </c>
      <c r="I318" s="559">
        <f t="shared" si="313"/>
        <v>1640.3708200000003</v>
      </c>
      <c r="J318" s="559">
        <f t="shared" si="313"/>
        <v>45.289089453340701</v>
      </c>
      <c r="K318" s="13"/>
      <c r="L318" s="767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2" t="s">
        <v>86</v>
      </c>
      <c r="C319" s="353">
        <f t="shared" ref="C319:F319" si="316">C303</f>
        <v>400</v>
      </c>
      <c r="D319" s="353">
        <f t="shared" si="316"/>
        <v>267</v>
      </c>
      <c r="E319" s="353">
        <f t="shared" si="316"/>
        <v>454</v>
      </c>
      <c r="F319" s="353">
        <f t="shared" si="316"/>
        <v>170.0374531835206</v>
      </c>
      <c r="G319" s="559">
        <f t="shared" si="300"/>
        <v>1600.34</v>
      </c>
      <c r="H319" s="559">
        <f t="shared" si="313"/>
        <v>1067</v>
      </c>
      <c r="I319" s="559">
        <f t="shared" si="313"/>
        <v>1834.0572399999999</v>
      </c>
      <c r="J319" s="559">
        <f t="shared" si="313"/>
        <v>171.88915089034674</v>
      </c>
      <c r="K319" s="13"/>
      <c r="L319" s="767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2" t="s">
        <v>87</v>
      </c>
      <c r="C320" s="353">
        <f t="shared" ref="C320:F320" si="317">C304</f>
        <v>1050</v>
      </c>
      <c r="D320" s="353">
        <f t="shared" si="317"/>
        <v>700</v>
      </c>
      <c r="E320" s="353">
        <f t="shared" si="317"/>
        <v>1351</v>
      </c>
      <c r="F320" s="353">
        <f t="shared" si="317"/>
        <v>193</v>
      </c>
      <c r="G320" s="559">
        <f t="shared" si="300"/>
        <v>798.72450000000003</v>
      </c>
      <c r="H320" s="559">
        <f t="shared" si="313"/>
        <v>532</v>
      </c>
      <c r="I320" s="559">
        <f t="shared" si="313"/>
        <v>1027.69219</v>
      </c>
      <c r="J320" s="559">
        <f t="shared" si="313"/>
        <v>193.17522368421052</v>
      </c>
      <c r="K320" s="13"/>
      <c r="L320" s="767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2" t="s">
        <v>133</v>
      </c>
      <c r="C321" s="353">
        <f t="shared" ref="C321:J321" si="318">C305</f>
        <v>24900</v>
      </c>
      <c r="D321" s="353">
        <f t="shared" si="318"/>
        <v>16600</v>
      </c>
      <c r="E321" s="353">
        <f t="shared" si="318"/>
        <v>13705</v>
      </c>
      <c r="F321" s="353">
        <f t="shared" si="318"/>
        <v>82.560240963855421</v>
      </c>
      <c r="G321" s="559">
        <f t="shared" si="318"/>
        <v>19209.353999999999</v>
      </c>
      <c r="H321" s="559">
        <f t="shared" si="318"/>
        <v>12806</v>
      </c>
      <c r="I321" s="559">
        <f t="shared" si="318"/>
        <v>10416.4179</v>
      </c>
      <c r="J321" s="559">
        <f t="shared" si="318"/>
        <v>81.340136654693111</v>
      </c>
      <c r="K321" s="13"/>
      <c r="L321" s="767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2" t="s">
        <v>134</v>
      </c>
      <c r="C322" s="353">
        <f t="shared" ref="C322:J322" si="319">C306</f>
        <v>2200</v>
      </c>
      <c r="D322" s="353">
        <f t="shared" si="319"/>
        <v>1467</v>
      </c>
      <c r="E322" s="353">
        <f t="shared" si="319"/>
        <v>1492</v>
      </c>
      <c r="F322" s="353">
        <f t="shared" si="319"/>
        <v>101.70415814587595</v>
      </c>
      <c r="G322" s="559">
        <f t="shared" si="319"/>
        <v>0</v>
      </c>
      <c r="H322" s="559">
        <f t="shared" si="319"/>
        <v>0</v>
      </c>
      <c r="I322" s="559">
        <f t="shared" si="319"/>
        <v>1117.84554</v>
      </c>
      <c r="J322" s="559">
        <f t="shared" si="319"/>
        <v>0</v>
      </c>
      <c r="K322" s="13"/>
      <c r="L322" s="767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2" t="s">
        <v>135</v>
      </c>
      <c r="C323" s="353">
        <f t="shared" ref="C323:J323" si="320">C307</f>
        <v>750</v>
      </c>
      <c r="D323" s="353">
        <f t="shared" si="320"/>
        <v>450</v>
      </c>
      <c r="E323" s="353">
        <f t="shared" si="320"/>
        <v>672</v>
      </c>
      <c r="F323" s="353">
        <f t="shared" si="320"/>
        <v>149.33333333333334</v>
      </c>
      <c r="G323" s="559">
        <f t="shared" si="320"/>
        <v>0</v>
      </c>
      <c r="H323" s="559">
        <f t="shared" si="320"/>
        <v>0</v>
      </c>
      <c r="I323" s="559">
        <f t="shared" si="320"/>
        <v>518.42112000000009</v>
      </c>
      <c r="J323" s="559">
        <f t="shared" si="320"/>
        <v>0</v>
      </c>
      <c r="K323" s="13"/>
      <c r="L323" s="767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83" t="s">
        <v>4</v>
      </c>
      <c r="C324" s="354">
        <f t="shared" ref="C324:F324" si="321">C308</f>
        <v>0</v>
      </c>
      <c r="D324" s="354">
        <f t="shared" si="321"/>
        <v>0</v>
      </c>
      <c r="E324" s="354">
        <f t="shared" si="321"/>
        <v>0</v>
      </c>
      <c r="F324" s="354">
        <f t="shared" si="321"/>
        <v>0</v>
      </c>
      <c r="G324" s="560">
        <f t="shared" ref="G324:J324" si="322">G308</f>
        <v>63112.190040444446</v>
      </c>
      <c r="H324" s="560">
        <f t="shared" si="322"/>
        <v>42075</v>
      </c>
      <c r="I324" s="560">
        <f t="shared" si="322"/>
        <v>32690.380010000001</v>
      </c>
      <c r="J324" s="560">
        <f t="shared" si="322"/>
        <v>77.695496161616163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48"/>
      <c r="H325" s="548"/>
      <c r="I325" s="549"/>
      <c r="J325" s="548"/>
    </row>
    <row r="326" spans="1:249" ht="29.25" x14ac:dyDescent="0.25">
      <c r="A326" s="18">
        <v>1</v>
      </c>
      <c r="B326" s="224" t="s">
        <v>81</v>
      </c>
      <c r="C326" s="146"/>
      <c r="D326" s="146"/>
      <c r="E326" s="146"/>
      <c r="F326" s="146"/>
      <c r="G326" s="549"/>
      <c r="H326" s="549"/>
      <c r="I326" s="549"/>
      <c r="J326" s="549"/>
    </row>
    <row r="327" spans="1:249" s="37" customFormat="1" ht="30" x14ac:dyDescent="0.25">
      <c r="A327" s="18">
        <v>1</v>
      </c>
      <c r="B327" s="74" t="s">
        <v>130</v>
      </c>
      <c r="C327" s="120">
        <f>SUM(C328:C331)</f>
        <v>6122</v>
      </c>
      <c r="D327" s="120">
        <f t="shared" ref="D327:E327" si="323">SUM(D328:D331)</f>
        <v>4082</v>
      </c>
      <c r="E327" s="120">
        <f t="shared" si="323"/>
        <v>3779</v>
      </c>
      <c r="F327" s="120">
        <f>E327/D327*100</f>
        <v>92.57716805487506</v>
      </c>
      <c r="G327" s="511">
        <f>SUM(G328:G331)</f>
        <v>15414.323578666666</v>
      </c>
      <c r="H327" s="511">
        <f t="shared" ref="H327:I327" si="324">SUM(H328:H331)</f>
        <v>10277</v>
      </c>
      <c r="I327" s="511">
        <f t="shared" si="324"/>
        <v>7955.5765199999987</v>
      </c>
      <c r="J327" s="511">
        <f>I327/H327*100</f>
        <v>77.411467548895587</v>
      </c>
      <c r="L327" s="112"/>
    </row>
    <row r="328" spans="1:249" s="37" customFormat="1" ht="30" x14ac:dyDescent="0.25">
      <c r="A328" s="18">
        <v>1</v>
      </c>
      <c r="B328" s="73" t="s">
        <v>83</v>
      </c>
      <c r="C328" s="120">
        <v>4530</v>
      </c>
      <c r="D328" s="113">
        <f t="shared" ref="D328:D337" si="325">ROUND(C328/12*$B$3,0)</f>
        <v>3020</v>
      </c>
      <c r="E328" s="120">
        <v>2864</v>
      </c>
      <c r="F328" s="120">
        <f>E328/D328*100</f>
        <v>94.83443708609272</v>
      </c>
      <c r="G328" s="511">
        <v>11115.778426666666</v>
      </c>
      <c r="H328" s="690">
        <f t="shared" ref="H328:H337" si="326">ROUND(G328/12*$B$3,0)</f>
        <v>7411</v>
      </c>
      <c r="I328" s="553">
        <v>5129.7847699999993</v>
      </c>
      <c r="J328" s="511">
        <f t="shared" ref="J328:J339" si="327">I328/H328*100</f>
        <v>69.218523411145583</v>
      </c>
      <c r="L328" s="112"/>
    </row>
    <row r="329" spans="1:249" s="37" customFormat="1" ht="38.1" customHeight="1" x14ac:dyDescent="0.25">
      <c r="A329" s="18">
        <v>1</v>
      </c>
      <c r="B329" s="73" t="s">
        <v>84</v>
      </c>
      <c r="C329" s="120">
        <v>1381</v>
      </c>
      <c r="D329" s="113">
        <f t="shared" si="325"/>
        <v>921</v>
      </c>
      <c r="E329" s="120">
        <v>729</v>
      </c>
      <c r="F329" s="120">
        <f>E329/D329*100</f>
        <v>79.153094462540722</v>
      </c>
      <c r="G329" s="511">
        <v>2978.3198399999997</v>
      </c>
      <c r="H329" s="690">
        <f t="shared" si="326"/>
        <v>1986</v>
      </c>
      <c r="I329" s="511">
        <v>1661.9916099999998</v>
      </c>
      <c r="J329" s="511">
        <f t="shared" si="327"/>
        <v>83.685378147029198</v>
      </c>
      <c r="L329" s="112"/>
    </row>
    <row r="330" spans="1:249" s="37" customFormat="1" ht="49.5" customHeight="1" x14ac:dyDescent="0.25">
      <c r="A330" s="18">
        <v>1</v>
      </c>
      <c r="B330" s="73" t="s">
        <v>124</v>
      </c>
      <c r="C330" s="120">
        <v>81</v>
      </c>
      <c r="D330" s="113">
        <f t="shared" si="325"/>
        <v>54</v>
      </c>
      <c r="E330" s="120">
        <v>67</v>
      </c>
      <c r="F330" s="120">
        <f>E330/D330*100</f>
        <v>124.07407407407408</v>
      </c>
      <c r="G330" s="511">
        <v>506.81635199999999</v>
      </c>
      <c r="H330" s="690">
        <f t="shared" si="326"/>
        <v>338</v>
      </c>
      <c r="I330" s="511">
        <v>419.21832999999998</v>
      </c>
      <c r="J330" s="511">
        <f t="shared" si="327"/>
        <v>124.02909171597634</v>
      </c>
      <c r="L330" s="112"/>
    </row>
    <row r="331" spans="1:249" s="37" customFormat="1" ht="30" x14ac:dyDescent="0.25">
      <c r="A331" s="18">
        <v>1</v>
      </c>
      <c r="B331" s="73" t="s">
        <v>125</v>
      </c>
      <c r="C331" s="120">
        <v>130</v>
      </c>
      <c r="D331" s="113">
        <f t="shared" si="325"/>
        <v>87</v>
      </c>
      <c r="E331" s="120">
        <v>119</v>
      </c>
      <c r="F331" s="120">
        <f t="shared" ref="F331:F333" si="328">E331/D331*100</f>
        <v>136.7816091954023</v>
      </c>
      <c r="G331" s="511">
        <v>813.40896000000009</v>
      </c>
      <c r="H331" s="690">
        <f t="shared" si="326"/>
        <v>542</v>
      </c>
      <c r="I331" s="511">
        <v>744.5818099999999</v>
      </c>
      <c r="J331" s="511">
        <f t="shared" si="327"/>
        <v>137.37671771217711</v>
      </c>
      <c r="L331" s="112"/>
    </row>
    <row r="332" spans="1:249" s="37" customFormat="1" ht="30" x14ac:dyDescent="0.25">
      <c r="A332" s="18">
        <v>1</v>
      </c>
      <c r="B332" s="74" t="s">
        <v>122</v>
      </c>
      <c r="C332" s="120">
        <f>SUM(C333:C337)</f>
        <v>15376</v>
      </c>
      <c r="D332" s="120">
        <f t="shared" ref="D332:I332" si="329">SUM(D333:D337)</f>
        <v>10250</v>
      </c>
      <c r="E332" s="120">
        <f t="shared" si="329"/>
        <v>4276</v>
      </c>
      <c r="F332" s="120">
        <f t="shared" si="328"/>
        <v>41.717073170731709</v>
      </c>
      <c r="G332" s="504">
        <f>SUM(G333:G337)</f>
        <v>29911.455459999997</v>
      </c>
      <c r="H332" s="504">
        <f t="shared" si="329"/>
        <v>19940</v>
      </c>
      <c r="I332" s="504">
        <f t="shared" si="329"/>
        <v>11316.82343</v>
      </c>
      <c r="J332" s="511">
        <f t="shared" si="327"/>
        <v>56.754380290872618</v>
      </c>
      <c r="L332" s="112"/>
    </row>
    <row r="333" spans="1:249" s="37" customFormat="1" ht="30" x14ac:dyDescent="0.25">
      <c r="A333" s="18">
        <v>1</v>
      </c>
      <c r="B333" s="73" t="s">
        <v>118</v>
      </c>
      <c r="C333" s="120">
        <v>4044</v>
      </c>
      <c r="D333" s="113">
        <f t="shared" si="325"/>
        <v>2696</v>
      </c>
      <c r="E333" s="120">
        <v>737</v>
      </c>
      <c r="F333" s="120">
        <f t="shared" si="328"/>
        <v>27.336795252225521</v>
      </c>
      <c r="G333" s="511">
        <v>7092.6502799999989</v>
      </c>
      <c r="H333" s="690">
        <f t="shared" si="326"/>
        <v>4728</v>
      </c>
      <c r="I333" s="511">
        <v>1313.6104499999999</v>
      </c>
      <c r="J333" s="511">
        <f t="shared" si="327"/>
        <v>27.78363895939086</v>
      </c>
      <c r="L333" s="112"/>
    </row>
    <row r="334" spans="1:249" s="37" customFormat="1" ht="64.5" customHeight="1" x14ac:dyDescent="0.25">
      <c r="A334" s="18">
        <v>1</v>
      </c>
      <c r="B334" s="73" t="s">
        <v>129</v>
      </c>
      <c r="C334" s="120">
        <v>6050</v>
      </c>
      <c r="D334" s="113">
        <f t="shared" si="325"/>
        <v>4033</v>
      </c>
      <c r="E334" s="120">
        <v>2700</v>
      </c>
      <c r="F334" s="120">
        <f t="shared" ref="F334:F337" si="330">E334/D334*100</f>
        <v>66.947681626580717</v>
      </c>
      <c r="G334" s="511">
        <v>16201.355</v>
      </c>
      <c r="H334" s="690">
        <f t="shared" si="326"/>
        <v>10801</v>
      </c>
      <c r="I334" s="511">
        <v>7570.7375199999997</v>
      </c>
      <c r="J334" s="511">
        <f t="shared" si="327"/>
        <v>70.09293139524118</v>
      </c>
      <c r="L334" s="112"/>
    </row>
    <row r="335" spans="1:249" s="37" customFormat="1" ht="45" x14ac:dyDescent="0.25">
      <c r="A335" s="18">
        <v>1</v>
      </c>
      <c r="B335" s="73" t="s">
        <v>119</v>
      </c>
      <c r="C335" s="120">
        <v>4560</v>
      </c>
      <c r="D335" s="113">
        <f t="shared" si="325"/>
        <v>3040</v>
      </c>
      <c r="E335" s="120">
        <v>241</v>
      </c>
      <c r="F335" s="120">
        <f t="shared" si="330"/>
        <v>7.9276315789473681</v>
      </c>
      <c r="G335" s="511">
        <v>4610.16</v>
      </c>
      <c r="H335" s="690">
        <f t="shared" si="326"/>
        <v>3073</v>
      </c>
      <c r="I335" s="511">
        <v>227.52024</v>
      </c>
      <c r="J335" s="511">
        <f t="shared" si="327"/>
        <v>7.4038477058249272</v>
      </c>
      <c r="L335" s="112"/>
    </row>
    <row r="336" spans="1:249" s="37" customFormat="1" ht="30" x14ac:dyDescent="0.25">
      <c r="A336" s="18">
        <v>1</v>
      </c>
      <c r="B336" s="73" t="s">
        <v>86</v>
      </c>
      <c r="C336" s="120">
        <v>450</v>
      </c>
      <c r="D336" s="113">
        <f t="shared" si="325"/>
        <v>300</v>
      </c>
      <c r="E336" s="120">
        <v>478</v>
      </c>
      <c r="F336" s="120">
        <f t="shared" si="330"/>
        <v>159.33333333333331</v>
      </c>
      <c r="G336" s="511">
        <v>1800.3824999999999</v>
      </c>
      <c r="H336" s="690">
        <f t="shared" si="326"/>
        <v>1200</v>
      </c>
      <c r="I336" s="511">
        <v>2113.6724199999999</v>
      </c>
      <c r="J336" s="511">
        <f t="shared" si="327"/>
        <v>176.13936833333332</v>
      </c>
      <c r="L336" s="112"/>
    </row>
    <row r="337" spans="1:249" s="37" customFormat="1" ht="38.1" customHeight="1" x14ac:dyDescent="0.25">
      <c r="A337" s="18">
        <v>1</v>
      </c>
      <c r="B337" s="73" t="s">
        <v>87</v>
      </c>
      <c r="C337" s="120">
        <v>272</v>
      </c>
      <c r="D337" s="113">
        <f t="shared" si="325"/>
        <v>181</v>
      </c>
      <c r="E337" s="120">
        <v>120</v>
      </c>
      <c r="F337" s="120">
        <f t="shared" si="330"/>
        <v>66.298342541436455</v>
      </c>
      <c r="G337" s="511">
        <v>206.90768000000003</v>
      </c>
      <c r="H337" s="690">
        <f t="shared" si="326"/>
        <v>138</v>
      </c>
      <c r="I337" s="511">
        <v>91.282800000000009</v>
      </c>
      <c r="J337" s="511">
        <f t="shared" si="327"/>
        <v>66.146956521739142</v>
      </c>
      <c r="L337" s="112"/>
    </row>
    <row r="338" spans="1:249" s="37" customFormat="1" ht="38.1" customHeight="1" x14ac:dyDescent="0.25">
      <c r="A338" s="18"/>
      <c r="B338" s="711" t="s">
        <v>133</v>
      </c>
      <c r="C338" s="120">
        <v>13899</v>
      </c>
      <c r="D338" s="113">
        <f t="shared" ref="D338" si="331">ROUND(C338/12*$B$3,0)</f>
        <v>9266</v>
      </c>
      <c r="E338" s="120">
        <v>3644</v>
      </c>
      <c r="F338" s="120">
        <f t="shared" ref="F338" si="332">E338/D338*100</f>
        <v>39.32657025685301</v>
      </c>
      <c r="G338" s="511">
        <v>10722.52254</v>
      </c>
      <c r="H338" s="690">
        <f t="shared" ref="H338" si="333">ROUND(G338/12*$B$3,0)</f>
        <v>7148</v>
      </c>
      <c r="I338" s="511">
        <v>2805.5829200000003</v>
      </c>
      <c r="J338" s="511">
        <f t="shared" ref="J338" si="334">I338/H338*100</f>
        <v>39.249900951315055</v>
      </c>
      <c r="L338" s="112"/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15">
        <f>G332+G327+G338</f>
        <v>56048.301578666658</v>
      </c>
      <c r="H339" s="515">
        <f t="shared" ref="H339:I339" si="335">H332+H327+H338</f>
        <v>37365</v>
      </c>
      <c r="I339" s="515">
        <f t="shared" si="335"/>
        <v>22077.98287</v>
      </c>
      <c r="J339" s="515">
        <f t="shared" si="327"/>
        <v>59.087335394085372</v>
      </c>
      <c r="L339" s="112"/>
    </row>
    <row r="340" spans="1:249" ht="15" customHeight="1" x14ac:dyDescent="0.25">
      <c r="A340" s="18">
        <v>1</v>
      </c>
      <c r="B340" s="284" t="s">
        <v>50</v>
      </c>
      <c r="C340" s="274"/>
      <c r="D340" s="274"/>
      <c r="E340" s="274"/>
      <c r="F340" s="274"/>
      <c r="G340" s="561"/>
      <c r="H340" s="561"/>
      <c r="I340" s="561"/>
      <c r="J340" s="561"/>
    </row>
    <row r="341" spans="1:249" s="10" customFormat="1" ht="30" x14ac:dyDescent="0.25">
      <c r="A341" s="18">
        <v>1</v>
      </c>
      <c r="B341" s="272" t="s">
        <v>130</v>
      </c>
      <c r="C341" s="355">
        <f t="shared" ref="C341:F341" si="336">C327</f>
        <v>6122</v>
      </c>
      <c r="D341" s="355">
        <f t="shared" si="336"/>
        <v>4082</v>
      </c>
      <c r="E341" s="355">
        <f t="shared" si="336"/>
        <v>3779</v>
      </c>
      <c r="F341" s="355">
        <f t="shared" si="336"/>
        <v>92.57716805487506</v>
      </c>
      <c r="G341" s="562">
        <f t="shared" ref="G341:G352" si="337">G327</f>
        <v>15414.323578666666</v>
      </c>
      <c r="H341" s="562">
        <f t="shared" ref="H341:J341" si="338">H327</f>
        <v>10277</v>
      </c>
      <c r="I341" s="562">
        <f t="shared" si="338"/>
        <v>7955.5765199999987</v>
      </c>
      <c r="J341" s="562">
        <f t="shared" si="338"/>
        <v>77.411467548895587</v>
      </c>
      <c r="K341" s="13"/>
      <c r="L341" s="767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83</v>
      </c>
      <c r="C342" s="355">
        <f t="shared" ref="C342:F342" si="339">C328</f>
        <v>4530</v>
      </c>
      <c r="D342" s="355">
        <f t="shared" si="339"/>
        <v>3020</v>
      </c>
      <c r="E342" s="355">
        <f t="shared" si="339"/>
        <v>2864</v>
      </c>
      <c r="F342" s="355">
        <f t="shared" si="339"/>
        <v>94.83443708609272</v>
      </c>
      <c r="G342" s="562">
        <f t="shared" si="337"/>
        <v>11115.778426666666</v>
      </c>
      <c r="H342" s="562">
        <f t="shared" ref="H342:J342" si="340">H328</f>
        <v>7411</v>
      </c>
      <c r="I342" s="562">
        <f t="shared" si="340"/>
        <v>5129.7847699999993</v>
      </c>
      <c r="J342" s="562">
        <f t="shared" si="340"/>
        <v>69.218523411145583</v>
      </c>
      <c r="K342" s="13"/>
      <c r="L342" s="767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84</v>
      </c>
      <c r="C343" s="355">
        <f t="shared" ref="C343:F343" si="341">C329</f>
        <v>1381</v>
      </c>
      <c r="D343" s="355">
        <f t="shared" si="341"/>
        <v>921</v>
      </c>
      <c r="E343" s="355">
        <f t="shared" si="341"/>
        <v>729</v>
      </c>
      <c r="F343" s="355">
        <f t="shared" si="341"/>
        <v>79.153094462540722</v>
      </c>
      <c r="G343" s="562">
        <f t="shared" si="337"/>
        <v>2978.3198399999997</v>
      </c>
      <c r="H343" s="562">
        <f t="shared" ref="H343:J343" si="342">H329</f>
        <v>1986</v>
      </c>
      <c r="I343" s="562">
        <f t="shared" si="342"/>
        <v>1661.9916099999998</v>
      </c>
      <c r="J343" s="562">
        <f t="shared" si="342"/>
        <v>83.685378147029198</v>
      </c>
      <c r="K343" s="13"/>
      <c r="L343" s="767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124</v>
      </c>
      <c r="C344" s="355">
        <f t="shared" ref="C344:F344" si="343">C330</f>
        <v>81</v>
      </c>
      <c r="D344" s="355">
        <f t="shared" si="343"/>
        <v>54</v>
      </c>
      <c r="E344" s="355">
        <f t="shared" si="343"/>
        <v>67</v>
      </c>
      <c r="F344" s="355">
        <f t="shared" si="343"/>
        <v>124.07407407407408</v>
      </c>
      <c r="G344" s="562">
        <f t="shared" si="337"/>
        <v>506.81635199999999</v>
      </c>
      <c r="H344" s="562">
        <f t="shared" ref="H344:J344" si="344">H330</f>
        <v>338</v>
      </c>
      <c r="I344" s="562">
        <f t="shared" si="344"/>
        <v>419.21832999999998</v>
      </c>
      <c r="J344" s="562">
        <f t="shared" si="344"/>
        <v>124.02909171597634</v>
      </c>
      <c r="K344" s="13"/>
      <c r="L344" s="767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125</v>
      </c>
      <c r="C345" s="355">
        <f t="shared" ref="C345:F345" si="345">C331</f>
        <v>130</v>
      </c>
      <c r="D345" s="355">
        <f t="shared" si="345"/>
        <v>87</v>
      </c>
      <c r="E345" s="355">
        <f t="shared" si="345"/>
        <v>119</v>
      </c>
      <c r="F345" s="355">
        <f t="shared" si="345"/>
        <v>136.7816091954023</v>
      </c>
      <c r="G345" s="562">
        <f t="shared" si="337"/>
        <v>813.40896000000009</v>
      </c>
      <c r="H345" s="562">
        <f t="shared" ref="H345:J345" si="346">H331</f>
        <v>542</v>
      </c>
      <c r="I345" s="562">
        <f t="shared" si="346"/>
        <v>744.5818099999999</v>
      </c>
      <c r="J345" s="562">
        <f t="shared" si="346"/>
        <v>137.37671771217711</v>
      </c>
      <c r="K345" s="13"/>
      <c r="L345" s="767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2" t="s">
        <v>122</v>
      </c>
      <c r="C346" s="355">
        <f t="shared" ref="C346:F346" si="347">C332</f>
        <v>15376</v>
      </c>
      <c r="D346" s="355">
        <f t="shared" si="347"/>
        <v>10250</v>
      </c>
      <c r="E346" s="355">
        <f t="shared" si="347"/>
        <v>4276</v>
      </c>
      <c r="F346" s="355">
        <f t="shared" si="347"/>
        <v>41.717073170731709</v>
      </c>
      <c r="G346" s="562">
        <f t="shared" si="337"/>
        <v>29911.455459999997</v>
      </c>
      <c r="H346" s="562">
        <f t="shared" ref="H346:J346" si="348">H332</f>
        <v>19940</v>
      </c>
      <c r="I346" s="562">
        <f t="shared" si="348"/>
        <v>11316.82343</v>
      </c>
      <c r="J346" s="562">
        <f t="shared" si="348"/>
        <v>56.754380290872618</v>
      </c>
      <c r="K346" s="13"/>
      <c r="L346" s="767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118</v>
      </c>
      <c r="C347" s="355">
        <f t="shared" ref="C347:F347" si="349">C333</f>
        <v>4044</v>
      </c>
      <c r="D347" s="355">
        <f t="shared" si="349"/>
        <v>2696</v>
      </c>
      <c r="E347" s="355">
        <f t="shared" si="349"/>
        <v>737</v>
      </c>
      <c r="F347" s="355">
        <f t="shared" si="349"/>
        <v>27.336795252225521</v>
      </c>
      <c r="G347" s="562">
        <f t="shared" si="337"/>
        <v>7092.6502799999989</v>
      </c>
      <c r="H347" s="562">
        <f t="shared" ref="H347:J352" si="350">H333</f>
        <v>4728</v>
      </c>
      <c r="I347" s="562">
        <f t="shared" si="350"/>
        <v>1313.6104499999999</v>
      </c>
      <c r="J347" s="562">
        <f t="shared" si="350"/>
        <v>27.78363895939086</v>
      </c>
      <c r="K347" s="13"/>
      <c r="L347" s="767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85</v>
      </c>
      <c r="C348" s="355">
        <f t="shared" ref="C348:F348" si="351">C334</f>
        <v>6050</v>
      </c>
      <c r="D348" s="355">
        <f t="shared" si="351"/>
        <v>4033</v>
      </c>
      <c r="E348" s="355">
        <f t="shared" si="351"/>
        <v>2700</v>
      </c>
      <c r="F348" s="355">
        <f t="shared" si="351"/>
        <v>66.947681626580717</v>
      </c>
      <c r="G348" s="562">
        <f t="shared" si="337"/>
        <v>16201.355</v>
      </c>
      <c r="H348" s="562">
        <f t="shared" si="350"/>
        <v>10801</v>
      </c>
      <c r="I348" s="562">
        <f t="shared" si="350"/>
        <v>7570.7375199999997</v>
      </c>
      <c r="J348" s="562">
        <f t="shared" si="350"/>
        <v>70.09293139524118</v>
      </c>
      <c r="K348" s="13"/>
      <c r="L348" s="767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119</v>
      </c>
      <c r="C349" s="355">
        <f t="shared" ref="C349:F349" si="352">C335</f>
        <v>4560</v>
      </c>
      <c r="D349" s="355">
        <f t="shared" si="352"/>
        <v>3040</v>
      </c>
      <c r="E349" s="355">
        <f t="shared" si="352"/>
        <v>241</v>
      </c>
      <c r="F349" s="355">
        <f t="shared" si="352"/>
        <v>7.9276315789473681</v>
      </c>
      <c r="G349" s="562">
        <f t="shared" si="337"/>
        <v>4610.16</v>
      </c>
      <c r="H349" s="562">
        <f t="shared" si="350"/>
        <v>3073</v>
      </c>
      <c r="I349" s="562">
        <f t="shared" si="350"/>
        <v>227.52024</v>
      </c>
      <c r="J349" s="562">
        <f t="shared" si="350"/>
        <v>7.4038477058249272</v>
      </c>
      <c r="K349" s="13"/>
      <c r="L349" s="767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86</v>
      </c>
      <c r="C350" s="355">
        <f t="shared" ref="C350:F350" si="353">C336</f>
        <v>450</v>
      </c>
      <c r="D350" s="355">
        <f t="shared" si="353"/>
        <v>300</v>
      </c>
      <c r="E350" s="355">
        <f t="shared" si="353"/>
        <v>478</v>
      </c>
      <c r="F350" s="355">
        <f t="shared" si="353"/>
        <v>159.33333333333331</v>
      </c>
      <c r="G350" s="562">
        <f t="shared" si="337"/>
        <v>1800.3824999999999</v>
      </c>
      <c r="H350" s="562">
        <f t="shared" si="350"/>
        <v>1200</v>
      </c>
      <c r="I350" s="562">
        <f t="shared" si="350"/>
        <v>2113.6724199999999</v>
      </c>
      <c r="J350" s="562">
        <f t="shared" si="350"/>
        <v>176.13936833333332</v>
      </c>
      <c r="K350" s="13"/>
      <c r="L350" s="767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87</v>
      </c>
      <c r="C351" s="355">
        <f t="shared" ref="C351:F352" si="354">C337</f>
        <v>272</v>
      </c>
      <c r="D351" s="355">
        <f t="shared" si="354"/>
        <v>181</v>
      </c>
      <c r="E351" s="355">
        <f t="shared" si="354"/>
        <v>120</v>
      </c>
      <c r="F351" s="355">
        <f t="shared" si="354"/>
        <v>66.298342541436455</v>
      </c>
      <c r="G351" s="562">
        <f t="shared" si="337"/>
        <v>206.90768000000003</v>
      </c>
      <c r="H351" s="562">
        <f t="shared" si="350"/>
        <v>138</v>
      </c>
      <c r="I351" s="562">
        <f t="shared" si="350"/>
        <v>91.282800000000009</v>
      </c>
      <c r="J351" s="562">
        <f t="shared" si="350"/>
        <v>66.146956521739142</v>
      </c>
      <c r="K351" s="13"/>
      <c r="L351" s="767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133</v>
      </c>
      <c r="C352" s="355">
        <f t="shared" si="354"/>
        <v>13899</v>
      </c>
      <c r="D352" s="355">
        <f t="shared" si="354"/>
        <v>9266</v>
      </c>
      <c r="E352" s="355">
        <f t="shared" si="354"/>
        <v>3644</v>
      </c>
      <c r="F352" s="355">
        <f t="shared" si="354"/>
        <v>39.32657025685301</v>
      </c>
      <c r="G352" s="562">
        <f t="shared" si="337"/>
        <v>10722.52254</v>
      </c>
      <c r="H352" s="562">
        <f t="shared" si="350"/>
        <v>7148</v>
      </c>
      <c r="I352" s="562">
        <f t="shared" si="350"/>
        <v>2805.5829200000003</v>
      </c>
      <c r="J352" s="562">
        <f t="shared" si="350"/>
        <v>39.249900951315055</v>
      </c>
      <c r="K352" s="13"/>
      <c r="L352" s="767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2" x14ac:dyDescent="0.25">
      <c r="A353" s="18">
        <v>1</v>
      </c>
      <c r="B353" s="139" t="s">
        <v>117</v>
      </c>
      <c r="C353" s="356">
        <f t="shared" ref="C353:F353" si="355">C339</f>
        <v>0</v>
      </c>
      <c r="D353" s="356">
        <f t="shared" si="355"/>
        <v>0</v>
      </c>
      <c r="E353" s="356">
        <f t="shared" si="355"/>
        <v>0</v>
      </c>
      <c r="F353" s="356">
        <f t="shared" si="355"/>
        <v>0</v>
      </c>
      <c r="G353" s="563">
        <f t="shared" ref="G353:J353" si="356">G339</f>
        <v>56048.301578666658</v>
      </c>
      <c r="H353" s="563">
        <f t="shared" si="356"/>
        <v>37365</v>
      </c>
      <c r="I353" s="563">
        <f t="shared" si="356"/>
        <v>22077.98287</v>
      </c>
      <c r="J353" s="563">
        <f t="shared" si="356"/>
        <v>59.087335394085372</v>
      </c>
    </row>
    <row r="354" spans="1:12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48"/>
      <c r="H354" s="548"/>
      <c r="I354" s="549"/>
      <c r="J354" s="548"/>
    </row>
    <row r="355" spans="1:12" ht="29.25" x14ac:dyDescent="0.25">
      <c r="A355" s="18">
        <v>1</v>
      </c>
      <c r="B355" s="224" t="s">
        <v>82</v>
      </c>
      <c r="C355" s="145"/>
      <c r="D355" s="145"/>
      <c r="E355" s="145"/>
      <c r="F355" s="145"/>
      <c r="G355" s="697"/>
      <c r="H355" s="697"/>
      <c r="I355" s="564"/>
      <c r="J355" s="697"/>
    </row>
    <row r="356" spans="1:12" s="37" customFormat="1" ht="30" x14ac:dyDescent="0.25">
      <c r="A356" s="18">
        <v>1</v>
      </c>
      <c r="B356" s="74" t="s">
        <v>130</v>
      </c>
      <c r="C356" s="120">
        <f>SUM(C357:C360)</f>
        <v>4143</v>
      </c>
      <c r="D356" s="120">
        <f t="shared" ref="D356:E356" si="357">SUM(D357:D360)</f>
        <v>2762</v>
      </c>
      <c r="E356" s="120">
        <f t="shared" si="357"/>
        <v>2636</v>
      </c>
      <c r="F356" s="120">
        <f>E356/D356*100</f>
        <v>95.43808834178131</v>
      </c>
      <c r="G356" s="511">
        <f>SUM(G357:G360)</f>
        <v>10540.718044444444</v>
      </c>
      <c r="H356" s="511">
        <f t="shared" ref="H356:I356" si="358">SUM(H357:H360)</f>
        <v>7027</v>
      </c>
      <c r="I356" s="511">
        <f t="shared" si="358"/>
        <v>7158.0312500000009</v>
      </c>
      <c r="J356" s="511">
        <f t="shared" ref="J356:J368" si="359">I356/H356*100</f>
        <v>101.8646826526256</v>
      </c>
      <c r="L356" s="112"/>
    </row>
    <row r="357" spans="1:12" s="37" customFormat="1" ht="30" x14ac:dyDescent="0.25">
      <c r="A357" s="18">
        <v>1</v>
      </c>
      <c r="B357" s="73" t="s">
        <v>83</v>
      </c>
      <c r="C357" s="120">
        <v>3044</v>
      </c>
      <c r="D357" s="113">
        <f t="shared" ref="D357:D366" si="360">ROUND(C357/12*$B$3,0)</f>
        <v>2029</v>
      </c>
      <c r="E357" s="120">
        <v>1802</v>
      </c>
      <c r="F357" s="120">
        <f>E357/D357*100</f>
        <v>88.812222769837362</v>
      </c>
      <c r="G357" s="511">
        <v>7469.4104924444446</v>
      </c>
      <c r="H357" s="690">
        <f t="shared" ref="H357" si="361">ROUND(G357/12*$B$3,0)</f>
        <v>4980</v>
      </c>
      <c r="I357" s="511">
        <v>4481.1286600000003</v>
      </c>
      <c r="J357" s="511">
        <f t="shared" si="359"/>
        <v>89.982503212851412</v>
      </c>
      <c r="L357" s="112"/>
    </row>
    <row r="358" spans="1:12" s="37" customFormat="1" ht="30" x14ac:dyDescent="0.25">
      <c r="A358" s="18">
        <v>1</v>
      </c>
      <c r="B358" s="73" t="s">
        <v>84</v>
      </c>
      <c r="C358" s="120">
        <v>928</v>
      </c>
      <c r="D358" s="113">
        <f t="shared" si="360"/>
        <v>619</v>
      </c>
      <c r="E358" s="120">
        <v>634</v>
      </c>
      <c r="F358" s="120">
        <f>E358/D358*100</f>
        <v>102.42326332794831</v>
      </c>
      <c r="G358" s="511">
        <v>2001.3619199999998</v>
      </c>
      <c r="H358" s="690">
        <f t="shared" ref="H358:H366" si="362">ROUND(G358/12*$B$3,0)</f>
        <v>1334</v>
      </c>
      <c r="I358" s="511">
        <v>1425.50459</v>
      </c>
      <c r="J358" s="511">
        <f t="shared" si="359"/>
        <v>106.85941454272863</v>
      </c>
      <c r="L358" s="112"/>
    </row>
    <row r="359" spans="1:12" s="37" customFormat="1" ht="45" x14ac:dyDescent="0.25">
      <c r="A359" s="18">
        <v>1</v>
      </c>
      <c r="B359" s="73" t="s">
        <v>124</v>
      </c>
      <c r="C359" s="120">
        <v>26</v>
      </c>
      <c r="D359" s="113">
        <f t="shared" si="360"/>
        <v>17</v>
      </c>
      <c r="E359" s="120">
        <v>32</v>
      </c>
      <c r="F359" s="120">
        <f>E359/D359*100</f>
        <v>188.23529411764704</v>
      </c>
      <c r="G359" s="511">
        <v>162.68179200000003</v>
      </c>
      <c r="H359" s="690">
        <f t="shared" si="362"/>
        <v>108</v>
      </c>
      <c r="I359" s="511">
        <v>200.22368</v>
      </c>
      <c r="J359" s="511">
        <f t="shared" si="359"/>
        <v>185.39229629629631</v>
      </c>
      <c r="L359" s="112"/>
    </row>
    <row r="360" spans="1:12" s="37" customFormat="1" ht="30" x14ac:dyDescent="0.25">
      <c r="A360" s="18">
        <v>1</v>
      </c>
      <c r="B360" s="73" t="s">
        <v>125</v>
      </c>
      <c r="C360" s="120">
        <v>145</v>
      </c>
      <c r="D360" s="113">
        <f t="shared" si="360"/>
        <v>97</v>
      </c>
      <c r="E360" s="120">
        <v>168</v>
      </c>
      <c r="F360" s="120">
        <f t="shared" ref="F360:F366" si="363">E360/D360*100</f>
        <v>173.1958762886598</v>
      </c>
      <c r="G360" s="511">
        <v>907.26384000000007</v>
      </c>
      <c r="H360" s="690">
        <f t="shared" si="362"/>
        <v>605</v>
      </c>
      <c r="I360" s="511">
        <v>1051.1743200000001</v>
      </c>
      <c r="J360" s="511">
        <f t="shared" si="359"/>
        <v>173.74782148760332</v>
      </c>
      <c r="L360" s="112"/>
    </row>
    <row r="361" spans="1:12" s="37" customFormat="1" ht="30" x14ac:dyDescent="0.25">
      <c r="A361" s="18">
        <v>1</v>
      </c>
      <c r="B361" s="74" t="s">
        <v>122</v>
      </c>
      <c r="C361" s="120">
        <f>SUM(C362:C366)</f>
        <v>10868</v>
      </c>
      <c r="D361" s="120">
        <f t="shared" ref="D361:I361" si="364">SUM(D362:D366)</f>
        <v>7245</v>
      </c>
      <c r="E361" s="120">
        <f t="shared" si="364"/>
        <v>3951</v>
      </c>
      <c r="F361" s="120">
        <f t="shared" si="363"/>
        <v>54.534161490683232</v>
      </c>
      <c r="G361" s="504">
        <f t="shared" si="364"/>
        <v>19256.557579999997</v>
      </c>
      <c r="H361" s="504">
        <f t="shared" si="364"/>
        <v>12838</v>
      </c>
      <c r="I361" s="504">
        <f t="shared" si="364"/>
        <v>7260.0623099999993</v>
      </c>
      <c r="J361" s="511">
        <f t="shared" si="359"/>
        <v>56.551349976631869</v>
      </c>
      <c r="L361" s="112"/>
    </row>
    <row r="362" spans="1:12" s="37" customFormat="1" ht="30" x14ac:dyDescent="0.25">
      <c r="A362" s="18">
        <v>1</v>
      </c>
      <c r="B362" s="73" t="s">
        <v>118</v>
      </c>
      <c r="C362" s="120">
        <v>3002</v>
      </c>
      <c r="D362" s="113">
        <f t="shared" si="360"/>
        <v>2001</v>
      </c>
      <c r="E362" s="120">
        <v>1120</v>
      </c>
      <c r="F362" s="120">
        <f t="shared" si="363"/>
        <v>55.9720139930035</v>
      </c>
      <c r="G362" s="511">
        <v>5265.1177399999997</v>
      </c>
      <c r="H362" s="690">
        <f t="shared" si="362"/>
        <v>3510</v>
      </c>
      <c r="I362" s="511">
        <v>1940.5495899999999</v>
      </c>
      <c r="J362" s="511">
        <f t="shared" si="359"/>
        <v>55.2863131054131</v>
      </c>
      <c r="L362" s="112"/>
    </row>
    <row r="363" spans="1:12" s="37" customFormat="1" ht="60" x14ac:dyDescent="0.25">
      <c r="A363" s="18">
        <v>1</v>
      </c>
      <c r="B363" s="73" t="s">
        <v>129</v>
      </c>
      <c r="C363" s="120">
        <v>4050</v>
      </c>
      <c r="D363" s="113">
        <f t="shared" si="360"/>
        <v>2700</v>
      </c>
      <c r="E363" s="120">
        <v>1682</v>
      </c>
      <c r="F363" s="120">
        <f t="shared" si="363"/>
        <v>62.296296296296291</v>
      </c>
      <c r="G363" s="511">
        <v>9997.15</v>
      </c>
      <c r="H363" s="690">
        <f t="shared" si="362"/>
        <v>6665</v>
      </c>
      <c r="I363" s="511">
        <v>4174.0489699999998</v>
      </c>
      <c r="J363" s="511">
        <f t="shared" si="359"/>
        <v>62.62639114778694</v>
      </c>
      <c r="L363" s="112"/>
    </row>
    <row r="364" spans="1:12" s="37" customFormat="1" ht="45" x14ac:dyDescent="0.25">
      <c r="A364" s="18">
        <v>1</v>
      </c>
      <c r="B364" s="73" t="s">
        <v>119</v>
      </c>
      <c r="C364" s="120">
        <v>2160</v>
      </c>
      <c r="D364" s="113">
        <f t="shared" si="360"/>
        <v>1440</v>
      </c>
      <c r="E364" s="120">
        <v>1090</v>
      </c>
      <c r="F364" s="120">
        <f t="shared" si="363"/>
        <v>75.694444444444443</v>
      </c>
      <c r="G364" s="511">
        <v>2183.7600000000002</v>
      </c>
      <c r="H364" s="690">
        <f t="shared" si="362"/>
        <v>1456</v>
      </c>
      <c r="I364" s="511">
        <v>1029.9563599999999</v>
      </c>
      <c r="J364" s="511">
        <f t="shared" si="359"/>
        <v>70.738760989010984</v>
      </c>
      <c r="L364" s="112"/>
    </row>
    <row r="365" spans="1:12" s="37" customFormat="1" ht="30" x14ac:dyDescent="0.25">
      <c r="A365" s="18">
        <v>1</v>
      </c>
      <c r="B365" s="73" t="s">
        <v>86</v>
      </c>
      <c r="C365" s="120">
        <v>170</v>
      </c>
      <c r="D365" s="113">
        <f t="shared" si="360"/>
        <v>113</v>
      </c>
      <c r="E365" s="120">
        <v>17</v>
      </c>
      <c r="F365" s="120">
        <f t="shared" si="363"/>
        <v>15.044247787610621</v>
      </c>
      <c r="G365" s="511">
        <v>680.14449999999999</v>
      </c>
      <c r="H365" s="690">
        <f t="shared" si="362"/>
        <v>453</v>
      </c>
      <c r="I365" s="511">
        <v>83.558410000000009</v>
      </c>
      <c r="J365" s="511">
        <f t="shared" si="359"/>
        <v>18.445565121412805</v>
      </c>
      <c r="L365" s="112"/>
    </row>
    <row r="366" spans="1:12" s="37" customFormat="1" ht="30" x14ac:dyDescent="0.25">
      <c r="A366" s="18">
        <v>1</v>
      </c>
      <c r="B366" s="73" t="s">
        <v>87</v>
      </c>
      <c r="C366" s="120">
        <v>1486</v>
      </c>
      <c r="D366" s="113">
        <f t="shared" si="360"/>
        <v>991</v>
      </c>
      <c r="E366" s="120">
        <v>42</v>
      </c>
      <c r="F366" s="120">
        <f t="shared" si="363"/>
        <v>4.2381432896064579</v>
      </c>
      <c r="G366" s="511">
        <v>1130.38534</v>
      </c>
      <c r="H366" s="690">
        <f t="shared" si="362"/>
        <v>754</v>
      </c>
      <c r="I366" s="511">
        <v>31.948979999999999</v>
      </c>
      <c r="J366" s="511">
        <f t="shared" si="359"/>
        <v>4.2372652519893892</v>
      </c>
      <c r="L366" s="112"/>
    </row>
    <row r="367" spans="1:12" s="37" customFormat="1" ht="30.75" thickBot="1" x14ac:dyDescent="0.3">
      <c r="A367" s="18"/>
      <c r="B367" s="711" t="s">
        <v>133</v>
      </c>
      <c r="C367" s="120">
        <v>12099</v>
      </c>
      <c r="D367" s="113">
        <f t="shared" ref="D367" si="365">ROUND(C367/12*$B$3,0)</f>
        <v>8066</v>
      </c>
      <c r="E367" s="120">
        <v>8408</v>
      </c>
      <c r="F367" s="122">
        <f t="shared" ref="F367" si="366">E367/D367*100</f>
        <v>104.24001983635011</v>
      </c>
      <c r="G367" s="511">
        <v>9333.8945399999993</v>
      </c>
      <c r="H367" s="690">
        <f t="shared" ref="H367" si="367">ROUND(G367/12*$B$3,0)</f>
        <v>6223</v>
      </c>
      <c r="I367" s="511">
        <v>6485.6808599999986</v>
      </c>
      <c r="J367" s="511">
        <f t="shared" ref="J367" si="368">I367/H367*100</f>
        <v>104.22112903744171</v>
      </c>
      <c r="L367" s="112"/>
    </row>
    <row r="368" spans="1:12" s="37" customFormat="1" ht="15.75" thickBot="1" x14ac:dyDescent="0.3">
      <c r="A368" s="18">
        <v>1</v>
      </c>
      <c r="B368" s="218" t="s">
        <v>3</v>
      </c>
      <c r="C368" s="24"/>
      <c r="D368" s="24"/>
      <c r="E368" s="24"/>
      <c r="F368" s="24"/>
      <c r="G368" s="515">
        <f>G361+G356+G367</f>
        <v>39131.17016444444</v>
      </c>
      <c r="H368" s="515">
        <f t="shared" ref="H368:I368" si="369">H361+H356+H367</f>
        <v>26088</v>
      </c>
      <c r="I368" s="515">
        <f t="shared" si="369"/>
        <v>20903.774420000002</v>
      </c>
      <c r="J368" s="515">
        <f t="shared" si="359"/>
        <v>80.127930159460291</v>
      </c>
      <c r="L368" s="112"/>
    </row>
    <row r="369" spans="1:249" x14ac:dyDescent="0.25">
      <c r="A369" s="18">
        <v>1</v>
      </c>
      <c r="B369" s="285" t="s">
        <v>48</v>
      </c>
      <c r="C369" s="286"/>
      <c r="D369" s="286"/>
      <c r="E369" s="286"/>
      <c r="F369" s="286"/>
      <c r="G369" s="565"/>
      <c r="H369" s="565"/>
      <c r="I369" s="565"/>
      <c r="J369" s="565"/>
    </row>
    <row r="370" spans="1:249" s="10" customFormat="1" ht="30" x14ac:dyDescent="0.25">
      <c r="A370" s="18">
        <v>1</v>
      </c>
      <c r="B370" s="248" t="s">
        <v>130</v>
      </c>
      <c r="C370" s="357">
        <f t="shared" ref="C370:F370" si="370">C356</f>
        <v>4143</v>
      </c>
      <c r="D370" s="357">
        <f t="shared" si="370"/>
        <v>2762</v>
      </c>
      <c r="E370" s="357">
        <f t="shared" si="370"/>
        <v>2636</v>
      </c>
      <c r="F370" s="357">
        <f t="shared" si="370"/>
        <v>95.43808834178131</v>
      </c>
      <c r="G370" s="566">
        <f t="shared" ref="G370:G380" si="371">G356</f>
        <v>10540.718044444444</v>
      </c>
      <c r="H370" s="566">
        <f t="shared" ref="H370:J370" si="372">H356</f>
        <v>7027</v>
      </c>
      <c r="I370" s="566">
        <f t="shared" si="372"/>
        <v>7158.0312500000009</v>
      </c>
      <c r="J370" s="566">
        <f t="shared" si="372"/>
        <v>101.8646826526256</v>
      </c>
      <c r="K370" s="13"/>
      <c r="L370" s="767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14" t="s">
        <v>83</v>
      </c>
      <c r="C371" s="357">
        <f t="shared" ref="C371:F371" si="373">C357</f>
        <v>3044</v>
      </c>
      <c r="D371" s="357">
        <f t="shared" si="373"/>
        <v>2029</v>
      </c>
      <c r="E371" s="357">
        <f t="shared" si="373"/>
        <v>1802</v>
      </c>
      <c r="F371" s="357">
        <f t="shared" si="373"/>
        <v>88.812222769837362</v>
      </c>
      <c r="G371" s="566">
        <f t="shared" si="371"/>
        <v>7469.4104924444446</v>
      </c>
      <c r="H371" s="566">
        <f t="shared" ref="H371:J371" si="374">H357</f>
        <v>4980</v>
      </c>
      <c r="I371" s="566">
        <f t="shared" si="374"/>
        <v>4481.1286600000003</v>
      </c>
      <c r="J371" s="566">
        <f t="shared" si="374"/>
        <v>89.982503212851412</v>
      </c>
      <c r="K371" s="13"/>
      <c r="L371" s="767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14" t="s">
        <v>84</v>
      </c>
      <c r="C372" s="357">
        <f t="shared" ref="C372:F372" si="375">C358</f>
        <v>928</v>
      </c>
      <c r="D372" s="357">
        <f t="shared" si="375"/>
        <v>619</v>
      </c>
      <c r="E372" s="357">
        <f t="shared" si="375"/>
        <v>634</v>
      </c>
      <c r="F372" s="357">
        <f t="shared" si="375"/>
        <v>102.42326332794831</v>
      </c>
      <c r="G372" s="566">
        <f t="shared" si="371"/>
        <v>2001.3619199999998</v>
      </c>
      <c r="H372" s="566">
        <f t="shared" ref="H372:J372" si="376">H358</f>
        <v>1334</v>
      </c>
      <c r="I372" s="566">
        <f t="shared" si="376"/>
        <v>1425.50459</v>
      </c>
      <c r="J372" s="566">
        <f t="shared" si="376"/>
        <v>106.85941454272863</v>
      </c>
      <c r="K372" s="13"/>
      <c r="L372" s="767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14" t="s">
        <v>124</v>
      </c>
      <c r="C373" s="357">
        <f t="shared" ref="C373:F373" si="377">C359</f>
        <v>26</v>
      </c>
      <c r="D373" s="357">
        <f t="shared" si="377"/>
        <v>17</v>
      </c>
      <c r="E373" s="357">
        <f t="shared" si="377"/>
        <v>32</v>
      </c>
      <c r="F373" s="357">
        <f t="shared" si="377"/>
        <v>188.23529411764704</v>
      </c>
      <c r="G373" s="566">
        <f t="shared" si="371"/>
        <v>162.68179200000003</v>
      </c>
      <c r="H373" s="566">
        <f t="shared" ref="H373:J373" si="378">H359</f>
        <v>108</v>
      </c>
      <c r="I373" s="566">
        <f t="shared" si="378"/>
        <v>200.22368</v>
      </c>
      <c r="J373" s="566">
        <f t="shared" si="378"/>
        <v>185.39229629629631</v>
      </c>
      <c r="K373" s="13"/>
      <c r="L373" s="767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14" t="s">
        <v>125</v>
      </c>
      <c r="C374" s="357">
        <f t="shared" ref="C374:F374" si="379">C360</f>
        <v>145</v>
      </c>
      <c r="D374" s="357">
        <f t="shared" si="379"/>
        <v>97</v>
      </c>
      <c r="E374" s="357">
        <f t="shared" si="379"/>
        <v>168</v>
      </c>
      <c r="F374" s="357">
        <f t="shared" si="379"/>
        <v>173.1958762886598</v>
      </c>
      <c r="G374" s="566">
        <f t="shared" si="371"/>
        <v>907.26384000000007</v>
      </c>
      <c r="H374" s="566">
        <f t="shared" ref="H374:J374" si="380">H360</f>
        <v>605</v>
      </c>
      <c r="I374" s="566">
        <f t="shared" si="380"/>
        <v>1051.1743200000001</v>
      </c>
      <c r="J374" s="566">
        <f t="shared" si="380"/>
        <v>173.74782148760332</v>
      </c>
      <c r="K374" s="13"/>
      <c r="L374" s="767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48" t="s">
        <v>122</v>
      </c>
      <c r="C375" s="357">
        <f t="shared" ref="C375:F375" si="381">C361</f>
        <v>10868</v>
      </c>
      <c r="D375" s="357">
        <f t="shared" si="381"/>
        <v>7245</v>
      </c>
      <c r="E375" s="357">
        <f t="shared" si="381"/>
        <v>3951</v>
      </c>
      <c r="F375" s="357">
        <f t="shared" si="381"/>
        <v>54.534161490683232</v>
      </c>
      <c r="G375" s="566">
        <f t="shared" si="371"/>
        <v>19256.557579999997</v>
      </c>
      <c r="H375" s="566">
        <f t="shared" ref="H375:J375" si="382">H361</f>
        <v>12838</v>
      </c>
      <c r="I375" s="566">
        <f t="shared" si="382"/>
        <v>7260.0623099999993</v>
      </c>
      <c r="J375" s="566">
        <f t="shared" si="382"/>
        <v>56.551349976631869</v>
      </c>
      <c r="K375" s="13"/>
      <c r="L375" s="767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14" t="s">
        <v>118</v>
      </c>
      <c r="C376" s="357">
        <f t="shared" ref="C376:F376" si="383">C362</f>
        <v>3002</v>
      </c>
      <c r="D376" s="357">
        <f t="shared" si="383"/>
        <v>2001</v>
      </c>
      <c r="E376" s="357">
        <f t="shared" si="383"/>
        <v>1120</v>
      </c>
      <c r="F376" s="357">
        <f t="shared" si="383"/>
        <v>55.9720139930035</v>
      </c>
      <c r="G376" s="566">
        <f t="shared" si="371"/>
        <v>5265.1177399999997</v>
      </c>
      <c r="H376" s="566">
        <f t="shared" ref="H376:J380" si="384">H362</f>
        <v>3510</v>
      </c>
      <c r="I376" s="566">
        <f t="shared" si="384"/>
        <v>1940.5495899999999</v>
      </c>
      <c r="J376" s="566">
        <f t="shared" si="384"/>
        <v>55.2863131054131</v>
      </c>
      <c r="K376" s="13"/>
      <c r="L376" s="767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14" t="s">
        <v>85</v>
      </c>
      <c r="C377" s="357">
        <f t="shared" ref="C377:F377" si="385">C363</f>
        <v>4050</v>
      </c>
      <c r="D377" s="357">
        <f t="shared" si="385"/>
        <v>2700</v>
      </c>
      <c r="E377" s="357">
        <f t="shared" si="385"/>
        <v>1682</v>
      </c>
      <c r="F377" s="357">
        <f t="shared" si="385"/>
        <v>62.296296296296291</v>
      </c>
      <c r="G377" s="566">
        <f t="shared" si="371"/>
        <v>9997.15</v>
      </c>
      <c r="H377" s="566">
        <f t="shared" si="384"/>
        <v>6665</v>
      </c>
      <c r="I377" s="566">
        <f t="shared" si="384"/>
        <v>4174.0489699999998</v>
      </c>
      <c r="J377" s="566">
        <f t="shared" si="384"/>
        <v>62.62639114778694</v>
      </c>
      <c r="K377" s="13"/>
      <c r="L377" s="767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14" t="s">
        <v>119</v>
      </c>
      <c r="C378" s="357">
        <f t="shared" ref="C378:F378" si="386">C364</f>
        <v>2160</v>
      </c>
      <c r="D378" s="357">
        <f t="shared" si="386"/>
        <v>1440</v>
      </c>
      <c r="E378" s="357">
        <f t="shared" si="386"/>
        <v>1090</v>
      </c>
      <c r="F378" s="357">
        <f t="shared" si="386"/>
        <v>75.694444444444443</v>
      </c>
      <c r="G378" s="566">
        <f t="shared" si="371"/>
        <v>2183.7600000000002</v>
      </c>
      <c r="H378" s="566">
        <f t="shared" si="384"/>
        <v>1456</v>
      </c>
      <c r="I378" s="566">
        <f t="shared" si="384"/>
        <v>1029.9563599999999</v>
      </c>
      <c r="J378" s="566">
        <f t="shared" si="384"/>
        <v>70.738760989010984</v>
      </c>
      <c r="K378" s="13"/>
      <c r="L378" s="767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14" t="s">
        <v>86</v>
      </c>
      <c r="C379" s="357">
        <f t="shared" ref="C379:F379" si="387">C365</f>
        <v>170</v>
      </c>
      <c r="D379" s="357">
        <f t="shared" si="387"/>
        <v>113</v>
      </c>
      <c r="E379" s="357">
        <f t="shared" si="387"/>
        <v>17</v>
      </c>
      <c r="F379" s="357">
        <f t="shared" si="387"/>
        <v>15.044247787610621</v>
      </c>
      <c r="G379" s="566">
        <f t="shared" si="371"/>
        <v>680.14449999999999</v>
      </c>
      <c r="H379" s="566">
        <f t="shared" si="384"/>
        <v>453</v>
      </c>
      <c r="I379" s="566">
        <f t="shared" si="384"/>
        <v>83.558410000000009</v>
      </c>
      <c r="J379" s="566">
        <f t="shared" si="384"/>
        <v>18.445565121412805</v>
      </c>
      <c r="K379" s="13"/>
      <c r="L379" s="767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14" t="s">
        <v>87</v>
      </c>
      <c r="C380" s="357">
        <f t="shared" ref="C380:F380" si="388">C366</f>
        <v>1486</v>
      </c>
      <c r="D380" s="357">
        <f t="shared" si="388"/>
        <v>991</v>
      </c>
      <c r="E380" s="357">
        <f t="shared" si="388"/>
        <v>42</v>
      </c>
      <c r="F380" s="357">
        <f t="shared" si="388"/>
        <v>4.2381432896064579</v>
      </c>
      <c r="G380" s="566">
        <f t="shared" si="371"/>
        <v>1130.38534</v>
      </c>
      <c r="H380" s="566">
        <f t="shared" si="384"/>
        <v>754</v>
      </c>
      <c r="I380" s="566">
        <f t="shared" si="384"/>
        <v>31.948979999999999</v>
      </c>
      <c r="J380" s="566">
        <f t="shared" si="384"/>
        <v>4.2372652519893892</v>
      </c>
      <c r="K380" s="13"/>
      <c r="L380" s="767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" x14ac:dyDescent="0.25">
      <c r="A381" s="18"/>
      <c r="B381" s="214" t="s">
        <v>133</v>
      </c>
      <c r="C381" s="357">
        <f>SUM(C367)</f>
        <v>12099</v>
      </c>
      <c r="D381" s="357">
        <f t="shared" ref="D381:J381" si="389">SUM(D367)</f>
        <v>8066</v>
      </c>
      <c r="E381" s="357">
        <f t="shared" si="389"/>
        <v>8408</v>
      </c>
      <c r="F381" s="357">
        <f t="shared" si="389"/>
        <v>104.24001983635011</v>
      </c>
      <c r="G381" s="357">
        <f t="shared" si="389"/>
        <v>9333.8945399999993</v>
      </c>
      <c r="H381" s="357">
        <f t="shared" si="389"/>
        <v>6223</v>
      </c>
      <c r="I381" s="357">
        <f t="shared" si="389"/>
        <v>6485.6808599999986</v>
      </c>
      <c r="J381" s="357">
        <f t="shared" si="389"/>
        <v>104.22112903744171</v>
      </c>
      <c r="K381" s="13"/>
      <c r="L381" s="767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x14ac:dyDescent="0.25">
      <c r="A382" s="18">
        <v>1</v>
      </c>
      <c r="B382" s="210" t="s">
        <v>4</v>
      </c>
      <c r="C382" s="250">
        <f t="shared" ref="C382:F382" si="390">C368</f>
        <v>0</v>
      </c>
      <c r="D382" s="250">
        <f t="shared" si="390"/>
        <v>0</v>
      </c>
      <c r="E382" s="250">
        <f t="shared" si="390"/>
        <v>0</v>
      </c>
      <c r="F382" s="250">
        <f t="shared" si="390"/>
        <v>0</v>
      </c>
      <c r="G382" s="533">
        <f t="shared" ref="G382:J382" si="391">G368</f>
        <v>39131.17016444444</v>
      </c>
      <c r="H382" s="533">
        <f t="shared" si="391"/>
        <v>26088</v>
      </c>
      <c r="I382" s="533">
        <f t="shared" si="391"/>
        <v>20903.774420000002</v>
      </c>
      <c r="J382" s="533">
        <f t="shared" si="391"/>
        <v>80.127930159460291</v>
      </c>
    </row>
    <row r="383" spans="1:249" ht="15" customHeight="1" x14ac:dyDescent="0.25">
      <c r="A383" s="18">
        <v>1</v>
      </c>
      <c r="B383" s="87" t="s">
        <v>16</v>
      </c>
      <c r="C383" s="5"/>
      <c r="D383" s="5"/>
      <c r="E383" s="175"/>
      <c r="F383" s="5"/>
      <c r="G383" s="548"/>
      <c r="H383" s="548"/>
      <c r="I383" s="549"/>
      <c r="J383" s="548"/>
    </row>
    <row r="384" spans="1:249" ht="29.25" x14ac:dyDescent="0.25">
      <c r="A384" s="18">
        <v>1</v>
      </c>
      <c r="B384" s="75" t="s">
        <v>57</v>
      </c>
      <c r="C384" s="131"/>
      <c r="D384" s="131"/>
      <c r="E384" s="131"/>
      <c r="F384" s="131"/>
      <c r="G384" s="504"/>
      <c r="H384" s="504"/>
      <c r="I384" s="504"/>
      <c r="J384" s="504"/>
    </row>
    <row r="385" spans="1:249" s="37" customFormat="1" ht="30" x14ac:dyDescent="0.25">
      <c r="A385" s="18">
        <v>1</v>
      </c>
      <c r="B385" s="74" t="s">
        <v>130</v>
      </c>
      <c r="C385" s="120">
        <f>SUM(C386:C389)</f>
        <v>469</v>
      </c>
      <c r="D385" s="120">
        <f t="shared" ref="D385:E385" si="392">SUM(D386:D389)</f>
        <v>313</v>
      </c>
      <c r="E385" s="120">
        <f t="shared" si="392"/>
        <v>246</v>
      </c>
      <c r="F385" s="120">
        <f>E385/D385*100</f>
        <v>78.594249201277961</v>
      </c>
      <c r="G385" s="511">
        <f>SUM(G386:G389)</f>
        <v>1118.44688</v>
      </c>
      <c r="H385" s="511">
        <f t="shared" ref="H385:I385" si="393">SUM(H386:H389)</f>
        <v>746</v>
      </c>
      <c r="I385" s="511">
        <f t="shared" si="393"/>
        <v>518.16241000000002</v>
      </c>
      <c r="J385" s="511">
        <f t="shared" ref="J385:J409" si="394">I385/H385*100</f>
        <v>69.458768096514746</v>
      </c>
      <c r="L385" s="112"/>
    </row>
    <row r="386" spans="1:249" s="37" customFormat="1" ht="30" x14ac:dyDescent="0.25">
      <c r="A386" s="18">
        <v>1</v>
      </c>
      <c r="B386" s="73" t="s">
        <v>83</v>
      </c>
      <c r="C386" s="120">
        <v>360</v>
      </c>
      <c r="D386" s="113">
        <f t="shared" ref="D386:D395" si="395">ROUND(C386/12*$B$3,0)</f>
        <v>240</v>
      </c>
      <c r="E386" s="120">
        <v>206</v>
      </c>
      <c r="F386" s="120">
        <f>E386/D386*100</f>
        <v>85.833333333333329</v>
      </c>
      <c r="G386" s="511">
        <v>883.37311999999997</v>
      </c>
      <c r="H386" s="690">
        <f t="shared" ref="H386" si="396">ROUND(G386/12*$B$3,0)</f>
        <v>589</v>
      </c>
      <c r="I386" s="511">
        <v>426.56337000000002</v>
      </c>
      <c r="J386" s="511">
        <f t="shared" si="394"/>
        <v>72.421624787775897</v>
      </c>
      <c r="L386" s="112"/>
    </row>
    <row r="387" spans="1:249" s="37" customFormat="1" ht="30" x14ac:dyDescent="0.25">
      <c r="A387" s="18">
        <v>1</v>
      </c>
      <c r="B387" s="73" t="s">
        <v>84</v>
      </c>
      <c r="C387" s="120">
        <v>109</v>
      </c>
      <c r="D387" s="113">
        <f t="shared" si="395"/>
        <v>73</v>
      </c>
      <c r="E387" s="120">
        <v>40</v>
      </c>
      <c r="F387" s="120">
        <f>E387/D387*100</f>
        <v>54.794520547945204</v>
      </c>
      <c r="G387" s="511">
        <v>235.07376000000002</v>
      </c>
      <c r="H387" s="690">
        <f t="shared" ref="H387:H395" si="397">ROUND(G387/12*$B$3,0)</f>
        <v>157</v>
      </c>
      <c r="I387" s="511">
        <v>91.599039999999988</v>
      </c>
      <c r="J387" s="511">
        <f t="shared" si="394"/>
        <v>58.343337579617824</v>
      </c>
      <c r="L387" s="112"/>
    </row>
    <row r="388" spans="1:249" s="37" customFormat="1" ht="45" x14ac:dyDescent="0.25">
      <c r="A388" s="18">
        <v>1</v>
      </c>
      <c r="B388" s="73" t="s">
        <v>124</v>
      </c>
      <c r="C388" s="120"/>
      <c r="D388" s="113">
        <f t="shared" si="395"/>
        <v>0</v>
      </c>
      <c r="E388" s="120"/>
      <c r="F388" s="120"/>
      <c r="G388" s="516"/>
      <c r="H388" s="690">
        <f t="shared" si="397"/>
        <v>0</v>
      </c>
      <c r="I388" s="511"/>
      <c r="J388" s="511"/>
      <c r="L388" s="112"/>
    </row>
    <row r="389" spans="1:249" s="37" customFormat="1" ht="30" x14ac:dyDescent="0.25">
      <c r="A389" s="18">
        <v>1</v>
      </c>
      <c r="B389" s="73" t="s">
        <v>125</v>
      </c>
      <c r="C389" s="120"/>
      <c r="D389" s="113">
        <f t="shared" si="395"/>
        <v>0</v>
      </c>
      <c r="E389" s="120"/>
      <c r="F389" s="120"/>
      <c r="G389" s="516"/>
      <c r="H389" s="690">
        <f t="shared" si="397"/>
        <v>0</v>
      </c>
      <c r="I389" s="511"/>
      <c r="J389" s="511"/>
      <c r="L389" s="112"/>
    </row>
    <row r="390" spans="1:249" s="37" customFormat="1" ht="30" x14ac:dyDescent="0.25">
      <c r="A390" s="18">
        <v>1</v>
      </c>
      <c r="B390" s="74" t="s">
        <v>122</v>
      </c>
      <c r="C390" s="120">
        <f>SUM(C391:C395)</f>
        <v>1139</v>
      </c>
      <c r="D390" s="120">
        <f t="shared" ref="D390:I390" si="398">SUM(D391:D395)</f>
        <v>759</v>
      </c>
      <c r="E390" s="120">
        <f t="shared" si="398"/>
        <v>374</v>
      </c>
      <c r="F390" s="120">
        <f t="shared" ref="F390:F395" si="399">E390/D390*100</f>
        <v>49.275362318840585</v>
      </c>
      <c r="G390" s="504">
        <f>SUM(G391:G395)</f>
        <v>2165.2098799999999</v>
      </c>
      <c r="H390" s="504">
        <f t="shared" si="398"/>
        <v>1443</v>
      </c>
      <c r="I390" s="504">
        <f t="shared" si="398"/>
        <v>700.39816999999994</v>
      </c>
      <c r="J390" s="511">
        <f t="shared" si="394"/>
        <v>48.537641718641716</v>
      </c>
      <c r="L390" s="112"/>
    </row>
    <row r="391" spans="1:249" s="37" customFormat="1" ht="30" x14ac:dyDescent="0.25">
      <c r="A391" s="18">
        <v>1</v>
      </c>
      <c r="B391" s="73" t="s">
        <v>118</v>
      </c>
      <c r="C391" s="120">
        <v>15</v>
      </c>
      <c r="D391" s="113">
        <f t="shared" si="395"/>
        <v>10</v>
      </c>
      <c r="E391" s="120">
        <v>21</v>
      </c>
      <c r="F391" s="120">
        <f t="shared" si="399"/>
        <v>210</v>
      </c>
      <c r="G391" s="511">
        <v>26.308049999999998</v>
      </c>
      <c r="H391" s="690">
        <f t="shared" si="397"/>
        <v>18</v>
      </c>
      <c r="I391" s="511">
        <v>37.698339999999995</v>
      </c>
      <c r="J391" s="511">
        <f t="shared" si="394"/>
        <v>209.43522222222217</v>
      </c>
      <c r="L391" s="112"/>
    </row>
    <row r="392" spans="1:249" s="37" customFormat="1" ht="58.5" customHeight="1" x14ac:dyDescent="0.25">
      <c r="A392" s="18">
        <v>1</v>
      </c>
      <c r="B392" s="73" t="s">
        <v>129</v>
      </c>
      <c r="C392" s="120">
        <v>605</v>
      </c>
      <c r="D392" s="113">
        <f t="shared" si="395"/>
        <v>403</v>
      </c>
      <c r="E392" s="120">
        <v>194</v>
      </c>
      <c r="F392" s="120">
        <f t="shared" si="399"/>
        <v>48.138957816377172</v>
      </c>
      <c r="G392" s="511">
        <v>1450.9465</v>
      </c>
      <c r="H392" s="690">
        <f t="shared" si="397"/>
        <v>967</v>
      </c>
      <c r="I392" s="511">
        <v>480.06536</v>
      </c>
      <c r="J392" s="511">
        <f t="shared" si="394"/>
        <v>49.644814891416758</v>
      </c>
      <c r="L392" s="112"/>
    </row>
    <row r="393" spans="1:249" s="37" customFormat="1" ht="45" x14ac:dyDescent="0.25">
      <c r="A393" s="18">
        <v>1</v>
      </c>
      <c r="B393" s="73" t="s">
        <v>119</v>
      </c>
      <c r="C393" s="120">
        <v>278</v>
      </c>
      <c r="D393" s="113">
        <f t="shared" si="395"/>
        <v>185</v>
      </c>
      <c r="E393" s="120">
        <v>62</v>
      </c>
      <c r="F393" s="120">
        <f t="shared" si="399"/>
        <v>33.513513513513516</v>
      </c>
      <c r="G393" s="511">
        <v>281.05799999999999</v>
      </c>
      <c r="H393" s="690">
        <f t="shared" si="397"/>
        <v>187</v>
      </c>
      <c r="I393" s="511">
        <v>56.190239999999996</v>
      </c>
      <c r="J393" s="511">
        <f t="shared" si="394"/>
        <v>30.048256684491975</v>
      </c>
      <c r="L393" s="112"/>
    </row>
    <row r="394" spans="1:249" s="37" customFormat="1" ht="30" x14ac:dyDescent="0.25">
      <c r="A394" s="18">
        <v>1</v>
      </c>
      <c r="B394" s="73" t="s">
        <v>86</v>
      </c>
      <c r="C394" s="120">
        <v>69</v>
      </c>
      <c r="D394" s="113">
        <f t="shared" si="395"/>
        <v>46</v>
      </c>
      <c r="E394" s="120">
        <v>15</v>
      </c>
      <c r="F394" s="120">
        <f t="shared" si="399"/>
        <v>32.608695652173914</v>
      </c>
      <c r="G394" s="511">
        <v>276.05864999999994</v>
      </c>
      <c r="H394" s="690">
        <f t="shared" si="397"/>
        <v>184</v>
      </c>
      <c r="I394" s="511">
        <v>64.06765</v>
      </c>
      <c r="J394" s="511">
        <f t="shared" si="394"/>
        <v>34.819375000000001</v>
      </c>
      <c r="L394" s="112"/>
    </row>
    <row r="395" spans="1:249" s="37" customFormat="1" ht="30" x14ac:dyDescent="0.25">
      <c r="A395" s="18">
        <v>1</v>
      </c>
      <c r="B395" s="309" t="s">
        <v>87</v>
      </c>
      <c r="C395" s="186">
        <v>172</v>
      </c>
      <c r="D395" s="324">
        <f t="shared" si="395"/>
        <v>115</v>
      </c>
      <c r="E395" s="186">
        <v>82</v>
      </c>
      <c r="F395" s="186">
        <f t="shared" si="399"/>
        <v>71.304347826086953</v>
      </c>
      <c r="G395" s="512">
        <v>130.83868000000001</v>
      </c>
      <c r="H395" s="691">
        <f t="shared" si="397"/>
        <v>87</v>
      </c>
      <c r="I395" s="512">
        <v>62.37657999999999</v>
      </c>
      <c r="J395" s="512">
        <f t="shared" si="394"/>
        <v>71.697218390804579</v>
      </c>
      <c r="L395" s="112"/>
    </row>
    <row r="396" spans="1:249" s="37" customFormat="1" ht="30.75" thickBot="1" x14ac:dyDescent="0.3">
      <c r="A396" s="18"/>
      <c r="B396" s="711" t="s">
        <v>133</v>
      </c>
      <c r="C396" s="186">
        <v>1310</v>
      </c>
      <c r="D396" s="324">
        <f t="shared" ref="D396" si="400">ROUND(C396/12*$B$3,0)</f>
        <v>873</v>
      </c>
      <c r="E396" s="186">
        <v>651</v>
      </c>
      <c r="F396" s="186">
        <f t="shared" ref="F396" si="401">E396/D396*100</f>
        <v>74.570446735395194</v>
      </c>
      <c r="G396" s="512">
        <v>1010.6125999999999</v>
      </c>
      <c r="H396" s="691">
        <f t="shared" ref="H396" si="402">ROUND(G396/12*$B$3,0)</f>
        <v>674</v>
      </c>
      <c r="I396" s="512">
        <v>501.0882400000001</v>
      </c>
      <c r="J396" s="512">
        <f t="shared" ref="J396" si="403">I396/H396*100</f>
        <v>74.34543620178043</v>
      </c>
      <c r="L396" s="112"/>
    </row>
    <row r="397" spans="1:249" ht="19.5" customHeight="1" thickBot="1" x14ac:dyDescent="0.3">
      <c r="A397" s="18">
        <v>1</v>
      </c>
      <c r="B397" s="117" t="s">
        <v>3</v>
      </c>
      <c r="C397" s="586"/>
      <c r="D397" s="586"/>
      <c r="E397" s="586"/>
      <c r="F397" s="367"/>
      <c r="G397" s="587">
        <f>G390+G385+G396</f>
        <v>4294.2693600000002</v>
      </c>
      <c r="H397" s="587">
        <f t="shared" ref="H397:I397" si="404">H390+H385+H396</f>
        <v>2863</v>
      </c>
      <c r="I397" s="587">
        <f t="shared" si="404"/>
        <v>1719.6488199999999</v>
      </c>
      <c r="J397" s="517">
        <f t="shared" si="394"/>
        <v>60.064576318546969</v>
      </c>
    </row>
    <row r="398" spans="1:249" ht="29.25" x14ac:dyDescent="0.25">
      <c r="A398" s="18">
        <v>1</v>
      </c>
      <c r="B398" s="287" t="s">
        <v>49</v>
      </c>
      <c r="C398" s="288"/>
      <c r="D398" s="288"/>
      <c r="E398" s="288"/>
      <c r="F398" s="288"/>
      <c r="G398" s="567"/>
      <c r="H398" s="567"/>
      <c r="I398" s="567"/>
      <c r="J398" s="567"/>
    </row>
    <row r="399" spans="1:249" s="10" customFormat="1" ht="48" customHeight="1" x14ac:dyDescent="0.25">
      <c r="A399" s="18">
        <v>1</v>
      </c>
      <c r="B399" s="212" t="s">
        <v>130</v>
      </c>
      <c r="C399" s="358">
        <f t="shared" ref="C399:F399" si="405">C385</f>
        <v>469</v>
      </c>
      <c r="D399" s="358">
        <f t="shared" si="405"/>
        <v>313</v>
      </c>
      <c r="E399" s="358">
        <f t="shared" si="405"/>
        <v>246</v>
      </c>
      <c r="F399" s="358">
        <f t="shared" si="405"/>
        <v>78.594249201277961</v>
      </c>
      <c r="G399" s="568">
        <f t="shared" ref="G399:G410" si="406">G385</f>
        <v>1118.44688</v>
      </c>
      <c r="H399" s="568">
        <f t="shared" ref="H399:I399" si="407">H385</f>
        <v>746</v>
      </c>
      <c r="I399" s="568">
        <f t="shared" si="407"/>
        <v>518.16241000000002</v>
      </c>
      <c r="J399" s="568">
        <f t="shared" si="394"/>
        <v>69.458768096514746</v>
      </c>
      <c r="K399" s="13"/>
      <c r="L399" s="767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13" t="s">
        <v>83</v>
      </c>
      <c r="C400" s="358">
        <f t="shared" ref="C400:F400" si="408">C386</f>
        <v>360</v>
      </c>
      <c r="D400" s="358">
        <f t="shared" si="408"/>
        <v>240</v>
      </c>
      <c r="E400" s="358">
        <f t="shared" si="408"/>
        <v>206</v>
      </c>
      <c r="F400" s="358">
        <f t="shared" si="408"/>
        <v>85.833333333333329</v>
      </c>
      <c r="G400" s="568">
        <f t="shared" si="406"/>
        <v>883.37311999999997</v>
      </c>
      <c r="H400" s="568">
        <f t="shared" ref="H400:I400" si="409">H386</f>
        <v>589</v>
      </c>
      <c r="I400" s="568">
        <f t="shared" si="409"/>
        <v>426.56337000000002</v>
      </c>
      <c r="J400" s="568">
        <f t="shared" si="394"/>
        <v>72.421624787775897</v>
      </c>
      <c r="K400" s="13"/>
      <c r="L400" s="767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13" t="s">
        <v>84</v>
      </c>
      <c r="C401" s="358">
        <f t="shared" ref="C401:F401" si="410">C387</f>
        <v>109</v>
      </c>
      <c r="D401" s="358">
        <f t="shared" si="410"/>
        <v>73</v>
      </c>
      <c r="E401" s="358">
        <f t="shared" si="410"/>
        <v>40</v>
      </c>
      <c r="F401" s="358">
        <f t="shared" si="410"/>
        <v>54.794520547945204</v>
      </c>
      <c r="G401" s="568">
        <f t="shared" si="406"/>
        <v>235.07376000000002</v>
      </c>
      <c r="H401" s="568">
        <f t="shared" ref="H401:I401" si="411">H387</f>
        <v>157</v>
      </c>
      <c r="I401" s="568">
        <f t="shared" si="411"/>
        <v>91.599039999999988</v>
      </c>
      <c r="J401" s="568">
        <f t="shared" si="394"/>
        <v>58.343337579617824</v>
      </c>
      <c r="K401" s="13"/>
      <c r="L401" s="767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13" t="s">
        <v>124</v>
      </c>
      <c r="C402" s="358">
        <f t="shared" ref="C402:F402" si="412">C388</f>
        <v>0</v>
      </c>
      <c r="D402" s="358">
        <f t="shared" si="412"/>
        <v>0</v>
      </c>
      <c r="E402" s="358">
        <f t="shared" si="412"/>
        <v>0</v>
      </c>
      <c r="F402" s="358">
        <f t="shared" si="412"/>
        <v>0</v>
      </c>
      <c r="G402" s="568">
        <f t="shared" si="406"/>
        <v>0</v>
      </c>
      <c r="H402" s="568">
        <f t="shared" ref="H402:I402" si="413">H388</f>
        <v>0</v>
      </c>
      <c r="I402" s="568">
        <f t="shared" si="413"/>
        <v>0</v>
      </c>
      <c r="J402" s="568"/>
      <c r="K402" s="13"/>
      <c r="L402" s="767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13" t="s">
        <v>125</v>
      </c>
      <c r="C403" s="358">
        <f t="shared" ref="C403:F403" si="414">C389</f>
        <v>0</v>
      </c>
      <c r="D403" s="358">
        <f t="shared" si="414"/>
        <v>0</v>
      </c>
      <c r="E403" s="358">
        <f t="shared" si="414"/>
        <v>0</v>
      </c>
      <c r="F403" s="358">
        <f t="shared" si="414"/>
        <v>0</v>
      </c>
      <c r="G403" s="568">
        <f t="shared" si="406"/>
        <v>0</v>
      </c>
      <c r="H403" s="568">
        <f t="shared" ref="H403:I403" si="415">H389</f>
        <v>0</v>
      </c>
      <c r="I403" s="568">
        <f t="shared" si="415"/>
        <v>0</v>
      </c>
      <c r="J403" s="568"/>
      <c r="K403" s="13"/>
      <c r="L403" s="767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2" t="s">
        <v>122</v>
      </c>
      <c r="C404" s="358">
        <f t="shared" ref="C404:F404" si="416">C390</f>
        <v>1139</v>
      </c>
      <c r="D404" s="358">
        <f t="shared" si="416"/>
        <v>759</v>
      </c>
      <c r="E404" s="358">
        <f t="shared" si="416"/>
        <v>374</v>
      </c>
      <c r="F404" s="358">
        <f t="shared" si="416"/>
        <v>49.275362318840585</v>
      </c>
      <c r="G404" s="568">
        <f t="shared" si="406"/>
        <v>2165.2098799999999</v>
      </c>
      <c r="H404" s="568">
        <f t="shared" ref="H404:I404" si="417">H390</f>
        <v>1443</v>
      </c>
      <c r="I404" s="568">
        <f t="shared" si="417"/>
        <v>700.39816999999994</v>
      </c>
      <c r="J404" s="568">
        <f t="shared" si="394"/>
        <v>48.537641718641716</v>
      </c>
      <c r="K404" s="13"/>
      <c r="L404" s="767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13" t="s">
        <v>118</v>
      </c>
      <c r="C405" s="358">
        <f t="shared" ref="C405:F405" si="418">C391</f>
        <v>15</v>
      </c>
      <c r="D405" s="358">
        <f t="shared" si="418"/>
        <v>10</v>
      </c>
      <c r="E405" s="358">
        <f t="shared" si="418"/>
        <v>21</v>
      </c>
      <c r="F405" s="358">
        <f t="shared" si="418"/>
        <v>210</v>
      </c>
      <c r="G405" s="568">
        <f t="shared" si="406"/>
        <v>26.308049999999998</v>
      </c>
      <c r="H405" s="568">
        <f t="shared" ref="H405:I410" si="419">H391</f>
        <v>18</v>
      </c>
      <c r="I405" s="568">
        <f t="shared" si="419"/>
        <v>37.698339999999995</v>
      </c>
      <c r="J405" s="568">
        <f t="shared" si="394"/>
        <v>209.43522222222217</v>
      </c>
      <c r="K405" s="13"/>
      <c r="L405" s="767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13" t="s">
        <v>85</v>
      </c>
      <c r="C406" s="358">
        <f t="shared" ref="C406:F406" si="420">C392</f>
        <v>605</v>
      </c>
      <c r="D406" s="358">
        <f t="shared" si="420"/>
        <v>403</v>
      </c>
      <c r="E406" s="358">
        <f t="shared" si="420"/>
        <v>194</v>
      </c>
      <c r="F406" s="358">
        <f t="shared" si="420"/>
        <v>48.138957816377172</v>
      </c>
      <c r="G406" s="568">
        <f t="shared" si="406"/>
        <v>1450.9465</v>
      </c>
      <c r="H406" s="568">
        <f t="shared" si="419"/>
        <v>967</v>
      </c>
      <c r="I406" s="568">
        <f t="shared" si="419"/>
        <v>480.06536</v>
      </c>
      <c r="J406" s="568">
        <f t="shared" si="394"/>
        <v>49.644814891416758</v>
      </c>
      <c r="K406" s="13"/>
      <c r="L406" s="767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13" t="s">
        <v>119</v>
      </c>
      <c r="C407" s="358">
        <f t="shared" ref="C407:F407" si="421">C393</f>
        <v>278</v>
      </c>
      <c r="D407" s="358">
        <f t="shared" si="421"/>
        <v>185</v>
      </c>
      <c r="E407" s="358">
        <f t="shared" si="421"/>
        <v>62</v>
      </c>
      <c r="F407" s="358">
        <f t="shared" si="421"/>
        <v>33.513513513513516</v>
      </c>
      <c r="G407" s="568">
        <f t="shared" si="406"/>
        <v>281.05799999999999</v>
      </c>
      <c r="H407" s="568">
        <f t="shared" si="419"/>
        <v>187</v>
      </c>
      <c r="I407" s="568">
        <f t="shared" si="419"/>
        <v>56.190239999999996</v>
      </c>
      <c r="J407" s="568">
        <f t="shared" si="394"/>
        <v>30.048256684491975</v>
      </c>
      <c r="K407" s="13"/>
      <c r="L407" s="767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13" t="s">
        <v>86</v>
      </c>
      <c r="C408" s="358">
        <f t="shared" ref="C408:F408" si="422">C394</f>
        <v>69</v>
      </c>
      <c r="D408" s="358">
        <f t="shared" si="422"/>
        <v>46</v>
      </c>
      <c r="E408" s="358">
        <f t="shared" si="422"/>
        <v>15</v>
      </c>
      <c r="F408" s="358">
        <f t="shared" si="422"/>
        <v>32.608695652173914</v>
      </c>
      <c r="G408" s="568">
        <f t="shared" si="406"/>
        <v>276.05864999999994</v>
      </c>
      <c r="H408" s="568">
        <f t="shared" si="419"/>
        <v>184</v>
      </c>
      <c r="I408" s="568">
        <f t="shared" si="419"/>
        <v>64.06765</v>
      </c>
      <c r="J408" s="568">
        <f t="shared" si="394"/>
        <v>34.819375000000001</v>
      </c>
      <c r="K408" s="13"/>
      <c r="L408" s="767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13" t="s">
        <v>87</v>
      </c>
      <c r="C409" s="358">
        <f t="shared" ref="C409:F410" si="423">C395</f>
        <v>172</v>
      </c>
      <c r="D409" s="358">
        <f t="shared" si="423"/>
        <v>115</v>
      </c>
      <c r="E409" s="358">
        <f t="shared" si="423"/>
        <v>82</v>
      </c>
      <c r="F409" s="358">
        <f t="shared" si="423"/>
        <v>71.304347826086953</v>
      </c>
      <c r="G409" s="568">
        <f t="shared" si="406"/>
        <v>130.83868000000001</v>
      </c>
      <c r="H409" s="568">
        <f t="shared" si="419"/>
        <v>87</v>
      </c>
      <c r="I409" s="568">
        <f t="shared" si="419"/>
        <v>62.37657999999999</v>
      </c>
      <c r="J409" s="568">
        <f t="shared" si="394"/>
        <v>71.697218390804579</v>
      </c>
      <c r="K409" s="13"/>
      <c r="L409" s="767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" x14ac:dyDescent="0.25">
      <c r="A410" s="18"/>
      <c r="B410" s="213" t="s">
        <v>133</v>
      </c>
      <c r="C410" s="358">
        <f t="shared" si="423"/>
        <v>1310</v>
      </c>
      <c r="D410" s="358">
        <f t="shared" si="423"/>
        <v>873</v>
      </c>
      <c r="E410" s="358">
        <f t="shared" si="423"/>
        <v>651</v>
      </c>
      <c r="F410" s="358">
        <f t="shared" si="423"/>
        <v>74.570446735395194</v>
      </c>
      <c r="G410" s="568">
        <f t="shared" si="406"/>
        <v>1010.6125999999999</v>
      </c>
      <c r="H410" s="568">
        <f t="shared" si="419"/>
        <v>674</v>
      </c>
      <c r="I410" s="568">
        <f t="shared" si="419"/>
        <v>501.0882400000001</v>
      </c>
      <c r="J410" s="568">
        <f t="shared" ref="J410" si="424">I410/H410*100</f>
        <v>74.34543620178043</v>
      </c>
      <c r="K410" s="13"/>
      <c r="L410" s="767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x14ac:dyDescent="0.25">
      <c r="A411" s="18">
        <v>1</v>
      </c>
      <c r="B411" s="290" t="s">
        <v>117</v>
      </c>
      <c r="C411" s="289">
        <f t="shared" ref="C411:F411" si="425">C397</f>
        <v>0</v>
      </c>
      <c r="D411" s="289">
        <f t="shared" si="425"/>
        <v>0</v>
      </c>
      <c r="E411" s="289">
        <f t="shared" si="425"/>
        <v>0</v>
      </c>
      <c r="F411" s="289">
        <f t="shared" si="425"/>
        <v>0</v>
      </c>
      <c r="G411" s="569">
        <f t="shared" ref="G411:J411" si="426">G397</f>
        <v>4294.2693600000002</v>
      </c>
      <c r="H411" s="569">
        <f t="shared" si="426"/>
        <v>2863</v>
      </c>
      <c r="I411" s="569">
        <f t="shared" si="426"/>
        <v>1719.6488199999999</v>
      </c>
      <c r="J411" s="569">
        <f t="shared" si="426"/>
        <v>60.064576318546969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48"/>
      <c r="H412" s="548"/>
      <c r="I412" s="549"/>
      <c r="J412" s="548"/>
    </row>
    <row r="413" spans="1:249" ht="43.5" x14ac:dyDescent="0.25">
      <c r="A413" s="18">
        <v>1</v>
      </c>
      <c r="B413" s="133" t="s">
        <v>59</v>
      </c>
      <c r="C413" s="131"/>
      <c r="D413" s="131"/>
      <c r="E413" s="131"/>
      <c r="F413" s="131"/>
      <c r="G413" s="503"/>
      <c r="H413" s="503"/>
      <c r="I413" s="503"/>
      <c r="J413" s="503"/>
    </row>
    <row r="414" spans="1:249" s="37" customFormat="1" ht="30" x14ac:dyDescent="0.25">
      <c r="A414" s="18">
        <v>1</v>
      </c>
      <c r="B414" s="74" t="s">
        <v>130</v>
      </c>
      <c r="C414" s="120">
        <f>SUM(C415:C418)</f>
        <v>992</v>
      </c>
      <c r="D414" s="120">
        <f t="shared" ref="D414:E414" si="427">SUM(D415:D418)</f>
        <v>661</v>
      </c>
      <c r="E414" s="120">
        <f t="shared" si="427"/>
        <v>164</v>
      </c>
      <c r="F414" s="120">
        <f>E414/D414*100</f>
        <v>24.810892586989411</v>
      </c>
      <c r="G414" s="511">
        <f>SUM(G415:G418)</f>
        <v>2481.7120160000004</v>
      </c>
      <c r="H414" s="511">
        <f t="shared" ref="H414:I414" si="428">SUM(H415:H418)</f>
        <v>1654</v>
      </c>
      <c r="I414" s="511">
        <f t="shared" si="428"/>
        <v>386.09622999999999</v>
      </c>
      <c r="J414" s="511">
        <f t="shared" ref="J414:J426" si="429">I414/H414*100</f>
        <v>23.343181983071343</v>
      </c>
      <c r="L414" s="112"/>
    </row>
    <row r="415" spans="1:249" s="37" customFormat="1" ht="38.1" customHeight="1" x14ac:dyDescent="0.25">
      <c r="A415" s="18">
        <v>1</v>
      </c>
      <c r="B415" s="73" t="s">
        <v>83</v>
      </c>
      <c r="C415" s="120">
        <v>738</v>
      </c>
      <c r="D415" s="113">
        <f t="shared" ref="D415:D422" si="430">ROUND(C415/12*$B$3,0)</f>
        <v>492</v>
      </c>
      <c r="E415" s="120">
        <v>163</v>
      </c>
      <c r="F415" s="120">
        <f>E415/D415*100</f>
        <v>33.130081300813011</v>
      </c>
      <c r="G415" s="511">
        <v>1810.9148960000002</v>
      </c>
      <c r="H415" s="690">
        <f t="shared" ref="H415" si="431">ROUND(G415/12*$B$3,0)</f>
        <v>1207</v>
      </c>
      <c r="I415" s="511">
        <v>384.50574</v>
      </c>
      <c r="J415" s="511">
        <f t="shared" si="429"/>
        <v>31.856316487158242</v>
      </c>
      <c r="L415" s="112"/>
    </row>
    <row r="416" spans="1:249" s="37" customFormat="1" ht="38.1" customHeight="1" x14ac:dyDescent="0.25">
      <c r="A416" s="18">
        <v>1</v>
      </c>
      <c r="B416" s="73" t="s">
        <v>84</v>
      </c>
      <c r="C416" s="120">
        <v>224</v>
      </c>
      <c r="D416" s="113">
        <f t="shared" si="430"/>
        <v>149</v>
      </c>
      <c r="E416" s="120">
        <v>1</v>
      </c>
      <c r="F416" s="120">
        <f>E416/D416*100</f>
        <v>0.67114093959731547</v>
      </c>
      <c r="G416" s="511">
        <v>483.08735999999999</v>
      </c>
      <c r="H416" s="690">
        <f t="shared" ref="H416:H424" si="432">ROUND(G416/12*$B$3,0)</f>
        <v>322</v>
      </c>
      <c r="I416" s="511">
        <v>1.5904899999999997</v>
      </c>
      <c r="J416" s="511">
        <f t="shared" si="429"/>
        <v>0.49394099378881984</v>
      </c>
      <c r="L416" s="112"/>
    </row>
    <row r="417" spans="1:249" s="37" customFormat="1" ht="46.5" customHeight="1" x14ac:dyDescent="0.25">
      <c r="A417" s="18">
        <v>1</v>
      </c>
      <c r="B417" s="73" t="s">
        <v>124</v>
      </c>
      <c r="C417" s="120"/>
      <c r="D417" s="113">
        <f t="shared" si="430"/>
        <v>0</v>
      </c>
      <c r="E417" s="120"/>
      <c r="F417" s="120"/>
      <c r="G417" s="511"/>
      <c r="H417" s="690">
        <f t="shared" si="432"/>
        <v>0</v>
      </c>
      <c r="I417" s="511"/>
      <c r="J417" s="511" t="e">
        <f t="shared" si="429"/>
        <v>#DIV/0!</v>
      </c>
      <c r="L417" s="112"/>
    </row>
    <row r="418" spans="1:249" s="37" customFormat="1" ht="42" customHeight="1" x14ac:dyDescent="0.25">
      <c r="A418" s="18">
        <v>1</v>
      </c>
      <c r="B418" s="73" t="s">
        <v>125</v>
      </c>
      <c r="C418" s="120">
        <v>30</v>
      </c>
      <c r="D418" s="113">
        <f t="shared" si="430"/>
        <v>20</v>
      </c>
      <c r="E418" s="120"/>
      <c r="F418" s="120">
        <f t="shared" ref="F418:F423" si="433">E418/D418*100</f>
        <v>0</v>
      </c>
      <c r="G418" s="511">
        <v>187.70976000000002</v>
      </c>
      <c r="H418" s="690">
        <f t="shared" si="432"/>
        <v>125</v>
      </c>
      <c r="I418" s="511"/>
      <c r="J418" s="511">
        <f t="shared" si="429"/>
        <v>0</v>
      </c>
      <c r="L418" s="112"/>
    </row>
    <row r="419" spans="1:249" s="37" customFormat="1" ht="49.5" customHeight="1" x14ac:dyDescent="0.25">
      <c r="A419" s="18">
        <v>1</v>
      </c>
      <c r="B419" s="74" t="s">
        <v>122</v>
      </c>
      <c r="C419" s="120">
        <f>SUM(C420:C424)</f>
        <v>1204</v>
      </c>
      <c r="D419" s="120">
        <f t="shared" ref="D419:I419" si="434">SUM(D420:D424)</f>
        <v>803</v>
      </c>
      <c r="E419" s="120">
        <f t="shared" si="434"/>
        <v>352</v>
      </c>
      <c r="F419" s="120">
        <f t="shared" si="433"/>
        <v>43.835616438356162</v>
      </c>
      <c r="G419" s="504">
        <f t="shared" si="434"/>
        <v>2493.3538999999996</v>
      </c>
      <c r="H419" s="504">
        <f t="shared" si="434"/>
        <v>1663</v>
      </c>
      <c r="I419" s="504">
        <f t="shared" si="434"/>
        <v>777.45928000000004</v>
      </c>
      <c r="J419" s="511">
        <f t="shared" si="429"/>
        <v>46.750407696933252</v>
      </c>
      <c r="L419" s="112"/>
    </row>
    <row r="420" spans="1:249" s="37" customFormat="1" ht="30" x14ac:dyDescent="0.25">
      <c r="A420" s="18">
        <v>1</v>
      </c>
      <c r="B420" s="73" t="s">
        <v>118</v>
      </c>
      <c r="C420" s="120">
        <v>230</v>
      </c>
      <c r="D420" s="113">
        <f t="shared" si="430"/>
        <v>153</v>
      </c>
      <c r="E420" s="120"/>
      <c r="F420" s="120">
        <f t="shared" si="433"/>
        <v>0</v>
      </c>
      <c r="G420" s="511">
        <v>403.39009999999996</v>
      </c>
      <c r="H420" s="690">
        <f t="shared" si="432"/>
        <v>269</v>
      </c>
      <c r="I420" s="511"/>
      <c r="J420" s="511">
        <f t="shared" si="429"/>
        <v>0</v>
      </c>
      <c r="L420" s="112"/>
    </row>
    <row r="421" spans="1:249" s="37" customFormat="1" ht="60" x14ac:dyDescent="0.25">
      <c r="A421" s="18">
        <v>1</v>
      </c>
      <c r="B421" s="73" t="s">
        <v>129</v>
      </c>
      <c r="C421" s="120">
        <v>775</v>
      </c>
      <c r="D421" s="113">
        <f t="shared" si="430"/>
        <v>517</v>
      </c>
      <c r="E421" s="120">
        <v>307</v>
      </c>
      <c r="F421" s="120">
        <f t="shared" si="433"/>
        <v>59.381044487427474</v>
      </c>
      <c r="G421" s="511">
        <v>1625.6679999999999</v>
      </c>
      <c r="H421" s="690">
        <f t="shared" si="432"/>
        <v>1084</v>
      </c>
      <c r="I421" s="511">
        <v>730.07542999999998</v>
      </c>
      <c r="J421" s="511">
        <f t="shared" si="429"/>
        <v>67.350131918819187</v>
      </c>
      <c r="L421" s="112"/>
    </row>
    <row r="422" spans="1:249" s="37" customFormat="1" ht="45" x14ac:dyDescent="0.25">
      <c r="A422" s="18">
        <v>1</v>
      </c>
      <c r="B422" s="73" t="s">
        <v>119</v>
      </c>
      <c r="C422" s="120">
        <v>111</v>
      </c>
      <c r="D422" s="113">
        <f t="shared" si="430"/>
        <v>74</v>
      </c>
      <c r="E422" s="120">
        <v>45</v>
      </c>
      <c r="F422" s="120">
        <f t="shared" si="433"/>
        <v>60.810810810810814</v>
      </c>
      <c r="G422" s="511">
        <v>112.221</v>
      </c>
      <c r="H422" s="690">
        <f t="shared" si="432"/>
        <v>75</v>
      </c>
      <c r="I422" s="511">
        <v>47.383849999999995</v>
      </c>
      <c r="J422" s="511">
        <f t="shared" si="429"/>
        <v>63.178466666666658</v>
      </c>
      <c r="L422" s="112"/>
    </row>
    <row r="423" spans="1:249" s="37" customFormat="1" ht="30" x14ac:dyDescent="0.25">
      <c r="A423" s="18">
        <v>1</v>
      </c>
      <c r="B423" s="73" t="s">
        <v>86</v>
      </c>
      <c r="C423" s="120">
        <v>88</v>
      </c>
      <c r="D423" s="113">
        <f t="shared" ref="D423:D424" si="435">ROUND(C423/12*$B$3,0)</f>
        <v>59</v>
      </c>
      <c r="E423" s="120">
        <v>0</v>
      </c>
      <c r="F423" s="120">
        <f t="shared" si="433"/>
        <v>0</v>
      </c>
      <c r="G423" s="511">
        <v>352.07479999999998</v>
      </c>
      <c r="H423" s="690">
        <f t="shared" si="432"/>
        <v>235</v>
      </c>
      <c r="I423" s="511">
        <v>0</v>
      </c>
      <c r="J423" s="511">
        <f t="shared" si="429"/>
        <v>0</v>
      </c>
      <c r="L423" s="112"/>
    </row>
    <row r="424" spans="1:249" s="37" customFormat="1" ht="30" x14ac:dyDescent="0.25">
      <c r="A424" s="18">
        <v>1</v>
      </c>
      <c r="B424" s="73" t="s">
        <v>87</v>
      </c>
      <c r="C424" s="120"/>
      <c r="D424" s="113">
        <f t="shared" si="435"/>
        <v>0</v>
      </c>
      <c r="E424" s="120"/>
      <c r="F424" s="120"/>
      <c r="G424" s="511"/>
      <c r="H424" s="690">
        <f t="shared" si="432"/>
        <v>0</v>
      </c>
      <c r="I424" s="511"/>
      <c r="J424" s="511"/>
      <c r="L424" s="112"/>
    </row>
    <row r="425" spans="1:249" s="37" customFormat="1" ht="30" x14ac:dyDescent="0.25">
      <c r="A425" s="18"/>
      <c r="B425" s="711" t="s">
        <v>133</v>
      </c>
      <c r="C425" s="120">
        <v>2600</v>
      </c>
      <c r="D425" s="113">
        <f t="shared" ref="D425" si="436">ROUND(C425/12*$B$3,0)</f>
        <v>1733</v>
      </c>
      <c r="E425" s="120">
        <v>89</v>
      </c>
      <c r="F425" s="120">
        <f t="shared" ref="F425" si="437">E425/D425*100</f>
        <v>5.1356030005770341</v>
      </c>
      <c r="G425" s="511">
        <v>2005.796</v>
      </c>
      <c r="H425" s="690">
        <f t="shared" ref="H425" si="438">ROUND(G425/12*$B$3,0)</f>
        <v>1337</v>
      </c>
      <c r="I425" s="511">
        <v>68.659940000000006</v>
      </c>
      <c r="J425" s="511">
        <f t="shared" ref="J425" si="439">I425/H425*100</f>
        <v>5.1353732236350043</v>
      </c>
      <c r="L425" s="112"/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15">
        <f>G419+G414+G425</f>
        <v>6980.8619159999998</v>
      </c>
      <c r="H426" s="515">
        <f t="shared" ref="H426:I426" si="440">H419+H414+H425</f>
        <v>4654</v>
      </c>
      <c r="I426" s="515">
        <f t="shared" si="440"/>
        <v>1232.2154500000001</v>
      </c>
      <c r="J426" s="515">
        <f t="shared" si="429"/>
        <v>26.476481521272028</v>
      </c>
      <c r="L426" s="112"/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70"/>
      <c r="H427" s="570"/>
      <c r="I427" s="570"/>
      <c r="J427" s="570"/>
    </row>
    <row r="428" spans="1:249" s="10" customFormat="1" ht="30" x14ac:dyDescent="0.25">
      <c r="A428" s="18">
        <v>1</v>
      </c>
      <c r="B428" s="239" t="s">
        <v>130</v>
      </c>
      <c r="C428" s="359">
        <f t="shared" ref="C428:F428" si="441">C414</f>
        <v>992</v>
      </c>
      <c r="D428" s="359">
        <f t="shared" si="441"/>
        <v>661</v>
      </c>
      <c r="E428" s="359">
        <f t="shared" si="441"/>
        <v>164</v>
      </c>
      <c r="F428" s="359">
        <f t="shared" si="441"/>
        <v>24.810892586989411</v>
      </c>
      <c r="G428" s="571">
        <f t="shared" ref="G428:G439" si="442">G414</f>
        <v>2481.7120160000004</v>
      </c>
      <c r="H428" s="571">
        <f t="shared" ref="H428:J428" si="443">H414</f>
        <v>1654</v>
      </c>
      <c r="I428" s="571">
        <f t="shared" si="443"/>
        <v>386.09622999999999</v>
      </c>
      <c r="J428" s="571">
        <f t="shared" si="443"/>
        <v>23.343181983071343</v>
      </c>
      <c r="K428" s="13"/>
      <c r="L428" s="767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83</v>
      </c>
      <c r="C429" s="359">
        <f t="shared" ref="C429:F429" si="444">C415</f>
        <v>738</v>
      </c>
      <c r="D429" s="359">
        <f t="shared" si="444"/>
        <v>492</v>
      </c>
      <c r="E429" s="359">
        <f t="shared" si="444"/>
        <v>163</v>
      </c>
      <c r="F429" s="359">
        <f t="shared" si="444"/>
        <v>33.130081300813011</v>
      </c>
      <c r="G429" s="571">
        <f t="shared" si="442"/>
        <v>1810.9148960000002</v>
      </c>
      <c r="H429" s="571">
        <f t="shared" ref="H429:J429" si="445">H415</f>
        <v>1207</v>
      </c>
      <c r="I429" s="571">
        <f t="shared" si="445"/>
        <v>384.50574</v>
      </c>
      <c r="J429" s="571">
        <f t="shared" si="445"/>
        <v>31.856316487158242</v>
      </c>
      <c r="K429" s="13"/>
      <c r="L429" s="767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84</v>
      </c>
      <c r="C430" s="359">
        <f t="shared" ref="C430:F430" si="446">C416</f>
        <v>224</v>
      </c>
      <c r="D430" s="359">
        <f t="shared" si="446"/>
        <v>149</v>
      </c>
      <c r="E430" s="359">
        <f t="shared" si="446"/>
        <v>1</v>
      </c>
      <c r="F430" s="359">
        <f t="shared" si="446"/>
        <v>0.67114093959731547</v>
      </c>
      <c r="G430" s="571">
        <f t="shared" si="442"/>
        <v>483.08735999999999</v>
      </c>
      <c r="H430" s="571">
        <f t="shared" ref="H430:J430" si="447">H416</f>
        <v>322</v>
      </c>
      <c r="I430" s="571">
        <f t="shared" si="447"/>
        <v>1.5904899999999997</v>
      </c>
      <c r="J430" s="571">
        <f t="shared" si="447"/>
        <v>0.49394099378881984</v>
      </c>
      <c r="K430" s="13"/>
      <c r="L430" s="767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124</v>
      </c>
      <c r="C431" s="359">
        <f t="shared" ref="C431:F431" si="448">C417</f>
        <v>0</v>
      </c>
      <c r="D431" s="359">
        <f t="shared" si="448"/>
        <v>0</v>
      </c>
      <c r="E431" s="359">
        <f t="shared" si="448"/>
        <v>0</v>
      </c>
      <c r="F431" s="359">
        <f t="shared" si="448"/>
        <v>0</v>
      </c>
      <c r="G431" s="571">
        <f t="shared" si="442"/>
        <v>0</v>
      </c>
      <c r="H431" s="571">
        <f t="shared" ref="H431:J431" si="449">H417</f>
        <v>0</v>
      </c>
      <c r="I431" s="571">
        <f t="shared" si="449"/>
        <v>0</v>
      </c>
      <c r="J431" s="571" t="e">
        <f t="shared" si="449"/>
        <v>#DIV/0!</v>
      </c>
      <c r="K431" s="13"/>
      <c r="L431" s="767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125</v>
      </c>
      <c r="C432" s="359">
        <f t="shared" ref="C432:F432" si="450">C418</f>
        <v>30</v>
      </c>
      <c r="D432" s="359">
        <f t="shared" si="450"/>
        <v>20</v>
      </c>
      <c r="E432" s="359">
        <f t="shared" si="450"/>
        <v>0</v>
      </c>
      <c r="F432" s="359">
        <f t="shared" si="450"/>
        <v>0</v>
      </c>
      <c r="G432" s="571">
        <f t="shared" si="442"/>
        <v>187.70976000000002</v>
      </c>
      <c r="H432" s="571">
        <f t="shared" ref="H432:J432" si="451">H418</f>
        <v>125</v>
      </c>
      <c r="I432" s="571">
        <f t="shared" si="451"/>
        <v>0</v>
      </c>
      <c r="J432" s="571">
        <f t="shared" si="451"/>
        <v>0</v>
      </c>
      <c r="K432" s="13"/>
      <c r="L432" s="767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39" t="s">
        <v>122</v>
      </c>
      <c r="C433" s="359">
        <f t="shared" ref="C433:F433" si="452">C419</f>
        <v>1204</v>
      </c>
      <c r="D433" s="359">
        <f t="shared" si="452"/>
        <v>803</v>
      </c>
      <c r="E433" s="359">
        <f t="shared" si="452"/>
        <v>352</v>
      </c>
      <c r="F433" s="359">
        <f t="shared" si="452"/>
        <v>43.835616438356162</v>
      </c>
      <c r="G433" s="571">
        <f t="shared" si="442"/>
        <v>2493.3538999999996</v>
      </c>
      <c r="H433" s="571">
        <f t="shared" ref="H433:J433" si="453">H419</f>
        <v>1663</v>
      </c>
      <c r="I433" s="571">
        <f t="shared" si="453"/>
        <v>777.45928000000004</v>
      </c>
      <c r="J433" s="571">
        <f t="shared" si="453"/>
        <v>46.750407696933252</v>
      </c>
      <c r="K433" s="13"/>
      <c r="L433" s="767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118</v>
      </c>
      <c r="C434" s="359">
        <f t="shared" ref="C434:F434" si="454">C420</f>
        <v>230</v>
      </c>
      <c r="D434" s="359">
        <f t="shared" si="454"/>
        <v>153</v>
      </c>
      <c r="E434" s="359">
        <f t="shared" si="454"/>
        <v>0</v>
      </c>
      <c r="F434" s="359">
        <f t="shared" si="454"/>
        <v>0</v>
      </c>
      <c r="G434" s="571">
        <f t="shared" si="442"/>
        <v>403.39009999999996</v>
      </c>
      <c r="H434" s="571">
        <f t="shared" ref="H434:J439" si="455">H420</f>
        <v>269</v>
      </c>
      <c r="I434" s="571">
        <f t="shared" si="455"/>
        <v>0</v>
      </c>
      <c r="J434" s="571">
        <f t="shared" si="455"/>
        <v>0</v>
      </c>
      <c r="K434" s="13"/>
      <c r="L434" s="767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85</v>
      </c>
      <c r="C435" s="359">
        <f t="shared" ref="C435:F435" si="456">C421</f>
        <v>775</v>
      </c>
      <c r="D435" s="359">
        <f t="shared" si="456"/>
        <v>517</v>
      </c>
      <c r="E435" s="359">
        <f t="shared" si="456"/>
        <v>307</v>
      </c>
      <c r="F435" s="359">
        <f t="shared" si="456"/>
        <v>59.381044487427474</v>
      </c>
      <c r="G435" s="571">
        <f t="shared" si="442"/>
        <v>1625.6679999999999</v>
      </c>
      <c r="H435" s="571">
        <f t="shared" si="455"/>
        <v>1084</v>
      </c>
      <c r="I435" s="571">
        <f t="shared" si="455"/>
        <v>730.07542999999998</v>
      </c>
      <c r="J435" s="571">
        <f t="shared" si="455"/>
        <v>67.350131918819187</v>
      </c>
      <c r="K435" s="13"/>
      <c r="L435" s="767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119</v>
      </c>
      <c r="C436" s="359">
        <f t="shared" ref="C436:F436" si="457">C422</f>
        <v>111</v>
      </c>
      <c r="D436" s="359">
        <f t="shared" si="457"/>
        <v>74</v>
      </c>
      <c r="E436" s="359">
        <f t="shared" si="457"/>
        <v>45</v>
      </c>
      <c r="F436" s="359">
        <f t="shared" si="457"/>
        <v>60.810810810810814</v>
      </c>
      <c r="G436" s="571">
        <f t="shared" si="442"/>
        <v>112.221</v>
      </c>
      <c r="H436" s="571">
        <f t="shared" si="455"/>
        <v>75</v>
      </c>
      <c r="I436" s="571">
        <f t="shared" si="455"/>
        <v>47.383849999999995</v>
      </c>
      <c r="J436" s="571">
        <f t="shared" si="455"/>
        <v>63.178466666666658</v>
      </c>
      <c r="K436" s="13"/>
      <c r="L436" s="767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86</v>
      </c>
      <c r="C437" s="359">
        <f t="shared" ref="C437:F437" si="458">C423</f>
        <v>88</v>
      </c>
      <c r="D437" s="359">
        <f t="shared" si="458"/>
        <v>59</v>
      </c>
      <c r="E437" s="359">
        <f t="shared" si="458"/>
        <v>0</v>
      </c>
      <c r="F437" s="359">
        <f t="shared" si="458"/>
        <v>0</v>
      </c>
      <c r="G437" s="571">
        <f t="shared" si="442"/>
        <v>352.07479999999998</v>
      </c>
      <c r="H437" s="571">
        <f t="shared" si="455"/>
        <v>235</v>
      </c>
      <c r="I437" s="571">
        <f t="shared" si="455"/>
        <v>0</v>
      </c>
      <c r="J437" s="571">
        <f t="shared" si="455"/>
        <v>0</v>
      </c>
      <c r="K437" s="13"/>
      <c r="L437" s="767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87</v>
      </c>
      <c r="C438" s="359">
        <f t="shared" ref="C438:F439" si="459">C424</f>
        <v>0</v>
      </c>
      <c r="D438" s="359">
        <f t="shared" si="459"/>
        <v>0</v>
      </c>
      <c r="E438" s="359">
        <f t="shared" si="459"/>
        <v>0</v>
      </c>
      <c r="F438" s="359">
        <f t="shared" si="459"/>
        <v>0</v>
      </c>
      <c r="G438" s="571">
        <f t="shared" si="442"/>
        <v>0</v>
      </c>
      <c r="H438" s="571">
        <f t="shared" si="455"/>
        <v>0</v>
      </c>
      <c r="I438" s="571">
        <f t="shared" si="455"/>
        <v>0</v>
      </c>
      <c r="J438" s="571">
        <f t="shared" si="455"/>
        <v>0</v>
      </c>
      <c r="K438" s="13"/>
      <c r="L438" s="767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133</v>
      </c>
      <c r="C439" s="359">
        <f t="shared" si="459"/>
        <v>2600</v>
      </c>
      <c r="D439" s="359">
        <f t="shared" si="459"/>
        <v>1733</v>
      </c>
      <c r="E439" s="359">
        <f t="shared" si="459"/>
        <v>89</v>
      </c>
      <c r="F439" s="359">
        <f t="shared" si="459"/>
        <v>5.1356030005770341</v>
      </c>
      <c r="G439" s="571">
        <f t="shared" si="442"/>
        <v>2005.796</v>
      </c>
      <c r="H439" s="571">
        <f t="shared" si="455"/>
        <v>1337</v>
      </c>
      <c r="I439" s="571">
        <f t="shared" si="455"/>
        <v>68.659940000000006</v>
      </c>
      <c r="J439" s="571">
        <f t="shared" si="455"/>
        <v>5.1353732236350043</v>
      </c>
      <c r="K439" s="13"/>
      <c r="L439" s="767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60">C426</f>
        <v>0</v>
      </c>
      <c r="D440" s="183">
        <f t="shared" si="460"/>
        <v>0</v>
      </c>
      <c r="E440" s="183">
        <f t="shared" si="460"/>
        <v>0</v>
      </c>
      <c r="F440" s="183">
        <f t="shared" si="460"/>
        <v>0</v>
      </c>
      <c r="G440" s="572">
        <f t="shared" ref="G440:J440" si="461">G426</f>
        <v>6980.8619159999998</v>
      </c>
      <c r="H440" s="572">
        <f t="shared" si="461"/>
        <v>4654</v>
      </c>
      <c r="I440" s="572">
        <f t="shared" si="461"/>
        <v>1232.2154500000001</v>
      </c>
      <c r="J440" s="572">
        <f t="shared" si="461"/>
        <v>26.476481521272028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="110" zoomScaleNormal="110" zoomScaleSheetLayoutView="85" workbookViewId="0">
      <pane xSplit="1" ySplit="7" topLeftCell="B26" activePane="bottomRight" state="frozen"/>
      <selection pane="topRight" activeCell="B1" sqref="B1"/>
      <selection pane="bottomLeft" activeCell="A9" sqref="A9"/>
      <selection pane="bottomRight" activeCell="I2" sqref="A1:I1048576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5.25" customHeight="1" x14ac:dyDescent="0.25">
      <c r="A1" s="779" t="s">
        <v>139</v>
      </c>
      <c r="B1" s="780"/>
      <c r="C1" s="780"/>
      <c r="D1" s="780"/>
      <c r="E1" s="780"/>
      <c r="F1" s="780"/>
      <c r="G1" s="780"/>
      <c r="H1" s="780"/>
      <c r="I1" s="780"/>
    </row>
    <row r="2" spans="1:10" ht="18.75" hidden="1" customHeight="1" x14ac:dyDescent="0.25">
      <c r="A2" s="159">
        <v>8</v>
      </c>
    </row>
    <row r="3" spans="1:10" ht="21" customHeight="1" thickBot="1" x14ac:dyDescent="0.3">
      <c r="A3" s="159"/>
    </row>
    <row r="4" spans="1:10" ht="15.75" thickBot="1" x14ac:dyDescent="0.3">
      <c r="A4" s="40" t="s">
        <v>0</v>
      </c>
      <c r="B4" s="776" t="s">
        <v>110</v>
      </c>
      <c r="C4" s="777"/>
      <c r="D4" s="777"/>
      <c r="E4" s="778"/>
      <c r="F4" s="776" t="s">
        <v>109</v>
      </c>
      <c r="G4" s="777"/>
      <c r="H4" s="777"/>
      <c r="I4" s="778"/>
    </row>
    <row r="5" spans="1:10" ht="60.75" thickBot="1" x14ac:dyDescent="0.3">
      <c r="A5" s="41"/>
      <c r="B5" s="321" t="s">
        <v>114</v>
      </c>
      <c r="C5" s="321" t="s">
        <v>137</v>
      </c>
      <c r="D5" s="322" t="s">
        <v>111</v>
      </c>
      <c r="E5" s="100" t="s">
        <v>37</v>
      </c>
      <c r="F5" s="321" t="s">
        <v>115</v>
      </c>
      <c r="G5" s="321" t="s">
        <v>138</v>
      </c>
      <c r="H5" s="322" t="s">
        <v>112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60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1" t="s">
        <v>130</v>
      </c>
      <c r="B9" s="120">
        <f>SUM(B10:B13)</f>
        <v>438</v>
      </c>
      <c r="C9" s="120">
        <f t="shared" ref="C9:D9" si="0">SUM(C10:C13)</f>
        <v>292</v>
      </c>
      <c r="D9" s="120">
        <f t="shared" si="0"/>
        <v>488</v>
      </c>
      <c r="E9" s="120">
        <f t="shared" ref="E9:E21" si="1">D9/C9*100</f>
        <v>167.12328767123287</v>
      </c>
      <c r="F9" s="136">
        <f>SUM(F10:F13)</f>
        <v>1540.6039766481481</v>
      </c>
      <c r="G9" s="136">
        <f t="shared" ref="G9:H9" si="2">SUM(G10:G13)</f>
        <v>1027</v>
      </c>
      <c r="H9" s="136">
        <f t="shared" si="2"/>
        <v>1623.5173200000002</v>
      </c>
      <c r="I9" s="120">
        <f t="shared" ref="I9:I21" si="3">H9/G9*100</f>
        <v>158.08347809152875</v>
      </c>
      <c r="J9" s="79"/>
    </row>
    <row r="10" spans="1:10" s="37" customFormat="1" ht="30" x14ac:dyDescent="0.25">
      <c r="A10" s="73" t="s">
        <v>83</v>
      </c>
      <c r="B10" s="120">
        <v>313</v>
      </c>
      <c r="C10" s="113">
        <f t="shared" ref="C10:C13" si="4">ROUND(B10/12*$A$2,0)</f>
        <v>209</v>
      </c>
      <c r="D10" s="120">
        <v>328</v>
      </c>
      <c r="E10" s="120">
        <f t="shared" si="1"/>
        <v>156.9377990430622</v>
      </c>
      <c r="F10" s="136">
        <v>1019.4867791481481</v>
      </c>
      <c r="G10" s="113">
        <f t="shared" ref="G10" si="5">ROUND(F10/12*$A$2,0)</f>
        <v>680</v>
      </c>
      <c r="H10" s="120">
        <v>995.48286000000007</v>
      </c>
      <c r="I10" s="120">
        <f t="shared" si="3"/>
        <v>146.39453823529414</v>
      </c>
      <c r="J10" s="79"/>
    </row>
    <row r="11" spans="1:10" s="37" customFormat="1" ht="38.1" customHeight="1" x14ac:dyDescent="0.25">
      <c r="A11" s="73" t="s">
        <v>84</v>
      </c>
      <c r="B11" s="120">
        <v>95</v>
      </c>
      <c r="C11" s="113">
        <f t="shared" si="4"/>
        <v>63</v>
      </c>
      <c r="D11" s="120">
        <v>128</v>
      </c>
      <c r="E11" s="120">
        <f t="shared" si="1"/>
        <v>203.17460317460316</v>
      </c>
      <c r="F11" s="136">
        <v>271.9548375</v>
      </c>
      <c r="G11" s="113">
        <f t="shared" ref="G11:G19" si="6">ROUND(F11/12*$A$2,0)</f>
        <v>181</v>
      </c>
      <c r="H11" s="120">
        <v>362.26134000000002</v>
      </c>
      <c r="I11" s="120">
        <f t="shared" si="3"/>
        <v>200.1443867403315</v>
      </c>
      <c r="J11" s="79"/>
    </row>
    <row r="12" spans="1:10" s="37" customFormat="1" ht="43.5" customHeight="1" x14ac:dyDescent="0.25">
      <c r="A12" s="73" t="s">
        <v>107</v>
      </c>
      <c r="B12" s="120">
        <v>7</v>
      </c>
      <c r="C12" s="113">
        <f t="shared" si="4"/>
        <v>5</v>
      </c>
      <c r="D12" s="120">
        <v>4</v>
      </c>
      <c r="E12" s="120">
        <f t="shared" si="1"/>
        <v>80</v>
      </c>
      <c r="F12" s="136">
        <v>58.137884000000007</v>
      </c>
      <c r="G12" s="113">
        <f t="shared" si="6"/>
        <v>39</v>
      </c>
      <c r="H12" s="120">
        <v>33.221640000000001</v>
      </c>
      <c r="I12" s="120">
        <f t="shared" si="3"/>
        <v>85.183692307692311</v>
      </c>
      <c r="J12" s="79"/>
    </row>
    <row r="13" spans="1:10" s="37" customFormat="1" ht="30" x14ac:dyDescent="0.25">
      <c r="A13" s="73" t="s">
        <v>108</v>
      </c>
      <c r="B13" s="120">
        <v>23</v>
      </c>
      <c r="C13" s="113">
        <f t="shared" si="4"/>
        <v>15</v>
      </c>
      <c r="D13" s="120">
        <v>28</v>
      </c>
      <c r="E13" s="120">
        <f t="shared" si="1"/>
        <v>186.66666666666666</v>
      </c>
      <c r="F13" s="136">
        <v>191.02447599999999</v>
      </c>
      <c r="G13" s="113">
        <f t="shared" si="6"/>
        <v>127</v>
      </c>
      <c r="H13" s="120">
        <v>232.55148</v>
      </c>
      <c r="I13" s="120">
        <f t="shared" si="3"/>
        <v>183.11140157480315</v>
      </c>
      <c r="J13" s="79"/>
    </row>
    <row r="14" spans="1:10" s="37" customFormat="1" ht="36" customHeight="1" x14ac:dyDescent="0.25">
      <c r="A14" s="241" t="s">
        <v>122</v>
      </c>
      <c r="B14" s="120">
        <f>SUM(B15:B19)</f>
        <v>1065</v>
      </c>
      <c r="C14" s="120">
        <f t="shared" ref="C14:H14" si="7">SUM(C15:C19)</f>
        <v>709</v>
      </c>
      <c r="D14" s="120">
        <f t="shared" si="7"/>
        <v>1051</v>
      </c>
      <c r="E14" s="120">
        <f t="shared" si="1"/>
        <v>148.23695345557121</v>
      </c>
      <c r="F14" s="120">
        <f t="shared" si="7"/>
        <v>3489.22</v>
      </c>
      <c r="G14" s="120">
        <f t="shared" si="7"/>
        <v>2326</v>
      </c>
      <c r="H14" s="120">
        <f t="shared" si="7"/>
        <v>2475.6769300000001</v>
      </c>
      <c r="I14" s="120">
        <f t="shared" si="3"/>
        <v>106.43494969905419</v>
      </c>
      <c r="J14" s="79"/>
    </row>
    <row r="15" spans="1:10" s="37" customFormat="1" ht="30" x14ac:dyDescent="0.25">
      <c r="A15" s="73" t="s">
        <v>118</v>
      </c>
      <c r="B15" s="120">
        <v>200</v>
      </c>
      <c r="C15" s="113">
        <f t="shared" ref="C15:C20" si="8">ROUND(B15/12*$A$2,0)</f>
        <v>133</v>
      </c>
      <c r="D15" s="120">
        <v>189</v>
      </c>
      <c r="E15" s="120">
        <f t="shared" si="1"/>
        <v>142.10526315789474</v>
      </c>
      <c r="F15" s="136">
        <v>460</v>
      </c>
      <c r="G15" s="113">
        <f t="shared" si="6"/>
        <v>307</v>
      </c>
      <c r="H15" s="696">
        <v>435.75173999999998</v>
      </c>
      <c r="I15" s="120">
        <f t="shared" si="3"/>
        <v>141.93867752442998</v>
      </c>
      <c r="J15" s="79"/>
    </row>
    <row r="16" spans="1:10" s="37" customFormat="1" ht="60" x14ac:dyDescent="0.25">
      <c r="A16" s="73" t="s">
        <v>129</v>
      </c>
      <c r="B16" s="120">
        <v>405</v>
      </c>
      <c r="C16" s="113">
        <f t="shared" si="8"/>
        <v>270</v>
      </c>
      <c r="D16" s="120">
        <v>254</v>
      </c>
      <c r="E16" s="120">
        <f t="shared" si="1"/>
        <v>94.074074074074076</v>
      </c>
      <c r="F16" s="136">
        <v>1830.78</v>
      </c>
      <c r="G16" s="113">
        <f t="shared" si="6"/>
        <v>1221</v>
      </c>
      <c r="H16" s="120">
        <v>861.61153999999999</v>
      </c>
      <c r="I16" s="120">
        <f t="shared" si="3"/>
        <v>70.566055692055699</v>
      </c>
      <c r="J16" s="79"/>
    </row>
    <row r="17" spans="1:10" s="37" customFormat="1" ht="45" x14ac:dyDescent="0.25">
      <c r="A17" s="73" t="s">
        <v>119</v>
      </c>
      <c r="B17" s="120">
        <v>210</v>
      </c>
      <c r="C17" s="113">
        <f t="shared" si="8"/>
        <v>140</v>
      </c>
      <c r="D17" s="120">
        <v>18</v>
      </c>
      <c r="E17" s="120">
        <f t="shared" si="1"/>
        <v>12.857142857142856</v>
      </c>
      <c r="F17" s="136">
        <v>390.6</v>
      </c>
      <c r="G17" s="113">
        <f t="shared" si="6"/>
        <v>260</v>
      </c>
      <c r="H17" s="120">
        <v>7.4496899999999986</v>
      </c>
      <c r="I17" s="120">
        <f t="shared" si="3"/>
        <v>2.8652653846153839</v>
      </c>
      <c r="J17" s="79"/>
    </row>
    <row r="18" spans="1:10" s="37" customFormat="1" ht="38.1" customHeight="1" x14ac:dyDescent="0.25">
      <c r="A18" s="73" t="s">
        <v>86</v>
      </c>
      <c r="B18" s="120">
        <v>125</v>
      </c>
      <c r="C18" s="113">
        <f t="shared" si="8"/>
        <v>83</v>
      </c>
      <c r="D18" s="120">
        <v>129</v>
      </c>
      <c r="E18" s="120">
        <f t="shared" si="1"/>
        <v>155.42168674698794</v>
      </c>
      <c r="F18" s="136">
        <v>681.625</v>
      </c>
      <c r="G18" s="113">
        <f t="shared" si="6"/>
        <v>454</v>
      </c>
      <c r="H18" s="120">
        <v>705.38304000000005</v>
      </c>
      <c r="I18" s="120">
        <f t="shared" si="3"/>
        <v>155.37071365638769</v>
      </c>
      <c r="J18" s="79"/>
    </row>
    <row r="19" spans="1:10" s="37" customFormat="1" ht="38.1" customHeight="1" x14ac:dyDescent="0.25">
      <c r="A19" s="73" t="s">
        <v>87</v>
      </c>
      <c r="B19" s="120">
        <v>125</v>
      </c>
      <c r="C19" s="113">
        <f t="shared" si="8"/>
        <v>83</v>
      </c>
      <c r="D19" s="120">
        <v>461</v>
      </c>
      <c r="E19" s="120">
        <f t="shared" si="1"/>
        <v>555.42168674698792</v>
      </c>
      <c r="F19" s="136">
        <v>126.215</v>
      </c>
      <c r="G19" s="113">
        <f t="shared" si="6"/>
        <v>84</v>
      </c>
      <c r="H19" s="120">
        <v>465.48091999999997</v>
      </c>
      <c r="I19" s="120">
        <f t="shared" si="3"/>
        <v>554.14395238095233</v>
      </c>
      <c r="J19" s="79"/>
    </row>
    <row r="20" spans="1:10" s="37" customFormat="1" ht="38.1" customHeight="1" x14ac:dyDescent="0.25">
      <c r="A20" s="711" t="s">
        <v>133</v>
      </c>
      <c r="B20" s="120">
        <v>2110</v>
      </c>
      <c r="C20" s="113">
        <f t="shared" si="8"/>
        <v>1407</v>
      </c>
      <c r="D20" s="120">
        <v>754</v>
      </c>
      <c r="E20" s="120">
        <f t="shared" ref="E20" si="9">D20/C20*100</f>
        <v>53.589196872778963</v>
      </c>
      <c r="F20" s="136">
        <v>2160.6822000000002</v>
      </c>
      <c r="G20" s="113">
        <f t="shared" ref="G20" si="10">ROUND(F20/12*$A$2,0)</f>
        <v>1440</v>
      </c>
      <c r="H20" s="120">
        <v>770.08511999999996</v>
      </c>
      <c r="I20" s="120">
        <f t="shared" ref="I20" si="11">H20/G20*100</f>
        <v>53.478133333333332</v>
      </c>
      <c r="J20" s="79"/>
    </row>
    <row r="21" spans="1:10" s="37" customFormat="1" ht="27" customHeight="1" thickBot="1" x14ac:dyDescent="0.3">
      <c r="A21" s="39" t="s">
        <v>3</v>
      </c>
      <c r="B21" s="24">
        <f>B14+B9</f>
        <v>1503</v>
      </c>
      <c r="C21" s="24">
        <f t="shared" ref="C21:D21" si="12">C14+C9</f>
        <v>1001</v>
      </c>
      <c r="D21" s="24">
        <f t="shared" si="12"/>
        <v>1539</v>
      </c>
      <c r="E21" s="24">
        <f t="shared" si="1"/>
        <v>153.74625374625376</v>
      </c>
      <c r="F21" s="23">
        <f>F14+F9+F20</f>
        <v>7190.5061766481476</v>
      </c>
      <c r="G21" s="23">
        <f t="shared" ref="G21:H21" si="13">G14+G9+G20</f>
        <v>4793</v>
      </c>
      <c r="H21" s="23">
        <f t="shared" si="13"/>
        <v>4869.2793700000002</v>
      </c>
      <c r="I21" s="24">
        <f t="shared" si="3"/>
        <v>101.59147444189442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19"/>
      <c r="G22" s="319"/>
      <c r="H22" s="319"/>
      <c r="I22" s="319"/>
    </row>
    <row r="23" spans="1:10" s="10" customFormat="1" ht="30" x14ac:dyDescent="0.25">
      <c r="A23" s="239" t="s">
        <v>130</v>
      </c>
      <c r="B23" s="360">
        <f t="shared" ref="B23:E23" si="14">B9</f>
        <v>438</v>
      </c>
      <c r="C23" s="360">
        <f t="shared" si="14"/>
        <v>292</v>
      </c>
      <c r="D23" s="360">
        <f t="shared" si="14"/>
        <v>488</v>
      </c>
      <c r="E23" s="360">
        <f t="shared" si="14"/>
        <v>167.12328767123287</v>
      </c>
      <c r="F23" s="360">
        <f t="shared" ref="F23:F34" si="15">F9</f>
        <v>1540.6039766481481</v>
      </c>
      <c r="G23" s="360">
        <f t="shared" ref="G23:I23" si="16">G9</f>
        <v>1027</v>
      </c>
      <c r="H23" s="360">
        <f t="shared" si="16"/>
        <v>1623.5173200000002</v>
      </c>
      <c r="I23" s="360">
        <f t="shared" si="16"/>
        <v>158.08347809152875</v>
      </c>
    </row>
    <row r="24" spans="1:10" s="10" customFormat="1" ht="30" x14ac:dyDescent="0.25">
      <c r="A24" s="98" t="s">
        <v>83</v>
      </c>
      <c r="B24" s="360">
        <f t="shared" ref="B24:E24" si="17">B10</f>
        <v>313</v>
      </c>
      <c r="C24" s="360">
        <f t="shared" si="17"/>
        <v>209</v>
      </c>
      <c r="D24" s="360">
        <f t="shared" si="17"/>
        <v>328</v>
      </c>
      <c r="E24" s="360">
        <f t="shared" si="17"/>
        <v>156.9377990430622</v>
      </c>
      <c r="F24" s="360">
        <f t="shared" si="15"/>
        <v>1019.4867791481481</v>
      </c>
      <c r="G24" s="360">
        <f t="shared" ref="G24:I24" si="18">G10</f>
        <v>680</v>
      </c>
      <c r="H24" s="360">
        <f t="shared" si="18"/>
        <v>995.48286000000007</v>
      </c>
      <c r="I24" s="360">
        <f t="shared" si="18"/>
        <v>146.39453823529414</v>
      </c>
    </row>
    <row r="25" spans="1:10" s="10" customFormat="1" ht="30" x14ac:dyDescent="0.25">
      <c r="A25" s="98" t="s">
        <v>84</v>
      </c>
      <c r="B25" s="360">
        <f t="shared" ref="B25:E25" si="19">B11</f>
        <v>95</v>
      </c>
      <c r="C25" s="360">
        <f t="shared" si="19"/>
        <v>63</v>
      </c>
      <c r="D25" s="360">
        <f t="shared" si="19"/>
        <v>128</v>
      </c>
      <c r="E25" s="360">
        <f t="shared" si="19"/>
        <v>203.17460317460316</v>
      </c>
      <c r="F25" s="360">
        <f t="shared" si="15"/>
        <v>271.9548375</v>
      </c>
      <c r="G25" s="360">
        <f t="shared" ref="G25:I25" si="20">G11</f>
        <v>181</v>
      </c>
      <c r="H25" s="360">
        <f t="shared" si="20"/>
        <v>362.26134000000002</v>
      </c>
      <c r="I25" s="360">
        <f t="shared" si="20"/>
        <v>200.1443867403315</v>
      </c>
    </row>
    <row r="26" spans="1:10" s="10" customFormat="1" ht="45" x14ac:dyDescent="0.25">
      <c r="A26" s="98" t="s">
        <v>107</v>
      </c>
      <c r="B26" s="360">
        <f t="shared" ref="B26:E26" si="21">B12</f>
        <v>7</v>
      </c>
      <c r="C26" s="360">
        <f t="shared" si="21"/>
        <v>5</v>
      </c>
      <c r="D26" s="360">
        <f t="shared" si="21"/>
        <v>4</v>
      </c>
      <c r="E26" s="360">
        <f t="shared" si="21"/>
        <v>80</v>
      </c>
      <c r="F26" s="360">
        <f t="shared" si="15"/>
        <v>58.137884000000007</v>
      </c>
      <c r="G26" s="360">
        <f t="shared" ref="G26:I26" si="22">G12</f>
        <v>39</v>
      </c>
      <c r="H26" s="360">
        <f t="shared" si="22"/>
        <v>33.221640000000001</v>
      </c>
      <c r="I26" s="360">
        <f t="shared" si="22"/>
        <v>85.183692307692311</v>
      </c>
    </row>
    <row r="27" spans="1:10" s="10" customFormat="1" ht="30" x14ac:dyDescent="0.25">
      <c r="A27" s="98" t="s">
        <v>108</v>
      </c>
      <c r="B27" s="360">
        <f t="shared" ref="B27:E27" si="23">B13</f>
        <v>23</v>
      </c>
      <c r="C27" s="360">
        <f t="shared" si="23"/>
        <v>15</v>
      </c>
      <c r="D27" s="360">
        <f t="shared" si="23"/>
        <v>28</v>
      </c>
      <c r="E27" s="360">
        <f t="shared" si="23"/>
        <v>186.66666666666666</v>
      </c>
      <c r="F27" s="360">
        <f t="shared" si="15"/>
        <v>191.02447599999999</v>
      </c>
      <c r="G27" s="360">
        <f t="shared" ref="G27:I27" si="24">G13</f>
        <v>127</v>
      </c>
      <c r="H27" s="360">
        <f t="shared" si="24"/>
        <v>232.55148</v>
      </c>
      <c r="I27" s="360">
        <f t="shared" si="24"/>
        <v>183.11140157480315</v>
      </c>
    </row>
    <row r="28" spans="1:10" s="10" customFormat="1" ht="30" x14ac:dyDescent="0.25">
      <c r="A28" s="239" t="s">
        <v>122</v>
      </c>
      <c r="B28" s="360">
        <f t="shared" ref="B28:E28" si="25">B14</f>
        <v>1065</v>
      </c>
      <c r="C28" s="360">
        <f t="shared" si="25"/>
        <v>709</v>
      </c>
      <c r="D28" s="360">
        <f t="shared" si="25"/>
        <v>1051</v>
      </c>
      <c r="E28" s="360">
        <f t="shared" si="25"/>
        <v>148.23695345557121</v>
      </c>
      <c r="F28" s="360">
        <f t="shared" si="15"/>
        <v>3489.22</v>
      </c>
      <c r="G28" s="360">
        <f t="shared" ref="G28:I28" si="26">G14</f>
        <v>2326</v>
      </c>
      <c r="H28" s="360">
        <f t="shared" si="26"/>
        <v>2475.6769300000001</v>
      </c>
      <c r="I28" s="360">
        <f t="shared" si="26"/>
        <v>106.43494969905419</v>
      </c>
    </row>
    <row r="29" spans="1:10" s="10" customFormat="1" ht="30" x14ac:dyDescent="0.25">
      <c r="A29" s="98" t="s">
        <v>118</v>
      </c>
      <c r="B29" s="360">
        <f t="shared" ref="B29:E29" si="27">B15</f>
        <v>200</v>
      </c>
      <c r="C29" s="360">
        <f t="shared" si="27"/>
        <v>133</v>
      </c>
      <c r="D29" s="360">
        <f t="shared" si="27"/>
        <v>189</v>
      </c>
      <c r="E29" s="360">
        <f t="shared" si="27"/>
        <v>142.10526315789474</v>
      </c>
      <c r="F29" s="360">
        <f t="shared" si="15"/>
        <v>460</v>
      </c>
      <c r="G29" s="360">
        <f t="shared" ref="G29:I34" si="28">G15</f>
        <v>307</v>
      </c>
      <c r="H29" s="360">
        <f t="shared" si="28"/>
        <v>435.75173999999998</v>
      </c>
      <c r="I29" s="360">
        <f t="shared" si="28"/>
        <v>141.93867752442998</v>
      </c>
    </row>
    <row r="30" spans="1:10" s="10" customFormat="1" ht="60" x14ac:dyDescent="0.25">
      <c r="A30" s="98" t="s">
        <v>85</v>
      </c>
      <c r="B30" s="360">
        <f t="shared" ref="B30:E30" si="29">B16</f>
        <v>405</v>
      </c>
      <c r="C30" s="360">
        <f t="shared" si="29"/>
        <v>270</v>
      </c>
      <c r="D30" s="360">
        <f t="shared" si="29"/>
        <v>254</v>
      </c>
      <c r="E30" s="360">
        <f t="shared" si="29"/>
        <v>94.074074074074076</v>
      </c>
      <c r="F30" s="360">
        <f t="shared" si="15"/>
        <v>1830.78</v>
      </c>
      <c r="G30" s="360">
        <f t="shared" si="28"/>
        <v>1221</v>
      </c>
      <c r="H30" s="360">
        <f t="shared" si="28"/>
        <v>861.61153999999999</v>
      </c>
      <c r="I30" s="360">
        <f t="shared" si="28"/>
        <v>70.566055692055699</v>
      </c>
    </row>
    <row r="31" spans="1:10" s="10" customFormat="1" ht="45" x14ac:dyDescent="0.25">
      <c r="A31" s="98" t="s">
        <v>119</v>
      </c>
      <c r="B31" s="360">
        <f t="shared" ref="B31:E31" si="30">B17</f>
        <v>210</v>
      </c>
      <c r="C31" s="360">
        <f t="shared" si="30"/>
        <v>140</v>
      </c>
      <c r="D31" s="360">
        <f t="shared" si="30"/>
        <v>18</v>
      </c>
      <c r="E31" s="360">
        <f t="shared" si="30"/>
        <v>12.857142857142856</v>
      </c>
      <c r="F31" s="360">
        <f t="shared" si="15"/>
        <v>390.6</v>
      </c>
      <c r="G31" s="360">
        <f t="shared" si="28"/>
        <v>260</v>
      </c>
      <c r="H31" s="360">
        <f t="shared" si="28"/>
        <v>7.4496899999999986</v>
      </c>
      <c r="I31" s="360">
        <f t="shared" si="28"/>
        <v>2.8652653846153839</v>
      </c>
    </row>
    <row r="32" spans="1:10" s="10" customFormat="1" ht="30" x14ac:dyDescent="0.25">
      <c r="A32" s="98" t="s">
        <v>86</v>
      </c>
      <c r="B32" s="360">
        <f t="shared" ref="B32:E32" si="31">B18</f>
        <v>125</v>
      </c>
      <c r="C32" s="360">
        <f t="shared" si="31"/>
        <v>83</v>
      </c>
      <c r="D32" s="360">
        <f t="shared" si="31"/>
        <v>129</v>
      </c>
      <c r="E32" s="360">
        <f t="shared" si="31"/>
        <v>155.42168674698794</v>
      </c>
      <c r="F32" s="360">
        <f t="shared" si="15"/>
        <v>681.625</v>
      </c>
      <c r="G32" s="360">
        <f t="shared" si="28"/>
        <v>454</v>
      </c>
      <c r="H32" s="360">
        <f t="shared" si="28"/>
        <v>705.38304000000005</v>
      </c>
      <c r="I32" s="360">
        <f t="shared" si="28"/>
        <v>155.37071365638769</v>
      </c>
    </row>
    <row r="33" spans="1:9" s="10" customFormat="1" ht="30" x14ac:dyDescent="0.25">
      <c r="A33" s="98" t="s">
        <v>87</v>
      </c>
      <c r="B33" s="360">
        <f t="shared" ref="B33:E34" si="32">B19</f>
        <v>125</v>
      </c>
      <c r="C33" s="360">
        <f t="shared" si="32"/>
        <v>83</v>
      </c>
      <c r="D33" s="360">
        <f t="shared" si="32"/>
        <v>461</v>
      </c>
      <c r="E33" s="360">
        <f t="shared" si="32"/>
        <v>555.42168674698792</v>
      </c>
      <c r="F33" s="360">
        <f t="shared" si="15"/>
        <v>126.215</v>
      </c>
      <c r="G33" s="360">
        <f t="shared" si="28"/>
        <v>84</v>
      </c>
      <c r="H33" s="360">
        <f t="shared" si="28"/>
        <v>465.48091999999997</v>
      </c>
      <c r="I33" s="360">
        <f t="shared" si="28"/>
        <v>554.14395238095233</v>
      </c>
    </row>
    <row r="34" spans="1:9" s="10" customFormat="1" ht="30" x14ac:dyDescent="0.25">
      <c r="A34" s="98" t="s">
        <v>133</v>
      </c>
      <c r="B34" s="360">
        <f t="shared" si="32"/>
        <v>2110</v>
      </c>
      <c r="C34" s="360">
        <f t="shared" si="32"/>
        <v>1407</v>
      </c>
      <c r="D34" s="360">
        <f>D20</f>
        <v>754</v>
      </c>
      <c r="E34" s="360">
        <f t="shared" si="32"/>
        <v>53.589196872778963</v>
      </c>
      <c r="F34" s="360">
        <f t="shared" si="15"/>
        <v>2160.6822000000002</v>
      </c>
      <c r="G34" s="360">
        <f t="shared" si="28"/>
        <v>1440</v>
      </c>
      <c r="H34" s="360">
        <f>H20</f>
        <v>770.08511999999996</v>
      </c>
      <c r="I34" s="360">
        <f t="shared" si="28"/>
        <v>53.478133333333332</v>
      </c>
    </row>
    <row r="35" spans="1:9" x14ac:dyDescent="0.25">
      <c r="A35" s="95" t="s">
        <v>4</v>
      </c>
      <c r="B35" s="182"/>
      <c r="C35" s="182"/>
      <c r="D35" s="182"/>
      <c r="E35" s="182"/>
      <c r="F35" s="182">
        <f t="shared" ref="F35:I35" si="33">F21</f>
        <v>7190.5061766481476</v>
      </c>
      <c r="G35" s="182">
        <f t="shared" si="33"/>
        <v>4793</v>
      </c>
      <c r="H35" s="182">
        <f t="shared" si="33"/>
        <v>4869.2793700000002</v>
      </c>
      <c r="I35" s="182">
        <f t="shared" si="33"/>
        <v>101.59147444189442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Normal="100" zoomScaleSheetLayoutView="85" workbookViewId="0">
      <pane xSplit="1" ySplit="7" topLeftCell="B11" activePane="bottomRight" state="frozen"/>
      <selection pane="topRight" activeCell="B1" sqref="B1"/>
      <selection pane="bottomLeft" activeCell="A9" sqref="A9"/>
      <selection pane="bottomRight" activeCell="I2" sqref="A1:I1048576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33" customHeight="1" x14ac:dyDescent="0.25">
      <c r="A1" s="779" t="s">
        <v>139</v>
      </c>
      <c r="B1" s="780"/>
      <c r="C1" s="780"/>
      <c r="D1" s="780"/>
      <c r="E1" s="780"/>
      <c r="F1" s="780"/>
      <c r="G1" s="780"/>
      <c r="H1" s="780"/>
      <c r="I1" s="780"/>
    </row>
    <row r="2" spans="1:10" ht="15" hidden="1" customHeight="1" x14ac:dyDescent="0.25">
      <c r="A2" s="159">
        <v>8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76" t="s">
        <v>110</v>
      </c>
      <c r="C4" s="777"/>
      <c r="D4" s="777"/>
      <c r="E4" s="778"/>
      <c r="F4" s="776" t="s">
        <v>109</v>
      </c>
      <c r="G4" s="777"/>
      <c r="H4" s="777"/>
      <c r="I4" s="778"/>
    </row>
    <row r="5" spans="1:10" ht="60.75" thickBot="1" x14ac:dyDescent="0.3">
      <c r="A5" s="41"/>
      <c r="B5" s="321" t="s">
        <v>114</v>
      </c>
      <c r="C5" s="321" t="s">
        <v>137</v>
      </c>
      <c r="D5" s="322" t="s">
        <v>111</v>
      </c>
      <c r="E5" s="100" t="s">
        <v>37</v>
      </c>
      <c r="F5" s="321" t="s">
        <v>115</v>
      </c>
      <c r="G5" s="321" t="s">
        <v>138</v>
      </c>
      <c r="H5" s="322" t="s">
        <v>112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58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130</v>
      </c>
      <c r="B9" s="22">
        <f>SUM(B10:B13)</f>
        <v>1653</v>
      </c>
      <c r="C9" s="22">
        <f t="shared" ref="C9:D9" si="0">SUM(C10:C13)</f>
        <v>1102</v>
      </c>
      <c r="D9" s="120">
        <f t="shared" si="0"/>
        <v>958</v>
      </c>
      <c r="E9" s="120">
        <f t="shared" ref="E9:E21" si="1">D9/C9*100</f>
        <v>86.932849364791281</v>
      </c>
      <c r="F9" s="136">
        <f>SUM(F10:F13)</f>
        <v>6300.4734900000003</v>
      </c>
      <c r="G9" s="136">
        <f t="shared" ref="G9:H9" si="2">SUM(G10:G13)</f>
        <v>4201</v>
      </c>
      <c r="H9" s="136">
        <f t="shared" si="2"/>
        <v>3879.4299200000005</v>
      </c>
      <c r="I9" s="120">
        <f t="shared" ref="I9:I21" si="3">H9/G9*100</f>
        <v>92.345392049512029</v>
      </c>
      <c r="J9" s="79"/>
    </row>
    <row r="10" spans="1:10" s="37" customFormat="1" ht="38.1" customHeight="1" x14ac:dyDescent="0.25">
      <c r="A10" s="73" t="s">
        <v>83</v>
      </c>
      <c r="B10" s="22">
        <v>1227</v>
      </c>
      <c r="C10" s="22">
        <f t="shared" ref="C10:C18" si="4">ROUND(B10/12*$A$2,0)</f>
        <v>818</v>
      </c>
      <c r="D10" s="120">
        <v>792</v>
      </c>
      <c r="E10" s="120">
        <f t="shared" si="1"/>
        <v>96.821515892420535</v>
      </c>
      <c r="F10" s="136">
        <v>4578.9706999999999</v>
      </c>
      <c r="G10" s="120">
        <f t="shared" ref="G10" si="5">ROUND(F10/12*$A$2,0)</f>
        <v>3053</v>
      </c>
      <c r="H10" s="120">
        <v>2967.0978000000009</v>
      </c>
      <c r="I10" s="120">
        <f t="shared" si="3"/>
        <v>97.18630199803475</v>
      </c>
      <c r="J10" s="79"/>
    </row>
    <row r="11" spans="1:10" s="37" customFormat="1" ht="38.1" customHeight="1" x14ac:dyDescent="0.25">
      <c r="A11" s="73" t="s">
        <v>84</v>
      </c>
      <c r="B11" s="22">
        <v>374</v>
      </c>
      <c r="C11" s="22">
        <f t="shared" si="4"/>
        <v>249</v>
      </c>
      <c r="D11" s="120">
        <v>110</v>
      </c>
      <c r="E11" s="120">
        <f t="shared" si="1"/>
        <v>44.176706827309239</v>
      </c>
      <c r="F11" s="136">
        <v>1226.6790000000001</v>
      </c>
      <c r="G11" s="120">
        <f t="shared" ref="G11:G20" si="6">ROUND(F11/12*$A$2,0)</f>
        <v>818</v>
      </c>
      <c r="H11" s="120">
        <v>376.31635999999997</v>
      </c>
      <c r="I11" s="120">
        <f t="shared" si="3"/>
        <v>46.004444987775059</v>
      </c>
      <c r="J11" s="79"/>
    </row>
    <row r="12" spans="1:10" s="37" customFormat="1" ht="45" x14ac:dyDescent="0.25">
      <c r="A12" s="73" t="s">
        <v>107</v>
      </c>
      <c r="B12" s="22">
        <v>28</v>
      </c>
      <c r="C12" s="22">
        <f t="shared" si="4"/>
        <v>19</v>
      </c>
      <c r="D12" s="120">
        <v>26</v>
      </c>
      <c r="E12" s="120">
        <f t="shared" si="1"/>
        <v>136.84210526315789</v>
      </c>
      <c r="F12" s="136">
        <v>266.44358</v>
      </c>
      <c r="G12" s="120">
        <f t="shared" si="6"/>
        <v>178</v>
      </c>
      <c r="H12" s="120">
        <v>248.86445999999998</v>
      </c>
      <c r="I12" s="120">
        <f t="shared" si="3"/>
        <v>139.81149438202246</v>
      </c>
      <c r="J12" s="79"/>
    </row>
    <row r="13" spans="1:10" s="37" customFormat="1" ht="30" x14ac:dyDescent="0.25">
      <c r="A13" s="73" t="s">
        <v>108</v>
      </c>
      <c r="B13" s="22">
        <v>24</v>
      </c>
      <c r="C13" s="22">
        <f t="shared" si="4"/>
        <v>16</v>
      </c>
      <c r="D13" s="120">
        <v>30</v>
      </c>
      <c r="E13" s="120">
        <f t="shared" si="1"/>
        <v>187.5</v>
      </c>
      <c r="F13" s="136">
        <v>228.38021000000001</v>
      </c>
      <c r="G13" s="120">
        <f t="shared" si="6"/>
        <v>152</v>
      </c>
      <c r="H13" s="120">
        <v>287.15129999999999</v>
      </c>
      <c r="I13" s="120">
        <f t="shared" si="3"/>
        <v>188.91532894736841</v>
      </c>
      <c r="J13" s="79"/>
    </row>
    <row r="14" spans="1:10" s="37" customFormat="1" ht="30" x14ac:dyDescent="0.25">
      <c r="A14" s="74" t="s">
        <v>122</v>
      </c>
      <c r="B14" s="22">
        <f>SUM(B15:B19)</f>
        <v>2347</v>
      </c>
      <c r="C14" s="22">
        <f t="shared" ref="C14:H14" si="7">SUM(C15:C19)</f>
        <v>1564</v>
      </c>
      <c r="D14" s="120">
        <f t="shared" si="7"/>
        <v>1492</v>
      </c>
      <c r="E14" s="120">
        <f t="shared" si="1"/>
        <v>95.396419437340157</v>
      </c>
      <c r="F14" s="645">
        <f t="shared" si="7"/>
        <v>9489.6292599999997</v>
      </c>
      <c r="G14" s="120">
        <f t="shared" si="7"/>
        <v>6327</v>
      </c>
      <c r="H14" s="120">
        <f t="shared" si="7"/>
        <v>5228.5400900000004</v>
      </c>
      <c r="I14" s="120">
        <f t="shared" si="3"/>
        <v>82.638534692587328</v>
      </c>
      <c r="J14" s="79"/>
    </row>
    <row r="15" spans="1:10" s="37" customFormat="1" ht="30" x14ac:dyDescent="0.25">
      <c r="A15" s="73" t="s">
        <v>118</v>
      </c>
      <c r="B15" s="120">
        <v>75</v>
      </c>
      <c r="C15" s="22">
        <f t="shared" si="4"/>
        <v>50</v>
      </c>
      <c r="D15" s="120">
        <v>73</v>
      </c>
      <c r="E15" s="120">
        <f t="shared" si="1"/>
        <v>146</v>
      </c>
      <c r="F15" s="646">
        <v>198.47394</v>
      </c>
      <c r="G15" s="120">
        <f t="shared" si="6"/>
        <v>132</v>
      </c>
      <c r="H15" s="136">
        <v>192.75592999999998</v>
      </c>
      <c r="I15" s="120">
        <f t="shared" si="3"/>
        <v>146.02721969696967</v>
      </c>
      <c r="J15" s="79"/>
    </row>
    <row r="16" spans="1:10" s="37" customFormat="1" ht="60" x14ac:dyDescent="0.25">
      <c r="A16" s="73" t="s">
        <v>129</v>
      </c>
      <c r="B16" s="120">
        <v>1410</v>
      </c>
      <c r="C16" s="22">
        <f t="shared" si="4"/>
        <v>940</v>
      </c>
      <c r="D16" s="120">
        <v>690</v>
      </c>
      <c r="E16" s="120">
        <f t="shared" si="1"/>
        <v>73.40425531914893</v>
      </c>
      <c r="F16" s="646">
        <v>7226.9268700000002</v>
      </c>
      <c r="G16" s="120">
        <f t="shared" si="6"/>
        <v>4818</v>
      </c>
      <c r="H16" s="120">
        <v>2949.8171700000003</v>
      </c>
      <c r="I16" s="120">
        <f t="shared" si="3"/>
        <v>61.224930884184317</v>
      </c>
      <c r="J16" s="79"/>
    </row>
    <row r="17" spans="1:204" s="37" customFormat="1" ht="45" x14ac:dyDescent="0.25">
      <c r="A17" s="73" t="s">
        <v>119</v>
      </c>
      <c r="B17" s="120">
        <v>92</v>
      </c>
      <c r="C17" s="22">
        <f t="shared" si="4"/>
        <v>61</v>
      </c>
      <c r="D17" s="120">
        <v>103</v>
      </c>
      <c r="E17" s="120">
        <f t="shared" si="1"/>
        <v>168.85245901639345</v>
      </c>
      <c r="F17" s="646">
        <v>252.77</v>
      </c>
      <c r="G17" s="120">
        <f t="shared" si="6"/>
        <v>169</v>
      </c>
      <c r="H17" s="120">
        <v>129.43573000000001</v>
      </c>
      <c r="I17" s="120">
        <f t="shared" si="3"/>
        <v>76.589189349112431</v>
      </c>
      <c r="J17" s="79"/>
    </row>
    <row r="18" spans="1:204" s="37" customFormat="1" ht="38.1" customHeight="1" x14ac:dyDescent="0.25">
      <c r="A18" s="73" t="s">
        <v>86</v>
      </c>
      <c r="B18" s="120">
        <v>188</v>
      </c>
      <c r="C18" s="22">
        <f t="shared" si="4"/>
        <v>125</v>
      </c>
      <c r="D18" s="120">
        <v>220</v>
      </c>
      <c r="E18" s="120">
        <f t="shared" si="1"/>
        <v>176</v>
      </c>
      <c r="F18" s="646">
        <v>1150.3269399999999</v>
      </c>
      <c r="G18" s="120">
        <f t="shared" si="6"/>
        <v>767</v>
      </c>
      <c r="H18" s="120">
        <v>1484.08124</v>
      </c>
      <c r="I18" s="120">
        <f t="shared" si="3"/>
        <v>193.49168709256844</v>
      </c>
      <c r="J18" s="79"/>
    </row>
    <row r="19" spans="1:204" s="37" customFormat="1" ht="38.1" customHeight="1" x14ac:dyDescent="0.25">
      <c r="A19" s="73" t="s">
        <v>87</v>
      </c>
      <c r="B19" s="120">
        <v>582</v>
      </c>
      <c r="C19" s="22">
        <f t="shared" ref="C19" si="8">ROUND(B19/12*$A$2,0)</f>
        <v>388</v>
      </c>
      <c r="D19" s="120">
        <v>406</v>
      </c>
      <c r="E19" s="120">
        <f t="shared" si="1"/>
        <v>104.63917525773196</v>
      </c>
      <c r="F19" s="646">
        <v>661.13151000000005</v>
      </c>
      <c r="G19" s="120">
        <f t="shared" si="6"/>
        <v>441</v>
      </c>
      <c r="H19" s="120">
        <v>472.45002000000005</v>
      </c>
      <c r="I19" s="120">
        <f t="shared" si="3"/>
        <v>107.13152380952383</v>
      </c>
      <c r="J19" s="79"/>
    </row>
    <row r="20" spans="1:204" s="37" customFormat="1" ht="38.1" customHeight="1" thickBot="1" x14ac:dyDescent="0.3">
      <c r="A20" s="771" t="s">
        <v>133</v>
      </c>
      <c r="B20" s="186">
        <v>5300</v>
      </c>
      <c r="C20" s="773">
        <f t="shared" ref="C20" si="9">ROUND(B20/12*$A$2,0)</f>
        <v>3533</v>
      </c>
      <c r="D20" s="186">
        <v>3478</v>
      </c>
      <c r="E20" s="186">
        <f t="shared" si="1"/>
        <v>98.443249363147473</v>
      </c>
      <c r="F20" s="774">
        <v>6218.2382500000012</v>
      </c>
      <c r="G20" s="186">
        <f t="shared" si="6"/>
        <v>4145</v>
      </c>
      <c r="H20" s="186">
        <v>4049.93037</v>
      </c>
      <c r="I20" s="186">
        <f t="shared" ref="I20" si="10">H20/G20*100</f>
        <v>97.706402171290705</v>
      </c>
      <c r="J20" s="79"/>
    </row>
    <row r="21" spans="1:204" s="13" customFormat="1" ht="27" customHeight="1" thickBot="1" x14ac:dyDescent="0.25">
      <c r="A21" s="218" t="s">
        <v>3</v>
      </c>
      <c r="B21" s="367">
        <f>B14+B9</f>
        <v>4000</v>
      </c>
      <c r="C21" s="367">
        <f t="shared" ref="C21:D21" si="11">C14+C9</f>
        <v>2666</v>
      </c>
      <c r="D21" s="367">
        <f t="shared" si="11"/>
        <v>2450</v>
      </c>
      <c r="E21" s="367">
        <f t="shared" si="1"/>
        <v>91.897974493623408</v>
      </c>
      <c r="F21" s="404">
        <f>F14+F9+F20</f>
        <v>22008.341</v>
      </c>
      <c r="G21" s="404">
        <f t="shared" ref="G21:H21" si="12">G14+G9+G20</f>
        <v>14673</v>
      </c>
      <c r="H21" s="404">
        <f t="shared" si="12"/>
        <v>13157.900380000001</v>
      </c>
      <c r="I21" s="367">
        <f t="shared" si="3"/>
        <v>89.674234171607722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59" t="s">
        <v>130</v>
      </c>
      <c r="B23" s="258">
        <f t="shared" ref="B23:E23" si="13">B9</f>
        <v>1653</v>
      </c>
      <c r="C23" s="258">
        <f t="shared" si="13"/>
        <v>1102</v>
      </c>
      <c r="D23" s="258">
        <f t="shared" si="13"/>
        <v>958</v>
      </c>
      <c r="E23" s="258">
        <f t="shared" si="13"/>
        <v>86.932849364791281</v>
      </c>
      <c r="F23" s="258">
        <f t="shared" ref="F23:F34" si="14">F9</f>
        <v>6300.4734900000003</v>
      </c>
      <c r="G23" s="258">
        <f t="shared" ref="G23:I23" si="15">G9</f>
        <v>4201</v>
      </c>
      <c r="H23" s="258">
        <f t="shared" si="15"/>
        <v>3879.4299200000005</v>
      </c>
      <c r="I23" s="258">
        <f t="shared" si="15"/>
        <v>92.345392049512029</v>
      </c>
    </row>
    <row r="24" spans="1:204" s="10" customFormat="1" ht="30" x14ac:dyDescent="0.25">
      <c r="A24" s="260" t="s">
        <v>83</v>
      </c>
      <c r="B24" s="258">
        <f t="shared" ref="B24:E24" si="16">B10</f>
        <v>1227</v>
      </c>
      <c r="C24" s="258">
        <f t="shared" si="16"/>
        <v>818</v>
      </c>
      <c r="D24" s="258">
        <f t="shared" si="16"/>
        <v>792</v>
      </c>
      <c r="E24" s="258">
        <f t="shared" si="16"/>
        <v>96.821515892420535</v>
      </c>
      <c r="F24" s="258">
        <f t="shared" si="14"/>
        <v>4578.9706999999999</v>
      </c>
      <c r="G24" s="258">
        <f t="shared" ref="G24:I24" si="17">G10</f>
        <v>3053</v>
      </c>
      <c r="H24" s="258">
        <f t="shared" si="17"/>
        <v>2967.0978000000009</v>
      </c>
      <c r="I24" s="258">
        <f t="shared" si="17"/>
        <v>97.18630199803475</v>
      </c>
    </row>
    <row r="25" spans="1:204" s="10" customFormat="1" ht="30" x14ac:dyDescent="0.25">
      <c r="A25" s="260" t="s">
        <v>84</v>
      </c>
      <c r="B25" s="258">
        <f t="shared" ref="B25:E25" si="18">B11</f>
        <v>374</v>
      </c>
      <c r="C25" s="258">
        <f t="shared" si="18"/>
        <v>249</v>
      </c>
      <c r="D25" s="258">
        <f t="shared" si="18"/>
        <v>110</v>
      </c>
      <c r="E25" s="258">
        <f t="shared" si="18"/>
        <v>44.176706827309239</v>
      </c>
      <c r="F25" s="258">
        <f t="shared" si="14"/>
        <v>1226.6790000000001</v>
      </c>
      <c r="G25" s="258">
        <f t="shared" ref="G25:I25" si="19">G11</f>
        <v>818</v>
      </c>
      <c r="H25" s="258">
        <f t="shared" si="19"/>
        <v>376.31635999999997</v>
      </c>
      <c r="I25" s="258">
        <f t="shared" si="19"/>
        <v>46.004444987775059</v>
      </c>
    </row>
    <row r="26" spans="1:204" s="10" customFormat="1" ht="45" x14ac:dyDescent="0.25">
      <c r="A26" s="260" t="s">
        <v>107</v>
      </c>
      <c r="B26" s="258">
        <f t="shared" ref="B26:E26" si="20">B12</f>
        <v>28</v>
      </c>
      <c r="C26" s="258">
        <f t="shared" si="20"/>
        <v>19</v>
      </c>
      <c r="D26" s="258">
        <f t="shared" si="20"/>
        <v>26</v>
      </c>
      <c r="E26" s="258">
        <f t="shared" si="20"/>
        <v>136.84210526315789</v>
      </c>
      <c r="F26" s="258">
        <f t="shared" si="14"/>
        <v>266.44358</v>
      </c>
      <c r="G26" s="258">
        <f t="shared" ref="G26:I26" si="21">G12</f>
        <v>178</v>
      </c>
      <c r="H26" s="258">
        <f t="shared" si="21"/>
        <v>248.86445999999998</v>
      </c>
      <c r="I26" s="258">
        <f t="shared" si="21"/>
        <v>139.81149438202246</v>
      </c>
    </row>
    <row r="27" spans="1:204" s="10" customFormat="1" ht="30" x14ac:dyDescent="0.25">
      <c r="A27" s="260" t="s">
        <v>108</v>
      </c>
      <c r="B27" s="258">
        <f t="shared" ref="B27:E27" si="22">B13</f>
        <v>24</v>
      </c>
      <c r="C27" s="258">
        <f t="shared" si="22"/>
        <v>16</v>
      </c>
      <c r="D27" s="258">
        <f t="shared" si="22"/>
        <v>30</v>
      </c>
      <c r="E27" s="258">
        <f t="shared" si="22"/>
        <v>187.5</v>
      </c>
      <c r="F27" s="258">
        <f t="shared" si="14"/>
        <v>228.38021000000001</v>
      </c>
      <c r="G27" s="258">
        <f t="shared" ref="G27:I27" si="23">G13</f>
        <v>152</v>
      </c>
      <c r="H27" s="258">
        <f t="shared" si="23"/>
        <v>287.15129999999999</v>
      </c>
      <c r="I27" s="258">
        <f t="shared" si="23"/>
        <v>188.91532894736841</v>
      </c>
    </row>
    <row r="28" spans="1:204" s="10" customFormat="1" ht="30" x14ac:dyDescent="0.25">
      <c r="A28" s="259" t="s">
        <v>122</v>
      </c>
      <c r="B28" s="258">
        <f t="shared" ref="B28:E28" si="24">B14</f>
        <v>2347</v>
      </c>
      <c r="C28" s="258">
        <f t="shared" si="24"/>
        <v>1564</v>
      </c>
      <c r="D28" s="258">
        <f t="shared" si="24"/>
        <v>1492</v>
      </c>
      <c r="E28" s="258">
        <f t="shared" si="24"/>
        <v>95.396419437340157</v>
      </c>
      <c r="F28" s="258">
        <f t="shared" si="14"/>
        <v>9489.6292599999997</v>
      </c>
      <c r="G28" s="258">
        <f t="shared" ref="G28:I28" si="25">G14</f>
        <v>6327</v>
      </c>
      <c r="H28" s="258">
        <f t="shared" si="25"/>
        <v>5228.5400900000004</v>
      </c>
      <c r="I28" s="258">
        <f t="shared" si="25"/>
        <v>82.638534692587328</v>
      </c>
    </row>
    <row r="29" spans="1:204" s="10" customFormat="1" ht="30" x14ac:dyDescent="0.25">
      <c r="A29" s="260" t="s">
        <v>118</v>
      </c>
      <c r="B29" s="258">
        <f t="shared" ref="B29:E29" si="26">B15</f>
        <v>75</v>
      </c>
      <c r="C29" s="258">
        <f t="shared" si="26"/>
        <v>50</v>
      </c>
      <c r="D29" s="258">
        <f t="shared" si="26"/>
        <v>73</v>
      </c>
      <c r="E29" s="258">
        <f t="shared" si="26"/>
        <v>146</v>
      </c>
      <c r="F29" s="258">
        <f t="shared" si="14"/>
        <v>198.47394</v>
      </c>
      <c r="G29" s="258">
        <f t="shared" ref="G29:I34" si="27">G15</f>
        <v>132</v>
      </c>
      <c r="H29" s="258">
        <f t="shared" si="27"/>
        <v>192.75592999999998</v>
      </c>
      <c r="I29" s="258">
        <f t="shared" si="27"/>
        <v>146.02721969696967</v>
      </c>
    </row>
    <row r="30" spans="1:204" s="10" customFormat="1" ht="62.25" customHeight="1" x14ac:dyDescent="0.25">
      <c r="A30" s="260" t="s">
        <v>85</v>
      </c>
      <c r="B30" s="258">
        <f t="shared" ref="B30:E30" si="28">B16</f>
        <v>1410</v>
      </c>
      <c r="C30" s="258">
        <f t="shared" si="28"/>
        <v>940</v>
      </c>
      <c r="D30" s="258">
        <f t="shared" si="28"/>
        <v>690</v>
      </c>
      <c r="E30" s="258">
        <f t="shared" si="28"/>
        <v>73.40425531914893</v>
      </c>
      <c r="F30" s="258">
        <f t="shared" si="14"/>
        <v>7226.9268700000002</v>
      </c>
      <c r="G30" s="258">
        <f t="shared" si="27"/>
        <v>4818</v>
      </c>
      <c r="H30" s="258">
        <f t="shared" si="27"/>
        <v>2949.8171700000003</v>
      </c>
      <c r="I30" s="258">
        <f t="shared" si="27"/>
        <v>61.224930884184317</v>
      </c>
    </row>
    <row r="31" spans="1:204" s="10" customFormat="1" ht="45" x14ac:dyDescent="0.25">
      <c r="A31" s="260" t="s">
        <v>119</v>
      </c>
      <c r="B31" s="258">
        <f t="shared" ref="B31:E31" si="29">B17</f>
        <v>92</v>
      </c>
      <c r="C31" s="258">
        <f t="shared" si="29"/>
        <v>61</v>
      </c>
      <c r="D31" s="258">
        <f t="shared" si="29"/>
        <v>103</v>
      </c>
      <c r="E31" s="258">
        <f t="shared" si="29"/>
        <v>168.85245901639345</v>
      </c>
      <c r="F31" s="258">
        <f t="shared" si="14"/>
        <v>252.77</v>
      </c>
      <c r="G31" s="258">
        <f t="shared" si="27"/>
        <v>169</v>
      </c>
      <c r="H31" s="258">
        <f t="shared" si="27"/>
        <v>129.43573000000001</v>
      </c>
      <c r="I31" s="258">
        <f t="shared" si="27"/>
        <v>76.589189349112431</v>
      </c>
    </row>
    <row r="32" spans="1:204" s="10" customFormat="1" ht="38.1" customHeight="1" x14ac:dyDescent="0.25">
      <c r="A32" s="260" t="s">
        <v>86</v>
      </c>
      <c r="B32" s="258">
        <f t="shared" ref="B32:E32" si="30">B18</f>
        <v>188</v>
      </c>
      <c r="C32" s="258">
        <f t="shared" si="30"/>
        <v>125</v>
      </c>
      <c r="D32" s="258">
        <f t="shared" si="30"/>
        <v>220</v>
      </c>
      <c r="E32" s="258">
        <f t="shared" si="30"/>
        <v>176</v>
      </c>
      <c r="F32" s="258">
        <f t="shared" si="14"/>
        <v>1150.3269399999999</v>
      </c>
      <c r="G32" s="258">
        <f t="shared" si="27"/>
        <v>767</v>
      </c>
      <c r="H32" s="258">
        <f t="shared" si="27"/>
        <v>1484.08124</v>
      </c>
      <c r="I32" s="258">
        <f t="shared" si="27"/>
        <v>193.49168709256844</v>
      </c>
    </row>
    <row r="33" spans="1:204" s="10" customFormat="1" ht="38.1" customHeight="1" x14ac:dyDescent="0.25">
      <c r="A33" s="260" t="s">
        <v>87</v>
      </c>
      <c r="B33" s="258">
        <f t="shared" ref="B33:E34" si="31">B19</f>
        <v>582</v>
      </c>
      <c r="C33" s="258">
        <f t="shared" si="31"/>
        <v>388</v>
      </c>
      <c r="D33" s="258">
        <f t="shared" si="31"/>
        <v>406</v>
      </c>
      <c r="E33" s="258">
        <f t="shared" si="31"/>
        <v>104.63917525773196</v>
      </c>
      <c r="F33" s="258">
        <f t="shared" si="14"/>
        <v>661.13151000000005</v>
      </c>
      <c r="G33" s="258">
        <f t="shared" si="27"/>
        <v>441</v>
      </c>
      <c r="H33" s="258">
        <f t="shared" si="27"/>
        <v>472.45002000000005</v>
      </c>
      <c r="I33" s="258">
        <f t="shared" si="27"/>
        <v>107.13152380952383</v>
      </c>
    </row>
    <row r="34" spans="1:204" s="10" customFormat="1" ht="38.1" customHeight="1" x14ac:dyDescent="0.25">
      <c r="A34" s="330" t="s">
        <v>133</v>
      </c>
      <c r="B34" s="258">
        <f t="shared" si="31"/>
        <v>5300</v>
      </c>
      <c r="C34" s="258">
        <f t="shared" si="31"/>
        <v>3533</v>
      </c>
      <c r="D34" s="258">
        <f t="shared" si="31"/>
        <v>3478</v>
      </c>
      <c r="E34" s="258">
        <f t="shared" si="31"/>
        <v>98.443249363147473</v>
      </c>
      <c r="F34" s="258">
        <f t="shared" si="14"/>
        <v>6218.2382500000012</v>
      </c>
      <c r="G34" s="258">
        <f t="shared" si="27"/>
        <v>4145</v>
      </c>
      <c r="H34" s="258">
        <f t="shared" si="27"/>
        <v>4049.93037</v>
      </c>
      <c r="I34" s="258">
        <f t="shared" si="27"/>
        <v>97.706402171290705</v>
      </c>
    </row>
    <row r="35" spans="1:204" ht="15.75" thickBot="1" x14ac:dyDescent="0.3">
      <c r="A35" s="692" t="s">
        <v>4</v>
      </c>
      <c r="B35" s="693"/>
      <c r="C35" s="693"/>
      <c r="D35" s="693"/>
      <c r="E35" s="693"/>
      <c r="F35" s="693">
        <f t="shared" ref="F35:I35" si="32">F21</f>
        <v>22008.341</v>
      </c>
      <c r="G35" s="693">
        <f t="shared" si="32"/>
        <v>14673</v>
      </c>
      <c r="H35" s="693">
        <f t="shared" si="32"/>
        <v>13157.900380000001</v>
      </c>
      <c r="I35" s="693">
        <f t="shared" si="32"/>
        <v>89.674234171607722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tabSelected="1" zoomScaleNormal="100" zoomScaleSheetLayoutView="100" workbookViewId="0">
      <pane xSplit="1" ySplit="5" topLeftCell="B289" activePane="bottomRight" state="frozen"/>
      <selection pane="topRight" activeCell="B1" sqref="B1"/>
      <selection pane="bottomLeft" activeCell="A7" sqref="A7"/>
      <selection pane="bottomRight" activeCell="C294" sqref="C294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14.42578125" style="59" customWidth="1"/>
    <col min="4" max="4" width="13.42578125" style="59" customWidth="1"/>
    <col min="5" max="5" width="9" style="189" customWidth="1"/>
    <col min="6" max="6" width="12.28515625" style="46" customWidth="1"/>
    <col min="7" max="7" width="13.42578125" style="46" customWidth="1"/>
    <col min="8" max="8" width="13.5703125" style="46" customWidth="1"/>
    <col min="9" max="9" width="11.28515625" style="46" customWidth="1"/>
    <col min="10" max="10" width="14" style="46" customWidth="1"/>
    <col min="11" max="11" width="10.85546875" style="46" customWidth="1"/>
    <col min="12" max="16384" width="9.140625" style="46"/>
  </cols>
  <sheetData>
    <row r="1" spans="1:185" ht="39" customHeight="1" x14ac:dyDescent="0.25">
      <c r="A1" s="779" t="s">
        <v>140</v>
      </c>
      <c r="B1" s="780"/>
      <c r="C1" s="780"/>
      <c r="D1" s="780"/>
      <c r="E1" s="780"/>
      <c r="F1" s="780"/>
      <c r="G1" s="780"/>
      <c r="H1" s="780"/>
      <c r="I1" s="780"/>
    </row>
    <row r="2" spans="1:185" ht="16.5" customHeight="1" thickBot="1" x14ac:dyDescent="0.3">
      <c r="A2" s="779"/>
      <c r="B2" s="780"/>
      <c r="C2" s="780"/>
      <c r="D2" s="780"/>
      <c r="E2" s="780"/>
      <c r="F2" s="780"/>
      <c r="G2" s="780"/>
      <c r="H2" s="780"/>
      <c r="I2" s="780"/>
    </row>
    <row r="3" spans="1:185" ht="15" hidden="1" customHeight="1" thickBot="1" x14ac:dyDescent="0.3">
      <c r="A3" s="709">
        <v>8</v>
      </c>
    </row>
    <row r="4" spans="1:185" ht="30" customHeight="1" thickBot="1" x14ac:dyDescent="0.3">
      <c r="A4" s="40" t="s">
        <v>0</v>
      </c>
      <c r="B4" s="776" t="s">
        <v>110</v>
      </c>
      <c r="C4" s="777"/>
      <c r="D4" s="777"/>
      <c r="E4" s="778"/>
      <c r="F4" s="776" t="s">
        <v>109</v>
      </c>
      <c r="G4" s="777"/>
      <c r="H4" s="777"/>
      <c r="I4" s="778"/>
    </row>
    <row r="5" spans="1:185" ht="60.75" thickBot="1" x14ac:dyDescent="0.3">
      <c r="A5" s="41"/>
      <c r="B5" s="321" t="s">
        <v>114</v>
      </c>
      <c r="C5" s="321" t="s">
        <v>137</v>
      </c>
      <c r="D5" s="321" t="s">
        <v>111</v>
      </c>
      <c r="E5" s="100" t="s">
        <v>37</v>
      </c>
      <c r="F5" s="321" t="s">
        <v>115</v>
      </c>
      <c r="G5" s="321" t="s">
        <v>138</v>
      </c>
      <c r="H5" s="321" t="s">
        <v>112</v>
      </c>
      <c r="I5" s="100" t="s">
        <v>37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17</v>
      </c>
      <c r="B7" s="45"/>
      <c r="C7" s="45"/>
      <c r="D7" s="45"/>
      <c r="E7" s="190"/>
      <c r="F7" s="60"/>
      <c r="G7" s="60"/>
      <c r="H7" s="60"/>
      <c r="I7" s="60"/>
    </row>
    <row r="8" spans="1:185" ht="30" x14ac:dyDescent="0.25">
      <c r="A8" s="588" t="s">
        <v>130</v>
      </c>
      <c r="B8" s="589">
        <f>'1 уровень'!C253</f>
        <v>117575</v>
      </c>
      <c r="C8" s="589">
        <f>'1 уровень'!D253</f>
        <v>78381</v>
      </c>
      <c r="D8" s="589">
        <f>'1 уровень'!E253</f>
        <v>87676</v>
      </c>
      <c r="E8" s="590">
        <f>'1 уровень'!F253</f>
        <v>111.85874127658488</v>
      </c>
      <c r="F8" s="591">
        <f>'1 уровень'!G253</f>
        <v>238223.80485333333</v>
      </c>
      <c r="G8" s="591">
        <f>'1 уровень'!H253</f>
        <v>158814</v>
      </c>
      <c r="H8" s="591">
        <f>'1 уровень'!I253</f>
        <v>174339.72057000003</v>
      </c>
      <c r="I8" s="591">
        <f>'1 уровень'!J253</f>
        <v>109.77604025463752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83</v>
      </c>
      <c r="B9" s="51">
        <f>'1 уровень'!C254</f>
        <v>89172</v>
      </c>
      <c r="C9" s="51">
        <f>'1 уровень'!D254</f>
        <v>59447</v>
      </c>
      <c r="D9" s="51">
        <f>'1 уровень'!E254</f>
        <v>63884</v>
      </c>
      <c r="E9" s="192">
        <f>'1 уровень'!F254</f>
        <v>107.46379127626288</v>
      </c>
      <c r="F9" s="61">
        <f>'1 уровень'!G254</f>
        <v>182342.93485333334</v>
      </c>
      <c r="G9" s="61">
        <f>'1 уровень'!H254</f>
        <v>121560</v>
      </c>
      <c r="H9" s="61">
        <f>'1 уровень'!I254</f>
        <v>123926.32115999999</v>
      </c>
      <c r="I9" s="61">
        <f>'1 уровень'!J254</f>
        <v>101.94662813425468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84</v>
      </c>
      <c r="B10" s="51">
        <f>'1 уровень'!C255</f>
        <v>26988</v>
      </c>
      <c r="C10" s="51">
        <f>'1 уровень'!D255</f>
        <v>17991</v>
      </c>
      <c r="D10" s="51">
        <f>'1 уровень'!E255</f>
        <v>22352</v>
      </c>
      <c r="E10" s="192">
        <f>'1 уровень'!F255</f>
        <v>124.2398977266411</v>
      </c>
      <c r="F10" s="61">
        <f>'1 уровень'!G255</f>
        <v>48502.833600000005</v>
      </c>
      <c r="G10" s="61">
        <f>'1 уровень'!H255</f>
        <v>32335</v>
      </c>
      <c r="H10" s="61">
        <f>'1 уровень'!I255</f>
        <v>42918.044470000001</v>
      </c>
      <c r="I10" s="61">
        <f>'1 уровень'!J255</f>
        <v>132.72937828977888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107</v>
      </c>
      <c r="B11" s="51">
        <f>'1 уровень'!C256</f>
        <v>888</v>
      </c>
      <c r="C11" s="51">
        <f>'1 уровень'!D256</f>
        <v>592</v>
      </c>
      <c r="D11" s="51">
        <f>'1 уровень'!E256</f>
        <v>892</v>
      </c>
      <c r="E11" s="192">
        <f>'1 уровень'!F256</f>
        <v>150.67567567567568</v>
      </c>
      <c r="F11" s="61">
        <f>'1 уровень'!G256</f>
        <v>4630.1740799999998</v>
      </c>
      <c r="G11" s="61">
        <f>'1 уровень'!H256</f>
        <v>3086</v>
      </c>
      <c r="H11" s="61">
        <f>'1 уровень'!I256</f>
        <v>4643.2094200000001</v>
      </c>
      <c r="I11" s="61">
        <f>'1 уровень'!J256</f>
        <v>150.46044782890473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108</v>
      </c>
      <c r="B12" s="51">
        <f>'1 уровень'!C257</f>
        <v>527</v>
      </c>
      <c r="C12" s="51">
        <f>'1 уровень'!D257</f>
        <v>351</v>
      </c>
      <c r="D12" s="51">
        <f>'1 уровень'!E257</f>
        <v>548</v>
      </c>
      <c r="E12" s="192">
        <f>'1 уровень'!F257</f>
        <v>156.12535612535612</v>
      </c>
      <c r="F12" s="61">
        <f>'1 уровень'!G257</f>
        <v>2747.8623200000002</v>
      </c>
      <c r="G12" s="61">
        <f>'1 уровень'!H257</f>
        <v>1833</v>
      </c>
      <c r="H12" s="61">
        <f>'1 уровень'!I257</f>
        <v>2852.14552</v>
      </c>
      <c r="I12" s="61">
        <f>'1 уровень'!J257</f>
        <v>155.59986470267322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592" t="s">
        <v>122</v>
      </c>
      <c r="B13" s="589">
        <f>'1 уровень'!C258</f>
        <v>166805</v>
      </c>
      <c r="C13" s="589">
        <f>'1 уровень'!D258</f>
        <v>111102</v>
      </c>
      <c r="D13" s="589">
        <f>'1 уровень'!E258</f>
        <v>117378</v>
      </c>
      <c r="E13" s="590">
        <f>'1 уровень'!F258</f>
        <v>105.64886320678295</v>
      </c>
      <c r="F13" s="591">
        <f>'1 уровень'!G258</f>
        <v>275230.65109</v>
      </c>
      <c r="G13" s="591">
        <f>'1 уровень'!H258</f>
        <v>183486</v>
      </c>
      <c r="H13" s="591">
        <f>'1 уровень'!I258</f>
        <v>186900.59821</v>
      </c>
      <c r="I13" s="591">
        <f>'1 уровень'!J258</f>
        <v>101.86095844369598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118</v>
      </c>
      <c r="B14" s="51">
        <f>'1 уровень'!C259</f>
        <v>22770</v>
      </c>
      <c r="C14" s="51">
        <f>'1 уровень'!D259</f>
        <v>15079</v>
      </c>
      <c r="D14" s="51">
        <f>'1 уровень'!E259</f>
        <v>13579</v>
      </c>
      <c r="E14" s="192">
        <f>'1 уровень'!F259</f>
        <v>90.052390742091646</v>
      </c>
      <c r="F14" s="61">
        <f>'1 уровень'!G259</f>
        <v>33430.913999999997</v>
      </c>
      <c r="G14" s="61">
        <f>'1 уровень'!H259</f>
        <v>22288</v>
      </c>
      <c r="H14" s="61">
        <f>'1 уровень'!I259</f>
        <v>19865.764899999998</v>
      </c>
      <c r="I14" s="61">
        <f>'1 уровень'!J259</f>
        <v>89.132111001435746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85</v>
      </c>
      <c r="B15" s="51">
        <f>'1 уровень'!C260</f>
        <v>107670</v>
      </c>
      <c r="C15" s="51">
        <f>'1 уровень'!D260</f>
        <v>71781</v>
      </c>
      <c r="D15" s="51">
        <f>'1 уровень'!E260</f>
        <v>61884</v>
      </c>
      <c r="E15" s="192">
        <f>'1 уровень'!F260</f>
        <v>86.21222886279098</v>
      </c>
      <c r="F15" s="61">
        <f>'1 уровень'!G260</f>
        <v>201689.72679999997</v>
      </c>
      <c r="G15" s="61">
        <f>'1 уровень'!H260</f>
        <v>134460</v>
      </c>
      <c r="H15" s="61">
        <f>'1 уровень'!I260</f>
        <v>120742.42454000001</v>
      </c>
      <c r="I15" s="61">
        <f>'1 уровень'!J260</f>
        <v>89.798025092964451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119</v>
      </c>
      <c r="B16" s="51">
        <f>'1 уровень'!C261</f>
        <v>23890</v>
      </c>
      <c r="C16" s="51">
        <f>'1 уровень'!D261</f>
        <v>15926</v>
      </c>
      <c r="D16" s="51">
        <f>'1 уровень'!E261</f>
        <v>32072</v>
      </c>
      <c r="E16" s="192">
        <f>'1 уровень'!F261</f>
        <v>201.38138892377248</v>
      </c>
      <c r="F16" s="61">
        <f>'1 уровень'!G261</f>
        <v>20091.489999999998</v>
      </c>
      <c r="G16" s="61">
        <f>'1 уровень'!H261</f>
        <v>13394</v>
      </c>
      <c r="H16" s="61">
        <f>'1 уровень'!I261</f>
        <v>27005.869920000001</v>
      </c>
      <c r="I16" s="61">
        <f>'1 уровень'!J261</f>
        <v>201.62662326414815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86</v>
      </c>
      <c r="B17" s="51">
        <f>'1 уровень'!C262</f>
        <v>4476</v>
      </c>
      <c r="C17" s="51">
        <f>'1 уровень'!D262</f>
        <v>2983</v>
      </c>
      <c r="D17" s="51">
        <f>'1 уровень'!E262</f>
        <v>4611</v>
      </c>
      <c r="E17" s="192">
        <f>'1 уровень'!F262</f>
        <v>154.57593027153871</v>
      </c>
      <c r="F17" s="61">
        <f>'1 уровень'!G262</f>
        <v>14947.8742</v>
      </c>
      <c r="G17" s="61">
        <f>'1 уровень'!H262</f>
        <v>9964</v>
      </c>
      <c r="H17" s="61">
        <f>'1 уровень'!I262</f>
        <v>16079.35009</v>
      </c>
      <c r="I17" s="61">
        <f>'1 уровень'!J262</f>
        <v>161.37444891609795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87</v>
      </c>
      <c r="B18" s="594">
        <f>'1 уровень'!C263</f>
        <v>7999</v>
      </c>
      <c r="C18" s="594">
        <f>'1 уровень'!D263</f>
        <v>5333</v>
      </c>
      <c r="D18" s="51">
        <f>'1 уровень'!E263</f>
        <v>5232</v>
      </c>
      <c r="E18" s="595">
        <f>'1 уровень'!F263</f>
        <v>98.106131633227079</v>
      </c>
      <c r="F18" s="61">
        <f>'1 уровень'!G263</f>
        <v>5070.6460899999993</v>
      </c>
      <c r="G18" s="621">
        <f>'1 уровень'!H263</f>
        <v>3380</v>
      </c>
      <c r="H18" s="621">
        <f>'1 уровень'!I263</f>
        <v>3207.18876</v>
      </c>
      <c r="I18" s="621">
        <f>'1 уровень'!J263</f>
        <v>94.887241420118343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23" t="s">
        <v>133</v>
      </c>
      <c r="B19" s="594">
        <f>'1 уровень'!C264</f>
        <v>290019</v>
      </c>
      <c r="C19" s="594">
        <f>'1 уровень'!D264</f>
        <v>193347</v>
      </c>
      <c r="D19" s="51">
        <f>'1 уровень'!E264</f>
        <v>192969</v>
      </c>
      <c r="E19" s="595">
        <f>'1 уровень'!F264</f>
        <v>99.804496578690134</v>
      </c>
      <c r="F19" s="61">
        <f>'1 уровень'!G264</f>
        <v>186447.41472</v>
      </c>
      <c r="G19" s="621">
        <f>'1 уровень'!H264</f>
        <v>124297</v>
      </c>
      <c r="H19" s="621">
        <f>'1 уровень'!I264</f>
        <v>123005.07044</v>
      </c>
      <c r="I19" s="621">
        <f>'1 уровень'!J264</f>
        <v>98.960610827292697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134</v>
      </c>
      <c r="B20" s="594">
        <f>'1 уровень'!C265</f>
        <v>24430</v>
      </c>
      <c r="C20" s="594">
        <f>'1 уровень'!D265</f>
        <v>16287</v>
      </c>
      <c r="D20" s="51">
        <f>'1 уровень'!E265</f>
        <v>18907</v>
      </c>
      <c r="E20" s="595">
        <f>'1 уровень'!F265</f>
        <v>116.08644931540493</v>
      </c>
      <c r="F20" s="61">
        <f>'1 уровень'!G265</f>
        <v>0</v>
      </c>
      <c r="G20" s="621">
        <f>'1 уровень'!H265</f>
        <v>0</v>
      </c>
      <c r="H20" s="621">
        <f>'1 уровень'!I265</f>
        <v>12128.532659999999</v>
      </c>
      <c r="I20" s="621">
        <f>'1 уровень'!J265</f>
        <v>0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23" t="s">
        <v>135</v>
      </c>
      <c r="B21" s="594">
        <f>'1 уровень'!C266</f>
        <v>8500</v>
      </c>
      <c r="C21" s="594">
        <f>'1 уровень'!D266</f>
        <v>5100</v>
      </c>
      <c r="D21" s="51">
        <f>'1 уровень'!E266</f>
        <v>5214</v>
      </c>
      <c r="E21" s="595">
        <f>'1 уровень'!F266</f>
        <v>102.23529411764707</v>
      </c>
      <c r="F21" s="61">
        <f>'1 уровень'!G266</f>
        <v>0</v>
      </c>
      <c r="G21" s="621">
        <f>'1 уровень'!H266</f>
        <v>0</v>
      </c>
      <c r="H21" s="621">
        <f>'1 уровень'!I266</f>
        <v>3351.9763199999998</v>
      </c>
      <c r="I21" s="621">
        <f>'1 уровень'!J266</f>
        <v>0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598" t="s">
        <v>116</v>
      </c>
      <c r="B22" s="599">
        <f>'1 уровень'!C267</f>
        <v>0</v>
      </c>
      <c r="C22" s="599">
        <f>'1 уровень'!D267</f>
        <v>0</v>
      </c>
      <c r="D22" s="599">
        <f>'1 уровень'!E267</f>
        <v>0</v>
      </c>
      <c r="E22" s="600">
        <f>'1 уровень'!F267</f>
        <v>0</v>
      </c>
      <c r="F22" s="626">
        <f>'1 уровень'!G267</f>
        <v>699901.87066333345</v>
      </c>
      <c r="G22" s="626">
        <f>'1 уровень'!H267</f>
        <v>466597</v>
      </c>
      <c r="H22" s="626">
        <f>'1 уровень'!I267</f>
        <v>484245.38921999995</v>
      </c>
      <c r="I22" s="626">
        <f>'1 уровень'!J267</f>
        <v>103.782362342664</v>
      </c>
      <c r="J22" s="108"/>
    </row>
    <row r="23" spans="1:185" ht="15.75" customHeight="1" thickBot="1" x14ac:dyDescent="0.3">
      <c r="A23" s="622"/>
      <c r="B23" s="623"/>
      <c r="C23" s="623"/>
      <c r="D23" s="623"/>
      <c r="E23" s="624"/>
      <c r="F23" s="625"/>
      <c r="G23" s="625"/>
      <c r="H23" s="625"/>
      <c r="I23" s="625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18</v>
      </c>
      <c r="B24" s="62"/>
      <c r="C24" s="62"/>
      <c r="D24" s="62"/>
      <c r="E24" s="193"/>
      <c r="F24" s="63"/>
      <c r="G24" s="63"/>
      <c r="H24" s="63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88" t="s">
        <v>130</v>
      </c>
      <c r="B25" s="589">
        <f>'2 уровень'!C108</f>
        <v>52399</v>
      </c>
      <c r="C25" s="589">
        <f>'2 уровень'!D108</f>
        <v>34933</v>
      </c>
      <c r="D25" s="589">
        <f>'2 уровень'!E108</f>
        <v>38517</v>
      </c>
      <c r="E25" s="590">
        <f>'2 уровень'!F108</f>
        <v>110.25963988205993</v>
      </c>
      <c r="F25" s="593">
        <f>'2 уровень'!G108</f>
        <v>128234.51881955557</v>
      </c>
      <c r="G25" s="593">
        <f>'2 уровень'!H108</f>
        <v>85489</v>
      </c>
      <c r="H25" s="593">
        <f>'2 уровень'!I108</f>
        <v>91845.426887000009</v>
      </c>
      <c r="I25" s="593">
        <f>'2 уровень'!J108</f>
        <v>107.43537400952169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83</v>
      </c>
      <c r="B26" s="51">
        <f>'2 уровень'!C109</f>
        <v>39655</v>
      </c>
      <c r="C26" s="51">
        <f>'2 уровень'!D109</f>
        <v>26436</v>
      </c>
      <c r="D26" s="51">
        <f>'2 уровень'!E109</f>
        <v>28899</v>
      </c>
      <c r="E26" s="192">
        <f>'2 уровень'!F109</f>
        <v>109.31684067181118</v>
      </c>
      <c r="F26" s="64">
        <f>'2 уровень'!G109</f>
        <v>97306.002979555546</v>
      </c>
      <c r="G26" s="64">
        <f>'2 уровень'!H109</f>
        <v>64870</v>
      </c>
      <c r="H26" s="64">
        <f>'2 уровень'!I109</f>
        <v>66657.442657000007</v>
      </c>
      <c r="I26" s="64">
        <f>'2 уровень'!J109</f>
        <v>102.7554226252505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84</v>
      </c>
      <c r="B27" s="51">
        <f>'2 уровень'!C110</f>
        <v>11904</v>
      </c>
      <c r="C27" s="51">
        <f>'2 уровень'!D110</f>
        <v>7937</v>
      </c>
      <c r="D27" s="51">
        <f>'2 уровень'!E110</f>
        <v>8683</v>
      </c>
      <c r="E27" s="192">
        <f>'2 уровень'!F110</f>
        <v>109.39901726092982</v>
      </c>
      <c r="F27" s="64">
        <f>'2 уровень'!G110</f>
        <v>25672.64256</v>
      </c>
      <c r="G27" s="64">
        <f>'2 уровень'!H110</f>
        <v>17115</v>
      </c>
      <c r="H27" s="64">
        <f>'2 уровень'!I110</f>
        <v>19337.698579999997</v>
      </c>
      <c r="I27" s="64">
        <f>'2 уровень'!J110</f>
        <v>112.98684534034471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107</v>
      </c>
      <c r="B28" s="51">
        <f>'2 уровень'!C111</f>
        <v>259</v>
      </c>
      <c r="C28" s="51">
        <f>'2 уровень'!D111</f>
        <v>173</v>
      </c>
      <c r="D28" s="51">
        <f>'2 уровень'!E111</f>
        <v>204</v>
      </c>
      <c r="E28" s="192">
        <f>'2 уровень'!F111</f>
        <v>117.91907514450868</v>
      </c>
      <c r="F28" s="64">
        <f>'2 уровень'!G111</f>
        <v>1620.5609280000001</v>
      </c>
      <c r="G28" s="64">
        <f>'2 уровень'!H111</f>
        <v>1081</v>
      </c>
      <c r="H28" s="64">
        <f>'2 уровень'!I111</f>
        <v>1276.42596</v>
      </c>
      <c r="I28" s="64">
        <f>'2 уровень'!J111</f>
        <v>118.07825716928771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108</v>
      </c>
      <c r="B29" s="51">
        <f>'2 уровень'!C112</f>
        <v>581</v>
      </c>
      <c r="C29" s="51">
        <f>'2 уровень'!D112</f>
        <v>387</v>
      </c>
      <c r="D29" s="51">
        <f>'2 уровень'!E112</f>
        <v>731</v>
      </c>
      <c r="E29" s="192">
        <f>'2 уровень'!F112</f>
        <v>188.88888888888889</v>
      </c>
      <c r="F29" s="64">
        <f>'2 уровень'!G112</f>
        <v>3635.3123519999999</v>
      </c>
      <c r="G29" s="64">
        <f>'2 уровень'!H112</f>
        <v>2423</v>
      </c>
      <c r="H29" s="64">
        <f>'2 уровень'!I112</f>
        <v>4573.8596899999993</v>
      </c>
      <c r="I29" s="64">
        <f>'2 уровень'!J112</f>
        <v>188.76845604622366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592" t="s">
        <v>122</v>
      </c>
      <c r="B30" s="589">
        <f>'2 уровень'!C113</f>
        <v>97382</v>
      </c>
      <c r="C30" s="589">
        <f>'2 уровень'!D113</f>
        <v>64920</v>
      </c>
      <c r="D30" s="589">
        <f>'2 уровень'!E113</f>
        <v>61761</v>
      </c>
      <c r="E30" s="590">
        <f>'2 уровень'!F113</f>
        <v>95.134011090573011</v>
      </c>
      <c r="F30" s="593">
        <f>'2 уровень'!G113</f>
        <v>181062.10246000002</v>
      </c>
      <c r="G30" s="593">
        <f>'2 уровень'!H113</f>
        <v>120707</v>
      </c>
      <c r="H30" s="593">
        <f>'2 уровень'!I113</f>
        <v>95082.935414000007</v>
      </c>
      <c r="I30" s="593">
        <f>'2 уровень'!J113</f>
        <v>78.771683012584191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118</v>
      </c>
      <c r="B31" s="51">
        <f>'2 уровень'!C114</f>
        <v>12995</v>
      </c>
      <c r="C31" s="51">
        <f>'2 уровень'!D114</f>
        <v>8663</v>
      </c>
      <c r="D31" s="51">
        <f>'2 уровень'!E114</f>
        <v>7836</v>
      </c>
      <c r="E31" s="192">
        <f>'2 уровень'!F114</f>
        <v>90.453653468775258</v>
      </c>
      <c r="F31" s="64">
        <f>'2 уровень'!G114</f>
        <v>22791.540649999999</v>
      </c>
      <c r="G31" s="64">
        <f>'2 уровень'!H114</f>
        <v>15194</v>
      </c>
      <c r="H31" s="64">
        <f>'2 уровень'!I114</f>
        <v>13697.368750000001</v>
      </c>
      <c r="I31" s="64">
        <f>'2 уровень'!J114</f>
        <v>90.149853560616037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85</v>
      </c>
      <c r="B32" s="51">
        <f>'2 уровень'!C115</f>
        <v>48700</v>
      </c>
      <c r="C32" s="51">
        <f>'2 уровень'!D115</f>
        <v>32467</v>
      </c>
      <c r="D32" s="51">
        <f>'2 уровень'!E115</f>
        <v>18950</v>
      </c>
      <c r="E32" s="192">
        <f>'2 уровень'!F115</f>
        <v>58.366957218098378</v>
      </c>
      <c r="F32" s="64">
        <f>'2 уровень'!G115</f>
        <v>118727.36675000002</v>
      </c>
      <c r="G32" s="64">
        <f>'2 уровень'!H115</f>
        <v>79152</v>
      </c>
      <c r="H32" s="64">
        <f>'2 уровень'!I115</f>
        <v>40916.667710000009</v>
      </c>
      <c r="I32" s="64">
        <f>'2 уровень'!J115</f>
        <v>51.693788798766938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119</v>
      </c>
      <c r="B33" s="51">
        <f>'2 уровень'!C116</f>
        <v>24153</v>
      </c>
      <c r="C33" s="51">
        <f>'2 уровень'!D116</f>
        <v>16102</v>
      </c>
      <c r="D33" s="51">
        <f>'2 уровень'!E116</f>
        <v>17792</v>
      </c>
      <c r="E33" s="192">
        <f>'2 уровень'!F116</f>
        <v>1143.773079097482</v>
      </c>
      <c r="F33" s="64">
        <f>'2 уровень'!G116</f>
        <v>24418.683000000001</v>
      </c>
      <c r="G33" s="64">
        <f>'2 уровень'!H116</f>
        <v>16278</v>
      </c>
      <c r="H33" s="64">
        <f>'2 уровень'!I116</f>
        <v>18328.397819999998</v>
      </c>
      <c r="I33" s="64">
        <f>'2 уровень'!J116</f>
        <v>112.59612863988204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86</v>
      </c>
      <c r="B34" s="51">
        <f>'2 уровень'!C117</f>
        <v>1960</v>
      </c>
      <c r="C34" s="51">
        <f>'2 уровень'!D117</f>
        <v>1306</v>
      </c>
      <c r="D34" s="51">
        <f>'2 уровень'!E117</f>
        <v>2773</v>
      </c>
      <c r="E34" s="192">
        <f>'2 уровень'!F117</f>
        <v>212.32771822358347</v>
      </c>
      <c r="F34" s="64">
        <f>'2 уровень'!G117</f>
        <v>7841.6660000000002</v>
      </c>
      <c r="G34" s="64">
        <f>'2 уровень'!H117</f>
        <v>5228</v>
      </c>
      <c r="H34" s="64">
        <f>'2 уровень'!I117</f>
        <v>11218.693044</v>
      </c>
      <c r="I34" s="64">
        <f>'2 уровень'!J117</f>
        <v>214.58861981637338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08" t="s">
        <v>87</v>
      </c>
      <c r="B35" s="594">
        <f>'2 уровень'!C118</f>
        <v>9574</v>
      </c>
      <c r="C35" s="594">
        <f>'2 уровень'!D118</f>
        <v>6382</v>
      </c>
      <c r="D35" s="594">
        <f>'2 уровень'!E118</f>
        <v>14410</v>
      </c>
      <c r="E35" s="595">
        <f>'2 уровень'!F118</f>
        <v>225.79128799749296</v>
      </c>
      <c r="F35" s="596">
        <f>'2 уровень'!G118</f>
        <v>7282.8460600000008</v>
      </c>
      <c r="G35" s="596">
        <f>'2 уровень'!H118</f>
        <v>4855</v>
      </c>
      <c r="H35" s="596">
        <f>'2 уровень'!I118</f>
        <v>10921.808089999999</v>
      </c>
      <c r="I35" s="596">
        <f>'2 уровень'!J118</f>
        <v>224.96000185375897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23" t="s">
        <v>133</v>
      </c>
      <c r="B36" s="594">
        <f>'2 уровень'!C119</f>
        <v>120969</v>
      </c>
      <c r="C36" s="594">
        <f>'2 уровень'!D119</f>
        <v>80646</v>
      </c>
      <c r="D36" s="594">
        <f>'2 уровень'!E119</f>
        <v>76423</v>
      </c>
      <c r="E36" s="595">
        <f>'2 уровень'!F119</f>
        <v>94.763534459241626</v>
      </c>
      <c r="F36" s="596">
        <f>'2 уровень'!G119</f>
        <v>94513.878979999994</v>
      </c>
      <c r="G36" s="596">
        <f>'2 уровень'!H119</f>
        <v>63009</v>
      </c>
      <c r="H36" s="596">
        <f>'2 уровень'!I119</f>
        <v>58095.437689999992</v>
      </c>
      <c r="I36" s="596">
        <f>'2 уровень'!J119</f>
        <v>92.201808773349825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23" t="s">
        <v>134</v>
      </c>
      <c r="B37" s="594">
        <f>'2 уровень'!C120</f>
        <v>20600</v>
      </c>
      <c r="C37" s="594">
        <f>'2 уровень'!D120</f>
        <v>13733</v>
      </c>
      <c r="D37" s="594">
        <f>'2 уровень'!E120</f>
        <v>15371</v>
      </c>
      <c r="E37" s="595">
        <f>'2 уровень'!F120</f>
        <v>111.92747396781475</v>
      </c>
      <c r="F37" s="596">
        <f>'2 уровень'!G120</f>
        <v>0</v>
      </c>
      <c r="G37" s="596">
        <f>'2 уровень'!H120</f>
        <v>0</v>
      </c>
      <c r="H37" s="596">
        <f>'2 уровень'!I120</f>
        <v>11688.085160000001</v>
      </c>
      <c r="I37" s="596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23" t="s">
        <v>135</v>
      </c>
      <c r="B38" s="594">
        <f>'2 уровень'!C121</f>
        <v>13111</v>
      </c>
      <c r="C38" s="594">
        <f>'2 уровень'!D121</f>
        <v>7867</v>
      </c>
      <c r="D38" s="594">
        <f>'2 уровень'!E121</f>
        <v>6932</v>
      </c>
      <c r="E38" s="595">
        <f>'2 уровень'!F121</f>
        <v>88.114910385153166</v>
      </c>
      <c r="F38" s="596">
        <f>'2 уровень'!G121</f>
        <v>0</v>
      </c>
      <c r="G38" s="596">
        <f>'2 уровень'!H121</f>
        <v>0</v>
      </c>
      <c r="H38" s="596">
        <f>'2 уровень'!I121</f>
        <v>5336.342560000001</v>
      </c>
      <c r="I38" s="596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598" t="s">
        <v>116</v>
      </c>
      <c r="B39" s="599">
        <f>'2 уровень'!C122</f>
        <v>0</v>
      </c>
      <c r="C39" s="599">
        <f>'2 уровень'!D122</f>
        <v>0</v>
      </c>
      <c r="D39" s="599">
        <f>'2 уровень'!E122</f>
        <v>0</v>
      </c>
      <c r="E39" s="600">
        <f>'2 уровень'!F122</f>
        <v>0</v>
      </c>
      <c r="F39" s="601">
        <f>'2 уровень'!G122</f>
        <v>403810.50025955553</v>
      </c>
      <c r="G39" s="601">
        <f>'2 уровень'!H122</f>
        <v>269205</v>
      </c>
      <c r="H39" s="601">
        <f>'2 уровень'!I122</f>
        <v>245023.79999100004</v>
      </c>
      <c r="I39" s="601">
        <f>'2 уровень'!J122</f>
        <v>91.017551676603347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66"/>
      <c r="I40" s="66"/>
      <c r="J40" s="108"/>
    </row>
    <row r="41" spans="1:185" ht="30" x14ac:dyDescent="0.25">
      <c r="A41" s="592" t="s">
        <v>130</v>
      </c>
      <c r="B41" s="589">
        <f>'2 уровень'!C142</f>
        <v>12029</v>
      </c>
      <c r="C41" s="589">
        <f>'2 уровень'!D142</f>
        <v>8019</v>
      </c>
      <c r="D41" s="589">
        <f>'2 уровень'!E142</f>
        <v>6616</v>
      </c>
      <c r="E41" s="590">
        <f>'2 уровень'!F142</f>
        <v>82.504052874423238</v>
      </c>
      <c r="F41" s="593">
        <f>'2 уровень'!G142</f>
        <v>30368.469042222223</v>
      </c>
      <c r="G41" s="593">
        <f>'2 уровень'!H142</f>
        <v>20246</v>
      </c>
      <c r="H41" s="593">
        <f>'2 уровень'!I142</f>
        <v>15601.726180000001</v>
      </c>
      <c r="I41" s="593">
        <f>'2 уровень'!J142</f>
        <v>77.060783265830295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83</v>
      </c>
      <c r="B42" s="51">
        <f>'2 уровень'!C143</f>
        <v>8920</v>
      </c>
      <c r="C42" s="51">
        <f>'2 уровень'!D143</f>
        <v>5947</v>
      </c>
      <c r="D42" s="51">
        <f>'2 уровень'!E143</f>
        <v>4983</v>
      </c>
      <c r="E42" s="192">
        <f>'2 уровень'!F143</f>
        <v>83.790146292248195</v>
      </c>
      <c r="F42" s="64">
        <f>'2 уровень'!G143</f>
        <v>21888.02286222222</v>
      </c>
      <c r="G42" s="64">
        <f>'2 уровень'!H143</f>
        <v>14592</v>
      </c>
      <c r="H42" s="64">
        <f>'2 уровень'!I143</f>
        <v>11467.750620000003</v>
      </c>
      <c r="I42" s="64">
        <f>'2 уровень'!J143</f>
        <v>78.589299753289481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84</v>
      </c>
      <c r="B43" s="51">
        <f>'2 уровень'!C144</f>
        <v>2676</v>
      </c>
      <c r="C43" s="51">
        <f>'2 уровень'!D144</f>
        <v>1784</v>
      </c>
      <c r="D43" s="51">
        <f>'2 уровень'!E144</f>
        <v>1510</v>
      </c>
      <c r="E43" s="192">
        <f>'2 уровень'!F144</f>
        <v>84.641255605381161</v>
      </c>
      <c r="F43" s="64">
        <f>'2 уровень'!G144</f>
        <v>5771.1686399999999</v>
      </c>
      <c r="G43" s="64">
        <f>'2 уровень'!H144</f>
        <v>3847</v>
      </c>
      <c r="H43" s="64">
        <f>'2 уровень'!I144</f>
        <v>3364.3657900000003</v>
      </c>
      <c r="I43" s="64">
        <f>'2 уровень'!J144</f>
        <v>87.454270600467908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107</v>
      </c>
      <c r="B44" s="51">
        <f>'2 уровень'!C145</f>
        <v>68</v>
      </c>
      <c r="C44" s="51">
        <f>'2 уровень'!D145</f>
        <v>45</v>
      </c>
      <c r="D44" s="51">
        <f>'2 уровень'!E145</f>
        <v>68</v>
      </c>
      <c r="E44" s="192">
        <f>'2 уровень'!F145</f>
        <v>151.11111111111111</v>
      </c>
      <c r="F44" s="64">
        <f>'2 уровень'!G145</f>
        <v>425.47546</v>
      </c>
      <c r="G44" s="64">
        <f>'2 уровень'!H145</f>
        <v>284</v>
      </c>
      <c r="H44" s="64">
        <f>'2 уровень'!I145</f>
        <v>425.47532000000001</v>
      </c>
      <c r="I44" s="64">
        <f>'2 уровень'!J145</f>
        <v>149.81525352112678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108</v>
      </c>
      <c r="B45" s="51">
        <f>'2 уровень'!C146</f>
        <v>365</v>
      </c>
      <c r="C45" s="51">
        <f>'2 уровень'!D146</f>
        <v>243</v>
      </c>
      <c r="D45" s="51">
        <f>'2 уровень'!E146</f>
        <v>55</v>
      </c>
      <c r="E45" s="192">
        <f>'2 уровень'!F146</f>
        <v>0</v>
      </c>
      <c r="F45" s="64">
        <f>'2 уровень'!G146</f>
        <v>2283.8020799999999</v>
      </c>
      <c r="G45" s="64">
        <f>'2 уровень'!H146</f>
        <v>1523</v>
      </c>
      <c r="H45" s="64">
        <f>'2 уровень'!I146</f>
        <v>344.13445000000002</v>
      </c>
      <c r="I45" s="64">
        <f>'2 уровень'!J146</f>
        <v>22.595827314510835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592" t="s">
        <v>122</v>
      </c>
      <c r="B46" s="589">
        <f>'2 уровень'!C147</f>
        <v>21406</v>
      </c>
      <c r="C46" s="589">
        <f>'2 уровень'!D147</f>
        <v>14271</v>
      </c>
      <c r="D46" s="589">
        <f>'2 уровень'!E147</f>
        <v>9694</v>
      </c>
      <c r="E46" s="590">
        <f>'2 уровень'!F147</f>
        <v>67.927965804778921</v>
      </c>
      <c r="F46" s="593">
        <f>'2 уровень'!G147</f>
        <v>41814.011019999998</v>
      </c>
      <c r="G46" s="593">
        <f>'2 уровень'!H147</f>
        <v>27876</v>
      </c>
      <c r="H46" s="593">
        <f>'2 уровень'!I147</f>
        <v>20510.061079999999</v>
      </c>
      <c r="I46" s="593">
        <f>'2 уровень'!J147</f>
        <v>73.576054957669683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118</v>
      </c>
      <c r="B47" s="51">
        <f>'2 уровень'!C148</f>
        <v>5051</v>
      </c>
      <c r="C47" s="51">
        <f>'2 уровень'!D148</f>
        <v>3367</v>
      </c>
      <c r="D47" s="51">
        <f>'2 уровень'!E148</f>
        <v>878</v>
      </c>
      <c r="E47" s="192">
        <f>'2 уровень'!F148</f>
        <v>26.076626076626074</v>
      </c>
      <c r="F47" s="64">
        <f>'2 уровень'!G148</f>
        <v>8858.7973699999984</v>
      </c>
      <c r="G47" s="64">
        <f>'2 уровень'!H148</f>
        <v>5906</v>
      </c>
      <c r="H47" s="64">
        <f>'2 уровень'!I148</f>
        <v>1517.0013299999998</v>
      </c>
      <c r="I47" s="64">
        <f>'2 уровень'!J148</f>
        <v>25.685765831357937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85</v>
      </c>
      <c r="B48" s="51">
        <f>'2 уровень'!C149</f>
        <v>11800</v>
      </c>
      <c r="C48" s="51">
        <f>'2 уровень'!D149</f>
        <v>7867</v>
      </c>
      <c r="D48" s="51">
        <f>'2 уровень'!E149</f>
        <v>4783</v>
      </c>
      <c r="E48" s="192">
        <f>'2 уровень'!F149</f>
        <v>60.798271259692385</v>
      </c>
      <c r="F48" s="64">
        <f>'2 уровень'!G149</f>
        <v>27067.463</v>
      </c>
      <c r="G48" s="64">
        <f>'2 уровень'!H149</f>
        <v>18045</v>
      </c>
      <c r="H48" s="64">
        <f>'2 уровень'!I149</f>
        <v>11728.547329999999</v>
      </c>
      <c r="I48" s="64">
        <f>'2 уровень'!J149</f>
        <v>64.996106012745912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119</v>
      </c>
      <c r="B49" s="51">
        <f>'2 уровень'!C150</f>
        <v>4126</v>
      </c>
      <c r="C49" s="51">
        <f>'2 уровень'!D150</f>
        <v>2751</v>
      </c>
      <c r="D49" s="51">
        <f>'2 уровень'!E150</f>
        <v>2952</v>
      </c>
      <c r="E49" s="192">
        <f>'2 уровень'!F150</f>
        <v>107.30643402399127</v>
      </c>
      <c r="F49" s="64">
        <f>'2 уровень'!G150</f>
        <v>4171.3860000000004</v>
      </c>
      <c r="G49" s="64">
        <f>'2 уровень'!H150</f>
        <v>2781</v>
      </c>
      <c r="H49" s="64">
        <f>'2 уровень'!I150</f>
        <v>2980.12853</v>
      </c>
      <c r="I49" s="64">
        <f>'2 уровень'!J150</f>
        <v>107.16032110751527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86</v>
      </c>
      <c r="B50" s="51">
        <f>'2 уровень'!C151</f>
        <v>429</v>
      </c>
      <c r="C50" s="51">
        <f>'2 уровень'!D151</f>
        <v>286</v>
      </c>
      <c r="D50" s="51">
        <f>'2 уровень'!E151</f>
        <v>1081</v>
      </c>
      <c r="E50" s="192">
        <f>'2 уровень'!F151</f>
        <v>377.97202797202794</v>
      </c>
      <c r="F50" s="64">
        <f>'2 уровень'!G151</f>
        <v>1716.36465</v>
      </c>
      <c r="G50" s="64">
        <f>'2 уровень'!H151</f>
        <v>1144</v>
      </c>
      <c r="H50" s="64">
        <f>'2 уровень'!I151</f>
        <v>4284.3838900000001</v>
      </c>
      <c r="I50" s="64">
        <f>'2 уровень'!J151</f>
        <v>374.50908129370629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08" t="s">
        <v>87</v>
      </c>
      <c r="B51" s="594">
        <f>'2 уровень'!C152</f>
        <v>0</v>
      </c>
      <c r="C51" s="594">
        <f>'2 уровень'!D152</f>
        <v>0</v>
      </c>
      <c r="D51" s="594">
        <f>'2 уровень'!E152</f>
        <v>0</v>
      </c>
      <c r="E51" s="595">
        <f>'2 уровень'!F152</f>
        <v>0</v>
      </c>
      <c r="F51" s="596">
        <f>'2 уровень'!G152</f>
        <v>0</v>
      </c>
      <c r="G51" s="596">
        <f>'2 уровень'!H152</f>
        <v>0</v>
      </c>
      <c r="H51" s="596">
        <f>'2 уровень'!I152</f>
        <v>0</v>
      </c>
      <c r="I51" s="596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23" t="s">
        <v>133</v>
      </c>
      <c r="B52" s="594">
        <f>'2 уровень'!C153</f>
        <v>32500</v>
      </c>
      <c r="C52" s="594">
        <f>'2 уровень'!D153</f>
        <v>21667</v>
      </c>
      <c r="D52" s="594">
        <f>'2 уровень'!E153</f>
        <v>20593</v>
      </c>
      <c r="E52" s="595">
        <f>'2 уровень'!F153</f>
        <v>95.043153182258735</v>
      </c>
      <c r="F52" s="596">
        <f>'2 уровень'!G153</f>
        <v>25072.45</v>
      </c>
      <c r="G52" s="596">
        <f>'2 уровень'!H153</f>
        <v>16715</v>
      </c>
      <c r="H52" s="596">
        <f>'2 уровень'!I153</f>
        <v>15689.58</v>
      </c>
      <c r="I52" s="596">
        <f>'2 уровень'!J153</f>
        <v>93.865270714926709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23" t="s">
        <v>134</v>
      </c>
      <c r="B53" s="594">
        <f>'2 уровень'!C154</f>
        <v>2640</v>
      </c>
      <c r="C53" s="594">
        <f>'2 уровень'!D154</f>
        <v>1760</v>
      </c>
      <c r="D53" s="594">
        <f>'2 уровень'!E154</f>
        <v>520</v>
      </c>
      <c r="E53" s="595">
        <f>'2 уровень'!F154</f>
        <v>29.545454545454547</v>
      </c>
      <c r="F53" s="596">
        <f>'2 уровень'!G154</f>
        <v>0</v>
      </c>
      <c r="G53" s="596">
        <f>'2 уровень'!H154</f>
        <v>0</v>
      </c>
      <c r="H53" s="596">
        <f>'2 уровень'!I154</f>
        <v>389.58729999999997</v>
      </c>
      <c r="I53" s="596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23" t="s">
        <v>135</v>
      </c>
      <c r="B54" s="594">
        <f>'2 уровень'!C155</f>
        <v>3143</v>
      </c>
      <c r="C54" s="594">
        <f>'2 уровень'!D155</f>
        <v>1886</v>
      </c>
      <c r="D54" s="594">
        <f>'2 уровень'!E155</f>
        <v>1336</v>
      </c>
      <c r="E54" s="595">
        <f>'2 уровень'!F155</f>
        <v>70.83775185577943</v>
      </c>
      <c r="F54" s="596">
        <f>'2 уровень'!G155</f>
        <v>0</v>
      </c>
      <c r="G54" s="596">
        <f>'2 уровень'!H155</f>
        <v>0</v>
      </c>
      <c r="H54" s="596">
        <f>'2 уровень'!I155</f>
        <v>1030.67056</v>
      </c>
      <c r="I54" s="596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598" t="s">
        <v>116</v>
      </c>
      <c r="B55" s="599">
        <f>'2 уровень'!C156</f>
        <v>0</v>
      </c>
      <c r="C55" s="599">
        <f>'2 уровень'!D156</f>
        <v>0</v>
      </c>
      <c r="D55" s="599">
        <f>'2 уровень'!E156</f>
        <v>0</v>
      </c>
      <c r="E55" s="600">
        <f>'2 уровень'!F156</f>
        <v>0</v>
      </c>
      <c r="F55" s="601">
        <f>'2 уровень'!G156</f>
        <v>97254.930062222222</v>
      </c>
      <c r="G55" s="601">
        <f>'2 уровень'!H156</f>
        <v>64837</v>
      </c>
      <c r="H55" s="601">
        <f>'2 уровень'!I156</f>
        <v>51801.367259999999</v>
      </c>
      <c r="I55" s="601">
        <f>'2 уровень'!J156</f>
        <v>79.894762650955471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19</v>
      </c>
      <c r="B56" s="102"/>
      <c r="C56" s="102"/>
      <c r="D56" s="102"/>
      <c r="E56" s="195"/>
      <c r="F56" s="103"/>
      <c r="G56" s="103"/>
      <c r="H56" s="103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592" t="s">
        <v>130</v>
      </c>
      <c r="B57" s="630">
        <f>'Аян '!B23</f>
        <v>438</v>
      </c>
      <c r="C57" s="630">
        <f>'Аян '!C23</f>
        <v>292</v>
      </c>
      <c r="D57" s="630">
        <f>'Аян '!D23</f>
        <v>488</v>
      </c>
      <c r="E57" s="631">
        <f>'Аян '!E23</f>
        <v>167.12328767123287</v>
      </c>
      <c r="F57" s="593">
        <f>'Аян '!F23</f>
        <v>1540.6039766481481</v>
      </c>
      <c r="G57" s="593">
        <f>'Аян '!G23</f>
        <v>1027</v>
      </c>
      <c r="H57" s="593">
        <f>'Аян '!H23</f>
        <v>1623.5173200000002</v>
      </c>
      <c r="I57" s="593">
        <f>'Аян '!I23</f>
        <v>158.08347809152875</v>
      </c>
      <c r="J57" s="108"/>
    </row>
    <row r="58" spans="1:185" ht="30" x14ac:dyDescent="0.25">
      <c r="A58" s="123" t="s">
        <v>83</v>
      </c>
      <c r="B58" s="58">
        <f>'Аян '!B24</f>
        <v>313</v>
      </c>
      <c r="C58" s="58">
        <f>'Аян '!C24</f>
        <v>209</v>
      </c>
      <c r="D58" s="58">
        <f>'Аян '!D24</f>
        <v>328</v>
      </c>
      <c r="E58" s="196">
        <f>'Аян '!E24</f>
        <v>156.9377990430622</v>
      </c>
      <c r="F58" s="64">
        <f>'Аян '!F24</f>
        <v>1019.4867791481481</v>
      </c>
      <c r="G58" s="64">
        <f>'Аян '!G24</f>
        <v>680</v>
      </c>
      <c r="H58" s="64">
        <f>'Аян '!H24</f>
        <v>995.48286000000007</v>
      </c>
      <c r="I58" s="64">
        <f>'Аян '!I24</f>
        <v>146.39453823529414</v>
      </c>
      <c r="J58" s="108"/>
    </row>
    <row r="59" spans="1:185" ht="30" x14ac:dyDescent="0.25">
      <c r="A59" s="123" t="s">
        <v>84</v>
      </c>
      <c r="B59" s="58">
        <f>'Аян '!B25</f>
        <v>95</v>
      </c>
      <c r="C59" s="58">
        <f>'Аян '!C25</f>
        <v>63</v>
      </c>
      <c r="D59" s="58">
        <f>'Аян '!D25</f>
        <v>128</v>
      </c>
      <c r="E59" s="196">
        <f>'Аян '!E25</f>
        <v>203.17460317460316</v>
      </c>
      <c r="F59" s="64">
        <f>'Аян '!F25</f>
        <v>271.9548375</v>
      </c>
      <c r="G59" s="64">
        <f>'Аян '!G25</f>
        <v>181</v>
      </c>
      <c r="H59" s="64">
        <f>'Аян '!H25</f>
        <v>362.26134000000002</v>
      </c>
      <c r="I59" s="64">
        <f>'Аян '!I25</f>
        <v>200.1443867403315</v>
      </c>
      <c r="J59" s="108"/>
    </row>
    <row r="60" spans="1:185" ht="45" x14ac:dyDescent="0.25">
      <c r="A60" s="123" t="s">
        <v>107</v>
      </c>
      <c r="B60" s="58">
        <f>'Аян '!B26</f>
        <v>7</v>
      </c>
      <c r="C60" s="58">
        <f>'Аян '!C26</f>
        <v>5</v>
      </c>
      <c r="D60" s="58">
        <f>'Аян '!D26</f>
        <v>4</v>
      </c>
      <c r="E60" s="196">
        <f>'Аян '!E26</f>
        <v>80</v>
      </c>
      <c r="F60" s="64">
        <f>'Аян '!F26</f>
        <v>58.137884000000007</v>
      </c>
      <c r="G60" s="64">
        <f>'Аян '!G26</f>
        <v>39</v>
      </c>
      <c r="H60" s="64">
        <f>'Аян '!H26</f>
        <v>33.221640000000001</v>
      </c>
      <c r="I60" s="64">
        <f>'Аян '!I26</f>
        <v>85.183692307692311</v>
      </c>
      <c r="J60" s="108"/>
    </row>
    <row r="61" spans="1:185" ht="30" x14ac:dyDescent="0.25">
      <c r="A61" s="123" t="s">
        <v>108</v>
      </c>
      <c r="B61" s="58">
        <f>'Аян '!B27</f>
        <v>23</v>
      </c>
      <c r="C61" s="58">
        <f>'Аян '!C27</f>
        <v>15</v>
      </c>
      <c r="D61" s="58">
        <f>'Аян '!D27</f>
        <v>28</v>
      </c>
      <c r="E61" s="196">
        <f>'Аян '!E27</f>
        <v>186.66666666666666</v>
      </c>
      <c r="F61" s="64">
        <f>'Аян '!F27</f>
        <v>191.02447599999999</v>
      </c>
      <c r="G61" s="64">
        <f>'Аян '!G27</f>
        <v>127</v>
      </c>
      <c r="H61" s="64">
        <f>'Аян '!H27</f>
        <v>232.55148</v>
      </c>
      <c r="I61" s="64">
        <f>'Аян '!I27</f>
        <v>183.11140157480315</v>
      </c>
      <c r="J61" s="108"/>
    </row>
    <row r="62" spans="1:185" ht="30" x14ac:dyDescent="0.25">
      <c r="A62" s="592" t="s">
        <v>122</v>
      </c>
      <c r="B62" s="630">
        <f>'Аян '!B28</f>
        <v>1065</v>
      </c>
      <c r="C62" s="630">
        <f>'Аян '!C28</f>
        <v>709</v>
      </c>
      <c r="D62" s="630">
        <f>'Аян '!D28</f>
        <v>1051</v>
      </c>
      <c r="E62" s="631">
        <f>'Аян '!E28</f>
        <v>148.23695345557121</v>
      </c>
      <c r="F62" s="593">
        <f>'Аян '!F28</f>
        <v>3489.22</v>
      </c>
      <c r="G62" s="593">
        <f>'Аян '!G28</f>
        <v>2326</v>
      </c>
      <c r="H62" s="593">
        <f>'Аян '!H28</f>
        <v>2475.6769300000001</v>
      </c>
      <c r="I62" s="593">
        <f>'Аян '!I28</f>
        <v>106.43494969905419</v>
      </c>
      <c r="J62" s="108"/>
    </row>
    <row r="63" spans="1:185" ht="30" x14ac:dyDescent="0.25">
      <c r="A63" s="123" t="s">
        <v>118</v>
      </c>
      <c r="B63" s="58">
        <f>'Аян '!B29</f>
        <v>200</v>
      </c>
      <c r="C63" s="58">
        <f>'Аян '!C29</f>
        <v>133</v>
      </c>
      <c r="D63" s="58">
        <f>'Аян '!D29</f>
        <v>189</v>
      </c>
      <c r="E63" s="196">
        <f>'Аян '!E29</f>
        <v>142.10526315789474</v>
      </c>
      <c r="F63" s="64">
        <f>'Аян '!F29</f>
        <v>460</v>
      </c>
      <c r="G63" s="64">
        <f>'Аян '!G29</f>
        <v>307</v>
      </c>
      <c r="H63" s="64">
        <f>'Аян '!H29</f>
        <v>435.75173999999998</v>
      </c>
      <c r="I63" s="64">
        <f>'Аян '!I29</f>
        <v>141.93867752442998</v>
      </c>
      <c r="J63" s="108"/>
    </row>
    <row r="64" spans="1:185" ht="60" x14ac:dyDescent="0.25">
      <c r="A64" s="123" t="s">
        <v>85</v>
      </c>
      <c r="B64" s="58">
        <f>'Аян '!B30</f>
        <v>405</v>
      </c>
      <c r="C64" s="58">
        <f>'Аян '!C30</f>
        <v>270</v>
      </c>
      <c r="D64" s="58">
        <f>'Аян '!D30</f>
        <v>254</v>
      </c>
      <c r="E64" s="196">
        <f>'Аян '!E30</f>
        <v>94.074074074074076</v>
      </c>
      <c r="F64" s="64">
        <f>'Аян '!F30</f>
        <v>1830.78</v>
      </c>
      <c r="G64" s="64">
        <f>'Аян '!G30</f>
        <v>1221</v>
      </c>
      <c r="H64" s="64">
        <f>'Аян '!H30</f>
        <v>861.61153999999999</v>
      </c>
      <c r="I64" s="64">
        <f>'Аян '!I30</f>
        <v>70.566055692055699</v>
      </c>
      <c r="J64" s="108"/>
    </row>
    <row r="65" spans="1:185" ht="45" x14ac:dyDescent="0.25">
      <c r="A65" s="123" t="s">
        <v>119</v>
      </c>
      <c r="B65" s="58">
        <f>'Аян '!B31</f>
        <v>210</v>
      </c>
      <c r="C65" s="58">
        <f>'Аян '!C31</f>
        <v>140</v>
      </c>
      <c r="D65" s="58">
        <f>'Аян '!D31</f>
        <v>18</v>
      </c>
      <c r="E65" s="196">
        <f>'Аян '!E31</f>
        <v>12.857142857142856</v>
      </c>
      <c r="F65" s="64">
        <f>'Аян '!F31</f>
        <v>390.6</v>
      </c>
      <c r="G65" s="64">
        <f>'Аян '!G31</f>
        <v>260</v>
      </c>
      <c r="H65" s="64">
        <f>'Аян '!H31</f>
        <v>7.4496899999999986</v>
      </c>
      <c r="I65" s="64">
        <f>'Аян '!I31</f>
        <v>2.8652653846153839</v>
      </c>
      <c r="J65" s="108"/>
    </row>
    <row r="66" spans="1:185" ht="30" x14ac:dyDescent="0.25">
      <c r="A66" s="123" t="s">
        <v>86</v>
      </c>
      <c r="B66" s="58">
        <f>'Аян '!B32</f>
        <v>125</v>
      </c>
      <c r="C66" s="58">
        <f>'Аян '!C32</f>
        <v>83</v>
      </c>
      <c r="D66" s="58">
        <f>'Аян '!D32</f>
        <v>129</v>
      </c>
      <c r="E66" s="196">
        <f>'Аян '!E32</f>
        <v>155.42168674698794</v>
      </c>
      <c r="F66" s="64">
        <f>'Аян '!F32</f>
        <v>681.625</v>
      </c>
      <c r="G66" s="64">
        <f>'Аян '!G32</f>
        <v>454</v>
      </c>
      <c r="H66" s="64">
        <f>'Аян '!H32</f>
        <v>705.38304000000005</v>
      </c>
      <c r="I66" s="64">
        <f>'Аян '!I32</f>
        <v>155.37071365638769</v>
      </c>
      <c r="J66" s="108"/>
    </row>
    <row r="67" spans="1:185" ht="30" x14ac:dyDescent="0.25">
      <c r="A67" s="308" t="s">
        <v>87</v>
      </c>
      <c r="B67" s="603">
        <f>'Аян '!B33</f>
        <v>125</v>
      </c>
      <c r="C67" s="603">
        <f>'Аян '!C33</f>
        <v>83</v>
      </c>
      <c r="D67" s="603">
        <f>'Аян '!D33</f>
        <v>461</v>
      </c>
      <c r="E67" s="604">
        <f>'Аян '!E33</f>
        <v>555.42168674698792</v>
      </c>
      <c r="F67" s="596">
        <f>'Аян '!F33</f>
        <v>126.215</v>
      </c>
      <c r="G67" s="596">
        <f>'Аян '!G33</f>
        <v>84</v>
      </c>
      <c r="H67" s="596">
        <f>'Аян '!H33</f>
        <v>465.48091999999997</v>
      </c>
      <c r="I67" s="596">
        <f>'Аян '!I33</f>
        <v>554.14395238095233</v>
      </c>
      <c r="J67" s="108"/>
    </row>
    <row r="68" spans="1:185" ht="30.75" thickBot="1" x14ac:dyDescent="0.3">
      <c r="A68" s="711" t="s">
        <v>133</v>
      </c>
      <c r="B68" s="603">
        <f>'Аян '!B34</f>
        <v>2110</v>
      </c>
      <c r="C68" s="603">
        <f>'Аян '!C34</f>
        <v>1407</v>
      </c>
      <c r="D68" s="603">
        <f>'Аян '!D34</f>
        <v>754</v>
      </c>
      <c r="E68" s="604">
        <f>'Аян '!E34</f>
        <v>53.589196872778963</v>
      </c>
      <c r="F68" s="596">
        <f>'Аян '!F34</f>
        <v>2160.6822000000002</v>
      </c>
      <c r="G68" s="596">
        <f>'Аян '!G34</f>
        <v>1440</v>
      </c>
      <c r="H68" s="596">
        <f>'Аян '!H34</f>
        <v>770.08511999999996</v>
      </c>
      <c r="I68" s="596">
        <f>'Аян '!I34</f>
        <v>53.478133333333332</v>
      </c>
      <c r="J68" s="108"/>
    </row>
    <row r="69" spans="1:185" ht="15.75" thickBot="1" x14ac:dyDescent="0.3">
      <c r="A69" s="598" t="s">
        <v>4</v>
      </c>
      <c r="B69" s="605">
        <f>'Аян '!B35</f>
        <v>0</v>
      </c>
      <c r="C69" s="605">
        <f>'Аян '!C35</f>
        <v>0</v>
      </c>
      <c r="D69" s="605">
        <f>'Аян '!D35</f>
        <v>0</v>
      </c>
      <c r="E69" s="606">
        <f>'Аян '!E35</f>
        <v>0</v>
      </c>
      <c r="F69" s="601">
        <f>'Аян '!F35</f>
        <v>7190.5061766481476</v>
      </c>
      <c r="G69" s="601">
        <f>'Аян '!G35</f>
        <v>4793</v>
      </c>
      <c r="H69" s="601">
        <f>'Аян '!H35</f>
        <v>4869.2793700000002</v>
      </c>
      <c r="I69" s="601">
        <f>'Аян '!I35</f>
        <v>101.59147444189442</v>
      </c>
      <c r="J69" s="108"/>
    </row>
    <row r="70" spans="1:185" ht="15" customHeight="1" x14ac:dyDescent="0.25">
      <c r="A70" s="101" t="s">
        <v>20</v>
      </c>
      <c r="B70" s="102"/>
      <c r="C70" s="102"/>
      <c r="D70" s="102"/>
      <c r="E70" s="195"/>
      <c r="F70" s="103"/>
      <c r="G70" s="103"/>
      <c r="H70" s="103"/>
      <c r="I70" s="103"/>
      <c r="J70" s="108"/>
    </row>
    <row r="71" spans="1:185" ht="30" x14ac:dyDescent="0.25">
      <c r="A71" s="592" t="s">
        <v>130</v>
      </c>
      <c r="B71" s="589">
        <f>'1 уровень'!C286</f>
        <v>3761</v>
      </c>
      <c r="C71" s="589">
        <f>'1 уровень'!D286</f>
        <v>2508</v>
      </c>
      <c r="D71" s="589">
        <f>'1 уровень'!E286</f>
        <v>2588</v>
      </c>
      <c r="E71" s="590">
        <f>'1 уровень'!F286</f>
        <v>103.18979266347688</v>
      </c>
      <c r="F71" s="593">
        <f>'1 уровень'!G286</f>
        <v>8202.3729666666641</v>
      </c>
      <c r="G71" s="593">
        <f>'1 уровень'!H286</f>
        <v>5469</v>
      </c>
      <c r="H71" s="593">
        <f>'1 уровень'!I286</f>
        <v>5374.737180000001</v>
      </c>
      <c r="I71" s="593">
        <f>'1 уровень'!J286</f>
        <v>98.276415798134963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83</v>
      </c>
      <c r="B72" s="51">
        <f>'1 уровень'!C287</f>
        <v>2709</v>
      </c>
      <c r="C72" s="51">
        <f>'1 уровень'!D287</f>
        <v>1806</v>
      </c>
      <c r="D72" s="51">
        <f>'1 уровень'!E287</f>
        <v>1546</v>
      </c>
      <c r="E72" s="192">
        <f>'1 уровень'!F287</f>
        <v>85.603543743078632</v>
      </c>
      <c r="F72" s="64">
        <f>'1 уровень'!G287</f>
        <v>5539.4856066666653</v>
      </c>
      <c r="G72" s="64">
        <f>'1 уровень'!H287</f>
        <v>3693</v>
      </c>
      <c r="H72" s="64">
        <f>'1 уровень'!I287</f>
        <v>2747.0398400000004</v>
      </c>
      <c r="I72" s="64">
        <f>'1 уровень'!J287</f>
        <v>74.385048470078544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84</v>
      </c>
      <c r="B73" s="51">
        <f>'1 уровень'!C288</f>
        <v>826</v>
      </c>
      <c r="C73" s="51">
        <f>'1 уровень'!D288</f>
        <v>551</v>
      </c>
      <c r="D73" s="51">
        <f>'1 уровень'!E288</f>
        <v>828</v>
      </c>
      <c r="E73" s="192">
        <f>'1 уровень'!F288</f>
        <v>150.2722323049002</v>
      </c>
      <c r="F73" s="64">
        <f>'1 уровень'!G288</f>
        <v>1484.4872</v>
      </c>
      <c r="G73" s="64">
        <f>'1 уровень'!H288</f>
        <v>990</v>
      </c>
      <c r="H73" s="64">
        <f>'1 уровень'!I288</f>
        <v>1511.8671000000002</v>
      </c>
      <c r="I73" s="64">
        <f>'1 уровень'!J288</f>
        <v>152.71384848484851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107</v>
      </c>
      <c r="B74" s="51">
        <f>'1 уровень'!C289</f>
        <v>166</v>
      </c>
      <c r="C74" s="51">
        <f>'1 уровень'!D289</f>
        <v>111</v>
      </c>
      <c r="D74" s="51">
        <f>'1 уровень'!E289</f>
        <v>147</v>
      </c>
      <c r="E74" s="192">
        <f>'1 уровень'!F289</f>
        <v>132.43243243243242</v>
      </c>
      <c r="F74" s="64">
        <f>'1 уровень'!G289</f>
        <v>865.5505599999999</v>
      </c>
      <c r="G74" s="64">
        <f>'1 уровень'!H289</f>
        <v>577</v>
      </c>
      <c r="H74" s="64">
        <f>'1 уровень'!I289</f>
        <v>766.48151999999993</v>
      </c>
      <c r="I74" s="64">
        <f>'1 уровень'!J289</f>
        <v>132.83908492201039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108</v>
      </c>
      <c r="B75" s="71">
        <f>'1 уровень'!C290</f>
        <v>60</v>
      </c>
      <c r="C75" s="71">
        <f>'1 уровень'!D290</f>
        <v>40</v>
      </c>
      <c r="D75" s="71">
        <f>'1 уровень'!E290</f>
        <v>67</v>
      </c>
      <c r="E75" s="198">
        <f>'1 уровень'!F290</f>
        <v>167.5</v>
      </c>
      <c r="F75" s="757">
        <f>'1 уровень'!G290</f>
        <v>312.84959999999995</v>
      </c>
      <c r="G75" s="757">
        <f>'1 уровень'!H290</f>
        <v>209</v>
      </c>
      <c r="H75" s="757">
        <f>'1 уровень'!I290</f>
        <v>349.34871999999996</v>
      </c>
      <c r="I75" s="757">
        <f>'1 уровень'!J290</f>
        <v>167.1524976076555</v>
      </c>
      <c r="J75" s="108"/>
    </row>
    <row r="76" spans="1:185" ht="30" x14ac:dyDescent="0.25">
      <c r="A76" s="592" t="s">
        <v>122</v>
      </c>
      <c r="B76" s="589">
        <f>'1 уровень'!C291</f>
        <v>7800</v>
      </c>
      <c r="C76" s="589">
        <f>'1 уровень'!D291</f>
        <v>5200</v>
      </c>
      <c r="D76" s="589">
        <f>'1 уровень'!E291</f>
        <v>1846</v>
      </c>
      <c r="E76" s="590">
        <f>'1 уровень'!F291</f>
        <v>35.5</v>
      </c>
      <c r="F76" s="593">
        <f>'1 уровень'!G291</f>
        <v>13195.505999999998</v>
      </c>
      <c r="G76" s="593">
        <f>'1 уровень'!H291</f>
        <v>8798</v>
      </c>
      <c r="H76" s="593">
        <f>'1 уровень'!I291</f>
        <v>2223.0942599999998</v>
      </c>
      <c r="I76" s="593">
        <f>'1 уровень'!J291</f>
        <v>25.268177540350077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118</v>
      </c>
      <c r="B77" s="51">
        <f>'1 уровень'!C292</f>
        <v>720</v>
      </c>
      <c r="C77" s="51">
        <f>'1 уровень'!D292</f>
        <v>480</v>
      </c>
      <c r="D77" s="51">
        <f>'1 уровень'!E292</f>
        <v>621</v>
      </c>
      <c r="E77" s="192">
        <f>'1 уровень'!F292</f>
        <v>129.375</v>
      </c>
      <c r="F77" s="64">
        <f>'1 уровень'!G292</f>
        <v>1057.104</v>
      </c>
      <c r="G77" s="64">
        <f>'1 уровень'!H292</f>
        <v>705</v>
      </c>
      <c r="H77" s="64">
        <f>'1 уровень'!I292</f>
        <v>909.45677999999987</v>
      </c>
      <c r="I77" s="64">
        <f>'1 уровень'!J292</f>
        <v>129.00096170212765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85</v>
      </c>
      <c r="B78" s="51">
        <f>'1 уровень'!C293</f>
        <v>4450</v>
      </c>
      <c r="C78" s="51">
        <f>'1 уровень'!D293</f>
        <v>2967</v>
      </c>
      <c r="D78" s="51">
        <f>'1 уровень'!E293</f>
        <v>442</v>
      </c>
      <c r="E78" s="192">
        <f>'1 уровень'!F293</f>
        <v>14.897202561509943</v>
      </c>
      <c r="F78" s="64">
        <f>'1 уровень'!G293</f>
        <v>8811.1299999999992</v>
      </c>
      <c r="G78" s="64">
        <f>'1 уровень'!H293</f>
        <v>5874</v>
      </c>
      <c r="H78" s="64">
        <f>'1 уровень'!I293</f>
        <v>548.34188000000006</v>
      </c>
      <c r="I78" s="64">
        <f>'1 уровень'!J293</f>
        <v>9.3350677562138245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119</v>
      </c>
      <c r="B79" s="51">
        <f>'1 уровень'!C294</f>
        <v>1550</v>
      </c>
      <c r="C79" s="51">
        <f>'1 уровень'!D294</f>
        <v>1033</v>
      </c>
      <c r="D79" s="51">
        <f>'1 уровень'!E294</f>
        <v>653</v>
      </c>
      <c r="E79" s="192">
        <f>'1 уровень'!F294</f>
        <v>63.213939980638912</v>
      </c>
      <c r="F79" s="64">
        <f>'1 уровень'!G294</f>
        <v>1303.55</v>
      </c>
      <c r="G79" s="64">
        <f>'1 уровень'!H294</f>
        <v>869</v>
      </c>
      <c r="H79" s="64">
        <f>'1 уровень'!I294</f>
        <v>427.48548</v>
      </c>
      <c r="I79" s="64">
        <f>'1 уровень'!J294</f>
        <v>49.19280552359033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86</v>
      </c>
      <c r="B80" s="51">
        <f>'1 уровень'!C295</f>
        <v>480</v>
      </c>
      <c r="C80" s="51">
        <f>'1 уровень'!D295</f>
        <v>320</v>
      </c>
      <c r="D80" s="51">
        <f>'1 уровень'!E295</f>
        <v>93</v>
      </c>
      <c r="E80" s="192">
        <f>'1 уровень'!F295</f>
        <v>29.062500000000004</v>
      </c>
      <c r="F80" s="64">
        <f>'1 уровень'!G295</f>
        <v>1643.376</v>
      </c>
      <c r="G80" s="64">
        <f>'1 уровень'!H295</f>
        <v>1096</v>
      </c>
      <c r="H80" s="64">
        <f>'1 уровень'!I295</f>
        <v>314.35544999999996</v>
      </c>
      <c r="I80" s="64">
        <f>'1 уровень'!J295</f>
        <v>28.682066605839413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08" t="s">
        <v>87</v>
      </c>
      <c r="B81" s="594">
        <f>'1 уровень'!C296</f>
        <v>600</v>
      </c>
      <c r="C81" s="594">
        <f>'1 уровень'!D296</f>
        <v>400</v>
      </c>
      <c r="D81" s="594">
        <f>'1 уровень'!E296</f>
        <v>37</v>
      </c>
      <c r="E81" s="595">
        <f>'1 уровень'!F296</f>
        <v>9.25</v>
      </c>
      <c r="F81" s="596">
        <f>'1 уровень'!G296</f>
        <v>380.346</v>
      </c>
      <c r="G81" s="596">
        <f>'1 уровень'!H296</f>
        <v>254</v>
      </c>
      <c r="H81" s="596">
        <f>'1 уровень'!I296</f>
        <v>23.45467</v>
      </c>
      <c r="I81" s="596">
        <f>'1 уровень'!J296</f>
        <v>9.2341220472440941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08" t="s">
        <v>133</v>
      </c>
      <c r="B82" s="594">
        <f>'1 уровень'!C297</f>
        <v>9790</v>
      </c>
      <c r="C82" s="594">
        <f>'1 уровень'!D297</f>
        <v>6527</v>
      </c>
      <c r="D82" s="594">
        <f>'1 уровень'!E297</f>
        <v>6079</v>
      </c>
      <c r="E82" s="595">
        <f>'1 уровень'!F297</f>
        <v>93.136203462540209</v>
      </c>
      <c r="F82" s="596">
        <f>'1 уровень'!G297</f>
        <v>6293.7952000000005</v>
      </c>
      <c r="G82" s="596">
        <f>'1 уровень'!H297</f>
        <v>4196</v>
      </c>
      <c r="H82" s="596">
        <f>'1 уровень'!I297</f>
        <v>3873.4436399999995</v>
      </c>
      <c r="I82" s="596">
        <f>'1 уровень'!J297</f>
        <v>92.312765490943747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07" t="s">
        <v>116</v>
      </c>
      <c r="B83" s="599">
        <f>'1 уровень'!C298</f>
        <v>0</v>
      </c>
      <c r="C83" s="599">
        <f>'1 уровень'!D298</f>
        <v>0</v>
      </c>
      <c r="D83" s="599">
        <f>'1 уровень'!E298</f>
        <v>0</v>
      </c>
      <c r="E83" s="600">
        <f>'1 уровень'!F298</f>
        <v>0</v>
      </c>
      <c r="F83" s="601">
        <f>'1 уровень'!G298</f>
        <v>27691.674166666664</v>
      </c>
      <c r="G83" s="601">
        <f>'1 уровень'!H298</f>
        <v>18463</v>
      </c>
      <c r="H83" s="601">
        <f>'1 уровень'!I298</f>
        <v>11471.275079999999</v>
      </c>
      <c r="I83" s="601">
        <f>'1 уровень'!J298</f>
        <v>62.1311546335915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35" t="s">
        <v>21</v>
      </c>
      <c r="B84" s="263"/>
      <c r="C84" s="263"/>
      <c r="D84" s="745"/>
      <c r="E84" s="264"/>
      <c r="F84" s="207"/>
      <c r="G84" s="207"/>
      <c r="H84" s="749"/>
      <c r="I84" s="207"/>
      <c r="J84" s="108"/>
    </row>
    <row r="85" spans="1:185" ht="30" x14ac:dyDescent="0.25">
      <c r="A85" s="592" t="s">
        <v>130</v>
      </c>
      <c r="B85" s="589">
        <f>'2 уровень'!C184</f>
        <v>5462</v>
      </c>
      <c r="C85" s="589">
        <f>'2 уровень'!D184</f>
        <v>3641</v>
      </c>
      <c r="D85" s="589">
        <f>'2 уровень'!E184</f>
        <v>3631</v>
      </c>
      <c r="E85" s="590">
        <f>'2 уровень'!F184</f>
        <v>99.72535017852239</v>
      </c>
      <c r="F85" s="593">
        <f>'2 уровень'!G184</f>
        <v>13872.77948977778</v>
      </c>
      <c r="G85" s="593">
        <f>'2 уровень'!H184</f>
        <v>9250</v>
      </c>
      <c r="H85" s="593">
        <f>'2 уровень'!I184</f>
        <v>9123.2383000000009</v>
      </c>
      <c r="I85" s="593">
        <f>'2 уровень'!J184</f>
        <v>98.629603243243253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83</v>
      </c>
      <c r="B86" s="266">
        <f>'2 уровень'!C185</f>
        <v>4022</v>
      </c>
      <c r="C86" s="266">
        <f>'2 уровень'!D185</f>
        <v>2681</v>
      </c>
      <c r="D86" s="51">
        <f>'2 уровень'!E185</f>
        <v>2675</v>
      </c>
      <c r="E86" s="267">
        <f>'2 уровень'!F185</f>
        <v>99.776202909362183</v>
      </c>
      <c r="F86" s="205">
        <f>'2 уровень'!G185</f>
        <v>9869.240801777778</v>
      </c>
      <c r="G86" s="205">
        <f>'2 уровень'!H185</f>
        <v>6580</v>
      </c>
      <c r="H86" s="64">
        <f>'2 уровень'!I185</f>
        <v>6468.9558100000004</v>
      </c>
      <c r="I86" s="205">
        <f>'2 уровень'!J185</f>
        <v>98.312398328267477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84</v>
      </c>
      <c r="B87" s="266">
        <f>'2 уровень'!C186</f>
        <v>1221</v>
      </c>
      <c r="C87" s="266">
        <f>'2 уровень'!D186</f>
        <v>814</v>
      </c>
      <c r="D87" s="51">
        <f>'2 уровень'!E186</f>
        <v>838</v>
      </c>
      <c r="E87" s="267">
        <f>'2 уровень'!F186</f>
        <v>102.94840294840296</v>
      </c>
      <c r="F87" s="205">
        <f>'2 уровень'!G186</f>
        <v>2633.2574399999999</v>
      </c>
      <c r="G87" s="205">
        <f>'2 уровень'!H186</f>
        <v>1756</v>
      </c>
      <c r="H87" s="64">
        <f>'2 уровень'!I186</f>
        <v>1915.9576700000002</v>
      </c>
      <c r="I87" s="205">
        <f>'2 уровень'!J186</f>
        <v>109.10920671981779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107</v>
      </c>
      <c r="B88" s="266">
        <f>'2 уровень'!C187</f>
        <v>45</v>
      </c>
      <c r="C88" s="266">
        <f>'2 уровень'!D187</f>
        <v>30</v>
      </c>
      <c r="D88" s="51">
        <f>'2 уровень'!E187</f>
        <v>45</v>
      </c>
      <c r="E88" s="267">
        <f>'2 уровень'!F187</f>
        <v>150</v>
      </c>
      <c r="F88" s="205">
        <f>'2 уровень'!G187</f>
        <v>281.56464</v>
      </c>
      <c r="G88" s="205">
        <f>'2 уровень'!H187</f>
        <v>188</v>
      </c>
      <c r="H88" s="64">
        <f>'2 уровень'!I187</f>
        <v>281.56455</v>
      </c>
      <c r="I88" s="205">
        <f>'2 уровень'!J187</f>
        <v>149.76837765957447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108</v>
      </c>
      <c r="B89" s="266">
        <f>'2 уровень'!C188</f>
        <v>174</v>
      </c>
      <c r="C89" s="266">
        <f>'2 уровень'!D188</f>
        <v>116</v>
      </c>
      <c r="D89" s="51">
        <f>'2 уровень'!E188</f>
        <v>73</v>
      </c>
      <c r="E89" s="267">
        <f>'2 уровень'!F188</f>
        <v>62.931034482758619</v>
      </c>
      <c r="F89" s="205">
        <f>'2 уровень'!G188</f>
        <v>1088.716608</v>
      </c>
      <c r="G89" s="205">
        <f>'2 уровень'!H188</f>
        <v>726</v>
      </c>
      <c r="H89" s="64">
        <f>'2 уровень'!I188</f>
        <v>456.76026999999993</v>
      </c>
      <c r="I89" s="205">
        <f>'2 уровень'!J188</f>
        <v>62.914637741046818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592" t="s">
        <v>122</v>
      </c>
      <c r="B90" s="589">
        <f>'2 уровень'!C189</f>
        <v>7499</v>
      </c>
      <c r="C90" s="589">
        <f>'2 уровень'!D189</f>
        <v>4999</v>
      </c>
      <c r="D90" s="589">
        <f>'2 уровень'!E189</f>
        <v>3921</v>
      </c>
      <c r="E90" s="590">
        <f>'2 уровень'!F189</f>
        <v>166.87634622932177</v>
      </c>
      <c r="F90" s="593">
        <f>'2 уровень'!G189</f>
        <v>15211.70695</v>
      </c>
      <c r="G90" s="593">
        <f>'2 уровень'!H189</f>
        <v>10141</v>
      </c>
      <c r="H90" s="593">
        <f>'2 уровень'!I189</f>
        <v>9474.0687899999994</v>
      </c>
      <c r="I90" s="593">
        <f>'2 уровень'!J189</f>
        <v>93.42341771028498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118</v>
      </c>
      <c r="B91" s="266">
        <f>'2 уровень'!C190</f>
        <v>1000</v>
      </c>
      <c r="C91" s="266">
        <f>'2 уровень'!D190</f>
        <v>666</v>
      </c>
      <c r="D91" s="51">
        <f>'2 уровень'!E190</f>
        <v>655</v>
      </c>
      <c r="E91" s="267">
        <f>'2 уровень'!F190</f>
        <v>189.47227355443016</v>
      </c>
      <c r="F91" s="205">
        <f>'2 уровень'!G190</f>
        <v>1753.87</v>
      </c>
      <c r="G91" s="205">
        <f>'2 уровень'!H190</f>
        <v>1169</v>
      </c>
      <c r="H91" s="64">
        <f>'2 уровень'!I190</f>
        <v>1166.0150500000002</v>
      </c>
      <c r="I91" s="205">
        <f>'2 уровень'!J190</f>
        <v>99.744657827202758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85</v>
      </c>
      <c r="B92" s="266">
        <f>'2 уровень'!C191</f>
        <v>5350</v>
      </c>
      <c r="C92" s="266">
        <f>'2 уровень'!D191</f>
        <v>3567</v>
      </c>
      <c r="D92" s="51">
        <f>'2 уровень'!E191</f>
        <v>2154</v>
      </c>
      <c r="E92" s="267">
        <f>'2 уровень'!F191</f>
        <v>60.386879730866269</v>
      </c>
      <c r="F92" s="205">
        <f>'2 уровень'!G191</f>
        <v>11096.642</v>
      </c>
      <c r="G92" s="205">
        <f>'2 уровень'!H191</f>
        <v>7398</v>
      </c>
      <c r="H92" s="64">
        <f>'2 уровень'!I191</f>
        <v>6147.9123899999995</v>
      </c>
      <c r="I92" s="205">
        <f>'2 уровень'!J191</f>
        <v>83.102357258718555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119</v>
      </c>
      <c r="B93" s="266">
        <f>'2 уровень'!C192</f>
        <v>634</v>
      </c>
      <c r="C93" s="266">
        <f>'2 уровень'!D192</f>
        <v>423</v>
      </c>
      <c r="D93" s="51">
        <f>'2 уровень'!E192</f>
        <v>672</v>
      </c>
      <c r="E93" s="267">
        <f>'2 уровень'!F192</f>
        <v>158.86524822695037</v>
      </c>
      <c r="F93" s="205">
        <f>'2 уровень'!G192</f>
        <v>640.97400000000005</v>
      </c>
      <c r="G93" s="205">
        <f>'2 уровень'!H192</f>
        <v>427</v>
      </c>
      <c r="H93" s="64">
        <f>'2 уровень'!I192</f>
        <v>706.47681</v>
      </c>
      <c r="I93" s="205">
        <f>'2 уровень'!J192</f>
        <v>165.45124355971896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86</v>
      </c>
      <c r="B94" s="266">
        <f>'2 уровень'!C193</f>
        <v>410</v>
      </c>
      <c r="C94" s="266">
        <f>'2 уровень'!D193</f>
        <v>273</v>
      </c>
      <c r="D94" s="51">
        <f>'2 уровень'!E193</f>
        <v>343</v>
      </c>
      <c r="E94" s="267">
        <f>'2 уровень'!F193</f>
        <v>125.64102564102564</v>
      </c>
      <c r="F94" s="205">
        <f>'2 уровень'!G193</f>
        <v>1640.3485000000001</v>
      </c>
      <c r="G94" s="205">
        <f>'2 уровень'!H193</f>
        <v>1094</v>
      </c>
      <c r="H94" s="64">
        <f>'2 уровень'!I193</f>
        <v>1379.8776099999998</v>
      </c>
      <c r="I94" s="205">
        <f>'2 уровень'!J193</f>
        <v>126.13140859232172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08" t="s">
        <v>87</v>
      </c>
      <c r="B95" s="608">
        <f>'2 уровень'!C194</f>
        <v>105</v>
      </c>
      <c r="C95" s="608">
        <f>'2 уровень'!D194</f>
        <v>70</v>
      </c>
      <c r="D95" s="594">
        <f>'2 уровень'!E194</f>
        <v>97</v>
      </c>
      <c r="E95" s="609">
        <f>'2 уровень'!F194</f>
        <v>138.57142857142856</v>
      </c>
      <c r="F95" s="597">
        <f>'2 уровень'!G194</f>
        <v>79.872450000000015</v>
      </c>
      <c r="G95" s="597">
        <f>'2 уровень'!H194</f>
        <v>53</v>
      </c>
      <c r="H95" s="596">
        <f>'2 уровень'!I194</f>
        <v>73.786929999999998</v>
      </c>
      <c r="I95" s="597">
        <f>'2 уровень'!J194</f>
        <v>139.22062264150944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11" t="s">
        <v>133</v>
      </c>
      <c r="B96" s="608">
        <f>'2 уровень'!C195</f>
        <v>16183</v>
      </c>
      <c r="C96" s="608">
        <f>'2 уровень'!D195</f>
        <v>10789</v>
      </c>
      <c r="D96" s="594">
        <f>'2 уровень'!E195</f>
        <v>4380</v>
      </c>
      <c r="E96" s="609">
        <f>'2 уровень'!F195</f>
        <v>41.590784421283601</v>
      </c>
      <c r="F96" s="597">
        <f>'2 уровень'!G195</f>
        <v>12484.537179999999</v>
      </c>
      <c r="G96" s="597">
        <f>'2 уровень'!H195</f>
        <v>8323</v>
      </c>
      <c r="H96" s="596">
        <f>'2 уровень'!I195</f>
        <v>3272.5832399999999</v>
      </c>
      <c r="I96" s="597">
        <f>'2 уровень'!J195</f>
        <v>39.319755376667068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29" t="s">
        <v>134</v>
      </c>
      <c r="B97" s="608">
        <f>'2 уровень'!C196</f>
        <v>830</v>
      </c>
      <c r="C97" s="608">
        <f>'2 уровень'!D196</f>
        <v>553</v>
      </c>
      <c r="D97" s="594">
        <f>'2 уровень'!E196</f>
        <v>343</v>
      </c>
      <c r="E97" s="609">
        <f>'2 уровень'!F196</f>
        <v>62.025316455696199</v>
      </c>
      <c r="F97" s="597">
        <f>'2 уровень'!G196</f>
        <v>0</v>
      </c>
      <c r="G97" s="597">
        <f>'2 уровень'!H196</f>
        <v>0</v>
      </c>
      <c r="H97" s="596">
        <f>'2 уровень'!I196</f>
        <v>264.61078000000003</v>
      </c>
      <c r="I97" s="597">
        <f>'2 уровень'!J196</f>
        <v>0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11" t="s">
        <v>135</v>
      </c>
      <c r="B98" s="608">
        <f>'2 уровень'!C197</f>
        <v>300</v>
      </c>
      <c r="C98" s="608">
        <f>'2 уровень'!D197</f>
        <v>180</v>
      </c>
      <c r="D98" s="594">
        <f>'2 уровень'!E197</f>
        <v>21</v>
      </c>
      <c r="E98" s="609">
        <f>'2 уровень'!F197</f>
        <v>0</v>
      </c>
      <c r="F98" s="597">
        <f>'2 уровень'!G197</f>
        <v>0</v>
      </c>
      <c r="G98" s="597">
        <f>'2 уровень'!H197</f>
        <v>0</v>
      </c>
      <c r="H98" s="596">
        <f>'2 уровень'!I197</f>
        <v>16.200659999999999</v>
      </c>
      <c r="I98" s="597">
        <f>'2 уровень'!J197</f>
        <v>0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598" t="s">
        <v>4</v>
      </c>
      <c r="B99" s="610">
        <f>'2 уровень'!C198</f>
        <v>0</v>
      </c>
      <c r="C99" s="610">
        <f>'2 уровень'!D198</f>
        <v>0</v>
      </c>
      <c r="D99" s="599">
        <f>'2 уровень'!E198</f>
        <v>0</v>
      </c>
      <c r="E99" s="611">
        <f>'2 уровень'!F198</f>
        <v>0</v>
      </c>
      <c r="F99" s="602">
        <f>'2 уровень'!G198</f>
        <v>41569.023619777785</v>
      </c>
      <c r="G99" s="602">
        <f>'2 уровень'!H198</f>
        <v>27714</v>
      </c>
      <c r="H99" s="601">
        <f>'2 уровень'!I198</f>
        <v>21869.890330000002</v>
      </c>
      <c r="I99" s="602">
        <f>'2 уровень'!J198</f>
        <v>78.912788951432503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35" t="s">
        <v>22</v>
      </c>
      <c r="B100" s="263"/>
      <c r="C100" s="263"/>
      <c r="D100" s="745"/>
      <c r="E100" s="264"/>
      <c r="F100" s="207"/>
      <c r="G100" s="207"/>
      <c r="H100" s="749"/>
      <c r="I100" s="207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592" t="s">
        <v>130</v>
      </c>
      <c r="B101" s="627">
        <f>'2 уровень'!C216</f>
        <v>3955</v>
      </c>
      <c r="C101" s="627">
        <f>'2 уровень'!D216</f>
        <v>2637</v>
      </c>
      <c r="D101" s="627">
        <f>'2 уровень'!E216</f>
        <v>2431</v>
      </c>
      <c r="E101" s="628">
        <f>'2 уровень'!F216</f>
        <v>92.188092529389451</v>
      </c>
      <c r="F101" s="629">
        <f>'2 уровень'!G216</f>
        <v>9534.1808515555549</v>
      </c>
      <c r="G101" s="629">
        <f>'2 уровень'!H216</f>
        <v>6356</v>
      </c>
      <c r="H101" s="629">
        <f>'2 уровень'!I216</f>
        <v>4846.6164900000003</v>
      </c>
      <c r="I101" s="629">
        <f>'2 уровень'!J216</f>
        <v>76.252619414726254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83</v>
      </c>
      <c r="B102" s="295">
        <f>'2 уровень'!C217</f>
        <v>3022</v>
      </c>
      <c r="C102" s="295">
        <f>'2 уровень'!D217</f>
        <v>2015</v>
      </c>
      <c r="D102" s="71">
        <f>'2 уровень'!E217</f>
        <v>1857</v>
      </c>
      <c r="E102" s="296">
        <f>'2 уровень'!F217</f>
        <v>92.158808933002476</v>
      </c>
      <c r="F102" s="297">
        <f>'2 уровень'!G217</f>
        <v>7415.4265795555557</v>
      </c>
      <c r="G102" s="297">
        <f>'2 уровень'!H217</f>
        <v>4944</v>
      </c>
      <c r="H102" s="750">
        <f>'2 уровень'!I217</f>
        <v>3367.3304600000006</v>
      </c>
      <c r="I102" s="297">
        <f>'2 уровень'!J217</f>
        <v>68.109434870550174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84</v>
      </c>
      <c r="B103" s="295">
        <f>'2 уровень'!C218</f>
        <v>907</v>
      </c>
      <c r="C103" s="295">
        <f>'2 уровень'!D218</f>
        <v>605</v>
      </c>
      <c r="D103" s="71">
        <f>'2 уровень'!E218</f>
        <v>514</v>
      </c>
      <c r="E103" s="296">
        <f>'2 уровень'!F218</f>
        <v>84.958677685950406</v>
      </c>
      <c r="F103" s="297">
        <f>'2 уровень'!G218</f>
        <v>1956.07248</v>
      </c>
      <c r="G103" s="297">
        <f>'2 уровень'!H218</f>
        <v>1304</v>
      </c>
      <c r="H103" s="750">
        <f>'2 уровень'!I218</f>
        <v>1103.86663</v>
      </c>
      <c r="I103" s="297">
        <f>'2 уровень'!J218</f>
        <v>84.65234892638037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107</v>
      </c>
      <c r="B104" s="295">
        <f>'2 уровень'!C219</f>
        <v>26</v>
      </c>
      <c r="C104" s="295">
        <f>'2 уровень'!D219</f>
        <v>17</v>
      </c>
      <c r="D104" s="71">
        <f>'2 уровень'!E219</f>
        <v>60</v>
      </c>
      <c r="E104" s="296">
        <f>'2 уровень'!F219</f>
        <v>352.94117647058823</v>
      </c>
      <c r="F104" s="297">
        <f>'2 уровень'!G219</f>
        <v>162.68179200000003</v>
      </c>
      <c r="G104" s="297">
        <f>'2 уровень'!H219</f>
        <v>108</v>
      </c>
      <c r="H104" s="750">
        <f>'2 уровень'!I219</f>
        <v>375.4194</v>
      </c>
      <c r="I104" s="297">
        <f>'2 уровень'!J219</f>
        <v>347.61055555555555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108</v>
      </c>
      <c r="B105" s="204">
        <f>'2 уровень'!C220</f>
        <v>0</v>
      </c>
      <c r="C105" s="204">
        <f>'2 уровень'!D220</f>
        <v>0</v>
      </c>
      <c r="D105" s="50">
        <f>'2 уровень'!E220</f>
        <v>0</v>
      </c>
      <c r="E105" s="265">
        <f>'2 уровень'!F220</f>
        <v>0</v>
      </c>
      <c r="F105" s="203">
        <f>'2 уровень'!G220</f>
        <v>0</v>
      </c>
      <c r="G105" s="203">
        <f>'2 уровень'!H220</f>
        <v>0</v>
      </c>
      <c r="H105" s="751">
        <f>'2 уровень'!I220</f>
        <v>0</v>
      </c>
      <c r="I105" s="203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592" t="s">
        <v>122</v>
      </c>
      <c r="B106" s="627">
        <f>'2 уровень'!C221</f>
        <v>4955</v>
      </c>
      <c r="C106" s="627">
        <f>'2 уровень'!D221</f>
        <v>3304</v>
      </c>
      <c r="D106" s="627">
        <f>'2 уровень'!E221</f>
        <v>919</v>
      </c>
      <c r="E106" s="628">
        <f>'2 уровень'!F221</f>
        <v>27.814769975786923</v>
      </c>
      <c r="F106" s="629">
        <f>'2 уровень'!G221</f>
        <v>9697.1268000000018</v>
      </c>
      <c r="G106" s="629">
        <f>'2 уровень'!H221</f>
        <v>6465</v>
      </c>
      <c r="H106" s="629">
        <f>'2 уровень'!I221</f>
        <v>773.61194000000012</v>
      </c>
      <c r="I106" s="629">
        <f>'2 уровень'!J221</f>
        <v>11.966155297757156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118</v>
      </c>
      <c r="B107" s="295">
        <f>'2 уровень'!C222</f>
        <v>100</v>
      </c>
      <c r="C107" s="295">
        <f>'2 уровень'!D222</f>
        <v>67</v>
      </c>
      <c r="D107" s="71">
        <f>'2 уровень'!E222</f>
        <v>72</v>
      </c>
      <c r="E107" s="296">
        <f>'2 уровень'!F222</f>
        <v>107.46268656716418</v>
      </c>
      <c r="F107" s="297">
        <f>'2 уровень'!G222</f>
        <v>175.387</v>
      </c>
      <c r="G107" s="297">
        <f>'2 уровень'!H222</f>
        <v>117</v>
      </c>
      <c r="H107" s="750">
        <f>'2 уровень'!I222</f>
        <v>127.5744</v>
      </c>
      <c r="I107" s="297">
        <f>'2 уровень'!J222</f>
        <v>109.03794871794872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85</v>
      </c>
      <c r="B108" s="295">
        <f>'2 уровень'!C223</f>
        <v>4350</v>
      </c>
      <c r="C108" s="295">
        <f>'2 уровень'!D223</f>
        <v>2900</v>
      </c>
      <c r="D108" s="71">
        <f>'2 уровень'!E223</f>
        <v>145</v>
      </c>
      <c r="E108" s="296">
        <f>'2 уровень'!F223</f>
        <v>5</v>
      </c>
      <c r="F108" s="297">
        <f>'2 уровень'!G223</f>
        <v>8831.9325000000008</v>
      </c>
      <c r="G108" s="297">
        <f>'2 уровень'!H223</f>
        <v>5888</v>
      </c>
      <c r="H108" s="750">
        <f>'2 уровень'!I223</f>
        <v>110.7706</v>
      </c>
      <c r="I108" s="297">
        <f>'2 уровень'!J223</f>
        <v>1.8812941576086954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119</v>
      </c>
      <c r="B109" s="295">
        <f>'2 уровень'!C224</f>
        <v>315</v>
      </c>
      <c r="C109" s="295">
        <f>'2 уровень'!D224</f>
        <v>210</v>
      </c>
      <c r="D109" s="71">
        <f>'2 уровень'!E224</f>
        <v>653</v>
      </c>
      <c r="E109" s="296">
        <f>'2 уровень'!F224</f>
        <v>310.95238095238096</v>
      </c>
      <c r="F109" s="297">
        <f>'2 уровень'!G224</f>
        <v>318.46499999999997</v>
      </c>
      <c r="G109" s="297">
        <f>'2 уровень'!H224</f>
        <v>212</v>
      </c>
      <c r="H109" s="750">
        <f>'2 уровень'!I224</f>
        <v>497.99313000000006</v>
      </c>
      <c r="I109" s="297">
        <f>'2 уровень'!J224</f>
        <v>234.90241981132081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86</v>
      </c>
      <c r="B110" s="295">
        <f>'2 уровень'!C225</f>
        <v>70</v>
      </c>
      <c r="C110" s="295">
        <f>'2 уровень'!D225</f>
        <v>47</v>
      </c>
      <c r="D110" s="71">
        <f>'2 уровень'!E225</f>
        <v>0</v>
      </c>
      <c r="E110" s="296">
        <f>'2 уровень'!F225</f>
        <v>0</v>
      </c>
      <c r="F110" s="297">
        <f>'2 уровень'!G225</f>
        <v>280.05950000000001</v>
      </c>
      <c r="G110" s="297">
        <f>'2 уровень'!H225</f>
        <v>187</v>
      </c>
      <c r="H110" s="750">
        <f>'2 уровень'!I225</f>
        <v>0</v>
      </c>
      <c r="I110" s="297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08" t="s">
        <v>87</v>
      </c>
      <c r="B111" s="612">
        <f>'2 уровень'!C226</f>
        <v>120</v>
      </c>
      <c r="C111" s="612">
        <f>'2 уровень'!D226</f>
        <v>80</v>
      </c>
      <c r="D111" s="746">
        <f>'2 уровень'!E226</f>
        <v>49</v>
      </c>
      <c r="E111" s="613">
        <f>'2 уровень'!F226</f>
        <v>61.250000000000007</v>
      </c>
      <c r="F111" s="614">
        <f>'2 уровень'!G226</f>
        <v>91.282800000000009</v>
      </c>
      <c r="G111" s="614">
        <f>'2 уровень'!H226</f>
        <v>61</v>
      </c>
      <c r="H111" s="752">
        <f>'2 уровень'!I226</f>
        <v>37.273809999999997</v>
      </c>
      <c r="I111" s="614">
        <f>'2 уровень'!J226</f>
        <v>61.104606557377053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23" t="s">
        <v>133</v>
      </c>
      <c r="B112" s="612">
        <f>'2 уровень'!C227</f>
        <v>10213</v>
      </c>
      <c r="C112" s="612">
        <f>'2 уровень'!D227</f>
        <v>6809</v>
      </c>
      <c r="D112" s="746">
        <f>'2 уровень'!E227</f>
        <v>4963</v>
      </c>
      <c r="E112" s="613">
        <f>'2 уровень'!F227</f>
        <v>72.888823615802607</v>
      </c>
      <c r="F112" s="614">
        <f>'2 уровень'!G227</f>
        <v>7878.9209800000008</v>
      </c>
      <c r="G112" s="614">
        <f>'2 уровень'!H227</f>
        <v>5253</v>
      </c>
      <c r="H112" s="752">
        <f>'2 уровень'!I227</f>
        <v>3695.1528400000002</v>
      </c>
      <c r="I112" s="614">
        <f>'2 уровень'!J227</f>
        <v>70.343667237768898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23" t="s">
        <v>135</v>
      </c>
      <c r="B113" s="612">
        <f>'2 уровень'!C228</f>
        <v>300</v>
      </c>
      <c r="C113" s="612">
        <f>'2 уровень'!D228</f>
        <v>180</v>
      </c>
      <c r="D113" s="746">
        <f>'2 уровень'!E228</f>
        <v>279</v>
      </c>
      <c r="E113" s="613">
        <f>'2 уровень'!F228</f>
        <v>155</v>
      </c>
      <c r="F113" s="614">
        <f>'2 уровень'!G228</f>
        <v>0</v>
      </c>
      <c r="G113" s="614">
        <f>'2 уровень'!H228</f>
        <v>0</v>
      </c>
      <c r="H113" s="752">
        <f>'2 уровень'!I228</f>
        <v>215.23734000000002</v>
      </c>
      <c r="I113" s="614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598" t="s">
        <v>117</v>
      </c>
      <c r="B114" s="615">
        <f>'2 уровень'!C229</f>
        <v>0</v>
      </c>
      <c r="C114" s="615">
        <f>'2 уровень'!D229</f>
        <v>0</v>
      </c>
      <c r="D114" s="747">
        <f>'2 уровень'!E229</f>
        <v>0</v>
      </c>
      <c r="E114" s="616">
        <f>'2 уровень'!F229</f>
        <v>0</v>
      </c>
      <c r="F114" s="617">
        <f>'2 уровень'!G229</f>
        <v>27110.228631555561</v>
      </c>
      <c r="G114" s="617">
        <f>'2 уровень'!H229</f>
        <v>18074</v>
      </c>
      <c r="H114" s="753">
        <f>'2 уровень'!I229</f>
        <v>9315.3812699999999</v>
      </c>
      <c r="I114" s="617">
        <f>'2 уровень'!J229</f>
        <v>51.540230552174393</v>
      </c>
      <c r="J114" s="108"/>
    </row>
    <row r="115" spans="1:185" ht="15" customHeight="1" x14ac:dyDescent="0.25">
      <c r="A115" s="235" t="s">
        <v>23</v>
      </c>
      <c r="B115" s="102"/>
      <c r="C115" s="102"/>
      <c r="D115" s="102"/>
      <c r="E115" s="195"/>
      <c r="F115" s="103"/>
      <c r="G115" s="103"/>
      <c r="H115" s="103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592" t="s">
        <v>130</v>
      </c>
      <c r="B116" s="589">
        <f>'1 уровень'!C316</f>
        <v>4927</v>
      </c>
      <c r="C116" s="589">
        <f>'1 уровень'!D316</f>
        <v>3285</v>
      </c>
      <c r="D116" s="589">
        <f>'1 уровень'!E316</f>
        <v>2865</v>
      </c>
      <c r="E116" s="590">
        <f>'1 уровень'!F316</f>
        <v>87.214611872146122</v>
      </c>
      <c r="F116" s="593">
        <f>'1 уровень'!G316</f>
        <v>10816.080474074073</v>
      </c>
      <c r="G116" s="593">
        <f>'1 уровень'!H316</f>
        <v>7210</v>
      </c>
      <c r="H116" s="593">
        <f>'1 уровень'!I316</f>
        <v>6693.4898800000001</v>
      </c>
      <c r="I116" s="593">
        <f>'1 уровень'!J316</f>
        <v>92.836198058252421</v>
      </c>
      <c r="J116" s="108"/>
    </row>
    <row r="117" spans="1:185" ht="30" x14ac:dyDescent="0.25">
      <c r="A117" s="123" t="s">
        <v>83</v>
      </c>
      <c r="B117" s="51">
        <f>'1 уровень'!C317</f>
        <v>3532</v>
      </c>
      <c r="C117" s="51">
        <f>'1 уровень'!D317</f>
        <v>2355</v>
      </c>
      <c r="D117" s="51">
        <f>'1 уровень'!E317</f>
        <v>2115</v>
      </c>
      <c r="E117" s="192">
        <f>'1 уровень'!F317</f>
        <v>89.808917197452232</v>
      </c>
      <c r="F117" s="64">
        <f>'1 уровень'!G317</f>
        <v>7222.393194074074</v>
      </c>
      <c r="G117" s="64">
        <f>'1 уровень'!H317</f>
        <v>4815</v>
      </c>
      <c r="H117" s="64">
        <f>'1 уровень'!I317</f>
        <v>4189.4139000000005</v>
      </c>
      <c r="I117" s="64">
        <f>'1 уровень'!J317</f>
        <v>87.007557632398772</v>
      </c>
      <c r="J117" s="108"/>
    </row>
    <row r="118" spans="1:185" ht="30" x14ac:dyDescent="0.25">
      <c r="A118" s="123" t="s">
        <v>84</v>
      </c>
      <c r="B118" s="51">
        <f>'1 уровень'!C318</f>
        <v>1077</v>
      </c>
      <c r="C118" s="51">
        <f>'1 уровень'!D318</f>
        <v>718</v>
      </c>
      <c r="D118" s="51">
        <f>'1 уровень'!E318</f>
        <v>427</v>
      </c>
      <c r="E118" s="192">
        <f>'1 уровень'!F318</f>
        <v>59.470752089136489</v>
      </c>
      <c r="F118" s="64">
        <f>'1 уровень'!G318</f>
        <v>1935.5844</v>
      </c>
      <c r="G118" s="64">
        <f>'1 уровень'!H318</f>
        <v>1290</v>
      </c>
      <c r="H118" s="64">
        <f>'1 уровень'!I318</f>
        <v>819.90230000000008</v>
      </c>
      <c r="I118" s="64">
        <f>'1 уровень'!J318</f>
        <v>63.558317829457366</v>
      </c>
      <c r="J118" s="108"/>
    </row>
    <row r="119" spans="1:185" s="47" customFormat="1" ht="45" x14ac:dyDescent="0.25">
      <c r="A119" s="123" t="s">
        <v>107</v>
      </c>
      <c r="B119" s="71">
        <f>'1 уровень'!C319</f>
        <v>147</v>
      </c>
      <c r="C119" s="71">
        <f>'1 уровень'!D319</f>
        <v>98</v>
      </c>
      <c r="D119" s="50">
        <f>'1 уровень'!E319</f>
        <v>146</v>
      </c>
      <c r="E119" s="191">
        <f>'1 уровень'!F319</f>
        <v>148.9795918367347</v>
      </c>
      <c r="F119" s="48">
        <f>'1 уровень'!G319</f>
        <v>766.48152000000005</v>
      </c>
      <c r="G119" s="48">
        <f>'1 уровень'!H319</f>
        <v>511</v>
      </c>
      <c r="H119" s="48">
        <f>'1 уровень'!I319</f>
        <v>761.26735999999983</v>
      </c>
      <c r="I119" s="48">
        <f>'1 уровень'!J319</f>
        <v>148.97599999999997</v>
      </c>
      <c r="J119" s="108"/>
    </row>
    <row r="120" spans="1:185" ht="30" x14ac:dyDescent="0.25">
      <c r="A120" s="123" t="s">
        <v>108</v>
      </c>
      <c r="B120" s="51">
        <f>'1 уровень'!C320</f>
        <v>171</v>
      </c>
      <c r="C120" s="51">
        <f>'1 уровень'!D320</f>
        <v>114</v>
      </c>
      <c r="D120" s="51">
        <f>'1 уровень'!E320</f>
        <v>177</v>
      </c>
      <c r="E120" s="192">
        <f>'1 уровень'!F320</f>
        <v>155.26315789473685</v>
      </c>
      <c r="F120" s="64">
        <f>'1 уровень'!G320</f>
        <v>891.62135999999998</v>
      </c>
      <c r="G120" s="64">
        <f>'1 уровень'!H320</f>
        <v>594</v>
      </c>
      <c r="H120" s="64">
        <f>'1 уровень'!I320</f>
        <v>922.90631999999994</v>
      </c>
      <c r="I120" s="64">
        <f>'1 уровень'!J320</f>
        <v>155.37143434343432</v>
      </c>
      <c r="J120" s="108"/>
    </row>
    <row r="121" spans="1:185" ht="30" x14ac:dyDescent="0.25">
      <c r="A121" s="592" t="s">
        <v>122</v>
      </c>
      <c r="B121" s="589">
        <f>'1 уровень'!C321</f>
        <v>7528</v>
      </c>
      <c r="C121" s="589">
        <f>'1 уровень'!D321</f>
        <v>5019</v>
      </c>
      <c r="D121" s="589">
        <f>'1 уровень'!E321</f>
        <v>3516</v>
      </c>
      <c r="E121" s="590">
        <f>'1 уровень'!F321</f>
        <v>70.053795576808128</v>
      </c>
      <c r="F121" s="593">
        <f>'1 уровень'!G321</f>
        <v>11230.92001</v>
      </c>
      <c r="G121" s="593">
        <f>'1 уровень'!H321</f>
        <v>7486</v>
      </c>
      <c r="H121" s="593">
        <f>'1 уровень'!I321</f>
        <v>7604.4588800000001</v>
      </c>
      <c r="I121" s="593">
        <f>'1 уровень'!J321</f>
        <v>101.58240555703981</v>
      </c>
      <c r="J121" s="108"/>
    </row>
    <row r="122" spans="1:185" ht="30" x14ac:dyDescent="0.25">
      <c r="A122" s="123" t="s">
        <v>118</v>
      </c>
      <c r="B122" s="51">
        <f>'1 уровень'!C322</f>
        <v>1200</v>
      </c>
      <c r="C122" s="51">
        <f>'1 уровень'!D322</f>
        <v>800</v>
      </c>
      <c r="D122" s="51">
        <f>'1 уровень'!E322</f>
        <v>520</v>
      </c>
      <c r="E122" s="192">
        <f>'1 уровень'!F322</f>
        <v>65</v>
      </c>
      <c r="F122" s="64">
        <f>'1 уровень'!G322</f>
        <v>1761.84</v>
      </c>
      <c r="G122" s="64">
        <f>'1 уровень'!H322</f>
        <v>1175</v>
      </c>
      <c r="H122" s="64">
        <f>'1 уровень'!I322</f>
        <v>774.57349999999997</v>
      </c>
      <c r="I122" s="64">
        <f>'1 уровень'!J322</f>
        <v>65.921148936170212</v>
      </c>
      <c r="J122" s="108"/>
    </row>
    <row r="123" spans="1:185" ht="60" x14ac:dyDescent="0.25">
      <c r="A123" s="123" t="s">
        <v>85</v>
      </c>
      <c r="B123" s="51">
        <f>'1 уровень'!C323</f>
        <v>4650</v>
      </c>
      <c r="C123" s="51">
        <f>'1 уровень'!D323</f>
        <v>3100</v>
      </c>
      <c r="D123" s="51">
        <f>'1 уровень'!E323</f>
        <v>2682</v>
      </c>
      <c r="E123" s="192">
        <f>'1 уровень'!F323</f>
        <v>86.516129032258064</v>
      </c>
      <c r="F123" s="64">
        <f>'1 уровень'!G323</f>
        <v>8226.6310200000007</v>
      </c>
      <c r="G123" s="64">
        <f>'1 уровень'!H323</f>
        <v>5484</v>
      </c>
      <c r="H123" s="64">
        <f>'1 уровень'!I323</f>
        <v>6176.4668300000003</v>
      </c>
      <c r="I123" s="64">
        <f>'1 уровень'!J323</f>
        <v>112.62703920495989</v>
      </c>
      <c r="J123" s="108"/>
    </row>
    <row r="124" spans="1:185" ht="45" x14ac:dyDescent="0.25">
      <c r="A124" s="123" t="s">
        <v>119</v>
      </c>
      <c r="B124" s="51">
        <f>'1 уровень'!C324</f>
        <v>459</v>
      </c>
      <c r="C124" s="51">
        <f>'1 уровень'!D324</f>
        <v>306</v>
      </c>
      <c r="D124" s="51">
        <f>'1 уровень'!E324</f>
        <v>122</v>
      </c>
      <c r="E124" s="192">
        <f>'1 уровень'!F324</f>
        <v>39.869281045751634</v>
      </c>
      <c r="F124" s="64">
        <f>'1 уровень'!G324</f>
        <v>386.01900000000001</v>
      </c>
      <c r="G124" s="64">
        <f>'1 уровень'!H324</f>
        <v>257</v>
      </c>
      <c r="H124" s="64">
        <f>'1 уровень'!I324</f>
        <v>83.96238000000001</v>
      </c>
      <c r="I124" s="64">
        <f>'1 уровень'!J324</f>
        <v>32.670186770428018</v>
      </c>
      <c r="J124" s="108"/>
    </row>
    <row r="125" spans="1:185" ht="30" x14ac:dyDescent="0.25">
      <c r="A125" s="123" t="s">
        <v>86</v>
      </c>
      <c r="B125" s="51">
        <f>'1 уровень'!C325</f>
        <v>30</v>
      </c>
      <c r="C125" s="51">
        <f>'1 уровень'!D325</f>
        <v>20</v>
      </c>
      <c r="D125" s="51">
        <f>'1 уровень'!E325</f>
        <v>178</v>
      </c>
      <c r="E125" s="192">
        <f>'1 уровень'!F325</f>
        <v>890</v>
      </c>
      <c r="F125" s="64">
        <f>'1 уровень'!G325</f>
        <v>102.711</v>
      </c>
      <c r="G125" s="64">
        <f>'1 уровень'!H325</f>
        <v>68</v>
      </c>
      <c r="H125" s="64">
        <f>'1 уровень'!I325</f>
        <v>560.58142999999995</v>
      </c>
      <c r="I125" s="64">
        <f>'1 уровень'!J325</f>
        <v>824.38445588235288</v>
      </c>
      <c r="J125" s="108"/>
    </row>
    <row r="126" spans="1:185" ht="30" x14ac:dyDescent="0.25">
      <c r="A126" s="308" t="s">
        <v>87</v>
      </c>
      <c r="B126" s="594">
        <f>'1 уровень'!C326</f>
        <v>1189</v>
      </c>
      <c r="C126" s="594">
        <f>'1 уровень'!D326</f>
        <v>793</v>
      </c>
      <c r="D126" s="594">
        <f>'1 уровень'!E326</f>
        <v>14</v>
      </c>
      <c r="E126" s="595">
        <f>'1 уровень'!F326</f>
        <v>1.7654476670870116</v>
      </c>
      <c r="F126" s="596">
        <f>'1 уровень'!G326</f>
        <v>753.71898999999996</v>
      </c>
      <c r="G126" s="596">
        <f>'1 уровень'!H326</f>
        <v>502</v>
      </c>
      <c r="H126" s="596">
        <f>'1 уровень'!I326</f>
        <v>8.8747399999999992</v>
      </c>
      <c r="I126" s="596">
        <f>'1 уровень'!J326</f>
        <v>1.7678764940239042</v>
      </c>
      <c r="J126" s="108"/>
    </row>
    <row r="127" spans="1:185" ht="30.75" thickBot="1" x14ac:dyDescent="0.3">
      <c r="A127" s="308" t="s">
        <v>133</v>
      </c>
      <c r="B127" s="594">
        <f>'1 уровень'!C327</f>
        <v>11774</v>
      </c>
      <c r="C127" s="594">
        <f>'1 уровень'!D327</f>
        <v>7849</v>
      </c>
      <c r="D127" s="594">
        <f>'1 уровень'!E327</f>
        <v>7970</v>
      </c>
      <c r="E127" s="595">
        <f>'1 уровень'!F327</f>
        <v>101.54159765575233</v>
      </c>
      <c r="F127" s="596">
        <f>'1 уровень'!G327</f>
        <v>7569.2691199999999</v>
      </c>
      <c r="G127" s="596">
        <f>'1 уровень'!H327</f>
        <v>5046</v>
      </c>
      <c r="H127" s="596">
        <f>'1 уровень'!I327</f>
        <v>5107.8101699999997</v>
      </c>
      <c r="I127" s="596">
        <f>'1 уровень'!J327</f>
        <v>101.22493400713435</v>
      </c>
      <c r="J127" s="108"/>
    </row>
    <row r="128" spans="1:185" ht="15.75" thickBot="1" x14ac:dyDescent="0.3">
      <c r="A128" s="607" t="s">
        <v>113</v>
      </c>
      <c r="B128" s="599">
        <f>'1 уровень'!C328</f>
        <v>0</v>
      </c>
      <c r="C128" s="599">
        <f>'1 уровень'!D328</f>
        <v>0</v>
      </c>
      <c r="D128" s="599">
        <f>'1 уровень'!E328</f>
        <v>0</v>
      </c>
      <c r="E128" s="600">
        <f>'1 уровень'!F328</f>
        <v>0</v>
      </c>
      <c r="F128" s="601">
        <f>'1 уровень'!G328</f>
        <v>29616.269604074074</v>
      </c>
      <c r="G128" s="601">
        <f>'1 уровень'!H328</f>
        <v>19742</v>
      </c>
      <c r="H128" s="601">
        <f>'1 уровень'!I328</f>
        <v>19405.75893</v>
      </c>
      <c r="I128" s="601">
        <f>'1 уровень'!J328</f>
        <v>98.296823675412824</v>
      </c>
      <c r="J128" s="108"/>
    </row>
    <row r="129" spans="1:185" ht="15" customHeight="1" x14ac:dyDescent="0.25">
      <c r="A129" s="235" t="s">
        <v>24</v>
      </c>
      <c r="B129" s="102"/>
      <c r="C129" s="102"/>
      <c r="D129" s="102"/>
      <c r="E129" s="195"/>
      <c r="F129" s="103"/>
      <c r="G129" s="103"/>
      <c r="H129" s="103"/>
      <c r="I129" s="103"/>
      <c r="J129" s="108"/>
    </row>
    <row r="130" spans="1:185" ht="30" x14ac:dyDescent="0.25">
      <c r="A130" s="592" t="s">
        <v>130</v>
      </c>
      <c r="B130" s="589">
        <f>'2 уровень'!C246</f>
        <v>4368</v>
      </c>
      <c r="C130" s="589">
        <f>'2 уровень'!D246</f>
        <v>2913</v>
      </c>
      <c r="D130" s="589">
        <f>'2 уровень'!E246</f>
        <v>4710</v>
      </c>
      <c r="E130" s="590">
        <f>'2 уровень'!F246</f>
        <v>161.68898043254376</v>
      </c>
      <c r="F130" s="593">
        <f>'2 уровень'!G246</f>
        <v>11301.820760888888</v>
      </c>
      <c r="G130" s="593">
        <f>'2 уровень'!H246</f>
        <v>7534</v>
      </c>
      <c r="H130" s="593">
        <f>'2 уровень'!I246</f>
        <v>12261.619450000002</v>
      </c>
      <c r="I130" s="593">
        <f>'2 уровень'!J246</f>
        <v>162.75045726041947</v>
      </c>
      <c r="J130" s="108"/>
    </row>
    <row r="131" spans="1:185" ht="30" x14ac:dyDescent="0.25">
      <c r="A131" s="123" t="s">
        <v>83</v>
      </c>
      <c r="B131" s="51">
        <f>'2 уровень'!C247</f>
        <v>3172</v>
      </c>
      <c r="C131" s="51">
        <f>'2 уровень'!D247</f>
        <v>2115</v>
      </c>
      <c r="D131" s="51">
        <f>'2 уровень'!E247</f>
        <v>3402</v>
      </c>
      <c r="E131" s="192">
        <f>'2 уровень'!F247</f>
        <v>160.85106382978725</v>
      </c>
      <c r="F131" s="64">
        <f>'2 уровень'!G247</f>
        <v>7783.4987128888888</v>
      </c>
      <c r="G131" s="64">
        <f>'2 уровень'!H247</f>
        <v>5189</v>
      </c>
      <c r="H131" s="64">
        <f>'2 уровень'!I247</f>
        <v>8472.3313300000009</v>
      </c>
      <c r="I131" s="64">
        <f>'2 уровень'!J247</f>
        <v>163.2748377336674</v>
      </c>
      <c r="J131" s="108"/>
    </row>
    <row r="132" spans="1:185" ht="30" x14ac:dyDescent="0.25">
      <c r="A132" s="123" t="s">
        <v>84</v>
      </c>
      <c r="B132" s="51">
        <f>'2 уровень'!C248</f>
        <v>967</v>
      </c>
      <c r="C132" s="51">
        <f>'2 уровень'!D248</f>
        <v>645</v>
      </c>
      <c r="D132" s="51">
        <f>'2 уровень'!E248</f>
        <v>1115</v>
      </c>
      <c r="E132" s="192">
        <f>'2 уровень'!F248</f>
        <v>172.86821705426357</v>
      </c>
      <c r="F132" s="64">
        <f>'2 уровень'!G248</f>
        <v>2085.4708800000003</v>
      </c>
      <c r="G132" s="64">
        <f>'2 уровень'!H248</f>
        <v>1390</v>
      </c>
      <c r="H132" s="64">
        <f>'2 уровень'!I248</f>
        <v>2581.68905</v>
      </c>
      <c r="I132" s="64">
        <f>'2 уровень'!J248</f>
        <v>185.7330251798561</v>
      </c>
      <c r="J132" s="108"/>
    </row>
    <row r="133" spans="1:185" ht="45" x14ac:dyDescent="0.25">
      <c r="A133" s="123" t="s">
        <v>107</v>
      </c>
      <c r="B133" s="51">
        <f>'2 уровень'!C249</f>
        <v>118</v>
      </c>
      <c r="C133" s="51">
        <f>'2 уровень'!D249</f>
        <v>79</v>
      </c>
      <c r="D133" s="51">
        <f>'2 уровень'!E249</f>
        <v>64</v>
      </c>
      <c r="E133" s="192">
        <f>'2 уровень'!F249</f>
        <v>81.012658227848107</v>
      </c>
      <c r="F133" s="64">
        <f>'2 уровень'!G249</f>
        <v>738.32505600000002</v>
      </c>
      <c r="G133" s="64">
        <f>'2 уровень'!H249</f>
        <v>492</v>
      </c>
      <c r="H133" s="64">
        <f>'2 уровень'!I249</f>
        <v>400.44736</v>
      </c>
      <c r="I133" s="64">
        <f>'2 уровень'!J249</f>
        <v>81.391739837398376</v>
      </c>
      <c r="J133" s="108"/>
    </row>
    <row r="134" spans="1:185" ht="30" x14ac:dyDescent="0.25">
      <c r="A134" s="123" t="s">
        <v>108</v>
      </c>
      <c r="B134" s="51">
        <f>'2 уровень'!C250</f>
        <v>111</v>
      </c>
      <c r="C134" s="51">
        <f>'2 уровень'!D250</f>
        <v>74</v>
      </c>
      <c r="D134" s="51">
        <f>'2 уровень'!E250</f>
        <v>129</v>
      </c>
      <c r="E134" s="192">
        <f>'2 уровень'!F250</f>
        <v>174.32432432432432</v>
      </c>
      <c r="F134" s="64">
        <f>'2 уровень'!G250</f>
        <v>694.52611200000001</v>
      </c>
      <c r="G134" s="64">
        <f>'2 уровень'!H250</f>
        <v>463</v>
      </c>
      <c r="H134" s="64">
        <f>'2 уровень'!I250</f>
        <v>807.15170999999998</v>
      </c>
      <c r="I134" s="64">
        <f>'2 уровень'!J250</f>
        <v>174.33082289416845</v>
      </c>
      <c r="J134" s="108"/>
    </row>
    <row r="135" spans="1:185" ht="30" x14ac:dyDescent="0.25">
      <c r="A135" s="592" t="s">
        <v>122</v>
      </c>
      <c r="B135" s="589">
        <f>'2 уровень'!C251</f>
        <v>8257</v>
      </c>
      <c r="C135" s="589">
        <f>'2 уровень'!D251</f>
        <v>5505</v>
      </c>
      <c r="D135" s="589">
        <f>'2 уровень'!E251</f>
        <v>5414</v>
      </c>
      <c r="E135" s="590">
        <f>'2 уровень'!F251</f>
        <v>98.346957311534965</v>
      </c>
      <c r="F135" s="593">
        <f>'2 уровень'!G251</f>
        <v>16774.30098</v>
      </c>
      <c r="G135" s="593">
        <f>'2 уровень'!H251</f>
        <v>11183</v>
      </c>
      <c r="H135" s="593">
        <f>'2 уровень'!I251</f>
        <v>11348.91893</v>
      </c>
      <c r="I135" s="593">
        <f>'2 уровень'!J251</f>
        <v>101.48367101851024</v>
      </c>
      <c r="J135" s="108"/>
    </row>
    <row r="136" spans="1:185" ht="30" x14ac:dyDescent="0.25">
      <c r="A136" s="123" t="s">
        <v>118</v>
      </c>
      <c r="B136" s="51">
        <f>'2 уровень'!C252</f>
        <v>2200</v>
      </c>
      <c r="C136" s="51">
        <f>'2 уровень'!D252</f>
        <v>1467</v>
      </c>
      <c r="D136" s="51">
        <f>'2 уровень'!E252</f>
        <v>2032</v>
      </c>
      <c r="E136" s="192">
        <f>'2 уровень'!F252</f>
        <v>138.51397409679618</v>
      </c>
      <c r="F136" s="64">
        <f>'2 уровень'!G252</f>
        <v>3858.5139999999997</v>
      </c>
      <c r="G136" s="64">
        <f>'2 уровень'!H252</f>
        <v>2572</v>
      </c>
      <c r="H136" s="64">
        <f>'2 уровень'!I252</f>
        <v>3573.85646</v>
      </c>
      <c r="I136" s="64">
        <f>'2 уровень'!J252</f>
        <v>138.95242846034216</v>
      </c>
      <c r="J136" s="108"/>
    </row>
    <row r="137" spans="1:185" ht="60" x14ac:dyDescent="0.25">
      <c r="A137" s="123" t="s">
        <v>85</v>
      </c>
      <c r="B137" s="51">
        <f>'2 уровень'!C253</f>
        <v>4450</v>
      </c>
      <c r="C137" s="51">
        <f>'2 уровень'!D253</f>
        <v>2967</v>
      </c>
      <c r="D137" s="51">
        <f>'2 уровень'!E253</f>
        <v>2046</v>
      </c>
      <c r="E137" s="192">
        <f>'2 уровень'!F253</f>
        <v>68.95854398382204</v>
      </c>
      <c r="F137" s="64">
        <f>'2 уровень'!G253</f>
        <v>9408.2824999999993</v>
      </c>
      <c r="G137" s="64">
        <f>'2 уровень'!H253</f>
        <v>6272</v>
      </c>
      <c r="H137" s="64">
        <f>'2 уровень'!I253</f>
        <v>5854.4400900000001</v>
      </c>
      <c r="I137" s="64">
        <f>'2 уровень'!J253</f>
        <v>93.342475924744889</v>
      </c>
      <c r="J137" s="108"/>
    </row>
    <row r="138" spans="1:185" ht="45" x14ac:dyDescent="0.25">
      <c r="A138" s="123" t="s">
        <v>119</v>
      </c>
      <c r="B138" s="51">
        <f>'2 уровень'!C254</f>
        <v>715</v>
      </c>
      <c r="C138" s="51">
        <f>'2 уровень'!D254</f>
        <v>477</v>
      </c>
      <c r="D138" s="51">
        <f>'2 уровень'!E254</f>
        <v>381</v>
      </c>
      <c r="E138" s="192">
        <f>'2 уровень'!F254</f>
        <v>79.874213836477992</v>
      </c>
      <c r="F138" s="64">
        <f>'2 уровень'!G254</f>
        <v>722.86500000000001</v>
      </c>
      <c r="G138" s="64">
        <f>'2 уровень'!H254</f>
        <v>482</v>
      </c>
      <c r="H138" s="64">
        <f>'2 уровень'!I254</f>
        <v>303.03447</v>
      </c>
      <c r="I138" s="64">
        <f>'2 уровень'!J254</f>
        <v>62.87022199170125</v>
      </c>
      <c r="J138" s="108"/>
    </row>
    <row r="139" spans="1:185" ht="30" x14ac:dyDescent="0.25">
      <c r="A139" s="123" t="s">
        <v>86</v>
      </c>
      <c r="B139" s="51">
        <f>'2 уровень'!C255</f>
        <v>650</v>
      </c>
      <c r="C139" s="51">
        <f>'2 уровень'!D255</f>
        <v>433</v>
      </c>
      <c r="D139" s="51">
        <f>'2 уровень'!E255</f>
        <v>247</v>
      </c>
      <c r="E139" s="192">
        <f>'2 уровень'!F255</f>
        <v>57.043879907621239</v>
      </c>
      <c r="F139" s="64">
        <f>'2 уровень'!G255</f>
        <v>2600.5524999999998</v>
      </c>
      <c r="G139" s="64">
        <f>'2 уровень'!H255</f>
        <v>1734</v>
      </c>
      <c r="H139" s="64">
        <f>'2 уровень'!I255</f>
        <v>1079.0193899999999</v>
      </c>
      <c r="I139" s="64">
        <f>'2 уровень'!J255</f>
        <v>62.227185121107262</v>
      </c>
      <c r="J139" s="108"/>
    </row>
    <row r="140" spans="1:185" ht="30" x14ac:dyDescent="0.25">
      <c r="A140" s="123" t="s">
        <v>87</v>
      </c>
      <c r="B140" s="51">
        <f>'2 уровень'!C256</f>
        <v>242</v>
      </c>
      <c r="C140" s="51">
        <f>'2 уровень'!D256</f>
        <v>161</v>
      </c>
      <c r="D140" s="51">
        <f>'2 уровень'!E256</f>
        <v>708</v>
      </c>
      <c r="E140" s="192">
        <f>'2 уровень'!F256</f>
        <v>439.75155279503105</v>
      </c>
      <c r="F140" s="64">
        <f>'2 уровень'!G256</f>
        <v>184.08698000000001</v>
      </c>
      <c r="G140" s="64">
        <f>'2 уровень'!H256</f>
        <v>123</v>
      </c>
      <c r="H140" s="64">
        <f>'2 уровень'!I256</f>
        <v>538.56852000000003</v>
      </c>
      <c r="I140" s="64">
        <f>'2 уровень'!J256</f>
        <v>437.86058536585369</v>
      </c>
      <c r="J140" s="108"/>
    </row>
    <row r="141" spans="1:185" ht="30" x14ac:dyDescent="0.25">
      <c r="A141" s="123" t="s">
        <v>133</v>
      </c>
      <c r="B141" s="51">
        <f>'2 уровень'!C257</f>
        <v>13759</v>
      </c>
      <c r="C141" s="51">
        <f>'2 уровень'!D257</f>
        <v>9173</v>
      </c>
      <c r="D141" s="51">
        <f>'2 уровень'!E257</f>
        <v>8992</v>
      </c>
      <c r="E141" s="192">
        <f>'2 уровень'!F257</f>
        <v>98.026817834950393</v>
      </c>
      <c r="F141" s="64">
        <f>'2 уровень'!G257</f>
        <v>10614.51814</v>
      </c>
      <c r="G141" s="64">
        <f>'2 уровень'!H257</f>
        <v>7076</v>
      </c>
      <c r="H141" s="64">
        <f>'2 уровень'!I257</f>
        <v>6911.4829099999997</v>
      </c>
      <c r="I141" s="64">
        <f>'2 уровень'!J257</f>
        <v>97.674998728094963</v>
      </c>
      <c r="J141" s="108"/>
    </row>
    <row r="142" spans="1:185" ht="15.75" thickBot="1" x14ac:dyDescent="0.3">
      <c r="A142" s="118" t="s">
        <v>117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38690.639880888892</v>
      </c>
      <c r="G142" s="64">
        <f>'2 уровень'!H258</f>
        <v>25793</v>
      </c>
      <c r="H142" s="64">
        <f>'2 уровень'!I258</f>
        <v>30522.021290000001</v>
      </c>
      <c r="I142" s="64">
        <f>'2 уровень'!J258</f>
        <v>118.33451436436242</v>
      </c>
      <c r="J142" s="108"/>
    </row>
    <row r="143" spans="1:185" ht="15" customHeight="1" x14ac:dyDescent="0.25">
      <c r="A143" s="101" t="s">
        <v>25</v>
      </c>
      <c r="B143" s="102"/>
      <c r="C143" s="102"/>
      <c r="D143" s="102"/>
      <c r="E143" s="195"/>
      <c r="F143" s="103"/>
      <c r="G143" s="103"/>
      <c r="H143" s="103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592" t="s">
        <v>130</v>
      </c>
      <c r="B144" s="589">
        <f>'1 уровень'!C347</f>
        <v>9884</v>
      </c>
      <c r="C144" s="589">
        <f>'1 уровень'!D347</f>
        <v>6590</v>
      </c>
      <c r="D144" s="589">
        <f>'1 уровень'!E347</f>
        <v>5605</v>
      </c>
      <c r="E144" s="590">
        <f>'1 уровень'!F347</f>
        <v>85.05311077389986</v>
      </c>
      <c r="F144" s="593">
        <f>'1 уровень'!G347</f>
        <v>20288.456469629626</v>
      </c>
      <c r="G144" s="593">
        <f>'1 уровень'!H347</f>
        <v>13526</v>
      </c>
      <c r="H144" s="593">
        <f>'1 уровень'!I347</f>
        <v>10886.17093</v>
      </c>
      <c r="I144" s="593">
        <f>'1 уровень'!J347</f>
        <v>80.483298314357526</v>
      </c>
      <c r="J144" s="108"/>
    </row>
    <row r="145" spans="1:185" ht="30" x14ac:dyDescent="0.25">
      <c r="A145" s="123" t="s">
        <v>83</v>
      </c>
      <c r="B145" s="51">
        <f>'1 уровень'!C348</f>
        <v>7450</v>
      </c>
      <c r="C145" s="51">
        <f>'1 уровень'!D348</f>
        <v>4967</v>
      </c>
      <c r="D145" s="51">
        <f>'1 уровень'!E348</f>
        <v>4129</v>
      </c>
      <c r="E145" s="192">
        <f>'1 уровень'!F348</f>
        <v>83.128649083954102</v>
      </c>
      <c r="F145" s="64">
        <f>'1 уровень'!G348</f>
        <v>15234.096629629628</v>
      </c>
      <c r="G145" s="64">
        <f>'1 уровень'!H348</f>
        <v>10156</v>
      </c>
      <c r="H145" s="64">
        <f>'1 уровень'!I348</f>
        <v>7728.9881699999996</v>
      </c>
      <c r="I145" s="64">
        <f>'1 уровень'!J348</f>
        <v>76.102679893658916</v>
      </c>
      <c r="J145" s="108"/>
    </row>
    <row r="146" spans="1:185" ht="30" x14ac:dyDescent="0.25">
      <c r="A146" s="123" t="s">
        <v>84</v>
      </c>
      <c r="B146" s="51">
        <f>'1 уровень'!C349</f>
        <v>2235</v>
      </c>
      <c r="C146" s="51">
        <f>'1 уровень'!D349</f>
        <v>1490</v>
      </c>
      <c r="D146" s="51">
        <f>'1 уровень'!E349</f>
        <v>1382</v>
      </c>
      <c r="E146" s="192">
        <f>'1 уровень'!F349</f>
        <v>92.75167785234899</v>
      </c>
      <c r="F146" s="64">
        <f>'1 уровень'!G349</f>
        <v>4016.7419999999997</v>
      </c>
      <c r="G146" s="64">
        <f>'1 уровень'!H349</f>
        <v>2678</v>
      </c>
      <c r="H146" s="64">
        <f>'1 уровень'!I349</f>
        <v>2667.0517199999999</v>
      </c>
      <c r="I146" s="64">
        <f>'1 уровень'!J349</f>
        <v>99.591176997759518</v>
      </c>
      <c r="J146" s="108"/>
    </row>
    <row r="147" spans="1:185" ht="45" x14ac:dyDescent="0.25">
      <c r="A147" s="123" t="s">
        <v>107</v>
      </c>
      <c r="B147" s="51">
        <f>'1 уровень'!C350</f>
        <v>159</v>
      </c>
      <c r="C147" s="51">
        <f>'1 уровень'!D350</f>
        <v>106</v>
      </c>
      <c r="D147" s="51">
        <f>'1 уровень'!E350</f>
        <v>75</v>
      </c>
      <c r="E147" s="192">
        <f>'1 уровень'!F350</f>
        <v>70.754716981132077</v>
      </c>
      <c r="F147" s="64">
        <f>'1 уровень'!G350</f>
        <v>829.05143999999996</v>
      </c>
      <c r="G147" s="64">
        <f>'1 уровень'!H350</f>
        <v>553</v>
      </c>
      <c r="H147" s="64">
        <f>'1 уровень'!I350</f>
        <v>391.06200000000001</v>
      </c>
      <c r="I147" s="64">
        <f>'1 уровень'!J350</f>
        <v>70.71645569620253</v>
      </c>
      <c r="J147" s="108"/>
    </row>
    <row r="148" spans="1:185" ht="30" x14ac:dyDescent="0.25">
      <c r="A148" s="123" t="s">
        <v>108</v>
      </c>
      <c r="B148" s="51">
        <f>'1 уровень'!C351</f>
        <v>40</v>
      </c>
      <c r="C148" s="51">
        <f>'1 уровень'!D351</f>
        <v>27</v>
      </c>
      <c r="D148" s="51">
        <f>'1 уровень'!E351</f>
        <v>19</v>
      </c>
      <c r="E148" s="192">
        <f>'1 уровень'!F351</f>
        <v>70.370370370370367</v>
      </c>
      <c r="F148" s="64">
        <f>'1 уровень'!G351</f>
        <v>208.56639999999999</v>
      </c>
      <c r="G148" s="64">
        <f>'1 уровень'!H351</f>
        <v>139</v>
      </c>
      <c r="H148" s="64">
        <f>'1 уровень'!I351</f>
        <v>99.069040000000001</v>
      </c>
      <c r="I148" s="64">
        <f>'1 уровень'!J351</f>
        <v>71.272690647482023</v>
      </c>
      <c r="J148" s="108"/>
    </row>
    <row r="149" spans="1:185" ht="30" x14ac:dyDescent="0.25">
      <c r="A149" s="592" t="s">
        <v>122</v>
      </c>
      <c r="B149" s="589">
        <f>'1 уровень'!C352</f>
        <v>18810</v>
      </c>
      <c r="C149" s="589">
        <f>'1 уровень'!D352</f>
        <v>12539</v>
      </c>
      <c r="D149" s="589">
        <f>'1 уровень'!E352</f>
        <v>9133</v>
      </c>
      <c r="E149" s="590">
        <f>'1 уровень'!F352</f>
        <v>72.836749342052798</v>
      </c>
      <c r="F149" s="593">
        <f>'1 уровень'!G352</f>
        <v>31741.37816</v>
      </c>
      <c r="G149" s="593">
        <f>'1 уровень'!H352</f>
        <v>21161</v>
      </c>
      <c r="H149" s="593">
        <f>'1 уровень'!I352</f>
        <v>13324.381359999999</v>
      </c>
      <c r="I149" s="593">
        <f>'1 уровень'!J352</f>
        <v>62.966690421057606</v>
      </c>
      <c r="J149" s="108"/>
    </row>
    <row r="150" spans="1:185" ht="30" x14ac:dyDescent="0.25">
      <c r="A150" s="123" t="s">
        <v>118</v>
      </c>
      <c r="B150" s="51">
        <f>'1 уровень'!C353</f>
        <v>4500</v>
      </c>
      <c r="C150" s="51">
        <f>'1 уровень'!D353</f>
        <v>3000</v>
      </c>
      <c r="D150" s="51">
        <f>'1 уровень'!E353</f>
        <v>1884</v>
      </c>
      <c r="E150" s="192">
        <f>'1 уровень'!F353</f>
        <v>62.8</v>
      </c>
      <c r="F150" s="64">
        <f>'1 уровень'!G353</f>
        <v>6606.9</v>
      </c>
      <c r="G150" s="64">
        <f>'1 уровень'!H353</f>
        <v>4405</v>
      </c>
      <c r="H150" s="64">
        <f>'1 уровень'!I353</f>
        <v>2783.4695999999994</v>
      </c>
      <c r="I150" s="64">
        <f>'1 уровень'!J353</f>
        <v>63.188867196367745</v>
      </c>
      <c r="J150" s="108"/>
    </row>
    <row r="151" spans="1:185" ht="60" x14ac:dyDescent="0.25">
      <c r="A151" s="123" t="s">
        <v>85</v>
      </c>
      <c r="B151" s="51">
        <f>'1 уровень'!C354</f>
        <v>9000</v>
      </c>
      <c r="C151" s="51">
        <f>'1 уровень'!D354</f>
        <v>6000</v>
      </c>
      <c r="D151" s="51">
        <f>'1 уровень'!E354</f>
        <v>2467</v>
      </c>
      <c r="E151" s="192">
        <f>'1 уровень'!F354</f>
        <v>41.116666666666667</v>
      </c>
      <c r="F151" s="64">
        <f>'1 уровень'!G354</f>
        <v>17023.777760000001</v>
      </c>
      <c r="G151" s="64">
        <f>'1 уровень'!H354</f>
        <v>11349</v>
      </c>
      <c r="H151" s="64">
        <f>'1 уровень'!I354</f>
        <v>4262.7092599999996</v>
      </c>
      <c r="I151" s="64">
        <f>'1 уровень'!J354</f>
        <v>37.560219050136574</v>
      </c>
      <c r="J151" s="108"/>
    </row>
    <row r="152" spans="1:185" ht="45" x14ac:dyDescent="0.25">
      <c r="A152" s="123" t="s">
        <v>119</v>
      </c>
      <c r="B152" s="51">
        <f>'1 уровень'!C355</f>
        <v>2192</v>
      </c>
      <c r="C152" s="51">
        <f>'1 уровень'!D355</f>
        <v>1461</v>
      </c>
      <c r="D152" s="51">
        <f>'1 уровень'!E355</f>
        <v>2201</v>
      </c>
      <c r="E152" s="192">
        <f>'1 уровень'!F355</f>
        <v>150.65023956194386</v>
      </c>
      <c r="F152" s="64">
        <f>'1 уровень'!G355</f>
        <v>1843.472</v>
      </c>
      <c r="G152" s="64">
        <f>'1 уровень'!H355</f>
        <v>1229</v>
      </c>
      <c r="H152" s="64">
        <f>'1 уровень'!I355</f>
        <v>1840.6430000000003</v>
      </c>
      <c r="I152" s="64">
        <f>'1 уровень'!J355</f>
        <v>149.76753458096016</v>
      </c>
      <c r="J152" s="108"/>
    </row>
    <row r="153" spans="1:185" ht="30" x14ac:dyDescent="0.25">
      <c r="A153" s="123" t="s">
        <v>86</v>
      </c>
      <c r="B153" s="51">
        <f>'1 уровень'!C356</f>
        <v>1538</v>
      </c>
      <c r="C153" s="51">
        <f>'1 уровень'!D356</f>
        <v>1025</v>
      </c>
      <c r="D153" s="51">
        <f>'1 уровень'!E356</f>
        <v>925</v>
      </c>
      <c r="E153" s="192">
        <f>'1 уровень'!F356</f>
        <v>90.243902439024396</v>
      </c>
      <c r="F153" s="64">
        <f>'1 уровень'!G356</f>
        <v>5265.6505999999999</v>
      </c>
      <c r="G153" s="64">
        <f>'1 уровень'!H356</f>
        <v>3510</v>
      </c>
      <c r="H153" s="64">
        <f>'1 уровень'!I356</f>
        <v>3389.7062699999997</v>
      </c>
      <c r="I153" s="64">
        <f>'1 уровень'!J356</f>
        <v>96.572828205128189</v>
      </c>
      <c r="J153" s="108"/>
    </row>
    <row r="154" spans="1:185" ht="30" x14ac:dyDescent="0.25">
      <c r="A154" s="123" t="s">
        <v>87</v>
      </c>
      <c r="B154" s="51">
        <f>'1 уровень'!C357</f>
        <v>1580</v>
      </c>
      <c r="C154" s="51">
        <f>'1 уровень'!D357</f>
        <v>1053</v>
      </c>
      <c r="D154" s="51">
        <f>'1 уровень'!E357</f>
        <v>1656</v>
      </c>
      <c r="E154" s="192">
        <f>'1 уровень'!F357</f>
        <v>157.26495726495727</v>
      </c>
      <c r="F154" s="64">
        <f>'1 уровень'!G357</f>
        <v>1001.5777999999999</v>
      </c>
      <c r="G154" s="64">
        <f>'1 уровень'!H357</f>
        <v>668</v>
      </c>
      <c r="H154" s="64">
        <f>'1 уровень'!I357</f>
        <v>1047.8532300000002</v>
      </c>
      <c r="I154" s="64">
        <f>'1 уровень'!J357</f>
        <v>156.86425598802398</v>
      </c>
      <c r="J154" s="108"/>
    </row>
    <row r="155" spans="1:185" ht="30" x14ac:dyDescent="0.25">
      <c r="A155" s="723" t="s">
        <v>133</v>
      </c>
      <c r="B155" s="51">
        <f>'1 уровень'!C358</f>
        <v>32048</v>
      </c>
      <c r="C155" s="51">
        <f>'1 уровень'!D358</f>
        <v>21365</v>
      </c>
      <c r="D155" s="51">
        <f>'1 уровень'!E358</f>
        <v>21495</v>
      </c>
      <c r="E155" s="192">
        <f>'1 уровень'!F358</f>
        <v>100.60847179967236</v>
      </c>
      <c r="F155" s="64">
        <f>'1 уровень'!G358</f>
        <v>20603.018239999998</v>
      </c>
      <c r="G155" s="64">
        <f>'1 уровень'!H358</f>
        <v>13735</v>
      </c>
      <c r="H155" s="64">
        <f>'1 уровень'!I358</f>
        <v>13801.775149999999</v>
      </c>
      <c r="I155" s="64">
        <f>'1 уровень'!J358</f>
        <v>100.48616781943937</v>
      </c>
      <c r="J155" s="108"/>
    </row>
    <row r="156" spans="1:185" ht="30" x14ac:dyDescent="0.25">
      <c r="A156" s="123" t="s">
        <v>134</v>
      </c>
      <c r="B156" s="51">
        <f>'1 уровень'!C359</f>
        <v>670</v>
      </c>
      <c r="C156" s="51">
        <f>'1 уровень'!D359</f>
        <v>447</v>
      </c>
      <c r="D156" s="51">
        <f>'1 уровень'!E359</f>
        <v>738</v>
      </c>
      <c r="E156" s="192">
        <f>'1 уровень'!F359</f>
        <v>165.1006711409396</v>
      </c>
      <c r="F156" s="64">
        <f>'1 уровень'!G359</f>
        <v>0</v>
      </c>
      <c r="G156" s="64">
        <f>'1 уровень'!H359</f>
        <v>0</v>
      </c>
      <c r="H156" s="64">
        <f>'1 уровень'!I359</f>
        <v>474.44544000000008</v>
      </c>
      <c r="I156" s="64">
        <f>'1 уровень'!J359</f>
        <v>0</v>
      </c>
      <c r="J156" s="108"/>
    </row>
    <row r="157" spans="1:185" ht="30" x14ac:dyDescent="0.25">
      <c r="A157" s="123" t="s">
        <v>135</v>
      </c>
      <c r="B157" s="51">
        <f>'1 уровень'!C360</f>
        <v>400</v>
      </c>
      <c r="C157" s="51">
        <f>'1 уровень'!D360</f>
        <v>240</v>
      </c>
      <c r="D157" s="51">
        <f>'1 уровень'!E360</f>
        <v>370</v>
      </c>
      <c r="E157" s="192">
        <f>'1 уровень'!F360</f>
        <v>154.16666666666669</v>
      </c>
      <c r="F157" s="64">
        <f>'1 уровень'!G360</f>
        <v>0</v>
      </c>
      <c r="G157" s="64">
        <f>'1 уровень'!H360</f>
        <v>0</v>
      </c>
      <c r="H157" s="64">
        <f>'1 уровень'!I360</f>
        <v>237.8656</v>
      </c>
      <c r="I157" s="64">
        <f>'1 уровень'!J360</f>
        <v>0</v>
      </c>
      <c r="J157" s="108"/>
    </row>
    <row r="158" spans="1:185" ht="15.75" thickBot="1" x14ac:dyDescent="0.3">
      <c r="A158" s="114" t="s">
        <v>113</v>
      </c>
      <c r="B158" s="51">
        <f>'1 уровень'!C361</f>
        <v>0</v>
      </c>
      <c r="C158" s="51">
        <f>'1 уровень'!D361</f>
        <v>0</v>
      </c>
      <c r="D158" s="51">
        <f>'1 уровень'!E361</f>
        <v>0</v>
      </c>
      <c r="E158" s="192">
        <f>'1 уровень'!F361</f>
        <v>0</v>
      </c>
      <c r="F158" s="64">
        <f>'1 уровень'!G361</f>
        <v>52029.834629629622</v>
      </c>
      <c r="G158" s="64">
        <f>'1 уровень'!H361</f>
        <v>34687</v>
      </c>
      <c r="H158" s="64">
        <f>'1 уровень'!I361</f>
        <v>24210.55229</v>
      </c>
      <c r="I158" s="64">
        <f>'1 уровень'!J361</f>
        <v>78.502183800751723</v>
      </c>
      <c r="J158" s="108"/>
    </row>
    <row r="159" spans="1:185" ht="15" customHeight="1" x14ac:dyDescent="0.25">
      <c r="A159" s="101" t="s">
        <v>26</v>
      </c>
      <c r="B159" s="102"/>
      <c r="C159" s="102"/>
      <c r="D159" s="102"/>
      <c r="E159" s="195"/>
      <c r="F159" s="103"/>
      <c r="G159" s="103"/>
      <c r="H159" s="103"/>
      <c r="I159" s="103"/>
      <c r="J159" s="108"/>
    </row>
    <row r="160" spans="1:185" ht="30" x14ac:dyDescent="0.25">
      <c r="A160" s="592" t="s">
        <v>130</v>
      </c>
      <c r="B160" s="589">
        <f>'1 уровень'!C377</f>
        <v>3353</v>
      </c>
      <c r="C160" s="589">
        <f>'1 уровень'!D377</f>
        <v>2235</v>
      </c>
      <c r="D160" s="589">
        <f>'1 уровень'!E377</f>
        <v>2144</v>
      </c>
      <c r="E160" s="590">
        <f>'1 уровень'!F377</f>
        <v>95.928411633109619</v>
      </c>
      <c r="F160" s="593">
        <f>'1 уровень'!G377</f>
        <v>7288.4508333333324</v>
      </c>
      <c r="G160" s="593">
        <f>'1 уровень'!H377</f>
        <v>4858</v>
      </c>
      <c r="H160" s="593">
        <f>'1 уровень'!I377</f>
        <v>4808.1570300000003</v>
      </c>
      <c r="I160" s="593">
        <f>'1 уровень'!J377</f>
        <v>98.974002264306307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83</v>
      </c>
      <c r="B161" s="51">
        <f>'1 уровень'!C378</f>
        <v>2421</v>
      </c>
      <c r="C161" s="51">
        <f>'1 уровень'!D378</f>
        <v>1614</v>
      </c>
      <c r="D161" s="51">
        <f>'1 уровень'!E378</f>
        <v>1597</v>
      </c>
      <c r="E161" s="192">
        <f>'1 уровень'!F378</f>
        <v>98.946716232961592</v>
      </c>
      <c r="F161" s="64">
        <f>'1 уровень'!G378</f>
        <v>4950.570193333333</v>
      </c>
      <c r="G161" s="64">
        <f>'1 уровень'!H378</f>
        <v>3300</v>
      </c>
      <c r="H161" s="64">
        <f>'1 уровень'!I378</f>
        <v>3179.10709</v>
      </c>
      <c r="I161" s="64">
        <f>'1 уровень'!J378</f>
        <v>96.336578484848474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84</v>
      </c>
      <c r="B162" s="51">
        <f>'1 уровень'!C379</f>
        <v>738</v>
      </c>
      <c r="C162" s="51">
        <f>'1 уровень'!D379</f>
        <v>492</v>
      </c>
      <c r="D162" s="51">
        <f>'1 уровень'!E379</f>
        <v>370</v>
      </c>
      <c r="E162" s="192">
        <f>'1 уровень'!F379</f>
        <v>75.203252032520325</v>
      </c>
      <c r="F162" s="64">
        <f>'1 уровень'!G379</f>
        <v>1326.3335999999999</v>
      </c>
      <c r="G162" s="64">
        <f>'1 уровень'!H379</f>
        <v>884</v>
      </c>
      <c r="H162" s="64">
        <f>'1 уровень'!I379</f>
        <v>706.14361999999994</v>
      </c>
      <c r="I162" s="64">
        <f>'1 уровень'!J379</f>
        <v>79.880499999999998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107</v>
      </c>
      <c r="B163" s="51">
        <f>'1 уровень'!C380</f>
        <v>36</v>
      </c>
      <c r="C163" s="51">
        <f>'1 уровень'!D380</f>
        <v>24</v>
      </c>
      <c r="D163" s="51">
        <f>'1 уровень'!E380</f>
        <v>36</v>
      </c>
      <c r="E163" s="192">
        <f>'1 уровень'!F380</f>
        <v>150</v>
      </c>
      <c r="F163" s="64">
        <f>'1 уровень'!G380</f>
        <v>187.70976000000002</v>
      </c>
      <c r="G163" s="64">
        <f>'1 уровень'!H380</f>
        <v>125</v>
      </c>
      <c r="H163" s="64">
        <f>'1 уровень'!I380</f>
        <v>187.70976000000002</v>
      </c>
      <c r="I163" s="64">
        <f>'1 уровень'!J380</f>
        <v>150.16780800000001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108</v>
      </c>
      <c r="B164" s="51">
        <f>'1 уровень'!C381</f>
        <v>158</v>
      </c>
      <c r="C164" s="51">
        <f>'1 уровень'!D381</f>
        <v>105</v>
      </c>
      <c r="D164" s="51">
        <f>'1 уровень'!E381</f>
        <v>141</v>
      </c>
      <c r="E164" s="192">
        <f>'1 уровень'!F381</f>
        <v>134.28571428571428</v>
      </c>
      <c r="F164" s="64">
        <f>'1 уровень'!G381</f>
        <v>823.83728000000008</v>
      </c>
      <c r="G164" s="64">
        <f>'1 уровень'!H381</f>
        <v>549</v>
      </c>
      <c r="H164" s="64">
        <f>'1 уровень'!I381</f>
        <v>735.19655999999998</v>
      </c>
      <c r="I164" s="64">
        <f>'1 уровень'!J381</f>
        <v>133.91558469945355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592" t="s">
        <v>122</v>
      </c>
      <c r="B165" s="589">
        <f>'1 уровень'!C382</f>
        <v>7697</v>
      </c>
      <c r="C165" s="589">
        <f>'1 уровень'!D382</f>
        <v>5130</v>
      </c>
      <c r="D165" s="589">
        <f>'1 уровень'!E382</f>
        <v>3094</v>
      </c>
      <c r="E165" s="590">
        <f>'1 уровень'!F382</f>
        <v>60.311890838206629</v>
      </c>
      <c r="F165" s="593">
        <f>'1 уровень'!G382</f>
        <v>12749.083509999999</v>
      </c>
      <c r="G165" s="593">
        <f>'1 уровень'!H382</f>
        <v>8500</v>
      </c>
      <c r="H165" s="593">
        <f>'1 уровень'!I382</f>
        <v>5072.2289000000001</v>
      </c>
      <c r="I165" s="593">
        <f>'1 уровень'!J382</f>
        <v>59.673281176470596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118</v>
      </c>
      <c r="B166" s="51">
        <f>'1 уровень'!C383</f>
        <v>2000</v>
      </c>
      <c r="C166" s="51">
        <f>'1 уровень'!D383</f>
        <v>1333</v>
      </c>
      <c r="D166" s="51">
        <f>'1 уровень'!E383</f>
        <v>848</v>
      </c>
      <c r="E166" s="192">
        <f>'1 уровень'!F383</f>
        <v>63.615903975994001</v>
      </c>
      <c r="F166" s="64">
        <f>'1 уровень'!G383</f>
        <v>2936.4</v>
      </c>
      <c r="G166" s="64">
        <f>'1 уровень'!H383</f>
        <v>1958</v>
      </c>
      <c r="H166" s="64">
        <f>'1 уровень'!I383</f>
        <v>1244.2463799999998</v>
      </c>
      <c r="I166" s="64">
        <f>'1 уровень'!J383</f>
        <v>63.546801838610826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85</v>
      </c>
      <c r="B167" s="51">
        <f>'1 уровень'!C384</f>
        <v>3650</v>
      </c>
      <c r="C167" s="51">
        <f>'1 уровень'!D384</f>
        <v>2433</v>
      </c>
      <c r="D167" s="51">
        <f>'1 уровень'!E384</f>
        <v>1102</v>
      </c>
      <c r="E167" s="192">
        <f>'1 уровень'!F384</f>
        <v>45.293875873407316</v>
      </c>
      <c r="F167" s="64">
        <f>'1 уровень'!G384</f>
        <v>7041.8055599999998</v>
      </c>
      <c r="G167" s="64">
        <f>'1 уровень'!H384</f>
        <v>4695</v>
      </c>
      <c r="H167" s="64">
        <f>'1 уровень'!I384</f>
        <v>2130.5014100000003</v>
      </c>
      <c r="I167" s="64">
        <f>'1 уровень'!J384</f>
        <v>45.378091799787015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119</v>
      </c>
      <c r="B168" s="51">
        <f>'1 уровень'!C385</f>
        <v>1052</v>
      </c>
      <c r="C168" s="51">
        <f>'1 уровень'!D385</f>
        <v>701</v>
      </c>
      <c r="D168" s="51">
        <f>'1 уровень'!E385</f>
        <v>720</v>
      </c>
      <c r="E168" s="192">
        <f>'1 уровень'!F385</f>
        <v>102.71041369472182</v>
      </c>
      <c r="F168" s="64">
        <f>'1 уровень'!G385</f>
        <v>884.73199999999997</v>
      </c>
      <c r="G168" s="64">
        <f>'1 уровень'!H385</f>
        <v>590</v>
      </c>
      <c r="H168" s="64">
        <f>'1 уровень'!I385</f>
        <v>521.55953</v>
      </c>
      <c r="I168" s="64">
        <f>'1 уровень'!J385</f>
        <v>88.399920338983051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86</v>
      </c>
      <c r="B169" s="51">
        <f>'1 уровень'!C386</f>
        <v>450</v>
      </c>
      <c r="C169" s="51">
        <f>'1 уровень'!D386</f>
        <v>300</v>
      </c>
      <c r="D169" s="51">
        <f>'1 уровень'!E386</f>
        <v>321</v>
      </c>
      <c r="E169" s="192">
        <f>'1 уровень'!F386</f>
        <v>107</v>
      </c>
      <c r="F169" s="64">
        <f>'1 уровень'!G386</f>
        <v>1540.665</v>
      </c>
      <c r="G169" s="64">
        <f>'1 уровень'!H386</f>
        <v>1027</v>
      </c>
      <c r="H169" s="64">
        <f>'1 уровень'!I386</f>
        <v>1113.7983999999999</v>
      </c>
      <c r="I169" s="64">
        <f>'1 уровень'!J386</f>
        <v>108.45164556962024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87</v>
      </c>
      <c r="B170" s="51">
        <f>'1 уровень'!C387</f>
        <v>545</v>
      </c>
      <c r="C170" s="51">
        <f>'1 уровень'!D387</f>
        <v>363</v>
      </c>
      <c r="D170" s="51">
        <f>'1 уровень'!E387</f>
        <v>103</v>
      </c>
      <c r="E170" s="192">
        <f>'1 уровень'!F387</f>
        <v>28.374655647382919</v>
      </c>
      <c r="F170" s="64">
        <f>'1 уровень'!G387</f>
        <v>345.48095000000001</v>
      </c>
      <c r="G170" s="64">
        <f>'1 уровень'!H387</f>
        <v>230</v>
      </c>
      <c r="H170" s="64">
        <f>'1 уровень'!I387</f>
        <v>62.123180000000012</v>
      </c>
      <c r="I170" s="64">
        <f>'1 уровень'!J387</f>
        <v>27.01007826086957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23" t="s">
        <v>133</v>
      </c>
      <c r="B171" s="51">
        <f>'1 уровень'!C374</f>
        <v>9000</v>
      </c>
      <c r="C171" s="51">
        <f>'1 уровень'!D374</f>
        <v>6000</v>
      </c>
      <c r="D171" s="51">
        <f>'1 уровень'!E374</f>
        <v>4740</v>
      </c>
      <c r="E171" s="192">
        <f>'1 уровень'!F374</f>
        <v>79</v>
      </c>
      <c r="F171" s="64">
        <f>'1 уровень'!G374</f>
        <v>5785.92</v>
      </c>
      <c r="G171" s="64">
        <f>'1 уровень'!H374</f>
        <v>3857</v>
      </c>
      <c r="H171" s="64">
        <f>'1 уровень'!I374</f>
        <v>3018.2539200000001</v>
      </c>
      <c r="I171" s="64">
        <f>'1 уровень'!J374</f>
        <v>78.253925849105528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116</v>
      </c>
      <c r="B172" s="51">
        <f>'1 уровень'!C389</f>
        <v>0</v>
      </c>
      <c r="C172" s="51">
        <f>'1 уровень'!D389</f>
        <v>0</v>
      </c>
      <c r="D172" s="51">
        <f>'1 уровень'!E389</f>
        <v>0</v>
      </c>
      <c r="E172" s="192">
        <f>'1 уровень'!F389</f>
        <v>0</v>
      </c>
      <c r="F172" s="64">
        <f>'1 уровень'!G389</f>
        <v>25823.454343333331</v>
      </c>
      <c r="G172" s="64">
        <f>'1 уровень'!H389</f>
        <v>17215</v>
      </c>
      <c r="H172" s="64">
        <f>'1 уровень'!I389</f>
        <v>12898.63985</v>
      </c>
      <c r="I172" s="64">
        <f>'1 уровень'!J389</f>
        <v>74.926749056055769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27</v>
      </c>
      <c r="B173" s="102"/>
      <c r="C173" s="102"/>
      <c r="D173" s="102"/>
      <c r="E173" s="195"/>
      <c r="F173" s="104"/>
      <c r="G173" s="104"/>
      <c r="H173" s="104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592" t="s">
        <v>130</v>
      </c>
      <c r="B174" s="589">
        <f>'2 уровень'!C277</f>
        <v>6596</v>
      </c>
      <c r="C174" s="589">
        <f>'2 уровень'!D277</f>
        <v>4398</v>
      </c>
      <c r="D174" s="589">
        <f>'2 уровень'!E277</f>
        <v>3191</v>
      </c>
      <c r="E174" s="590">
        <f>'2 уровень'!F277</f>
        <v>72.555707139608913</v>
      </c>
      <c r="F174" s="593">
        <f>'2 уровень'!G277</f>
        <v>16847.988142222221</v>
      </c>
      <c r="G174" s="593">
        <f>'2 уровень'!H277</f>
        <v>11232</v>
      </c>
      <c r="H174" s="593">
        <f>'2 уровень'!I277</f>
        <v>8416.4927200000002</v>
      </c>
      <c r="I174" s="593">
        <f>'2 уровень'!J277</f>
        <v>74.933161680911681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83</v>
      </c>
      <c r="B175" s="266">
        <f>'2 уровень'!C278</f>
        <v>4852</v>
      </c>
      <c r="C175" s="266">
        <f>'2 уровень'!D278</f>
        <v>3235</v>
      </c>
      <c r="D175" s="51">
        <f>'2 уровень'!E278</f>
        <v>2623</v>
      </c>
      <c r="E175" s="267">
        <f>'2 уровень'!F278</f>
        <v>81.081916537867087</v>
      </c>
      <c r="F175" s="205">
        <f>'2 уровень'!G278</f>
        <v>11905.906606222221</v>
      </c>
      <c r="G175" s="205">
        <f>'2 уровень'!H278</f>
        <v>7937</v>
      </c>
      <c r="H175" s="64">
        <f>'2 уровень'!I278</f>
        <v>6095.0807400000003</v>
      </c>
      <c r="I175" s="205">
        <f>'2 уровень'!J278</f>
        <v>76.793256142119191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84</v>
      </c>
      <c r="B176" s="266">
        <f>'2 уровень'!C279</f>
        <v>1456</v>
      </c>
      <c r="C176" s="266">
        <f>'2 уровень'!D279</f>
        <v>971</v>
      </c>
      <c r="D176" s="51">
        <f>'2 уровень'!E279</f>
        <v>308</v>
      </c>
      <c r="E176" s="267">
        <f>'2 уровень'!F279</f>
        <v>31.719876416065912</v>
      </c>
      <c r="F176" s="205">
        <f>'2 уровень'!G279</f>
        <v>3140.0678399999997</v>
      </c>
      <c r="G176" s="205">
        <f>'2 уровень'!H279</f>
        <v>2093</v>
      </c>
      <c r="H176" s="64">
        <f>'2 уровень'!I279</f>
        <v>694.59457999999984</v>
      </c>
      <c r="I176" s="205">
        <f>'2 уровень'!J279</f>
        <v>33.186554228380302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107</v>
      </c>
      <c r="B177" s="266">
        <f>'2 уровень'!C280</f>
        <v>74</v>
      </c>
      <c r="C177" s="266">
        <f>'2 уровень'!D280</f>
        <v>49</v>
      </c>
      <c r="D177" s="51">
        <f>'2 уровень'!E280</f>
        <v>78</v>
      </c>
      <c r="E177" s="267">
        <f>'2 уровень'!F280</f>
        <v>159.18367346938774</v>
      </c>
      <c r="F177" s="205">
        <f>'2 уровень'!G280</f>
        <v>463.01740799999999</v>
      </c>
      <c r="G177" s="205">
        <f>'2 уровень'!H280</f>
        <v>309</v>
      </c>
      <c r="H177" s="64">
        <f>'2 уровень'!I280</f>
        <v>488.04522000000003</v>
      </c>
      <c r="I177" s="205">
        <f>'2 уровень'!J280</f>
        <v>157.94343689320388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108</v>
      </c>
      <c r="B178" s="266">
        <f>'2 уровень'!C281</f>
        <v>214</v>
      </c>
      <c r="C178" s="266">
        <f>'2 уровень'!D281</f>
        <v>143</v>
      </c>
      <c r="D178" s="51">
        <f>'2 уровень'!E281</f>
        <v>182</v>
      </c>
      <c r="E178" s="267">
        <f>'2 уровень'!F281</f>
        <v>127.27272727272727</v>
      </c>
      <c r="F178" s="205">
        <f>'2 уровень'!G281</f>
        <v>1338.996288</v>
      </c>
      <c r="G178" s="205">
        <f>'2 уровень'!H281</f>
        <v>893</v>
      </c>
      <c r="H178" s="64">
        <f>'2 уровень'!I281</f>
        <v>1138.7721799999999</v>
      </c>
      <c r="I178" s="205">
        <f>'2 уровень'!J281</f>
        <v>127.52208062709967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592" t="s">
        <v>122</v>
      </c>
      <c r="B179" s="589">
        <f>'2 уровень'!C282</f>
        <v>18127</v>
      </c>
      <c r="C179" s="589">
        <f>'2 уровень'!D282</f>
        <v>12085</v>
      </c>
      <c r="D179" s="589">
        <f>'2 уровень'!E282</f>
        <v>4631</v>
      </c>
      <c r="E179" s="590">
        <f>'2 уровень'!F282</f>
        <v>38.320231692180393</v>
      </c>
      <c r="F179" s="593">
        <f>'2 уровень'!G282</f>
        <v>34030.404000000002</v>
      </c>
      <c r="G179" s="593">
        <f>'2 уровень'!H282</f>
        <v>22688</v>
      </c>
      <c r="H179" s="593">
        <f>'2 уровень'!I282</f>
        <v>12258.154570000002</v>
      </c>
      <c r="I179" s="593">
        <f>'2 уровень'!J282</f>
        <v>54.029242639280682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118</v>
      </c>
      <c r="B180" s="266">
        <f>'2 уровень'!C283</f>
        <v>8500</v>
      </c>
      <c r="C180" s="266">
        <f>'2 уровень'!D283</f>
        <v>5667</v>
      </c>
      <c r="D180" s="51">
        <f>'2 уровень'!E283</f>
        <v>420</v>
      </c>
      <c r="E180" s="267">
        <f>'2 уровень'!F283</f>
        <v>7.4113287453679195</v>
      </c>
      <c r="F180" s="205">
        <f>'2 уровень'!G283</f>
        <v>14907.895</v>
      </c>
      <c r="G180" s="205">
        <f>'2 уровень'!H283</f>
        <v>9939</v>
      </c>
      <c r="H180" s="64">
        <f>'2 уровень'!I283</f>
        <v>744.42857000000004</v>
      </c>
      <c r="I180" s="205">
        <f>'2 уровень'!J283</f>
        <v>7.4899745447228092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85</v>
      </c>
      <c r="B181" s="266">
        <f>'2 уровень'!C284</f>
        <v>6400</v>
      </c>
      <c r="C181" s="266">
        <f>'2 уровень'!D284</f>
        <v>4267</v>
      </c>
      <c r="D181" s="51">
        <f>'2 уровень'!E284</f>
        <v>3126</v>
      </c>
      <c r="E181" s="267">
        <f>'2 уровень'!F284</f>
        <v>73.25990157018984</v>
      </c>
      <c r="F181" s="205">
        <f>'2 уровень'!G284</f>
        <v>14527.788500000001</v>
      </c>
      <c r="G181" s="205">
        <f>'2 уровень'!H284</f>
        <v>9685</v>
      </c>
      <c r="H181" s="64">
        <f>'2 уровень'!I284</f>
        <v>9988.5116900000012</v>
      </c>
      <c r="I181" s="205">
        <f>'2 уровень'!J284</f>
        <v>103.13383262777491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119</v>
      </c>
      <c r="B182" s="266">
        <f>'2 уровень'!C285</f>
        <v>2077</v>
      </c>
      <c r="C182" s="266">
        <f>'2 уровень'!D285</f>
        <v>1385</v>
      </c>
      <c r="D182" s="51">
        <f>'2 уровень'!E285</f>
        <v>833</v>
      </c>
      <c r="E182" s="267">
        <f>'2 уровень'!F285</f>
        <v>60.144404332129966</v>
      </c>
      <c r="F182" s="205">
        <f>'2 уровень'!G285</f>
        <v>2099.8470000000002</v>
      </c>
      <c r="G182" s="205">
        <f>'2 уровень'!H285</f>
        <v>1400</v>
      </c>
      <c r="H182" s="64">
        <f>'2 уровень'!I285</f>
        <v>695.50075000000015</v>
      </c>
      <c r="I182" s="205">
        <f>'2 уровень'!J285</f>
        <v>49.678625000000011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86</v>
      </c>
      <c r="B183" s="266">
        <f>'2 уровень'!C286</f>
        <v>500</v>
      </c>
      <c r="C183" s="266">
        <f>'2 уровень'!D286</f>
        <v>333</v>
      </c>
      <c r="D183" s="51">
        <f>'2 уровень'!E286</f>
        <v>221</v>
      </c>
      <c r="E183" s="267">
        <f>'2 уровень'!F286</f>
        <v>66.366366366366364</v>
      </c>
      <c r="F183" s="205">
        <f>'2 уровень'!G286</f>
        <v>2000.425</v>
      </c>
      <c r="G183" s="205">
        <f>'2 уровень'!H286</f>
        <v>1334</v>
      </c>
      <c r="H183" s="64">
        <f>'2 уровень'!I286</f>
        <v>806.13217000000009</v>
      </c>
      <c r="I183" s="205">
        <f>'2 уровень'!J286</f>
        <v>60.429697901049487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87</v>
      </c>
      <c r="B184" s="266">
        <f>'2 уровень'!C287</f>
        <v>650</v>
      </c>
      <c r="C184" s="266">
        <f>'2 уровень'!D287</f>
        <v>433</v>
      </c>
      <c r="D184" s="51">
        <f>'2 уровень'!E287</f>
        <v>31</v>
      </c>
      <c r="E184" s="267">
        <f>'2 уровень'!F287</f>
        <v>7.1593533487297929</v>
      </c>
      <c r="F184" s="205">
        <f>'2 уровень'!G287</f>
        <v>494.44850000000008</v>
      </c>
      <c r="G184" s="205">
        <f>'2 уровень'!H287</f>
        <v>330</v>
      </c>
      <c r="H184" s="64">
        <f>'2 уровень'!I287</f>
        <v>23.581390000000003</v>
      </c>
      <c r="I184" s="205">
        <f>'2 уровень'!J287</f>
        <v>7.1458757575757579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133</v>
      </c>
      <c r="B185" s="266">
        <f>'2 уровень'!C288</f>
        <v>16900</v>
      </c>
      <c r="C185" s="266">
        <f>'2 уровень'!D288</f>
        <v>11267</v>
      </c>
      <c r="D185" s="51">
        <f>'2 уровень'!E288</f>
        <v>6781</v>
      </c>
      <c r="E185" s="267">
        <f>'2 уровень'!F288</f>
        <v>60.184609922783352</v>
      </c>
      <c r="F185" s="205">
        <f>'2 уровень'!G288</f>
        <v>13037.674000000001</v>
      </c>
      <c r="G185" s="205">
        <f>'2 уровень'!H288</f>
        <v>8692</v>
      </c>
      <c r="H185" s="64">
        <f>'2 уровень'!I288</f>
        <v>5174.7974700000004</v>
      </c>
      <c r="I185" s="205">
        <f>'2 уровень'!J288</f>
        <v>59.535175678785087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134</v>
      </c>
      <c r="B186" s="266">
        <f>'2 уровень'!C289</f>
        <v>910</v>
      </c>
      <c r="C186" s="266">
        <f>'2 уровень'!D289</f>
        <v>607</v>
      </c>
      <c r="D186" s="51">
        <f>'2 уровень'!E289</f>
        <v>1262</v>
      </c>
      <c r="E186" s="267">
        <f>'2 уровень'!F289</f>
        <v>207.90774299835255</v>
      </c>
      <c r="F186" s="205">
        <f>'2 уровень'!G289</f>
        <v>0</v>
      </c>
      <c r="G186" s="205">
        <f>'2 уровень'!H289</f>
        <v>0</v>
      </c>
      <c r="H186" s="64">
        <f>'2 уровень'!I289</f>
        <v>972.81105999999988</v>
      </c>
      <c r="I186" s="205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135</v>
      </c>
      <c r="B187" s="266">
        <f>'2 уровень'!C290</f>
        <v>50</v>
      </c>
      <c r="C187" s="266">
        <f>'2 уровень'!D290</f>
        <v>33</v>
      </c>
      <c r="D187" s="51">
        <f>'2 уровень'!E290</f>
        <v>392</v>
      </c>
      <c r="E187" s="267">
        <f>'2 уровень'!F290</f>
        <v>1187.878787878788</v>
      </c>
      <c r="F187" s="205">
        <f>'2 уровень'!G290</f>
        <v>0</v>
      </c>
      <c r="G187" s="205">
        <f>'2 уровень'!H290</f>
        <v>0</v>
      </c>
      <c r="H187" s="64">
        <f>'2 уровень'!I290</f>
        <v>302.41232000000002</v>
      </c>
      <c r="I187" s="205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66">
        <f>'2 уровень'!C291</f>
        <v>0</v>
      </c>
      <c r="C188" s="266">
        <f>'2 уровень'!D291</f>
        <v>0</v>
      </c>
      <c r="D188" s="51">
        <f>'2 уровень'!E291</f>
        <v>0</v>
      </c>
      <c r="E188" s="267">
        <f>'2 уровень'!F291</f>
        <v>0</v>
      </c>
      <c r="F188" s="205">
        <f>'2 уровень'!G291</f>
        <v>63916.066142222218</v>
      </c>
      <c r="G188" s="205">
        <f>'2 уровень'!H291</f>
        <v>42612</v>
      </c>
      <c r="H188" s="64">
        <f>'2 уровень'!I291</f>
        <v>25849.444760000002</v>
      </c>
      <c r="I188" s="205">
        <f>'2 уровень'!J291</f>
        <v>60.66235980474984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15</v>
      </c>
      <c r="B189" s="102"/>
      <c r="C189" s="102"/>
      <c r="D189" s="102"/>
      <c r="E189" s="195"/>
      <c r="F189" s="103"/>
      <c r="G189" s="103"/>
      <c r="H189" s="103"/>
      <c r="I189" s="103"/>
      <c r="J189" s="108"/>
    </row>
    <row r="190" spans="1:185" ht="30" x14ac:dyDescent="0.25">
      <c r="A190" s="592" t="s">
        <v>130</v>
      </c>
      <c r="B190" s="589">
        <f>'2 уровень'!C310</f>
        <v>6835</v>
      </c>
      <c r="C190" s="589">
        <f>'2 уровень'!D310</f>
        <v>4556</v>
      </c>
      <c r="D190" s="589">
        <f>'2 уровень'!E310</f>
        <v>5065</v>
      </c>
      <c r="E190" s="590">
        <f>'2 уровень'!F310</f>
        <v>111.17208077260754</v>
      </c>
      <c r="F190" s="593">
        <f>'2 уровень'!G310</f>
        <v>16980.619540444444</v>
      </c>
      <c r="G190" s="593">
        <f>'2 уровень'!H310</f>
        <v>11321</v>
      </c>
      <c r="H190" s="593">
        <f>'2 уровень'!I310</f>
        <v>11559.81345</v>
      </c>
      <c r="I190" s="593">
        <f>'2 уровень'!J310</f>
        <v>102.10947310308276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83</v>
      </c>
      <c r="B191" s="51">
        <f>'2 уровень'!C311</f>
        <v>5123</v>
      </c>
      <c r="C191" s="51">
        <f>'2 уровень'!D311</f>
        <v>3415</v>
      </c>
      <c r="D191" s="51">
        <f>'2 уровень'!E311</f>
        <v>3872</v>
      </c>
      <c r="E191" s="192">
        <f>'2 уровень'!F311</f>
        <v>113.38213762811127</v>
      </c>
      <c r="F191" s="64">
        <f>'2 уровень'!G311</f>
        <v>12570.890260444443</v>
      </c>
      <c r="G191" s="64">
        <f>'2 уровень'!H311</f>
        <v>8381</v>
      </c>
      <c r="H191" s="64">
        <f>'2 уровень'!I311</f>
        <v>8320.4480299999996</v>
      </c>
      <c r="I191" s="64">
        <f>'2 уровень'!J311</f>
        <v>99.27750900847154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84</v>
      </c>
      <c r="B192" s="51">
        <f>'2 уровень'!C312</f>
        <v>1537</v>
      </c>
      <c r="C192" s="51">
        <f>'2 уровень'!D312</f>
        <v>1025</v>
      </c>
      <c r="D192" s="51">
        <f>'2 уровень'!E312</f>
        <v>956</v>
      </c>
      <c r="E192" s="192">
        <f>'2 уровень'!F312</f>
        <v>93.268292682926841</v>
      </c>
      <c r="F192" s="64">
        <f>'2 уровень'!G312</f>
        <v>3314.7556800000002</v>
      </c>
      <c r="G192" s="64">
        <f>'2 уровень'!H312</f>
        <v>2210</v>
      </c>
      <c r="H192" s="64">
        <f>'2 уровень'!I312</f>
        <v>1859.2021700000003</v>
      </c>
      <c r="I192" s="64">
        <f>'2 уровень'!J312</f>
        <v>84.126795022624449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107</v>
      </c>
      <c r="B193" s="51">
        <f>'2 уровень'!C313</f>
        <v>125</v>
      </c>
      <c r="C193" s="51">
        <f>'2 уровень'!D313</f>
        <v>83</v>
      </c>
      <c r="D193" s="51">
        <f>'2 уровень'!E313</f>
        <v>133</v>
      </c>
      <c r="E193" s="192">
        <f>'2 уровень'!F313</f>
        <v>160.24096385542168</v>
      </c>
      <c r="F193" s="64">
        <f>'2 уровень'!G313</f>
        <v>782.12400000000002</v>
      </c>
      <c r="G193" s="64">
        <f>'2 уровень'!H313</f>
        <v>521</v>
      </c>
      <c r="H193" s="64">
        <f>'2 уровень'!I313</f>
        <v>745.57271000000003</v>
      </c>
      <c r="I193" s="64">
        <f>'2 уровень'!J313</f>
        <v>143.10416698656431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108</v>
      </c>
      <c r="B194" s="51">
        <f>'2 уровень'!C314</f>
        <v>50</v>
      </c>
      <c r="C194" s="51">
        <f>'2 уровень'!D314</f>
        <v>33</v>
      </c>
      <c r="D194" s="51">
        <f>'2 уровень'!E314</f>
        <v>104</v>
      </c>
      <c r="E194" s="192">
        <f>'2 уровень'!F314</f>
        <v>315.15151515151513</v>
      </c>
      <c r="F194" s="64">
        <f>'2 уровень'!G314</f>
        <v>312.84960000000001</v>
      </c>
      <c r="G194" s="64">
        <f>'2 уровень'!H314</f>
        <v>209</v>
      </c>
      <c r="H194" s="64">
        <f>'2 уровень'!I314</f>
        <v>634.59053999999992</v>
      </c>
      <c r="I194" s="64">
        <f>'2 уровень'!J314</f>
        <v>303.63183732057411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592" t="s">
        <v>122</v>
      </c>
      <c r="B195" s="589">
        <f>'2 уровень'!C315</f>
        <v>13984</v>
      </c>
      <c r="C195" s="589">
        <f>'2 уровень'!D315</f>
        <v>9323</v>
      </c>
      <c r="D195" s="589">
        <f>'2 уровень'!E315</f>
        <v>6354</v>
      </c>
      <c r="E195" s="590">
        <f>'2 уровень'!F315</f>
        <v>68.154027673495648</v>
      </c>
      <c r="F195" s="593">
        <f>'2 уровень'!G315</f>
        <v>26922.216500000002</v>
      </c>
      <c r="G195" s="593">
        <f>'2 уровень'!H315</f>
        <v>17948</v>
      </c>
      <c r="H195" s="593">
        <f>'2 уровень'!I315</f>
        <v>10714.148659999999</v>
      </c>
      <c r="I195" s="593">
        <f>'2 уровень'!J315</f>
        <v>59.695501782928453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118</v>
      </c>
      <c r="B196" s="51">
        <f>'2 уровень'!C316</f>
        <v>300</v>
      </c>
      <c r="C196" s="51">
        <f>'2 уровень'!D316</f>
        <v>200</v>
      </c>
      <c r="D196" s="51">
        <f>'2 уровень'!E316</f>
        <v>520</v>
      </c>
      <c r="E196" s="192">
        <f>'2 уровень'!F316</f>
        <v>260</v>
      </c>
      <c r="F196" s="64">
        <f>'2 уровень'!G316</f>
        <v>526.16099999999994</v>
      </c>
      <c r="G196" s="64">
        <f>'2 уровень'!H316</f>
        <v>351</v>
      </c>
      <c r="H196" s="64">
        <f>'2 уровень'!I316</f>
        <v>922.91961000000003</v>
      </c>
      <c r="I196" s="64">
        <f>'2 уровень'!J316</f>
        <v>262.94005982905986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85</v>
      </c>
      <c r="B197" s="51">
        <f>'2 уровень'!C317</f>
        <v>6860</v>
      </c>
      <c r="C197" s="51">
        <f>'2 уровень'!D317</f>
        <v>4573</v>
      </c>
      <c r="D197" s="51">
        <f>'2 уровень'!E317</f>
        <v>2301</v>
      </c>
      <c r="E197" s="192">
        <f>'2 уровень'!F317</f>
        <v>50.31707850426416</v>
      </c>
      <c r="F197" s="64">
        <f>'2 уровень'!G317</f>
        <v>18563.877</v>
      </c>
      <c r="G197" s="64">
        <f>'2 уровень'!H317</f>
        <v>12376</v>
      </c>
      <c r="H197" s="64">
        <f>'2 уровень'!I317</f>
        <v>5289.1088</v>
      </c>
      <c r="I197" s="64">
        <f>'2 уровень'!J317</f>
        <v>42.736819650937299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119</v>
      </c>
      <c r="B198" s="51">
        <f>'2 уровень'!C318</f>
        <v>5374</v>
      </c>
      <c r="C198" s="51">
        <f>'2 уровень'!D318</f>
        <v>3583</v>
      </c>
      <c r="D198" s="51">
        <f>'2 уровень'!E318</f>
        <v>1728</v>
      </c>
      <c r="E198" s="192">
        <f>'2 уровень'!F318</f>
        <v>48.227742115545631</v>
      </c>
      <c r="F198" s="64">
        <f>'2 уровень'!G318</f>
        <v>5433.1139999999996</v>
      </c>
      <c r="G198" s="64">
        <f>'2 уровень'!H318</f>
        <v>3622</v>
      </c>
      <c r="H198" s="64">
        <f>'2 уровень'!I318</f>
        <v>1640.3708200000003</v>
      </c>
      <c r="I198" s="64">
        <f>'2 уровень'!J318</f>
        <v>45.289089453340701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86</v>
      </c>
      <c r="B199" s="51">
        <f>'2 уровень'!C319</f>
        <v>400</v>
      </c>
      <c r="C199" s="51">
        <f>'2 уровень'!D319</f>
        <v>267</v>
      </c>
      <c r="D199" s="51">
        <f>'2 уровень'!E319</f>
        <v>454</v>
      </c>
      <c r="E199" s="192">
        <f>'2 уровень'!F319</f>
        <v>170.0374531835206</v>
      </c>
      <c r="F199" s="64">
        <f>'2 уровень'!G319</f>
        <v>1600.34</v>
      </c>
      <c r="G199" s="64">
        <f>'2 уровень'!H319</f>
        <v>1067</v>
      </c>
      <c r="H199" s="64">
        <f>'2 уровень'!I319</f>
        <v>1834.0572399999999</v>
      </c>
      <c r="I199" s="64">
        <f>'2 уровень'!J319</f>
        <v>171.88915089034674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87</v>
      </c>
      <c r="B200" s="51">
        <f>'2 уровень'!C320</f>
        <v>1050</v>
      </c>
      <c r="C200" s="51">
        <f>'2 уровень'!D320</f>
        <v>700</v>
      </c>
      <c r="D200" s="51">
        <f>'2 уровень'!E320</f>
        <v>1351</v>
      </c>
      <c r="E200" s="192">
        <f>'2 уровень'!F320</f>
        <v>193</v>
      </c>
      <c r="F200" s="64">
        <f>'2 уровень'!G320</f>
        <v>798.72450000000003</v>
      </c>
      <c r="G200" s="64">
        <f>'2 уровень'!H320</f>
        <v>532</v>
      </c>
      <c r="H200" s="64">
        <f>'2 уровень'!I320</f>
        <v>1027.69219</v>
      </c>
      <c r="I200" s="64">
        <f>'2 уровень'!J320</f>
        <v>193.17522368421052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133</v>
      </c>
      <c r="B201" s="51">
        <f>'2 уровень'!C321</f>
        <v>24900</v>
      </c>
      <c r="C201" s="51">
        <f>'2 уровень'!D321</f>
        <v>16600</v>
      </c>
      <c r="D201" s="51">
        <f>'2 уровень'!E321</f>
        <v>13705</v>
      </c>
      <c r="E201" s="192">
        <f>'2 уровень'!F321</f>
        <v>82.560240963855421</v>
      </c>
      <c r="F201" s="64">
        <f>'2 уровень'!G321</f>
        <v>19209.353999999999</v>
      </c>
      <c r="G201" s="64">
        <f>'2 уровень'!H321</f>
        <v>12806</v>
      </c>
      <c r="H201" s="64">
        <f>'2 уровень'!I321</f>
        <v>10416.4179</v>
      </c>
      <c r="I201" s="64">
        <f>'2 уровень'!J321</f>
        <v>81.340136654693111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134</v>
      </c>
      <c r="B202" s="51">
        <f>'2 уровень'!C322</f>
        <v>2200</v>
      </c>
      <c r="C202" s="51">
        <f>'2 уровень'!D322</f>
        <v>1467</v>
      </c>
      <c r="D202" s="51">
        <f>'2 уровень'!E322</f>
        <v>1492</v>
      </c>
      <c r="E202" s="192">
        <f>'2 уровень'!F322</f>
        <v>101.70415814587595</v>
      </c>
      <c r="F202" s="64">
        <f>'2 уровень'!G322</f>
        <v>0</v>
      </c>
      <c r="G202" s="64">
        <f>'2 уровень'!H322</f>
        <v>0</v>
      </c>
      <c r="H202" s="64">
        <f>'2 уровень'!I322</f>
        <v>1117.84554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135</v>
      </c>
      <c r="B203" s="51">
        <f>'2 уровень'!C323</f>
        <v>750</v>
      </c>
      <c r="C203" s="51">
        <f>'2 уровень'!D323</f>
        <v>450</v>
      </c>
      <c r="D203" s="51">
        <f>'2 уровень'!E323</f>
        <v>672</v>
      </c>
      <c r="E203" s="192">
        <f>'2 уровень'!F323</f>
        <v>149.33333333333334</v>
      </c>
      <c r="F203" s="64">
        <f>'2 уровень'!G323</f>
        <v>0</v>
      </c>
      <c r="G203" s="64">
        <f>'2 уровень'!H323</f>
        <v>0</v>
      </c>
      <c r="H203" s="64">
        <f>'2 уровень'!I323</f>
        <v>518.42112000000009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42075</v>
      </c>
      <c r="H204" s="64">
        <f>'2 уровень'!I324</f>
        <v>32690.380010000001</v>
      </c>
      <c r="I204" s="64">
        <f>'2 уровень'!J324</f>
        <v>77.695496161616163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28</v>
      </c>
      <c r="B205" s="102"/>
      <c r="C205" s="102"/>
      <c r="D205" s="102"/>
      <c r="E205" s="195"/>
      <c r="F205" s="103"/>
      <c r="G205" s="103"/>
      <c r="H205" s="103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592" t="s">
        <v>130</v>
      </c>
      <c r="B206" s="589">
        <f>'2 уровень'!C341</f>
        <v>6122</v>
      </c>
      <c r="C206" s="589">
        <f>'2 уровень'!D341</f>
        <v>4082</v>
      </c>
      <c r="D206" s="589">
        <f>'2 уровень'!E341</f>
        <v>3779</v>
      </c>
      <c r="E206" s="590">
        <f>'2 уровень'!F341</f>
        <v>92.57716805487506</v>
      </c>
      <c r="F206" s="593">
        <f>'2 уровень'!G341</f>
        <v>15414.323578666666</v>
      </c>
      <c r="G206" s="593">
        <f>'2 уровень'!H341</f>
        <v>10277</v>
      </c>
      <c r="H206" s="593">
        <f>'2 уровень'!I341</f>
        <v>7955.5765199999987</v>
      </c>
      <c r="I206" s="593">
        <f>'2 уровень'!J341</f>
        <v>77.411467548895587</v>
      </c>
      <c r="J206" s="108"/>
    </row>
    <row r="207" spans="1:185" ht="30" x14ac:dyDescent="0.25">
      <c r="A207" s="123" t="s">
        <v>83</v>
      </c>
      <c r="B207" s="51">
        <f>'2 уровень'!C342</f>
        <v>4530</v>
      </c>
      <c r="C207" s="51">
        <f>'2 уровень'!D342</f>
        <v>3020</v>
      </c>
      <c r="D207" s="51">
        <f>'2 уровень'!E342</f>
        <v>2864</v>
      </c>
      <c r="E207" s="192">
        <f>'2 уровень'!F342</f>
        <v>94.83443708609272</v>
      </c>
      <c r="F207" s="64">
        <f>'2 уровень'!G342</f>
        <v>11115.778426666666</v>
      </c>
      <c r="G207" s="64">
        <f>'2 уровень'!H342</f>
        <v>7411</v>
      </c>
      <c r="H207" s="64">
        <f>'2 уровень'!I342</f>
        <v>5129.7847699999993</v>
      </c>
      <c r="I207" s="64">
        <f>'2 уровень'!J342</f>
        <v>69.218523411145583</v>
      </c>
      <c r="J207" s="108"/>
    </row>
    <row r="208" spans="1:185" ht="30" x14ac:dyDescent="0.25">
      <c r="A208" s="123" t="s">
        <v>84</v>
      </c>
      <c r="B208" s="51">
        <f>'2 уровень'!C343</f>
        <v>1381</v>
      </c>
      <c r="C208" s="51">
        <f>'2 уровень'!D343</f>
        <v>921</v>
      </c>
      <c r="D208" s="51">
        <f>'2 уровень'!E343</f>
        <v>729</v>
      </c>
      <c r="E208" s="192">
        <f>'2 уровень'!F343</f>
        <v>79.153094462540722</v>
      </c>
      <c r="F208" s="64">
        <f>'2 уровень'!G343</f>
        <v>2978.3198399999997</v>
      </c>
      <c r="G208" s="64">
        <f>'2 уровень'!H343</f>
        <v>1986</v>
      </c>
      <c r="H208" s="64">
        <f>'2 уровень'!I343</f>
        <v>1661.9916099999998</v>
      </c>
      <c r="I208" s="64">
        <f>'2 уровень'!J343</f>
        <v>83.685378147029198</v>
      </c>
      <c r="J208" s="108"/>
    </row>
    <row r="209" spans="1:10" ht="45" x14ac:dyDescent="0.25">
      <c r="A209" s="123" t="s">
        <v>107</v>
      </c>
      <c r="B209" s="51">
        <f>'2 уровень'!C344</f>
        <v>81</v>
      </c>
      <c r="C209" s="51">
        <f>'2 уровень'!D344</f>
        <v>54</v>
      </c>
      <c r="D209" s="51">
        <f>'2 уровень'!E344</f>
        <v>67</v>
      </c>
      <c r="E209" s="192">
        <f>'2 уровень'!F344</f>
        <v>124.07407407407408</v>
      </c>
      <c r="F209" s="64">
        <f>'2 уровень'!G344</f>
        <v>506.81635199999999</v>
      </c>
      <c r="G209" s="64">
        <f>'2 уровень'!H344</f>
        <v>338</v>
      </c>
      <c r="H209" s="64">
        <f>'2 уровень'!I344</f>
        <v>419.21832999999998</v>
      </c>
      <c r="I209" s="64">
        <f>'2 уровень'!J344</f>
        <v>124.02909171597634</v>
      </c>
      <c r="J209" s="108"/>
    </row>
    <row r="210" spans="1:10" ht="30" x14ac:dyDescent="0.25">
      <c r="A210" s="123" t="s">
        <v>108</v>
      </c>
      <c r="B210" s="51">
        <f>'2 уровень'!C345</f>
        <v>130</v>
      </c>
      <c r="C210" s="51">
        <f>'2 уровень'!D345</f>
        <v>87</v>
      </c>
      <c r="D210" s="51">
        <f>'2 уровень'!E345</f>
        <v>119</v>
      </c>
      <c r="E210" s="192">
        <f>'2 уровень'!F345</f>
        <v>136.7816091954023</v>
      </c>
      <c r="F210" s="64">
        <f>'2 уровень'!G345</f>
        <v>813.40896000000009</v>
      </c>
      <c r="G210" s="64">
        <f>'2 уровень'!H345</f>
        <v>542</v>
      </c>
      <c r="H210" s="64">
        <f>'2 уровень'!I345</f>
        <v>744.5818099999999</v>
      </c>
      <c r="I210" s="64">
        <f>'2 уровень'!J345</f>
        <v>137.37671771217711</v>
      </c>
      <c r="J210" s="108"/>
    </row>
    <row r="211" spans="1:10" ht="30" x14ac:dyDescent="0.25">
      <c r="A211" s="592" t="s">
        <v>122</v>
      </c>
      <c r="B211" s="589">
        <f>'2 уровень'!C346</f>
        <v>15376</v>
      </c>
      <c r="C211" s="589">
        <f>'2 уровень'!D346</f>
        <v>10250</v>
      </c>
      <c r="D211" s="589">
        <f>'2 уровень'!E346</f>
        <v>4276</v>
      </c>
      <c r="E211" s="590">
        <f>'2 уровень'!F346</f>
        <v>41.717073170731709</v>
      </c>
      <c r="F211" s="593">
        <f>'2 уровень'!G346</f>
        <v>29911.455459999997</v>
      </c>
      <c r="G211" s="593">
        <f>'2 уровень'!H346</f>
        <v>19940</v>
      </c>
      <c r="H211" s="593">
        <f>'2 уровень'!I346</f>
        <v>11316.82343</v>
      </c>
      <c r="I211" s="593">
        <f>'2 уровень'!J346</f>
        <v>56.754380290872618</v>
      </c>
      <c r="J211" s="108"/>
    </row>
    <row r="212" spans="1:10" ht="30" x14ac:dyDescent="0.25">
      <c r="A212" s="123" t="s">
        <v>118</v>
      </c>
      <c r="B212" s="51">
        <f>'2 уровень'!C347</f>
        <v>4044</v>
      </c>
      <c r="C212" s="51">
        <f>'2 уровень'!D347</f>
        <v>2696</v>
      </c>
      <c r="D212" s="51">
        <f>'2 уровень'!E347</f>
        <v>737</v>
      </c>
      <c r="E212" s="192">
        <f>'2 уровень'!F347</f>
        <v>27.336795252225521</v>
      </c>
      <c r="F212" s="64">
        <f>'2 уровень'!G347</f>
        <v>7092.6502799999989</v>
      </c>
      <c r="G212" s="64">
        <f>'2 уровень'!H347</f>
        <v>4728</v>
      </c>
      <c r="H212" s="64">
        <f>'2 уровень'!I347</f>
        <v>1313.6104499999999</v>
      </c>
      <c r="I212" s="64">
        <f>'2 уровень'!J347</f>
        <v>27.78363895939086</v>
      </c>
      <c r="J212" s="108"/>
    </row>
    <row r="213" spans="1:10" ht="60" x14ac:dyDescent="0.25">
      <c r="A213" s="123" t="s">
        <v>85</v>
      </c>
      <c r="B213" s="51">
        <f>'2 уровень'!C348</f>
        <v>6050</v>
      </c>
      <c r="C213" s="51">
        <f>'2 уровень'!D348</f>
        <v>4033</v>
      </c>
      <c r="D213" s="51">
        <f>'2 уровень'!E348</f>
        <v>2700</v>
      </c>
      <c r="E213" s="192">
        <f>'2 уровень'!F348</f>
        <v>66.947681626580717</v>
      </c>
      <c r="F213" s="64">
        <f>'2 уровень'!G348</f>
        <v>16201.355</v>
      </c>
      <c r="G213" s="64">
        <f>'2 уровень'!H348</f>
        <v>10801</v>
      </c>
      <c r="H213" s="64">
        <f>'2 уровень'!I348</f>
        <v>7570.7375199999997</v>
      </c>
      <c r="I213" s="64">
        <f>'2 уровень'!J348</f>
        <v>70.09293139524118</v>
      </c>
      <c r="J213" s="108"/>
    </row>
    <row r="214" spans="1:10" ht="45" x14ac:dyDescent="0.25">
      <c r="A214" s="123" t="s">
        <v>119</v>
      </c>
      <c r="B214" s="51">
        <f>'2 уровень'!C349</f>
        <v>4560</v>
      </c>
      <c r="C214" s="51">
        <f>'2 уровень'!D349</f>
        <v>3040</v>
      </c>
      <c r="D214" s="51">
        <f>'2 уровень'!E349</f>
        <v>241</v>
      </c>
      <c r="E214" s="192">
        <f>'2 уровень'!F349</f>
        <v>7.9276315789473681</v>
      </c>
      <c r="F214" s="64">
        <f>'2 уровень'!G349</f>
        <v>4610.16</v>
      </c>
      <c r="G214" s="64">
        <f>'2 уровень'!H349</f>
        <v>3073</v>
      </c>
      <c r="H214" s="64">
        <f>'2 уровень'!I349</f>
        <v>227.52024</v>
      </c>
      <c r="I214" s="64">
        <f>'2 уровень'!J349</f>
        <v>7.4038477058249272</v>
      </c>
      <c r="J214" s="108"/>
    </row>
    <row r="215" spans="1:10" ht="30" x14ac:dyDescent="0.25">
      <c r="A215" s="123" t="s">
        <v>86</v>
      </c>
      <c r="B215" s="51">
        <f>'2 уровень'!C350</f>
        <v>450</v>
      </c>
      <c r="C215" s="51">
        <f>'2 уровень'!D350</f>
        <v>300</v>
      </c>
      <c r="D215" s="51">
        <f>'2 уровень'!E350</f>
        <v>478</v>
      </c>
      <c r="E215" s="192">
        <f>'2 уровень'!F350</f>
        <v>159.33333333333331</v>
      </c>
      <c r="F215" s="64">
        <f>'2 уровень'!G350</f>
        <v>1800.3824999999999</v>
      </c>
      <c r="G215" s="64">
        <f>'2 уровень'!H350</f>
        <v>1200</v>
      </c>
      <c r="H215" s="64">
        <f>'2 уровень'!I350</f>
        <v>2113.6724199999999</v>
      </c>
      <c r="I215" s="64">
        <f>'2 уровень'!J350</f>
        <v>176.13936833333332</v>
      </c>
      <c r="J215" s="108"/>
    </row>
    <row r="216" spans="1:10" ht="30" x14ac:dyDescent="0.25">
      <c r="A216" s="123" t="s">
        <v>87</v>
      </c>
      <c r="B216" s="51">
        <f>'2 уровень'!C351</f>
        <v>272</v>
      </c>
      <c r="C216" s="51">
        <f>'2 уровень'!D351</f>
        <v>181</v>
      </c>
      <c r="D216" s="51">
        <f>'2 уровень'!E351</f>
        <v>120</v>
      </c>
      <c r="E216" s="192">
        <f>'2 уровень'!F351</f>
        <v>66.298342541436455</v>
      </c>
      <c r="F216" s="64">
        <f>'2 уровень'!G351</f>
        <v>206.90768000000003</v>
      </c>
      <c r="G216" s="64">
        <f>'2 уровень'!H351</f>
        <v>138</v>
      </c>
      <c r="H216" s="64">
        <f>'2 уровень'!I351</f>
        <v>91.282800000000009</v>
      </c>
      <c r="I216" s="64">
        <f>'2 уровень'!J351</f>
        <v>66.146956521739142</v>
      </c>
      <c r="J216" s="108"/>
    </row>
    <row r="217" spans="1:10" ht="30" x14ac:dyDescent="0.25">
      <c r="A217" s="123" t="s">
        <v>133</v>
      </c>
      <c r="B217" s="51">
        <f>'2 уровень'!C352</f>
        <v>13899</v>
      </c>
      <c r="C217" s="51">
        <f>'2 уровень'!D352</f>
        <v>9266</v>
      </c>
      <c r="D217" s="51">
        <f>'2 уровень'!E352</f>
        <v>3644</v>
      </c>
      <c r="E217" s="192">
        <f>'2 уровень'!F352</f>
        <v>39.32657025685301</v>
      </c>
      <c r="F217" s="64">
        <f>'2 уровень'!G352</f>
        <v>10722.52254</v>
      </c>
      <c r="G217" s="64">
        <f>'2 уровень'!H352</f>
        <v>7148</v>
      </c>
      <c r="H217" s="64">
        <f>'2 уровень'!I352</f>
        <v>2805.5829200000003</v>
      </c>
      <c r="I217" s="64">
        <f>'2 уровень'!J352</f>
        <v>39.249900951315055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37365</v>
      </c>
      <c r="H218" s="64">
        <f>'2 уровень'!I353</f>
        <v>22077.98287</v>
      </c>
      <c r="I218" s="64">
        <f>'2 уровень'!J353</f>
        <v>59.087335394085372</v>
      </c>
      <c r="J218" s="108"/>
    </row>
    <row r="219" spans="1:10" ht="15" customHeight="1" x14ac:dyDescent="0.25">
      <c r="A219" s="235" t="s">
        <v>29</v>
      </c>
      <c r="B219" s="102"/>
      <c r="C219" s="102"/>
      <c r="D219" s="102"/>
      <c r="E219" s="195"/>
      <c r="F219" s="103"/>
      <c r="G219" s="103"/>
      <c r="H219" s="103"/>
      <c r="I219" s="103"/>
      <c r="J219" s="108"/>
    </row>
    <row r="220" spans="1:10" ht="30" x14ac:dyDescent="0.25">
      <c r="A220" s="592" t="s">
        <v>130</v>
      </c>
      <c r="B220" s="589">
        <f>'Охотск '!B23</f>
        <v>1653</v>
      </c>
      <c r="C220" s="589">
        <f>'Охотск '!C23</f>
        <v>1102</v>
      </c>
      <c r="D220" s="589">
        <f>'Охотск '!D23</f>
        <v>958</v>
      </c>
      <c r="E220" s="590">
        <f>'Охотск '!E23</f>
        <v>86.932849364791281</v>
      </c>
      <c r="F220" s="618">
        <f>'Охотск '!F23</f>
        <v>6300.4734900000003</v>
      </c>
      <c r="G220" s="618">
        <f>'Охотск '!G23</f>
        <v>4201</v>
      </c>
      <c r="H220" s="618">
        <f>'Охотск '!H23</f>
        <v>3879.4299200000005</v>
      </c>
      <c r="I220" s="618">
        <f>'Охотск '!I23</f>
        <v>92.345392049512029</v>
      </c>
      <c r="J220" s="108"/>
    </row>
    <row r="221" spans="1:10" ht="30" x14ac:dyDescent="0.25">
      <c r="A221" s="123" t="s">
        <v>83</v>
      </c>
      <c r="B221" s="51">
        <f>'Охотск '!B24</f>
        <v>1227</v>
      </c>
      <c r="C221" s="51">
        <f>'Охотск '!C24</f>
        <v>818</v>
      </c>
      <c r="D221" s="51">
        <f>'Охотск '!D24</f>
        <v>792</v>
      </c>
      <c r="E221" s="192">
        <f>'Охотск '!E24</f>
        <v>96.821515892420535</v>
      </c>
      <c r="F221" s="67">
        <f>'Охотск '!F24</f>
        <v>4578.9706999999999</v>
      </c>
      <c r="G221" s="67">
        <f>'Охотск '!G24</f>
        <v>3053</v>
      </c>
      <c r="H221" s="67">
        <f>'Охотск '!H24</f>
        <v>2967.0978000000009</v>
      </c>
      <c r="I221" s="67">
        <f>'Охотск '!I24</f>
        <v>97.18630199803475</v>
      </c>
      <c r="J221" s="108"/>
    </row>
    <row r="222" spans="1:10" ht="30" x14ac:dyDescent="0.25">
      <c r="A222" s="123" t="s">
        <v>84</v>
      </c>
      <c r="B222" s="51">
        <f>'Охотск '!B25</f>
        <v>374</v>
      </c>
      <c r="C222" s="51">
        <f>'Охотск '!C25</f>
        <v>249</v>
      </c>
      <c r="D222" s="51">
        <f>'Охотск '!D25</f>
        <v>110</v>
      </c>
      <c r="E222" s="192">
        <f>'Охотск '!E25</f>
        <v>44.176706827309239</v>
      </c>
      <c r="F222" s="67">
        <f>'Охотск '!F25</f>
        <v>1226.6790000000001</v>
      </c>
      <c r="G222" s="67">
        <f>'Охотск '!G25</f>
        <v>818</v>
      </c>
      <c r="H222" s="67">
        <f>'Охотск '!H25</f>
        <v>376.31635999999997</v>
      </c>
      <c r="I222" s="67">
        <f>'Охотск '!I25</f>
        <v>46.004444987775059</v>
      </c>
      <c r="J222" s="108"/>
    </row>
    <row r="223" spans="1:10" ht="45" x14ac:dyDescent="0.25">
      <c r="A223" s="123" t="s">
        <v>107</v>
      </c>
      <c r="B223" s="51">
        <f>'Охотск '!B26</f>
        <v>28</v>
      </c>
      <c r="C223" s="51">
        <f>'Охотск '!C26</f>
        <v>19</v>
      </c>
      <c r="D223" s="51">
        <f>'Охотск '!D26</f>
        <v>26</v>
      </c>
      <c r="E223" s="192">
        <f>'Охотск '!E26</f>
        <v>136.84210526315789</v>
      </c>
      <c r="F223" s="67">
        <f>'Охотск '!F26</f>
        <v>266.44358</v>
      </c>
      <c r="G223" s="67">
        <f>'Охотск '!G26</f>
        <v>178</v>
      </c>
      <c r="H223" s="67">
        <f>'Охотск '!H26</f>
        <v>248.86445999999998</v>
      </c>
      <c r="I223" s="67">
        <f>'Охотск '!I26</f>
        <v>139.81149438202246</v>
      </c>
      <c r="J223" s="108"/>
    </row>
    <row r="224" spans="1:10" ht="30" x14ac:dyDescent="0.25">
      <c r="A224" s="123" t="s">
        <v>108</v>
      </c>
      <c r="B224" s="51">
        <f>'Охотск '!B27</f>
        <v>24</v>
      </c>
      <c r="C224" s="51">
        <f>'Охотск '!C27</f>
        <v>16</v>
      </c>
      <c r="D224" s="51">
        <f>'Охотск '!D27</f>
        <v>30</v>
      </c>
      <c r="E224" s="192">
        <f>'Охотск '!E27</f>
        <v>187.5</v>
      </c>
      <c r="F224" s="67">
        <f>'Охотск '!F27</f>
        <v>228.38021000000001</v>
      </c>
      <c r="G224" s="67">
        <f>'Охотск '!G27</f>
        <v>152</v>
      </c>
      <c r="H224" s="67">
        <f>'Охотск '!H27</f>
        <v>287.15129999999999</v>
      </c>
      <c r="I224" s="67">
        <f>'Охотск '!I27</f>
        <v>188.91532894736841</v>
      </c>
      <c r="J224" s="108"/>
    </row>
    <row r="225" spans="1:185" ht="30" x14ac:dyDescent="0.25">
      <c r="A225" s="592" t="s">
        <v>122</v>
      </c>
      <c r="B225" s="589">
        <f>'Охотск '!B28</f>
        <v>2347</v>
      </c>
      <c r="C225" s="589">
        <f>'Охотск '!C28</f>
        <v>1564</v>
      </c>
      <c r="D225" s="589">
        <f>'Охотск '!D28</f>
        <v>1492</v>
      </c>
      <c r="E225" s="590">
        <f>'Охотск '!E28</f>
        <v>95.396419437340157</v>
      </c>
      <c r="F225" s="618">
        <f>'Охотск '!F28</f>
        <v>9489.6292599999997</v>
      </c>
      <c r="G225" s="618">
        <f>'Охотск '!G28</f>
        <v>6327</v>
      </c>
      <c r="H225" s="618">
        <f>'Охотск '!H28</f>
        <v>5228.5400900000004</v>
      </c>
      <c r="I225" s="618">
        <f>'Охотск '!I28</f>
        <v>82.638534692587328</v>
      </c>
      <c r="J225" s="108"/>
    </row>
    <row r="226" spans="1:185" ht="30" x14ac:dyDescent="0.25">
      <c r="A226" s="123" t="s">
        <v>118</v>
      </c>
      <c r="B226" s="51">
        <f>'Охотск '!B29</f>
        <v>75</v>
      </c>
      <c r="C226" s="51">
        <f>'Охотск '!C29</f>
        <v>50</v>
      </c>
      <c r="D226" s="51">
        <f>'Охотск '!D29</f>
        <v>73</v>
      </c>
      <c r="E226" s="192">
        <f>'Охотск '!E29</f>
        <v>146</v>
      </c>
      <c r="F226" s="67">
        <f>'Охотск '!F29</f>
        <v>198.47394</v>
      </c>
      <c r="G226" s="67">
        <f>'Охотск '!G29</f>
        <v>132</v>
      </c>
      <c r="H226" s="67">
        <f>'Охотск '!H29</f>
        <v>192.75592999999998</v>
      </c>
      <c r="I226" s="67">
        <f>'Охотск '!I29</f>
        <v>146.02721969696967</v>
      </c>
      <c r="J226" s="108"/>
    </row>
    <row r="227" spans="1:185" ht="60" x14ac:dyDescent="0.25">
      <c r="A227" s="123" t="s">
        <v>85</v>
      </c>
      <c r="B227" s="51">
        <f>'Охотск '!B30</f>
        <v>1410</v>
      </c>
      <c r="C227" s="51">
        <f>'Охотск '!C30</f>
        <v>940</v>
      </c>
      <c r="D227" s="51">
        <f>'Охотск '!D30</f>
        <v>690</v>
      </c>
      <c r="E227" s="192">
        <f>'Охотск '!E30</f>
        <v>73.40425531914893</v>
      </c>
      <c r="F227" s="67">
        <f>'Охотск '!F30</f>
        <v>7226.9268700000002</v>
      </c>
      <c r="G227" s="67">
        <f>'Охотск '!G30</f>
        <v>4818</v>
      </c>
      <c r="H227" s="67">
        <f>'Охотск '!H30</f>
        <v>2949.8171700000003</v>
      </c>
      <c r="I227" s="67">
        <f>'Охотск '!I30</f>
        <v>61.224930884184317</v>
      </c>
      <c r="J227" s="108"/>
    </row>
    <row r="228" spans="1:185" ht="45" x14ac:dyDescent="0.25">
      <c r="A228" s="123" t="s">
        <v>119</v>
      </c>
      <c r="B228" s="51">
        <f>'Охотск '!B31</f>
        <v>92</v>
      </c>
      <c r="C228" s="51">
        <f>'Охотск '!C31</f>
        <v>61</v>
      </c>
      <c r="D228" s="51">
        <f>'Охотск '!D31</f>
        <v>103</v>
      </c>
      <c r="E228" s="192">
        <f>'Охотск '!E31</f>
        <v>168.85245901639345</v>
      </c>
      <c r="F228" s="67">
        <f>'Охотск '!F31</f>
        <v>252.77</v>
      </c>
      <c r="G228" s="67">
        <f>'Охотск '!G31</f>
        <v>169</v>
      </c>
      <c r="H228" s="67">
        <f>'Охотск '!H31</f>
        <v>129.43573000000001</v>
      </c>
      <c r="I228" s="67">
        <f>'Охотск '!I31</f>
        <v>76.589189349112431</v>
      </c>
      <c r="J228" s="108"/>
    </row>
    <row r="229" spans="1:185" ht="30" x14ac:dyDescent="0.25">
      <c r="A229" s="123" t="s">
        <v>86</v>
      </c>
      <c r="B229" s="51">
        <f>'Охотск '!B32</f>
        <v>188</v>
      </c>
      <c r="C229" s="51">
        <f>'Охотск '!C32</f>
        <v>125</v>
      </c>
      <c r="D229" s="51">
        <f>'Охотск '!D32</f>
        <v>220</v>
      </c>
      <c r="E229" s="192">
        <f>'Охотск '!E32</f>
        <v>176</v>
      </c>
      <c r="F229" s="67">
        <f>'Охотск '!F32</f>
        <v>1150.3269399999999</v>
      </c>
      <c r="G229" s="67">
        <f>'Охотск '!G32</f>
        <v>767</v>
      </c>
      <c r="H229" s="67">
        <f>'Охотск '!H32</f>
        <v>1484.08124</v>
      </c>
      <c r="I229" s="67">
        <f>'Охотск '!I32</f>
        <v>193.49168709256844</v>
      </c>
      <c r="J229" s="108"/>
    </row>
    <row r="230" spans="1:185" ht="30" x14ac:dyDescent="0.25">
      <c r="A230" s="123" t="s">
        <v>87</v>
      </c>
      <c r="B230" s="51">
        <f>'Охотск '!B33</f>
        <v>582</v>
      </c>
      <c r="C230" s="51">
        <f>'Охотск '!C33</f>
        <v>388</v>
      </c>
      <c r="D230" s="51">
        <f>'Охотск '!D33</f>
        <v>406</v>
      </c>
      <c r="E230" s="192">
        <f>'Охотск '!E33</f>
        <v>104.63917525773196</v>
      </c>
      <c r="F230" s="67">
        <f>'Охотск '!F33</f>
        <v>661.13151000000005</v>
      </c>
      <c r="G230" s="67">
        <f>'Охотск '!G33</f>
        <v>441</v>
      </c>
      <c r="H230" s="67">
        <f>'Охотск '!H33</f>
        <v>472.45002000000005</v>
      </c>
      <c r="I230" s="67">
        <f>'Охотск '!I33</f>
        <v>107.13152380952383</v>
      </c>
      <c r="J230" s="108"/>
    </row>
    <row r="231" spans="1:185" ht="30" x14ac:dyDescent="0.25">
      <c r="A231" s="711" t="s">
        <v>133</v>
      </c>
      <c r="B231" s="51">
        <f>'Охотск '!B34</f>
        <v>5300</v>
      </c>
      <c r="C231" s="51">
        <f>'Охотск '!C34</f>
        <v>3533</v>
      </c>
      <c r="D231" s="51">
        <f>'Охотск '!D34</f>
        <v>3478</v>
      </c>
      <c r="E231" s="192">
        <f>'Охотск '!E34</f>
        <v>98.443249363147473</v>
      </c>
      <c r="F231" s="67">
        <f>'Охотск '!F34</f>
        <v>6218.2382500000012</v>
      </c>
      <c r="G231" s="67">
        <f>'Охотск '!G34</f>
        <v>4145</v>
      </c>
      <c r="H231" s="67">
        <f>'Охотск '!H34</f>
        <v>4049.93037</v>
      </c>
      <c r="I231" s="67">
        <f>'Охотск '!I34</f>
        <v>97.706402171290705</v>
      </c>
      <c r="J231" s="108"/>
    </row>
    <row r="232" spans="1:185" ht="15.75" thickBot="1" x14ac:dyDescent="0.3">
      <c r="A232" s="118" t="s">
        <v>4</v>
      </c>
      <c r="B232" s="51">
        <f>'Охотск '!B35</f>
        <v>0</v>
      </c>
      <c r="C232" s="51">
        <f>'Охотск '!C35</f>
        <v>0</v>
      </c>
      <c r="D232" s="51">
        <f>'Охотск '!D35</f>
        <v>0</v>
      </c>
      <c r="E232" s="192">
        <f>'Охотск '!E35</f>
        <v>0</v>
      </c>
      <c r="F232" s="67">
        <f>'Охотск '!F35</f>
        <v>22008.341</v>
      </c>
      <c r="G232" s="67">
        <f>'Охотск '!G35</f>
        <v>14673</v>
      </c>
      <c r="H232" s="67">
        <f>'Охотск '!H35</f>
        <v>13157.900380000001</v>
      </c>
      <c r="I232" s="67">
        <f>'Охотск '!I35</f>
        <v>89.674234171607722</v>
      </c>
      <c r="J232" s="108"/>
    </row>
    <row r="233" spans="1:185" ht="15" customHeight="1" x14ac:dyDescent="0.25">
      <c r="A233" s="101" t="s">
        <v>30</v>
      </c>
      <c r="B233" s="102"/>
      <c r="C233" s="102"/>
      <c r="D233" s="102"/>
      <c r="E233" s="195"/>
      <c r="F233" s="103"/>
      <c r="G233" s="103"/>
      <c r="H233" s="103"/>
      <c r="I233" s="103"/>
      <c r="J233" s="108"/>
    </row>
    <row r="234" spans="1:185" s="202" customFormat="1" ht="30" x14ac:dyDescent="0.25">
      <c r="A234" s="592" t="s">
        <v>130</v>
      </c>
      <c r="B234" s="619">
        <f>'2 уровень'!C370</f>
        <v>4143</v>
      </c>
      <c r="C234" s="619">
        <f>'2 уровень'!D370</f>
        <v>2762</v>
      </c>
      <c r="D234" s="619">
        <f>'2 уровень'!E370</f>
        <v>2636</v>
      </c>
      <c r="E234" s="620">
        <f>'2 уровень'!F370</f>
        <v>95.43808834178131</v>
      </c>
      <c r="F234" s="618">
        <f>'2 уровень'!G370</f>
        <v>10540.718044444444</v>
      </c>
      <c r="G234" s="618">
        <f>'2 уровень'!H370</f>
        <v>7027</v>
      </c>
      <c r="H234" s="618">
        <f>'2 уровень'!I370</f>
        <v>7158.0312500000009</v>
      </c>
      <c r="I234" s="618">
        <f>'2 уровень'!J370</f>
        <v>101.8646826526256</v>
      </c>
      <c r="J234" s="262"/>
      <c r="K234" s="261"/>
      <c r="L234" s="261"/>
      <c r="M234" s="261"/>
      <c r="N234" s="261"/>
      <c r="O234" s="261"/>
      <c r="P234" s="261"/>
      <c r="Q234" s="261"/>
      <c r="R234" s="261"/>
      <c r="S234" s="261"/>
      <c r="T234" s="261"/>
      <c r="U234" s="261"/>
      <c r="V234" s="261"/>
      <c r="W234" s="261"/>
      <c r="X234" s="261"/>
      <c r="Y234" s="261"/>
      <c r="Z234" s="261"/>
      <c r="AA234" s="261"/>
      <c r="AB234" s="261"/>
      <c r="AC234" s="261"/>
      <c r="AD234" s="261"/>
      <c r="AE234" s="261"/>
      <c r="AF234" s="261"/>
      <c r="AG234" s="261"/>
      <c r="AH234" s="261"/>
      <c r="AI234" s="261"/>
      <c r="AJ234" s="261"/>
      <c r="AK234" s="261"/>
      <c r="AL234" s="261"/>
      <c r="AM234" s="261"/>
      <c r="AN234" s="261"/>
      <c r="AO234" s="261"/>
      <c r="AP234" s="261"/>
      <c r="AQ234" s="261"/>
      <c r="AR234" s="261"/>
      <c r="AS234" s="261"/>
      <c r="AT234" s="261"/>
      <c r="AU234" s="261"/>
      <c r="AV234" s="261"/>
      <c r="AW234" s="261"/>
      <c r="AX234" s="261"/>
      <c r="AY234" s="261"/>
      <c r="AZ234" s="261"/>
      <c r="BA234" s="261"/>
      <c r="BB234" s="261"/>
      <c r="BC234" s="261"/>
      <c r="BD234" s="261"/>
      <c r="BE234" s="261"/>
      <c r="BF234" s="261"/>
      <c r="BG234" s="261"/>
      <c r="BH234" s="261"/>
      <c r="BI234" s="261"/>
      <c r="BJ234" s="261"/>
      <c r="BK234" s="261"/>
      <c r="BL234" s="261"/>
      <c r="BM234" s="261"/>
      <c r="BN234" s="261"/>
      <c r="BO234" s="261"/>
      <c r="BP234" s="261"/>
      <c r="BQ234" s="261"/>
      <c r="BR234" s="261"/>
      <c r="BS234" s="261"/>
      <c r="BT234" s="261"/>
      <c r="BU234" s="261"/>
      <c r="BV234" s="261"/>
      <c r="BW234" s="261"/>
      <c r="BX234" s="261"/>
      <c r="BY234" s="261"/>
      <c r="BZ234" s="261"/>
      <c r="CA234" s="261"/>
      <c r="CB234" s="261"/>
      <c r="CC234" s="261"/>
      <c r="CD234" s="261"/>
      <c r="CE234" s="261"/>
      <c r="CF234" s="261"/>
      <c r="CG234" s="261"/>
      <c r="CH234" s="261"/>
      <c r="CI234" s="261"/>
      <c r="CJ234" s="261"/>
      <c r="CK234" s="261"/>
      <c r="CL234" s="261"/>
      <c r="CM234" s="261"/>
      <c r="CN234" s="261"/>
      <c r="CO234" s="261"/>
      <c r="CP234" s="261"/>
      <c r="CQ234" s="261"/>
      <c r="CR234" s="261"/>
      <c r="CS234" s="261"/>
      <c r="CT234" s="261"/>
      <c r="CU234" s="261"/>
      <c r="CV234" s="261"/>
      <c r="CW234" s="261"/>
      <c r="CX234" s="261"/>
      <c r="CY234" s="261"/>
      <c r="CZ234" s="261"/>
      <c r="DA234" s="261"/>
      <c r="DB234" s="261"/>
      <c r="DC234" s="261"/>
      <c r="DD234" s="261"/>
      <c r="DE234" s="261"/>
      <c r="DF234" s="261"/>
      <c r="DG234" s="261"/>
      <c r="DH234" s="261"/>
      <c r="DI234" s="261"/>
      <c r="DJ234" s="261"/>
      <c r="DK234" s="261"/>
      <c r="DL234" s="261"/>
      <c r="DM234" s="261"/>
      <c r="DN234" s="261"/>
      <c r="DO234" s="261"/>
      <c r="DP234" s="261"/>
      <c r="DQ234" s="261"/>
      <c r="DR234" s="261"/>
      <c r="DS234" s="261"/>
      <c r="DT234" s="261"/>
      <c r="DU234" s="261"/>
      <c r="DV234" s="261"/>
      <c r="DW234" s="261"/>
      <c r="DX234" s="261"/>
      <c r="DY234" s="261"/>
      <c r="DZ234" s="261"/>
      <c r="EA234" s="261"/>
      <c r="EB234" s="261"/>
      <c r="EC234" s="261"/>
      <c r="ED234" s="261"/>
      <c r="EE234" s="261"/>
      <c r="EF234" s="261"/>
      <c r="EG234" s="261"/>
      <c r="EH234" s="261"/>
      <c r="EI234" s="261"/>
      <c r="EJ234" s="261"/>
      <c r="EK234" s="261"/>
      <c r="EL234" s="261"/>
      <c r="EM234" s="261"/>
      <c r="EN234" s="261"/>
      <c r="EO234" s="261"/>
      <c r="EP234" s="261"/>
      <c r="EQ234" s="261"/>
      <c r="ER234" s="261"/>
      <c r="ES234" s="261"/>
      <c r="ET234" s="261"/>
      <c r="EU234" s="261"/>
      <c r="EV234" s="261"/>
      <c r="EW234" s="261"/>
      <c r="EX234" s="261"/>
      <c r="EY234" s="261"/>
      <c r="EZ234" s="261"/>
      <c r="FA234" s="261"/>
      <c r="FB234" s="261"/>
      <c r="FC234" s="261"/>
      <c r="FD234" s="261"/>
      <c r="FE234" s="261"/>
      <c r="FF234" s="261"/>
      <c r="FG234" s="261"/>
      <c r="FH234" s="261"/>
      <c r="FI234" s="261"/>
      <c r="FJ234" s="261"/>
      <c r="FK234" s="261"/>
      <c r="FL234" s="261"/>
      <c r="FM234" s="261"/>
      <c r="FN234" s="261"/>
      <c r="FO234" s="261"/>
      <c r="FP234" s="261"/>
      <c r="FQ234" s="261"/>
      <c r="FR234" s="261"/>
      <c r="FS234" s="261"/>
      <c r="FT234" s="261"/>
      <c r="FU234" s="261"/>
      <c r="FV234" s="261"/>
      <c r="FW234" s="261"/>
      <c r="FX234" s="261"/>
      <c r="FY234" s="261"/>
      <c r="FZ234" s="261"/>
      <c r="GA234" s="261"/>
      <c r="GB234" s="261"/>
      <c r="GC234" s="261"/>
    </row>
    <row r="235" spans="1:185" s="202" customFormat="1" ht="30" x14ac:dyDescent="0.25">
      <c r="A235" s="123" t="s">
        <v>83</v>
      </c>
      <c r="B235" s="291">
        <f>'2 уровень'!C371</f>
        <v>3044</v>
      </c>
      <c r="C235" s="291">
        <f>'2 уровень'!D371</f>
        <v>2029</v>
      </c>
      <c r="D235" s="748">
        <f>'2 уровень'!E371</f>
        <v>1802</v>
      </c>
      <c r="E235" s="292">
        <f>'2 уровень'!F371</f>
        <v>88.812222769837362</v>
      </c>
      <c r="F235" s="208">
        <f>'2 уровень'!G371</f>
        <v>7469.4104924444446</v>
      </c>
      <c r="G235" s="208">
        <f>'2 уровень'!H371</f>
        <v>4980</v>
      </c>
      <c r="H235" s="67">
        <f>'2 уровень'!I371</f>
        <v>4481.1286600000003</v>
      </c>
      <c r="I235" s="208">
        <f>'2 уровень'!J371</f>
        <v>89.982503212851412</v>
      </c>
      <c r="J235" s="262"/>
      <c r="K235" s="261"/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1"/>
      <c r="AK235" s="261"/>
      <c r="AL235" s="261"/>
      <c r="AM235" s="261"/>
      <c r="AN235" s="261"/>
      <c r="AO235" s="261"/>
      <c r="AP235" s="261"/>
      <c r="AQ235" s="261"/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1"/>
      <c r="BF235" s="261"/>
      <c r="BG235" s="261"/>
      <c r="BH235" s="261"/>
      <c r="BI235" s="261"/>
      <c r="BJ235" s="261"/>
      <c r="BK235" s="261"/>
      <c r="BL235" s="261"/>
      <c r="BM235" s="261"/>
      <c r="BN235" s="261"/>
      <c r="BO235" s="261"/>
      <c r="BP235" s="261"/>
      <c r="BQ235" s="261"/>
      <c r="BR235" s="261"/>
      <c r="BS235" s="261"/>
      <c r="BT235" s="261"/>
      <c r="BU235" s="261"/>
      <c r="BV235" s="261"/>
      <c r="BW235" s="261"/>
      <c r="BX235" s="261"/>
      <c r="BY235" s="261"/>
      <c r="BZ235" s="261"/>
      <c r="CA235" s="261"/>
      <c r="CB235" s="261"/>
      <c r="CC235" s="261"/>
      <c r="CD235" s="261"/>
      <c r="CE235" s="261"/>
      <c r="CF235" s="261"/>
      <c r="CG235" s="261"/>
      <c r="CH235" s="261"/>
      <c r="CI235" s="261"/>
      <c r="CJ235" s="261"/>
      <c r="CK235" s="261"/>
      <c r="CL235" s="261"/>
      <c r="CM235" s="261"/>
      <c r="CN235" s="261"/>
      <c r="CO235" s="261"/>
      <c r="CP235" s="261"/>
      <c r="CQ235" s="261"/>
      <c r="CR235" s="261"/>
      <c r="CS235" s="261"/>
      <c r="CT235" s="261"/>
      <c r="CU235" s="261"/>
      <c r="CV235" s="261"/>
      <c r="CW235" s="261"/>
      <c r="CX235" s="261"/>
      <c r="CY235" s="261"/>
      <c r="CZ235" s="261"/>
      <c r="DA235" s="261"/>
      <c r="DB235" s="261"/>
      <c r="DC235" s="261"/>
      <c r="DD235" s="261"/>
      <c r="DE235" s="261"/>
      <c r="DF235" s="261"/>
      <c r="DG235" s="261"/>
      <c r="DH235" s="261"/>
      <c r="DI235" s="261"/>
      <c r="DJ235" s="261"/>
      <c r="DK235" s="261"/>
      <c r="DL235" s="261"/>
      <c r="DM235" s="261"/>
      <c r="DN235" s="261"/>
      <c r="DO235" s="261"/>
      <c r="DP235" s="261"/>
      <c r="DQ235" s="261"/>
      <c r="DR235" s="261"/>
      <c r="DS235" s="261"/>
      <c r="DT235" s="261"/>
      <c r="DU235" s="261"/>
      <c r="DV235" s="261"/>
      <c r="DW235" s="261"/>
      <c r="DX235" s="261"/>
      <c r="DY235" s="261"/>
      <c r="DZ235" s="261"/>
      <c r="EA235" s="261"/>
      <c r="EB235" s="261"/>
      <c r="EC235" s="261"/>
      <c r="ED235" s="261"/>
      <c r="EE235" s="261"/>
      <c r="EF235" s="261"/>
      <c r="EG235" s="261"/>
      <c r="EH235" s="261"/>
      <c r="EI235" s="261"/>
      <c r="EJ235" s="261"/>
      <c r="EK235" s="261"/>
      <c r="EL235" s="261"/>
      <c r="EM235" s="261"/>
      <c r="EN235" s="261"/>
      <c r="EO235" s="261"/>
      <c r="EP235" s="261"/>
      <c r="EQ235" s="261"/>
      <c r="ER235" s="261"/>
      <c r="ES235" s="261"/>
      <c r="ET235" s="261"/>
      <c r="EU235" s="261"/>
      <c r="EV235" s="261"/>
      <c r="EW235" s="261"/>
      <c r="EX235" s="261"/>
      <c r="EY235" s="261"/>
      <c r="EZ235" s="261"/>
      <c r="FA235" s="261"/>
      <c r="FB235" s="261"/>
      <c r="FC235" s="261"/>
      <c r="FD235" s="261"/>
      <c r="FE235" s="261"/>
      <c r="FF235" s="261"/>
      <c r="FG235" s="261"/>
      <c r="FH235" s="261"/>
      <c r="FI235" s="261"/>
      <c r="FJ235" s="261"/>
      <c r="FK235" s="261"/>
      <c r="FL235" s="261"/>
      <c r="FM235" s="261"/>
      <c r="FN235" s="261"/>
      <c r="FO235" s="261"/>
      <c r="FP235" s="261"/>
      <c r="FQ235" s="261"/>
      <c r="FR235" s="261"/>
      <c r="FS235" s="261"/>
      <c r="FT235" s="261"/>
      <c r="FU235" s="261"/>
      <c r="FV235" s="261"/>
      <c r="FW235" s="261"/>
      <c r="FX235" s="261"/>
      <c r="FY235" s="261"/>
      <c r="FZ235" s="261"/>
      <c r="GA235" s="261"/>
      <c r="GB235" s="261"/>
      <c r="GC235" s="261"/>
    </row>
    <row r="236" spans="1:185" s="202" customFormat="1" ht="30" x14ac:dyDescent="0.25">
      <c r="A236" s="123" t="s">
        <v>84</v>
      </c>
      <c r="B236" s="291">
        <f>'2 уровень'!C372</f>
        <v>928</v>
      </c>
      <c r="C236" s="291">
        <f>'2 уровень'!D372</f>
        <v>619</v>
      </c>
      <c r="D236" s="748">
        <f>'2 уровень'!E372</f>
        <v>634</v>
      </c>
      <c r="E236" s="292">
        <f>'2 уровень'!F372</f>
        <v>102.42326332794831</v>
      </c>
      <c r="F236" s="208">
        <f>'2 уровень'!G372</f>
        <v>2001.3619199999998</v>
      </c>
      <c r="G236" s="208">
        <f>'2 уровень'!H372</f>
        <v>1334</v>
      </c>
      <c r="H236" s="67">
        <f>'2 уровень'!I372</f>
        <v>1425.50459</v>
      </c>
      <c r="I236" s="208">
        <f>'2 уровень'!J372</f>
        <v>106.85941454272863</v>
      </c>
      <c r="J236" s="262"/>
      <c r="K236" s="261"/>
      <c r="L236" s="261"/>
      <c r="M236" s="261"/>
      <c r="N236" s="261"/>
      <c r="O236" s="261"/>
      <c r="P236" s="261"/>
      <c r="Q236" s="261"/>
      <c r="R236" s="261"/>
      <c r="S236" s="261"/>
      <c r="T236" s="261"/>
      <c r="U236" s="261"/>
      <c r="V236" s="261"/>
      <c r="W236" s="261"/>
      <c r="X236" s="261"/>
      <c r="Y236" s="261"/>
      <c r="Z236" s="261"/>
      <c r="AA236" s="261"/>
      <c r="AB236" s="261"/>
      <c r="AC236" s="261"/>
      <c r="AD236" s="261"/>
      <c r="AE236" s="261"/>
      <c r="AF236" s="261"/>
      <c r="AG236" s="261"/>
      <c r="AH236" s="261"/>
      <c r="AI236" s="261"/>
      <c r="AJ236" s="261"/>
      <c r="AK236" s="261"/>
      <c r="AL236" s="261"/>
      <c r="AM236" s="261"/>
      <c r="AN236" s="261"/>
      <c r="AO236" s="261"/>
      <c r="AP236" s="261"/>
      <c r="AQ236" s="261"/>
      <c r="AR236" s="261"/>
      <c r="AS236" s="261"/>
      <c r="AT236" s="261"/>
      <c r="AU236" s="261"/>
      <c r="AV236" s="261"/>
      <c r="AW236" s="261"/>
      <c r="AX236" s="261"/>
      <c r="AY236" s="261"/>
      <c r="AZ236" s="261"/>
      <c r="BA236" s="261"/>
      <c r="BB236" s="261"/>
      <c r="BC236" s="261"/>
      <c r="BD236" s="261"/>
      <c r="BE236" s="261"/>
      <c r="BF236" s="261"/>
      <c r="BG236" s="261"/>
      <c r="BH236" s="261"/>
      <c r="BI236" s="261"/>
      <c r="BJ236" s="261"/>
      <c r="BK236" s="261"/>
      <c r="BL236" s="261"/>
      <c r="BM236" s="261"/>
      <c r="BN236" s="261"/>
      <c r="BO236" s="261"/>
      <c r="BP236" s="261"/>
      <c r="BQ236" s="261"/>
      <c r="BR236" s="261"/>
      <c r="BS236" s="261"/>
      <c r="BT236" s="261"/>
      <c r="BU236" s="261"/>
      <c r="BV236" s="261"/>
      <c r="BW236" s="261"/>
      <c r="BX236" s="261"/>
      <c r="BY236" s="261"/>
      <c r="BZ236" s="261"/>
      <c r="CA236" s="261"/>
      <c r="CB236" s="261"/>
      <c r="CC236" s="261"/>
      <c r="CD236" s="261"/>
      <c r="CE236" s="261"/>
      <c r="CF236" s="261"/>
      <c r="CG236" s="261"/>
      <c r="CH236" s="261"/>
      <c r="CI236" s="261"/>
      <c r="CJ236" s="261"/>
      <c r="CK236" s="261"/>
      <c r="CL236" s="261"/>
      <c r="CM236" s="261"/>
      <c r="CN236" s="261"/>
      <c r="CO236" s="261"/>
      <c r="CP236" s="261"/>
      <c r="CQ236" s="261"/>
      <c r="CR236" s="261"/>
      <c r="CS236" s="261"/>
      <c r="CT236" s="261"/>
      <c r="CU236" s="261"/>
      <c r="CV236" s="261"/>
      <c r="CW236" s="261"/>
      <c r="CX236" s="261"/>
      <c r="CY236" s="261"/>
      <c r="CZ236" s="261"/>
      <c r="DA236" s="261"/>
      <c r="DB236" s="261"/>
      <c r="DC236" s="261"/>
      <c r="DD236" s="261"/>
      <c r="DE236" s="261"/>
      <c r="DF236" s="261"/>
      <c r="DG236" s="261"/>
      <c r="DH236" s="261"/>
      <c r="DI236" s="261"/>
      <c r="DJ236" s="261"/>
      <c r="DK236" s="261"/>
      <c r="DL236" s="261"/>
      <c r="DM236" s="261"/>
      <c r="DN236" s="261"/>
      <c r="DO236" s="261"/>
      <c r="DP236" s="261"/>
      <c r="DQ236" s="261"/>
      <c r="DR236" s="261"/>
      <c r="DS236" s="261"/>
      <c r="DT236" s="261"/>
      <c r="DU236" s="261"/>
      <c r="DV236" s="261"/>
      <c r="DW236" s="261"/>
      <c r="DX236" s="261"/>
      <c r="DY236" s="261"/>
      <c r="DZ236" s="261"/>
      <c r="EA236" s="261"/>
      <c r="EB236" s="261"/>
      <c r="EC236" s="261"/>
      <c r="ED236" s="261"/>
      <c r="EE236" s="261"/>
      <c r="EF236" s="261"/>
      <c r="EG236" s="261"/>
      <c r="EH236" s="261"/>
      <c r="EI236" s="261"/>
      <c r="EJ236" s="261"/>
      <c r="EK236" s="261"/>
      <c r="EL236" s="261"/>
      <c r="EM236" s="261"/>
      <c r="EN236" s="261"/>
      <c r="EO236" s="261"/>
      <c r="EP236" s="261"/>
      <c r="EQ236" s="261"/>
      <c r="ER236" s="261"/>
      <c r="ES236" s="261"/>
      <c r="ET236" s="261"/>
      <c r="EU236" s="261"/>
      <c r="EV236" s="261"/>
      <c r="EW236" s="261"/>
      <c r="EX236" s="261"/>
      <c r="EY236" s="261"/>
      <c r="EZ236" s="261"/>
      <c r="FA236" s="261"/>
      <c r="FB236" s="261"/>
      <c r="FC236" s="261"/>
      <c r="FD236" s="261"/>
      <c r="FE236" s="261"/>
      <c r="FF236" s="261"/>
      <c r="FG236" s="261"/>
      <c r="FH236" s="261"/>
      <c r="FI236" s="261"/>
      <c r="FJ236" s="261"/>
      <c r="FK236" s="261"/>
      <c r="FL236" s="261"/>
      <c r="FM236" s="261"/>
      <c r="FN236" s="261"/>
      <c r="FO236" s="261"/>
      <c r="FP236" s="261"/>
      <c r="FQ236" s="261"/>
      <c r="FR236" s="261"/>
      <c r="FS236" s="261"/>
      <c r="FT236" s="261"/>
      <c r="FU236" s="261"/>
      <c r="FV236" s="261"/>
      <c r="FW236" s="261"/>
      <c r="FX236" s="261"/>
      <c r="FY236" s="261"/>
      <c r="FZ236" s="261"/>
      <c r="GA236" s="261"/>
      <c r="GB236" s="261"/>
      <c r="GC236" s="261"/>
    </row>
    <row r="237" spans="1:185" s="202" customFormat="1" ht="45" x14ac:dyDescent="0.25">
      <c r="A237" s="123" t="s">
        <v>107</v>
      </c>
      <c r="B237" s="291">
        <f>'2 уровень'!C373</f>
        <v>26</v>
      </c>
      <c r="C237" s="291">
        <f>'2 уровень'!D373</f>
        <v>17</v>
      </c>
      <c r="D237" s="748">
        <f>'2 уровень'!E373</f>
        <v>32</v>
      </c>
      <c r="E237" s="292">
        <f>'2 уровень'!F373</f>
        <v>188.23529411764704</v>
      </c>
      <c r="F237" s="208">
        <f>'2 уровень'!G373</f>
        <v>162.68179200000003</v>
      </c>
      <c r="G237" s="208">
        <f>'2 уровень'!H373</f>
        <v>108</v>
      </c>
      <c r="H237" s="67">
        <f>'2 уровень'!I373</f>
        <v>200.22368</v>
      </c>
      <c r="I237" s="208">
        <f>'2 уровень'!J373</f>
        <v>185.39229629629631</v>
      </c>
      <c r="J237" s="262"/>
      <c r="K237" s="261"/>
      <c r="L237" s="261"/>
      <c r="M237" s="261"/>
      <c r="N237" s="261"/>
      <c r="O237" s="261"/>
      <c r="P237" s="261"/>
      <c r="Q237" s="261"/>
      <c r="R237" s="261"/>
      <c r="S237" s="261"/>
      <c r="T237" s="261"/>
      <c r="U237" s="261"/>
      <c r="V237" s="261"/>
      <c r="W237" s="261"/>
      <c r="X237" s="261"/>
      <c r="Y237" s="261"/>
      <c r="Z237" s="261"/>
      <c r="AA237" s="261"/>
      <c r="AB237" s="261"/>
      <c r="AC237" s="261"/>
      <c r="AD237" s="261"/>
      <c r="AE237" s="261"/>
      <c r="AF237" s="261"/>
      <c r="AG237" s="261"/>
      <c r="AH237" s="261"/>
      <c r="AI237" s="261"/>
      <c r="AJ237" s="261"/>
      <c r="AK237" s="261"/>
      <c r="AL237" s="261"/>
      <c r="AM237" s="261"/>
      <c r="AN237" s="261"/>
      <c r="AO237" s="261"/>
      <c r="AP237" s="261"/>
      <c r="AQ237" s="261"/>
      <c r="AR237" s="261"/>
      <c r="AS237" s="261"/>
      <c r="AT237" s="261"/>
      <c r="AU237" s="261"/>
      <c r="AV237" s="261"/>
      <c r="AW237" s="261"/>
      <c r="AX237" s="261"/>
      <c r="AY237" s="261"/>
      <c r="AZ237" s="261"/>
      <c r="BA237" s="261"/>
      <c r="BB237" s="261"/>
      <c r="BC237" s="261"/>
      <c r="BD237" s="261"/>
      <c r="BE237" s="261"/>
      <c r="BF237" s="261"/>
      <c r="BG237" s="261"/>
      <c r="BH237" s="261"/>
      <c r="BI237" s="261"/>
      <c r="BJ237" s="261"/>
      <c r="BK237" s="261"/>
      <c r="BL237" s="261"/>
      <c r="BM237" s="261"/>
      <c r="BN237" s="261"/>
      <c r="BO237" s="261"/>
      <c r="BP237" s="261"/>
      <c r="BQ237" s="261"/>
      <c r="BR237" s="261"/>
      <c r="BS237" s="261"/>
      <c r="BT237" s="261"/>
      <c r="BU237" s="261"/>
      <c r="BV237" s="261"/>
      <c r="BW237" s="261"/>
      <c r="BX237" s="261"/>
      <c r="BY237" s="261"/>
      <c r="BZ237" s="261"/>
      <c r="CA237" s="261"/>
      <c r="CB237" s="261"/>
      <c r="CC237" s="261"/>
      <c r="CD237" s="261"/>
      <c r="CE237" s="261"/>
      <c r="CF237" s="261"/>
      <c r="CG237" s="261"/>
      <c r="CH237" s="261"/>
      <c r="CI237" s="261"/>
      <c r="CJ237" s="261"/>
      <c r="CK237" s="261"/>
      <c r="CL237" s="261"/>
      <c r="CM237" s="261"/>
      <c r="CN237" s="261"/>
      <c r="CO237" s="261"/>
      <c r="CP237" s="261"/>
      <c r="CQ237" s="261"/>
      <c r="CR237" s="261"/>
      <c r="CS237" s="261"/>
      <c r="CT237" s="261"/>
      <c r="CU237" s="261"/>
      <c r="CV237" s="261"/>
      <c r="CW237" s="261"/>
      <c r="CX237" s="261"/>
      <c r="CY237" s="261"/>
      <c r="CZ237" s="261"/>
      <c r="DA237" s="261"/>
      <c r="DB237" s="261"/>
      <c r="DC237" s="261"/>
      <c r="DD237" s="261"/>
      <c r="DE237" s="261"/>
      <c r="DF237" s="261"/>
      <c r="DG237" s="261"/>
      <c r="DH237" s="261"/>
      <c r="DI237" s="261"/>
      <c r="DJ237" s="261"/>
      <c r="DK237" s="261"/>
      <c r="DL237" s="261"/>
      <c r="DM237" s="261"/>
      <c r="DN237" s="261"/>
      <c r="DO237" s="261"/>
      <c r="DP237" s="261"/>
      <c r="DQ237" s="261"/>
      <c r="DR237" s="261"/>
      <c r="DS237" s="261"/>
      <c r="DT237" s="261"/>
      <c r="DU237" s="261"/>
      <c r="DV237" s="261"/>
      <c r="DW237" s="261"/>
      <c r="DX237" s="261"/>
      <c r="DY237" s="261"/>
      <c r="DZ237" s="261"/>
      <c r="EA237" s="261"/>
      <c r="EB237" s="261"/>
      <c r="EC237" s="261"/>
      <c r="ED237" s="261"/>
      <c r="EE237" s="261"/>
      <c r="EF237" s="261"/>
      <c r="EG237" s="261"/>
      <c r="EH237" s="261"/>
      <c r="EI237" s="261"/>
      <c r="EJ237" s="261"/>
      <c r="EK237" s="261"/>
      <c r="EL237" s="261"/>
      <c r="EM237" s="261"/>
      <c r="EN237" s="261"/>
      <c r="EO237" s="261"/>
      <c r="EP237" s="261"/>
      <c r="EQ237" s="261"/>
      <c r="ER237" s="261"/>
      <c r="ES237" s="261"/>
      <c r="ET237" s="261"/>
      <c r="EU237" s="261"/>
      <c r="EV237" s="261"/>
      <c r="EW237" s="261"/>
      <c r="EX237" s="261"/>
      <c r="EY237" s="261"/>
      <c r="EZ237" s="261"/>
      <c r="FA237" s="261"/>
      <c r="FB237" s="261"/>
      <c r="FC237" s="261"/>
      <c r="FD237" s="261"/>
      <c r="FE237" s="261"/>
      <c r="FF237" s="261"/>
      <c r="FG237" s="261"/>
      <c r="FH237" s="261"/>
      <c r="FI237" s="261"/>
      <c r="FJ237" s="261"/>
      <c r="FK237" s="261"/>
      <c r="FL237" s="261"/>
      <c r="FM237" s="261"/>
      <c r="FN237" s="261"/>
      <c r="FO237" s="261"/>
      <c r="FP237" s="261"/>
      <c r="FQ237" s="261"/>
      <c r="FR237" s="261"/>
      <c r="FS237" s="261"/>
      <c r="FT237" s="261"/>
      <c r="FU237" s="261"/>
      <c r="FV237" s="261"/>
      <c r="FW237" s="261"/>
      <c r="FX237" s="261"/>
      <c r="FY237" s="261"/>
      <c r="FZ237" s="261"/>
      <c r="GA237" s="261"/>
      <c r="GB237" s="261"/>
      <c r="GC237" s="261"/>
    </row>
    <row r="238" spans="1:185" s="202" customFormat="1" ht="30" x14ac:dyDescent="0.25">
      <c r="A238" s="123" t="s">
        <v>108</v>
      </c>
      <c r="B238" s="291">
        <f>'2 уровень'!C374</f>
        <v>145</v>
      </c>
      <c r="C238" s="291">
        <f>'2 уровень'!D374</f>
        <v>97</v>
      </c>
      <c r="D238" s="748">
        <f>'2 уровень'!E374</f>
        <v>168</v>
      </c>
      <c r="E238" s="292">
        <f>'2 уровень'!F374</f>
        <v>173.1958762886598</v>
      </c>
      <c r="F238" s="208">
        <f>'2 уровень'!G374</f>
        <v>907.26384000000007</v>
      </c>
      <c r="G238" s="208">
        <f>'2 уровень'!H374</f>
        <v>605</v>
      </c>
      <c r="H238" s="67">
        <f>'2 уровень'!I374</f>
        <v>1051.1743200000001</v>
      </c>
      <c r="I238" s="208">
        <f>'2 уровень'!J374</f>
        <v>173.74782148760332</v>
      </c>
      <c r="J238" s="262"/>
      <c r="K238" s="261"/>
      <c r="L238" s="261"/>
      <c r="M238" s="261"/>
      <c r="N238" s="261"/>
      <c r="O238" s="261"/>
      <c r="P238" s="261"/>
      <c r="Q238" s="261"/>
      <c r="R238" s="261"/>
      <c r="S238" s="261"/>
      <c r="T238" s="261"/>
      <c r="U238" s="261"/>
      <c r="V238" s="261"/>
      <c r="W238" s="261"/>
      <c r="X238" s="261"/>
      <c r="Y238" s="261"/>
      <c r="Z238" s="261"/>
      <c r="AA238" s="261"/>
      <c r="AB238" s="261"/>
      <c r="AC238" s="261"/>
      <c r="AD238" s="261"/>
      <c r="AE238" s="261"/>
      <c r="AF238" s="261"/>
      <c r="AG238" s="261"/>
      <c r="AH238" s="261"/>
      <c r="AI238" s="261"/>
      <c r="AJ238" s="261"/>
      <c r="AK238" s="261"/>
      <c r="AL238" s="261"/>
      <c r="AM238" s="261"/>
      <c r="AN238" s="261"/>
      <c r="AO238" s="261"/>
      <c r="AP238" s="261"/>
      <c r="AQ238" s="261"/>
      <c r="AR238" s="261"/>
      <c r="AS238" s="261"/>
      <c r="AT238" s="261"/>
      <c r="AU238" s="261"/>
      <c r="AV238" s="261"/>
      <c r="AW238" s="261"/>
      <c r="AX238" s="261"/>
      <c r="AY238" s="261"/>
      <c r="AZ238" s="261"/>
      <c r="BA238" s="261"/>
      <c r="BB238" s="261"/>
      <c r="BC238" s="261"/>
      <c r="BD238" s="261"/>
      <c r="BE238" s="261"/>
      <c r="BF238" s="261"/>
      <c r="BG238" s="261"/>
      <c r="BH238" s="261"/>
      <c r="BI238" s="261"/>
      <c r="BJ238" s="261"/>
      <c r="BK238" s="261"/>
      <c r="BL238" s="261"/>
      <c r="BM238" s="261"/>
      <c r="BN238" s="261"/>
      <c r="BO238" s="261"/>
      <c r="BP238" s="261"/>
      <c r="BQ238" s="261"/>
      <c r="BR238" s="261"/>
      <c r="BS238" s="261"/>
      <c r="BT238" s="261"/>
      <c r="BU238" s="261"/>
      <c r="BV238" s="261"/>
      <c r="BW238" s="261"/>
      <c r="BX238" s="261"/>
      <c r="BY238" s="261"/>
      <c r="BZ238" s="261"/>
      <c r="CA238" s="261"/>
      <c r="CB238" s="261"/>
      <c r="CC238" s="261"/>
      <c r="CD238" s="261"/>
      <c r="CE238" s="261"/>
      <c r="CF238" s="261"/>
      <c r="CG238" s="261"/>
      <c r="CH238" s="261"/>
      <c r="CI238" s="261"/>
      <c r="CJ238" s="261"/>
      <c r="CK238" s="261"/>
      <c r="CL238" s="261"/>
      <c r="CM238" s="261"/>
      <c r="CN238" s="261"/>
      <c r="CO238" s="261"/>
      <c r="CP238" s="261"/>
      <c r="CQ238" s="261"/>
      <c r="CR238" s="261"/>
      <c r="CS238" s="261"/>
      <c r="CT238" s="261"/>
      <c r="CU238" s="261"/>
      <c r="CV238" s="261"/>
      <c r="CW238" s="261"/>
      <c r="CX238" s="261"/>
      <c r="CY238" s="261"/>
      <c r="CZ238" s="261"/>
      <c r="DA238" s="261"/>
      <c r="DB238" s="261"/>
      <c r="DC238" s="261"/>
      <c r="DD238" s="261"/>
      <c r="DE238" s="261"/>
      <c r="DF238" s="261"/>
      <c r="DG238" s="261"/>
      <c r="DH238" s="261"/>
      <c r="DI238" s="261"/>
      <c r="DJ238" s="261"/>
      <c r="DK238" s="261"/>
      <c r="DL238" s="261"/>
      <c r="DM238" s="261"/>
      <c r="DN238" s="261"/>
      <c r="DO238" s="261"/>
      <c r="DP238" s="261"/>
      <c r="DQ238" s="261"/>
      <c r="DR238" s="261"/>
      <c r="DS238" s="261"/>
      <c r="DT238" s="261"/>
      <c r="DU238" s="261"/>
      <c r="DV238" s="261"/>
      <c r="DW238" s="261"/>
      <c r="DX238" s="261"/>
      <c r="DY238" s="261"/>
      <c r="DZ238" s="261"/>
      <c r="EA238" s="261"/>
      <c r="EB238" s="261"/>
      <c r="EC238" s="261"/>
      <c r="ED238" s="261"/>
      <c r="EE238" s="261"/>
      <c r="EF238" s="261"/>
      <c r="EG238" s="261"/>
      <c r="EH238" s="261"/>
      <c r="EI238" s="261"/>
      <c r="EJ238" s="261"/>
      <c r="EK238" s="261"/>
      <c r="EL238" s="261"/>
      <c r="EM238" s="261"/>
      <c r="EN238" s="261"/>
      <c r="EO238" s="261"/>
      <c r="EP238" s="261"/>
      <c r="EQ238" s="261"/>
      <c r="ER238" s="261"/>
      <c r="ES238" s="261"/>
      <c r="ET238" s="261"/>
      <c r="EU238" s="261"/>
      <c r="EV238" s="261"/>
      <c r="EW238" s="261"/>
      <c r="EX238" s="261"/>
      <c r="EY238" s="261"/>
      <c r="EZ238" s="261"/>
      <c r="FA238" s="261"/>
      <c r="FB238" s="261"/>
      <c r="FC238" s="261"/>
      <c r="FD238" s="261"/>
      <c r="FE238" s="261"/>
      <c r="FF238" s="261"/>
      <c r="FG238" s="261"/>
      <c r="FH238" s="261"/>
      <c r="FI238" s="261"/>
      <c r="FJ238" s="261"/>
      <c r="FK238" s="261"/>
      <c r="FL238" s="261"/>
      <c r="FM238" s="261"/>
      <c r="FN238" s="261"/>
      <c r="FO238" s="261"/>
      <c r="FP238" s="261"/>
      <c r="FQ238" s="261"/>
      <c r="FR238" s="261"/>
      <c r="FS238" s="261"/>
      <c r="FT238" s="261"/>
      <c r="FU238" s="261"/>
      <c r="FV238" s="261"/>
      <c r="FW238" s="261"/>
      <c r="FX238" s="261"/>
      <c r="FY238" s="261"/>
      <c r="FZ238" s="261"/>
      <c r="GA238" s="261"/>
      <c r="GB238" s="261"/>
      <c r="GC238" s="261"/>
    </row>
    <row r="239" spans="1:185" s="202" customFormat="1" ht="30" x14ac:dyDescent="0.25">
      <c r="A239" s="592" t="s">
        <v>122</v>
      </c>
      <c r="B239" s="619">
        <f>'2 уровень'!C375</f>
        <v>10868</v>
      </c>
      <c r="C239" s="619">
        <f>'2 уровень'!D375</f>
        <v>7245</v>
      </c>
      <c r="D239" s="619">
        <f>'2 уровень'!E375</f>
        <v>3951</v>
      </c>
      <c r="E239" s="620">
        <f>'2 уровень'!F375</f>
        <v>54.534161490683232</v>
      </c>
      <c r="F239" s="618">
        <f>'2 уровень'!G375</f>
        <v>19256.557579999997</v>
      </c>
      <c r="G239" s="618">
        <f>'2 уровень'!H375</f>
        <v>12838</v>
      </c>
      <c r="H239" s="618">
        <f>'2 уровень'!I375</f>
        <v>7260.0623099999993</v>
      </c>
      <c r="I239" s="618">
        <f>'2 уровень'!J375</f>
        <v>56.551349976631869</v>
      </c>
      <c r="J239" s="262"/>
      <c r="K239" s="261"/>
      <c r="L239" s="261"/>
      <c r="M239" s="261"/>
      <c r="N239" s="261"/>
      <c r="O239" s="261"/>
      <c r="P239" s="261"/>
      <c r="Q239" s="261"/>
      <c r="R239" s="261"/>
      <c r="S239" s="261"/>
      <c r="T239" s="261"/>
      <c r="U239" s="261"/>
      <c r="V239" s="261"/>
      <c r="W239" s="261"/>
      <c r="X239" s="261"/>
      <c r="Y239" s="261"/>
      <c r="Z239" s="261"/>
      <c r="AA239" s="261"/>
      <c r="AB239" s="261"/>
      <c r="AC239" s="261"/>
      <c r="AD239" s="261"/>
      <c r="AE239" s="261"/>
      <c r="AF239" s="261"/>
      <c r="AG239" s="261"/>
      <c r="AH239" s="261"/>
      <c r="AI239" s="261"/>
      <c r="AJ239" s="261"/>
      <c r="AK239" s="261"/>
      <c r="AL239" s="261"/>
      <c r="AM239" s="261"/>
      <c r="AN239" s="261"/>
      <c r="AO239" s="261"/>
      <c r="AP239" s="261"/>
      <c r="AQ239" s="261"/>
      <c r="AR239" s="261"/>
      <c r="AS239" s="261"/>
      <c r="AT239" s="261"/>
      <c r="AU239" s="261"/>
      <c r="AV239" s="261"/>
      <c r="AW239" s="261"/>
      <c r="AX239" s="261"/>
      <c r="AY239" s="261"/>
      <c r="AZ239" s="261"/>
      <c r="BA239" s="261"/>
      <c r="BB239" s="261"/>
      <c r="BC239" s="261"/>
      <c r="BD239" s="261"/>
      <c r="BE239" s="261"/>
      <c r="BF239" s="261"/>
      <c r="BG239" s="261"/>
      <c r="BH239" s="261"/>
      <c r="BI239" s="261"/>
      <c r="BJ239" s="261"/>
      <c r="BK239" s="261"/>
      <c r="BL239" s="261"/>
      <c r="BM239" s="261"/>
      <c r="BN239" s="261"/>
      <c r="BO239" s="261"/>
      <c r="BP239" s="261"/>
      <c r="BQ239" s="261"/>
      <c r="BR239" s="261"/>
      <c r="BS239" s="261"/>
      <c r="BT239" s="261"/>
      <c r="BU239" s="261"/>
      <c r="BV239" s="261"/>
      <c r="BW239" s="261"/>
      <c r="BX239" s="261"/>
      <c r="BY239" s="261"/>
      <c r="BZ239" s="261"/>
      <c r="CA239" s="261"/>
      <c r="CB239" s="261"/>
      <c r="CC239" s="261"/>
      <c r="CD239" s="261"/>
      <c r="CE239" s="261"/>
      <c r="CF239" s="261"/>
      <c r="CG239" s="261"/>
      <c r="CH239" s="261"/>
      <c r="CI239" s="261"/>
      <c r="CJ239" s="261"/>
      <c r="CK239" s="261"/>
      <c r="CL239" s="261"/>
      <c r="CM239" s="261"/>
      <c r="CN239" s="261"/>
      <c r="CO239" s="261"/>
      <c r="CP239" s="261"/>
      <c r="CQ239" s="261"/>
      <c r="CR239" s="261"/>
      <c r="CS239" s="261"/>
      <c r="CT239" s="261"/>
      <c r="CU239" s="261"/>
      <c r="CV239" s="261"/>
      <c r="CW239" s="261"/>
      <c r="CX239" s="261"/>
      <c r="CY239" s="261"/>
      <c r="CZ239" s="261"/>
      <c r="DA239" s="261"/>
      <c r="DB239" s="261"/>
      <c r="DC239" s="261"/>
      <c r="DD239" s="261"/>
      <c r="DE239" s="261"/>
      <c r="DF239" s="261"/>
      <c r="DG239" s="261"/>
      <c r="DH239" s="261"/>
      <c r="DI239" s="261"/>
      <c r="DJ239" s="261"/>
      <c r="DK239" s="261"/>
      <c r="DL239" s="261"/>
      <c r="DM239" s="261"/>
      <c r="DN239" s="261"/>
      <c r="DO239" s="261"/>
      <c r="DP239" s="261"/>
      <c r="DQ239" s="261"/>
      <c r="DR239" s="261"/>
      <c r="DS239" s="261"/>
      <c r="DT239" s="261"/>
      <c r="DU239" s="261"/>
      <c r="DV239" s="261"/>
      <c r="DW239" s="261"/>
      <c r="DX239" s="261"/>
      <c r="DY239" s="261"/>
      <c r="DZ239" s="261"/>
      <c r="EA239" s="261"/>
      <c r="EB239" s="261"/>
      <c r="EC239" s="261"/>
      <c r="ED239" s="261"/>
      <c r="EE239" s="261"/>
      <c r="EF239" s="261"/>
      <c r="EG239" s="261"/>
      <c r="EH239" s="261"/>
      <c r="EI239" s="261"/>
      <c r="EJ239" s="261"/>
      <c r="EK239" s="261"/>
      <c r="EL239" s="261"/>
      <c r="EM239" s="261"/>
      <c r="EN239" s="261"/>
      <c r="EO239" s="261"/>
      <c r="EP239" s="261"/>
      <c r="EQ239" s="261"/>
      <c r="ER239" s="261"/>
      <c r="ES239" s="261"/>
      <c r="ET239" s="261"/>
      <c r="EU239" s="261"/>
      <c r="EV239" s="261"/>
      <c r="EW239" s="261"/>
      <c r="EX239" s="261"/>
      <c r="EY239" s="261"/>
      <c r="EZ239" s="261"/>
      <c r="FA239" s="261"/>
      <c r="FB239" s="261"/>
      <c r="FC239" s="261"/>
      <c r="FD239" s="261"/>
      <c r="FE239" s="261"/>
      <c r="FF239" s="261"/>
      <c r="FG239" s="261"/>
      <c r="FH239" s="261"/>
      <c r="FI239" s="261"/>
      <c r="FJ239" s="261"/>
      <c r="FK239" s="261"/>
      <c r="FL239" s="261"/>
      <c r="FM239" s="261"/>
      <c r="FN239" s="261"/>
      <c r="FO239" s="261"/>
      <c r="FP239" s="261"/>
      <c r="FQ239" s="261"/>
      <c r="FR239" s="261"/>
      <c r="FS239" s="261"/>
      <c r="FT239" s="261"/>
      <c r="FU239" s="261"/>
      <c r="FV239" s="261"/>
      <c r="FW239" s="261"/>
      <c r="FX239" s="261"/>
      <c r="FY239" s="261"/>
      <c r="FZ239" s="261"/>
      <c r="GA239" s="261"/>
      <c r="GB239" s="261"/>
      <c r="GC239" s="261"/>
    </row>
    <row r="240" spans="1:185" s="202" customFormat="1" ht="30" x14ac:dyDescent="0.25">
      <c r="A240" s="123" t="s">
        <v>118</v>
      </c>
      <c r="B240" s="291">
        <f>'2 уровень'!C376</f>
        <v>3002</v>
      </c>
      <c r="C240" s="291">
        <f>'2 уровень'!D376</f>
        <v>2001</v>
      </c>
      <c r="D240" s="748">
        <f>'2 уровень'!E376</f>
        <v>1120</v>
      </c>
      <c r="E240" s="292">
        <f>'2 уровень'!F376</f>
        <v>55.9720139930035</v>
      </c>
      <c r="F240" s="208">
        <f>'2 уровень'!G376</f>
        <v>5265.1177399999997</v>
      </c>
      <c r="G240" s="208">
        <f>'2 уровень'!H376</f>
        <v>3510</v>
      </c>
      <c r="H240" s="67">
        <f>'2 уровень'!I376</f>
        <v>1940.5495899999999</v>
      </c>
      <c r="I240" s="208">
        <f>'2 уровень'!J376</f>
        <v>55.2863131054131</v>
      </c>
      <c r="J240" s="262"/>
      <c r="K240" s="261"/>
      <c r="L240" s="261"/>
      <c r="M240" s="261"/>
      <c r="N240" s="261"/>
      <c r="O240" s="261"/>
      <c r="P240" s="261"/>
      <c r="Q240" s="261"/>
      <c r="R240" s="261"/>
      <c r="S240" s="261"/>
      <c r="T240" s="261"/>
      <c r="U240" s="261"/>
      <c r="V240" s="261"/>
      <c r="W240" s="261"/>
      <c r="X240" s="261"/>
      <c r="Y240" s="261"/>
      <c r="Z240" s="261"/>
      <c r="AA240" s="261"/>
      <c r="AB240" s="261"/>
      <c r="AC240" s="261"/>
      <c r="AD240" s="261"/>
      <c r="AE240" s="261"/>
      <c r="AF240" s="261"/>
      <c r="AG240" s="261"/>
      <c r="AH240" s="261"/>
      <c r="AI240" s="261"/>
      <c r="AJ240" s="261"/>
      <c r="AK240" s="261"/>
      <c r="AL240" s="261"/>
      <c r="AM240" s="261"/>
      <c r="AN240" s="261"/>
      <c r="AO240" s="261"/>
      <c r="AP240" s="261"/>
      <c r="AQ240" s="261"/>
      <c r="AR240" s="261"/>
      <c r="AS240" s="261"/>
      <c r="AT240" s="261"/>
      <c r="AU240" s="261"/>
      <c r="AV240" s="261"/>
      <c r="AW240" s="261"/>
      <c r="AX240" s="261"/>
      <c r="AY240" s="261"/>
      <c r="AZ240" s="261"/>
      <c r="BA240" s="261"/>
      <c r="BB240" s="261"/>
      <c r="BC240" s="261"/>
      <c r="BD240" s="261"/>
      <c r="BE240" s="261"/>
      <c r="BF240" s="261"/>
      <c r="BG240" s="261"/>
      <c r="BH240" s="261"/>
      <c r="BI240" s="261"/>
      <c r="BJ240" s="261"/>
      <c r="BK240" s="261"/>
      <c r="BL240" s="261"/>
      <c r="BM240" s="261"/>
      <c r="BN240" s="261"/>
      <c r="BO240" s="261"/>
      <c r="BP240" s="261"/>
      <c r="BQ240" s="261"/>
      <c r="BR240" s="261"/>
      <c r="BS240" s="261"/>
      <c r="BT240" s="261"/>
      <c r="BU240" s="261"/>
      <c r="BV240" s="261"/>
      <c r="BW240" s="261"/>
      <c r="BX240" s="261"/>
      <c r="BY240" s="261"/>
      <c r="BZ240" s="261"/>
      <c r="CA240" s="261"/>
      <c r="CB240" s="261"/>
      <c r="CC240" s="261"/>
      <c r="CD240" s="261"/>
      <c r="CE240" s="261"/>
      <c r="CF240" s="261"/>
      <c r="CG240" s="261"/>
      <c r="CH240" s="261"/>
      <c r="CI240" s="261"/>
      <c r="CJ240" s="261"/>
      <c r="CK240" s="261"/>
      <c r="CL240" s="261"/>
      <c r="CM240" s="261"/>
      <c r="CN240" s="261"/>
      <c r="CO240" s="261"/>
      <c r="CP240" s="261"/>
      <c r="CQ240" s="261"/>
      <c r="CR240" s="261"/>
      <c r="CS240" s="261"/>
      <c r="CT240" s="261"/>
      <c r="CU240" s="261"/>
      <c r="CV240" s="261"/>
      <c r="CW240" s="261"/>
      <c r="CX240" s="261"/>
      <c r="CY240" s="261"/>
      <c r="CZ240" s="261"/>
      <c r="DA240" s="261"/>
      <c r="DB240" s="261"/>
      <c r="DC240" s="261"/>
      <c r="DD240" s="261"/>
      <c r="DE240" s="261"/>
      <c r="DF240" s="261"/>
      <c r="DG240" s="261"/>
      <c r="DH240" s="261"/>
      <c r="DI240" s="261"/>
      <c r="DJ240" s="261"/>
      <c r="DK240" s="261"/>
      <c r="DL240" s="261"/>
      <c r="DM240" s="261"/>
      <c r="DN240" s="261"/>
      <c r="DO240" s="261"/>
      <c r="DP240" s="261"/>
      <c r="DQ240" s="261"/>
      <c r="DR240" s="261"/>
      <c r="DS240" s="261"/>
      <c r="DT240" s="261"/>
      <c r="DU240" s="261"/>
      <c r="DV240" s="261"/>
      <c r="DW240" s="261"/>
      <c r="DX240" s="261"/>
      <c r="DY240" s="261"/>
      <c r="DZ240" s="261"/>
      <c r="EA240" s="261"/>
      <c r="EB240" s="261"/>
      <c r="EC240" s="261"/>
      <c r="ED240" s="261"/>
      <c r="EE240" s="261"/>
      <c r="EF240" s="261"/>
      <c r="EG240" s="261"/>
      <c r="EH240" s="261"/>
      <c r="EI240" s="261"/>
      <c r="EJ240" s="261"/>
      <c r="EK240" s="261"/>
      <c r="EL240" s="261"/>
      <c r="EM240" s="261"/>
      <c r="EN240" s="261"/>
      <c r="EO240" s="261"/>
      <c r="EP240" s="261"/>
      <c r="EQ240" s="261"/>
      <c r="ER240" s="261"/>
      <c r="ES240" s="261"/>
      <c r="ET240" s="261"/>
      <c r="EU240" s="261"/>
      <c r="EV240" s="261"/>
      <c r="EW240" s="261"/>
      <c r="EX240" s="261"/>
      <c r="EY240" s="261"/>
      <c r="EZ240" s="261"/>
      <c r="FA240" s="261"/>
      <c r="FB240" s="261"/>
      <c r="FC240" s="261"/>
      <c r="FD240" s="261"/>
      <c r="FE240" s="261"/>
      <c r="FF240" s="261"/>
      <c r="FG240" s="261"/>
      <c r="FH240" s="261"/>
      <c r="FI240" s="261"/>
      <c r="FJ240" s="261"/>
      <c r="FK240" s="261"/>
      <c r="FL240" s="261"/>
      <c r="FM240" s="261"/>
      <c r="FN240" s="261"/>
      <c r="FO240" s="261"/>
      <c r="FP240" s="261"/>
      <c r="FQ240" s="261"/>
      <c r="FR240" s="261"/>
      <c r="FS240" s="261"/>
      <c r="FT240" s="261"/>
      <c r="FU240" s="261"/>
      <c r="FV240" s="261"/>
      <c r="FW240" s="261"/>
      <c r="FX240" s="261"/>
      <c r="FY240" s="261"/>
      <c r="FZ240" s="261"/>
      <c r="GA240" s="261"/>
      <c r="GB240" s="261"/>
      <c r="GC240" s="261"/>
    </row>
    <row r="241" spans="1:185" s="202" customFormat="1" ht="60" x14ac:dyDescent="0.25">
      <c r="A241" s="123" t="s">
        <v>85</v>
      </c>
      <c r="B241" s="291">
        <f>'2 уровень'!C377</f>
        <v>4050</v>
      </c>
      <c r="C241" s="291">
        <f>'2 уровень'!D377</f>
        <v>2700</v>
      </c>
      <c r="D241" s="748">
        <f>'2 уровень'!E377</f>
        <v>1682</v>
      </c>
      <c r="E241" s="292">
        <f>'2 уровень'!F377</f>
        <v>62.296296296296291</v>
      </c>
      <c r="F241" s="208">
        <f>'2 уровень'!G377</f>
        <v>9997.15</v>
      </c>
      <c r="G241" s="208">
        <f>'2 уровень'!H377</f>
        <v>6665</v>
      </c>
      <c r="H241" s="67">
        <f>'2 уровень'!I377</f>
        <v>4174.0489699999998</v>
      </c>
      <c r="I241" s="208">
        <f>'2 уровень'!J377</f>
        <v>62.62639114778694</v>
      </c>
      <c r="J241" s="262"/>
      <c r="K241" s="261"/>
      <c r="L241" s="261"/>
      <c r="M241" s="261"/>
      <c r="N241" s="261"/>
      <c r="O241" s="261"/>
      <c r="P241" s="261"/>
      <c r="Q241" s="261"/>
      <c r="R241" s="261"/>
      <c r="S241" s="261"/>
      <c r="T241" s="261"/>
      <c r="U241" s="261"/>
      <c r="V241" s="261"/>
      <c r="W241" s="261"/>
      <c r="X241" s="261"/>
      <c r="Y241" s="261"/>
      <c r="Z241" s="261"/>
      <c r="AA241" s="261"/>
      <c r="AB241" s="261"/>
      <c r="AC241" s="261"/>
      <c r="AD241" s="261"/>
      <c r="AE241" s="261"/>
      <c r="AF241" s="261"/>
      <c r="AG241" s="261"/>
      <c r="AH241" s="261"/>
      <c r="AI241" s="261"/>
      <c r="AJ241" s="261"/>
      <c r="AK241" s="261"/>
      <c r="AL241" s="261"/>
      <c r="AM241" s="261"/>
      <c r="AN241" s="261"/>
      <c r="AO241" s="261"/>
      <c r="AP241" s="261"/>
      <c r="AQ241" s="261"/>
      <c r="AR241" s="261"/>
      <c r="AS241" s="261"/>
      <c r="AT241" s="261"/>
      <c r="AU241" s="261"/>
      <c r="AV241" s="261"/>
      <c r="AW241" s="261"/>
      <c r="AX241" s="261"/>
      <c r="AY241" s="261"/>
      <c r="AZ241" s="261"/>
      <c r="BA241" s="261"/>
      <c r="BB241" s="261"/>
      <c r="BC241" s="261"/>
      <c r="BD241" s="261"/>
      <c r="BE241" s="261"/>
      <c r="BF241" s="261"/>
      <c r="BG241" s="261"/>
      <c r="BH241" s="261"/>
      <c r="BI241" s="261"/>
      <c r="BJ241" s="261"/>
      <c r="BK241" s="261"/>
      <c r="BL241" s="261"/>
      <c r="BM241" s="261"/>
      <c r="BN241" s="261"/>
      <c r="BO241" s="261"/>
      <c r="BP241" s="261"/>
      <c r="BQ241" s="261"/>
      <c r="BR241" s="261"/>
      <c r="BS241" s="261"/>
      <c r="BT241" s="261"/>
      <c r="BU241" s="261"/>
      <c r="BV241" s="261"/>
      <c r="BW241" s="261"/>
      <c r="BX241" s="261"/>
      <c r="BY241" s="261"/>
      <c r="BZ241" s="261"/>
      <c r="CA241" s="261"/>
      <c r="CB241" s="261"/>
      <c r="CC241" s="261"/>
      <c r="CD241" s="261"/>
      <c r="CE241" s="261"/>
      <c r="CF241" s="261"/>
      <c r="CG241" s="261"/>
      <c r="CH241" s="261"/>
      <c r="CI241" s="261"/>
      <c r="CJ241" s="261"/>
      <c r="CK241" s="261"/>
      <c r="CL241" s="261"/>
      <c r="CM241" s="261"/>
      <c r="CN241" s="261"/>
      <c r="CO241" s="261"/>
      <c r="CP241" s="261"/>
      <c r="CQ241" s="261"/>
      <c r="CR241" s="261"/>
      <c r="CS241" s="261"/>
      <c r="CT241" s="261"/>
      <c r="CU241" s="261"/>
      <c r="CV241" s="261"/>
      <c r="CW241" s="261"/>
      <c r="CX241" s="261"/>
      <c r="CY241" s="261"/>
      <c r="CZ241" s="261"/>
      <c r="DA241" s="261"/>
      <c r="DB241" s="261"/>
      <c r="DC241" s="261"/>
      <c r="DD241" s="261"/>
      <c r="DE241" s="261"/>
      <c r="DF241" s="261"/>
      <c r="DG241" s="261"/>
      <c r="DH241" s="261"/>
      <c r="DI241" s="261"/>
      <c r="DJ241" s="261"/>
      <c r="DK241" s="261"/>
      <c r="DL241" s="261"/>
      <c r="DM241" s="261"/>
      <c r="DN241" s="261"/>
      <c r="DO241" s="261"/>
      <c r="DP241" s="261"/>
      <c r="DQ241" s="261"/>
      <c r="DR241" s="261"/>
      <c r="DS241" s="261"/>
      <c r="DT241" s="261"/>
      <c r="DU241" s="261"/>
      <c r="DV241" s="261"/>
      <c r="DW241" s="261"/>
      <c r="DX241" s="261"/>
      <c r="DY241" s="261"/>
      <c r="DZ241" s="261"/>
      <c r="EA241" s="261"/>
      <c r="EB241" s="261"/>
      <c r="EC241" s="261"/>
      <c r="ED241" s="261"/>
      <c r="EE241" s="261"/>
      <c r="EF241" s="261"/>
      <c r="EG241" s="261"/>
      <c r="EH241" s="261"/>
      <c r="EI241" s="261"/>
      <c r="EJ241" s="261"/>
      <c r="EK241" s="261"/>
      <c r="EL241" s="261"/>
      <c r="EM241" s="261"/>
      <c r="EN241" s="261"/>
      <c r="EO241" s="261"/>
      <c r="EP241" s="261"/>
      <c r="EQ241" s="261"/>
      <c r="ER241" s="261"/>
      <c r="ES241" s="261"/>
      <c r="ET241" s="261"/>
      <c r="EU241" s="261"/>
      <c r="EV241" s="261"/>
      <c r="EW241" s="261"/>
      <c r="EX241" s="261"/>
      <c r="EY241" s="261"/>
      <c r="EZ241" s="261"/>
      <c r="FA241" s="261"/>
      <c r="FB241" s="261"/>
      <c r="FC241" s="261"/>
      <c r="FD241" s="261"/>
      <c r="FE241" s="261"/>
      <c r="FF241" s="261"/>
      <c r="FG241" s="261"/>
      <c r="FH241" s="261"/>
      <c r="FI241" s="261"/>
      <c r="FJ241" s="261"/>
      <c r="FK241" s="261"/>
      <c r="FL241" s="261"/>
      <c r="FM241" s="261"/>
      <c r="FN241" s="261"/>
      <c r="FO241" s="261"/>
      <c r="FP241" s="261"/>
      <c r="FQ241" s="261"/>
      <c r="FR241" s="261"/>
      <c r="FS241" s="261"/>
      <c r="FT241" s="261"/>
      <c r="FU241" s="261"/>
      <c r="FV241" s="261"/>
      <c r="FW241" s="261"/>
      <c r="FX241" s="261"/>
      <c r="FY241" s="261"/>
      <c r="FZ241" s="261"/>
      <c r="GA241" s="261"/>
      <c r="GB241" s="261"/>
      <c r="GC241" s="261"/>
    </row>
    <row r="242" spans="1:185" s="202" customFormat="1" ht="45" x14ac:dyDescent="0.25">
      <c r="A242" s="123" t="s">
        <v>119</v>
      </c>
      <c r="B242" s="291">
        <f>'2 уровень'!C378</f>
        <v>2160</v>
      </c>
      <c r="C242" s="291">
        <f>'2 уровень'!D378</f>
        <v>1440</v>
      </c>
      <c r="D242" s="748">
        <f>'2 уровень'!E378</f>
        <v>1090</v>
      </c>
      <c r="E242" s="292">
        <f>'2 уровень'!F378</f>
        <v>75.694444444444443</v>
      </c>
      <c r="F242" s="208">
        <f>'2 уровень'!G378</f>
        <v>2183.7600000000002</v>
      </c>
      <c r="G242" s="208">
        <f>'2 уровень'!H378</f>
        <v>1456</v>
      </c>
      <c r="H242" s="67">
        <f>'2 уровень'!I378</f>
        <v>1029.9563599999999</v>
      </c>
      <c r="I242" s="208">
        <f>'2 уровень'!J378</f>
        <v>70.738760989010984</v>
      </c>
      <c r="J242" s="262"/>
      <c r="K242" s="261"/>
      <c r="L242" s="261"/>
      <c r="M242" s="261"/>
      <c r="N242" s="261"/>
      <c r="O242" s="261"/>
      <c r="P242" s="261"/>
      <c r="Q242" s="261"/>
      <c r="R242" s="261"/>
      <c r="S242" s="261"/>
      <c r="T242" s="261"/>
      <c r="U242" s="261"/>
      <c r="V242" s="261"/>
      <c r="W242" s="261"/>
      <c r="X242" s="261"/>
      <c r="Y242" s="261"/>
      <c r="Z242" s="261"/>
      <c r="AA242" s="261"/>
      <c r="AB242" s="261"/>
      <c r="AC242" s="261"/>
      <c r="AD242" s="261"/>
      <c r="AE242" s="261"/>
      <c r="AF242" s="261"/>
      <c r="AG242" s="261"/>
      <c r="AH242" s="261"/>
      <c r="AI242" s="261"/>
      <c r="AJ242" s="261"/>
      <c r="AK242" s="261"/>
      <c r="AL242" s="261"/>
      <c r="AM242" s="261"/>
      <c r="AN242" s="261"/>
      <c r="AO242" s="261"/>
      <c r="AP242" s="261"/>
      <c r="AQ242" s="261"/>
      <c r="AR242" s="261"/>
      <c r="AS242" s="261"/>
      <c r="AT242" s="261"/>
      <c r="AU242" s="261"/>
      <c r="AV242" s="261"/>
      <c r="AW242" s="261"/>
      <c r="AX242" s="261"/>
      <c r="AY242" s="261"/>
      <c r="AZ242" s="261"/>
      <c r="BA242" s="261"/>
      <c r="BB242" s="261"/>
      <c r="BC242" s="261"/>
      <c r="BD242" s="261"/>
      <c r="BE242" s="261"/>
      <c r="BF242" s="261"/>
      <c r="BG242" s="261"/>
      <c r="BH242" s="261"/>
      <c r="BI242" s="261"/>
      <c r="BJ242" s="261"/>
      <c r="BK242" s="261"/>
      <c r="BL242" s="261"/>
      <c r="BM242" s="261"/>
      <c r="BN242" s="261"/>
      <c r="BO242" s="261"/>
      <c r="BP242" s="261"/>
      <c r="BQ242" s="261"/>
      <c r="BR242" s="261"/>
      <c r="BS242" s="261"/>
      <c r="BT242" s="261"/>
      <c r="BU242" s="261"/>
      <c r="BV242" s="261"/>
      <c r="BW242" s="261"/>
      <c r="BX242" s="261"/>
      <c r="BY242" s="261"/>
      <c r="BZ242" s="261"/>
      <c r="CA242" s="261"/>
      <c r="CB242" s="261"/>
      <c r="CC242" s="261"/>
      <c r="CD242" s="261"/>
      <c r="CE242" s="261"/>
      <c r="CF242" s="261"/>
      <c r="CG242" s="261"/>
      <c r="CH242" s="261"/>
      <c r="CI242" s="261"/>
      <c r="CJ242" s="261"/>
      <c r="CK242" s="261"/>
      <c r="CL242" s="261"/>
      <c r="CM242" s="261"/>
      <c r="CN242" s="261"/>
      <c r="CO242" s="261"/>
      <c r="CP242" s="261"/>
      <c r="CQ242" s="261"/>
      <c r="CR242" s="261"/>
      <c r="CS242" s="261"/>
      <c r="CT242" s="261"/>
      <c r="CU242" s="261"/>
      <c r="CV242" s="261"/>
      <c r="CW242" s="261"/>
      <c r="CX242" s="261"/>
      <c r="CY242" s="261"/>
      <c r="CZ242" s="261"/>
      <c r="DA242" s="261"/>
      <c r="DB242" s="261"/>
      <c r="DC242" s="261"/>
      <c r="DD242" s="261"/>
      <c r="DE242" s="261"/>
      <c r="DF242" s="261"/>
      <c r="DG242" s="261"/>
      <c r="DH242" s="261"/>
      <c r="DI242" s="261"/>
      <c r="DJ242" s="261"/>
      <c r="DK242" s="261"/>
      <c r="DL242" s="261"/>
      <c r="DM242" s="261"/>
      <c r="DN242" s="261"/>
      <c r="DO242" s="261"/>
      <c r="DP242" s="261"/>
      <c r="DQ242" s="261"/>
      <c r="DR242" s="261"/>
      <c r="DS242" s="261"/>
      <c r="DT242" s="261"/>
      <c r="DU242" s="261"/>
      <c r="DV242" s="261"/>
      <c r="DW242" s="261"/>
      <c r="DX242" s="261"/>
      <c r="DY242" s="261"/>
      <c r="DZ242" s="261"/>
      <c r="EA242" s="261"/>
      <c r="EB242" s="261"/>
      <c r="EC242" s="261"/>
      <c r="ED242" s="261"/>
      <c r="EE242" s="261"/>
      <c r="EF242" s="261"/>
      <c r="EG242" s="261"/>
      <c r="EH242" s="261"/>
      <c r="EI242" s="261"/>
      <c r="EJ242" s="261"/>
      <c r="EK242" s="261"/>
      <c r="EL242" s="261"/>
      <c r="EM242" s="261"/>
      <c r="EN242" s="261"/>
      <c r="EO242" s="261"/>
      <c r="EP242" s="261"/>
      <c r="EQ242" s="261"/>
      <c r="ER242" s="261"/>
      <c r="ES242" s="261"/>
      <c r="ET242" s="261"/>
      <c r="EU242" s="261"/>
      <c r="EV242" s="261"/>
      <c r="EW242" s="261"/>
      <c r="EX242" s="261"/>
      <c r="EY242" s="261"/>
      <c r="EZ242" s="261"/>
      <c r="FA242" s="261"/>
      <c r="FB242" s="261"/>
      <c r="FC242" s="261"/>
      <c r="FD242" s="261"/>
      <c r="FE242" s="261"/>
      <c r="FF242" s="261"/>
      <c r="FG242" s="261"/>
      <c r="FH242" s="261"/>
      <c r="FI242" s="261"/>
      <c r="FJ242" s="261"/>
      <c r="FK242" s="261"/>
      <c r="FL242" s="261"/>
      <c r="FM242" s="261"/>
      <c r="FN242" s="261"/>
      <c r="FO242" s="261"/>
      <c r="FP242" s="261"/>
      <c r="FQ242" s="261"/>
      <c r="FR242" s="261"/>
      <c r="FS242" s="261"/>
      <c r="FT242" s="261"/>
      <c r="FU242" s="261"/>
      <c r="FV242" s="261"/>
      <c r="FW242" s="261"/>
      <c r="FX242" s="261"/>
      <c r="FY242" s="261"/>
      <c r="FZ242" s="261"/>
      <c r="GA242" s="261"/>
      <c r="GB242" s="261"/>
      <c r="GC242" s="261"/>
    </row>
    <row r="243" spans="1:185" s="202" customFormat="1" ht="30" x14ac:dyDescent="0.25">
      <c r="A243" s="123" t="s">
        <v>86</v>
      </c>
      <c r="B243" s="291">
        <f>'2 уровень'!C379</f>
        <v>170</v>
      </c>
      <c r="C243" s="291">
        <f>'2 уровень'!D379</f>
        <v>113</v>
      </c>
      <c r="D243" s="748">
        <f>'2 уровень'!E379</f>
        <v>17</v>
      </c>
      <c r="E243" s="292">
        <f>'2 уровень'!F379</f>
        <v>15.044247787610621</v>
      </c>
      <c r="F243" s="208">
        <f>'2 уровень'!G379</f>
        <v>680.14449999999999</v>
      </c>
      <c r="G243" s="208">
        <f>'2 уровень'!H379</f>
        <v>453</v>
      </c>
      <c r="H243" s="67">
        <f>'2 уровень'!I379</f>
        <v>83.558410000000009</v>
      </c>
      <c r="I243" s="208">
        <f>'2 уровень'!J379</f>
        <v>18.445565121412805</v>
      </c>
      <c r="J243" s="262"/>
      <c r="K243" s="261"/>
      <c r="L243" s="261"/>
      <c r="M243" s="261"/>
      <c r="N243" s="261"/>
      <c r="O243" s="261"/>
      <c r="P243" s="261"/>
      <c r="Q243" s="261"/>
      <c r="R243" s="261"/>
      <c r="S243" s="261"/>
      <c r="T243" s="261"/>
      <c r="U243" s="261"/>
      <c r="V243" s="261"/>
      <c r="W243" s="261"/>
      <c r="X243" s="261"/>
      <c r="Y243" s="261"/>
      <c r="Z243" s="261"/>
      <c r="AA243" s="261"/>
      <c r="AB243" s="261"/>
      <c r="AC243" s="261"/>
      <c r="AD243" s="261"/>
      <c r="AE243" s="261"/>
      <c r="AF243" s="261"/>
      <c r="AG243" s="261"/>
      <c r="AH243" s="261"/>
      <c r="AI243" s="261"/>
      <c r="AJ243" s="261"/>
      <c r="AK243" s="261"/>
      <c r="AL243" s="261"/>
      <c r="AM243" s="261"/>
      <c r="AN243" s="261"/>
      <c r="AO243" s="261"/>
      <c r="AP243" s="261"/>
      <c r="AQ243" s="261"/>
      <c r="AR243" s="261"/>
      <c r="AS243" s="261"/>
      <c r="AT243" s="261"/>
      <c r="AU243" s="261"/>
      <c r="AV243" s="261"/>
      <c r="AW243" s="261"/>
      <c r="AX243" s="261"/>
      <c r="AY243" s="261"/>
      <c r="AZ243" s="261"/>
      <c r="BA243" s="261"/>
      <c r="BB243" s="261"/>
      <c r="BC243" s="261"/>
      <c r="BD243" s="261"/>
      <c r="BE243" s="261"/>
      <c r="BF243" s="261"/>
      <c r="BG243" s="261"/>
      <c r="BH243" s="261"/>
      <c r="BI243" s="261"/>
      <c r="BJ243" s="261"/>
      <c r="BK243" s="261"/>
      <c r="BL243" s="261"/>
      <c r="BM243" s="261"/>
      <c r="BN243" s="261"/>
      <c r="BO243" s="261"/>
      <c r="BP243" s="261"/>
      <c r="BQ243" s="261"/>
      <c r="BR243" s="261"/>
      <c r="BS243" s="261"/>
      <c r="BT243" s="261"/>
      <c r="BU243" s="261"/>
      <c r="BV243" s="261"/>
      <c r="BW243" s="261"/>
      <c r="BX243" s="261"/>
      <c r="BY243" s="261"/>
      <c r="BZ243" s="261"/>
      <c r="CA243" s="261"/>
      <c r="CB243" s="261"/>
      <c r="CC243" s="261"/>
      <c r="CD243" s="261"/>
      <c r="CE243" s="261"/>
      <c r="CF243" s="261"/>
      <c r="CG243" s="261"/>
      <c r="CH243" s="261"/>
      <c r="CI243" s="261"/>
      <c r="CJ243" s="261"/>
      <c r="CK243" s="261"/>
      <c r="CL243" s="261"/>
      <c r="CM243" s="261"/>
      <c r="CN243" s="261"/>
      <c r="CO243" s="261"/>
      <c r="CP243" s="261"/>
      <c r="CQ243" s="261"/>
      <c r="CR243" s="261"/>
      <c r="CS243" s="261"/>
      <c r="CT243" s="261"/>
      <c r="CU243" s="261"/>
      <c r="CV243" s="261"/>
      <c r="CW243" s="261"/>
      <c r="CX243" s="261"/>
      <c r="CY243" s="261"/>
      <c r="CZ243" s="261"/>
      <c r="DA243" s="261"/>
      <c r="DB243" s="261"/>
      <c r="DC243" s="261"/>
      <c r="DD243" s="261"/>
      <c r="DE243" s="261"/>
      <c r="DF243" s="261"/>
      <c r="DG243" s="261"/>
      <c r="DH243" s="261"/>
      <c r="DI243" s="261"/>
      <c r="DJ243" s="261"/>
      <c r="DK243" s="261"/>
      <c r="DL243" s="261"/>
      <c r="DM243" s="261"/>
      <c r="DN243" s="261"/>
      <c r="DO243" s="261"/>
      <c r="DP243" s="261"/>
      <c r="DQ243" s="261"/>
      <c r="DR243" s="261"/>
      <c r="DS243" s="261"/>
      <c r="DT243" s="261"/>
      <c r="DU243" s="261"/>
      <c r="DV243" s="261"/>
      <c r="DW243" s="261"/>
      <c r="DX243" s="261"/>
      <c r="DY243" s="261"/>
      <c r="DZ243" s="261"/>
      <c r="EA243" s="261"/>
      <c r="EB243" s="261"/>
      <c r="EC243" s="261"/>
      <c r="ED243" s="261"/>
      <c r="EE243" s="261"/>
      <c r="EF243" s="261"/>
      <c r="EG243" s="261"/>
      <c r="EH243" s="261"/>
      <c r="EI243" s="261"/>
      <c r="EJ243" s="261"/>
      <c r="EK243" s="261"/>
      <c r="EL243" s="261"/>
      <c r="EM243" s="261"/>
      <c r="EN243" s="261"/>
      <c r="EO243" s="261"/>
      <c r="EP243" s="261"/>
      <c r="EQ243" s="261"/>
      <c r="ER243" s="261"/>
      <c r="ES243" s="261"/>
      <c r="ET243" s="261"/>
      <c r="EU243" s="261"/>
      <c r="EV243" s="261"/>
      <c r="EW243" s="261"/>
      <c r="EX243" s="261"/>
      <c r="EY243" s="261"/>
      <c r="EZ243" s="261"/>
      <c r="FA243" s="261"/>
      <c r="FB243" s="261"/>
      <c r="FC243" s="261"/>
      <c r="FD243" s="261"/>
      <c r="FE243" s="261"/>
      <c r="FF243" s="261"/>
      <c r="FG243" s="261"/>
      <c r="FH243" s="261"/>
      <c r="FI243" s="261"/>
      <c r="FJ243" s="261"/>
      <c r="FK243" s="261"/>
      <c r="FL243" s="261"/>
      <c r="FM243" s="261"/>
      <c r="FN243" s="261"/>
      <c r="FO243" s="261"/>
      <c r="FP243" s="261"/>
      <c r="FQ243" s="261"/>
      <c r="FR243" s="261"/>
      <c r="FS243" s="261"/>
      <c r="FT243" s="261"/>
      <c r="FU243" s="261"/>
      <c r="FV243" s="261"/>
      <c r="FW243" s="261"/>
      <c r="FX243" s="261"/>
      <c r="FY243" s="261"/>
      <c r="FZ243" s="261"/>
      <c r="GA243" s="261"/>
      <c r="GB243" s="261"/>
      <c r="GC243" s="261"/>
    </row>
    <row r="244" spans="1:185" s="202" customFormat="1" ht="30" x14ac:dyDescent="0.25">
      <c r="A244" s="123" t="s">
        <v>87</v>
      </c>
      <c r="B244" s="291">
        <f>'2 уровень'!C380</f>
        <v>1486</v>
      </c>
      <c r="C244" s="291">
        <f>'2 уровень'!D380</f>
        <v>991</v>
      </c>
      <c r="D244" s="748">
        <f>'2 уровень'!E380</f>
        <v>42</v>
      </c>
      <c r="E244" s="292">
        <f>'2 уровень'!F380</f>
        <v>4.2381432896064579</v>
      </c>
      <c r="F244" s="208">
        <f>'2 уровень'!G380</f>
        <v>1130.38534</v>
      </c>
      <c r="G244" s="208">
        <f>'2 уровень'!H380</f>
        <v>754</v>
      </c>
      <c r="H244" s="67">
        <f>'2 уровень'!I380</f>
        <v>31.948979999999999</v>
      </c>
      <c r="I244" s="208">
        <f>'2 уровень'!J380</f>
        <v>4.2372652519893892</v>
      </c>
      <c r="J244" s="262"/>
      <c r="K244" s="261"/>
      <c r="L244" s="261"/>
      <c r="M244" s="261"/>
      <c r="N244" s="261"/>
      <c r="O244" s="261"/>
      <c r="P244" s="261"/>
      <c r="Q244" s="261"/>
      <c r="R244" s="261"/>
      <c r="S244" s="261"/>
      <c r="T244" s="261"/>
      <c r="U244" s="261"/>
      <c r="V244" s="261"/>
      <c r="W244" s="261"/>
      <c r="X244" s="261"/>
      <c r="Y244" s="261"/>
      <c r="Z244" s="261"/>
      <c r="AA244" s="261"/>
      <c r="AB244" s="261"/>
      <c r="AC244" s="261"/>
      <c r="AD244" s="261"/>
      <c r="AE244" s="261"/>
      <c r="AF244" s="261"/>
      <c r="AG244" s="261"/>
      <c r="AH244" s="261"/>
      <c r="AI244" s="261"/>
      <c r="AJ244" s="261"/>
      <c r="AK244" s="261"/>
      <c r="AL244" s="261"/>
      <c r="AM244" s="261"/>
      <c r="AN244" s="261"/>
      <c r="AO244" s="261"/>
      <c r="AP244" s="261"/>
      <c r="AQ244" s="261"/>
      <c r="AR244" s="261"/>
      <c r="AS244" s="261"/>
      <c r="AT244" s="261"/>
      <c r="AU244" s="261"/>
      <c r="AV244" s="261"/>
      <c r="AW244" s="261"/>
      <c r="AX244" s="261"/>
      <c r="AY244" s="261"/>
      <c r="AZ244" s="261"/>
      <c r="BA244" s="261"/>
      <c r="BB244" s="261"/>
      <c r="BC244" s="261"/>
      <c r="BD244" s="261"/>
      <c r="BE244" s="261"/>
      <c r="BF244" s="261"/>
      <c r="BG244" s="261"/>
      <c r="BH244" s="261"/>
      <c r="BI244" s="261"/>
      <c r="BJ244" s="261"/>
      <c r="BK244" s="261"/>
      <c r="BL244" s="261"/>
      <c r="BM244" s="261"/>
      <c r="BN244" s="261"/>
      <c r="BO244" s="261"/>
      <c r="BP244" s="261"/>
      <c r="BQ244" s="261"/>
      <c r="BR244" s="261"/>
      <c r="BS244" s="261"/>
      <c r="BT244" s="261"/>
      <c r="BU244" s="261"/>
      <c r="BV244" s="261"/>
      <c r="BW244" s="261"/>
      <c r="BX244" s="261"/>
      <c r="BY244" s="261"/>
      <c r="BZ244" s="261"/>
      <c r="CA244" s="261"/>
      <c r="CB244" s="261"/>
      <c r="CC244" s="261"/>
      <c r="CD244" s="261"/>
      <c r="CE244" s="261"/>
      <c r="CF244" s="261"/>
      <c r="CG244" s="261"/>
      <c r="CH244" s="261"/>
      <c r="CI244" s="261"/>
      <c r="CJ244" s="261"/>
      <c r="CK244" s="261"/>
      <c r="CL244" s="261"/>
      <c r="CM244" s="261"/>
      <c r="CN244" s="261"/>
      <c r="CO244" s="261"/>
      <c r="CP244" s="261"/>
      <c r="CQ244" s="261"/>
      <c r="CR244" s="261"/>
      <c r="CS244" s="261"/>
      <c r="CT244" s="261"/>
      <c r="CU244" s="261"/>
      <c r="CV244" s="261"/>
      <c r="CW244" s="261"/>
      <c r="CX244" s="261"/>
      <c r="CY244" s="261"/>
      <c r="CZ244" s="261"/>
      <c r="DA244" s="261"/>
      <c r="DB244" s="261"/>
      <c r="DC244" s="261"/>
      <c r="DD244" s="261"/>
      <c r="DE244" s="261"/>
      <c r="DF244" s="261"/>
      <c r="DG244" s="261"/>
      <c r="DH244" s="261"/>
      <c r="DI244" s="261"/>
      <c r="DJ244" s="261"/>
      <c r="DK244" s="261"/>
      <c r="DL244" s="261"/>
      <c r="DM244" s="261"/>
      <c r="DN244" s="261"/>
      <c r="DO244" s="261"/>
      <c r="DP244" s="261"/>
      <c r="DQ244" s="261"/>
      <c r="DR244" s="261"/>
      <c r="DS244" s="261"/>
      <c r="DT244" s="261"/>
      <c r="DU244" s="261"/>
      <c r="DV244" s="261"/>
      <c r="DW244" s="261"/>
      <c r="DX244" s="261"/>
      <c r="DY244" s="261"/>
      <c r="DZ244" s="261"/>
      <c r="EA244" s="261"/>
      <c r="EB244" s="261"/>
      <c r="EC244" s="261"/>
      <c r="ED244" s="261"/>
      <c r="EE244" s="261"/>
      <c r="EF244" s="261"/>
      <c r="EG244" s="261"/>
      <c r="EH244" s="261"/>
      <c r="EI244" s="261"/>
      <c r="EJ244" s="261"/>
      <c r="EK244" s="261"/>
      <c r="EL244" s="261"/>
      <c r="EM244" s="261"/>
      <c r="EN244" s="261"/>
      <c r="EO244" s="261"/>
      <c r="EP244" s="261"/>
      <c r="EQ244" s="261"/>
      <c r="ER244" s="261"/>
      <c r="ES244" s="261"/>
      <c r="ET244" s="261"/>
      <c r="EU244" s="261"/>
      <c r="EV244" s="261"/>
      <c r="EW244" s="261"/>
      <c r="EX244" s="261"/>
      <c r="EY244" s="261"/>
      <c r="EZ244" s="261"/>
      <c r="FA244" s="261"/>
      <c r="FB244" s="261"/>
      <c r="FC244" s="261"/>
      <c r="FD244" s="261"/>
      <c r="FE244" s="261"/>
      <c r="FF244" s="261"/>
      <c r="FG244" s="261"/>
      <c r="FH244" s="261"/>
      <c r="FI244" s="261"/>
      <c r="FJ244" s="261"/>
      <c r="FK244" s="261"/>
      <c r="FL244" s="261"/>
      <c r="FM244" s="261"/>
      <c r="FN244" s="261"/>
      <c r="FO244" s="261"/>
      <c r="FP244" s="261"/>
      <c r="FQ244" s="261"/>
      <c r="FR244" s="261"/>
      <c r="FS244" s="261"/>
      <c r="FT244" s="261"/>
      <c r="FU244" s="261"/>
      <c r="FV244" s="261"/>
      <c r="FW244" s="261"/>
      <c r="FX244" s="261"/>
      <c r="FY244" s="261"/>
      <c r="FZ244" s="261"/>
      <c r="GA244" s="261"/>
      <c r="GB244" s="261"/>
      <c r="GC244" s="261"/>
    </row>
    <row r="245" spans="1:185" s="202" customFormat="1" ht="30" x14ac:dyDescent="0.25">
      <c r="A245" s="123" t="s">
        <v>133</v>
      </c>
      <c r="B245" s="291">
        <f>'2 уровень'!C381</f>
        <v>12099</v>
      </c>
      <c r="C245" s="291">
        <f>'2 уровень'!D381</f>
        <v>8066</v>
      </c>
      <c r="D245" s="748">
        <f>'2 уровень'!E381</f>
        <v>8408</v>
      </c>
      <c r="E245" s="292">
        <f>'2 уровень'!F381</f>
        <v>104.24001983635011</v>
      </c>
      <c r="F245" s="208">
        <f>'2 уровень'!G381</f>
        <v>9333.8945399999993</v>
      </c>
      <c r="G245" s="208">
        <f>'2 уровень'!H381</f>
        <v>6223</v>
      </c>
      <c r="H245" s="67">
        <f>'2 уровень'!I381</f>
        <v>6485.6808599999986</v>
      </c>
      <c r="I245" s="208">
        <f>'2 уровень'!J381</f>
        <v>104.22112903744171</v>
      </c>
      <c r="J245" s="262"/>
      <c r="K245" s="261"/>
      <c r="L245" s="261"/>
      <c r="M245" s="261"/>
      <c r="N245" s="261"/>
      <c r="O245" s="261"/>
      <c r="P245" s="261"/>
      <c r="Q245" s="261"/>
      <c r="R245" s="261"/>
      <c r="S245" s="261"/>
      <c r="T245" s="261"/>
      <c r="U245" s="261"/>
      <c r="V245" s="261"/>
      <c r="W245" s="261"/>
      <c r="X245" s="261"/>
      <c r="Y245" s="261"/>
      <c r="Z245" s="261"/>
      <c r="AA245" s="261"/>
      <c r="AB245" s="261"/>
      <c r="AC245" s="261"/>
      <c r="AD245" s="261"/>
      <c r="AE245" s="261"/>
      <c r="AF245" s="261"/>
      <c r="AG245" s="261"/>
      <c r="AH245" s="261"/>
      <c r="AI245" s="261"/>
      <c r="AJ245" s="261"/>
      <c r="AK245" s="261"/>
      <c r="AL245" s="261"/>
      <c r="AM245" s="261"/>
      <c r="AN245" s="261"/>
      <c r="AO245" s="261"/>
      <c r="AP245" s="261"/>
      <c r="AQ245" s="261"/>
      <c r="AR245" s="261"/>
      <c r="AS245" s="261"/>
      <c r="AT245" s="261"/>
      <c r="AU245" s="261"/>
      <c r="AV245" s="261"/>
      <c r="AW245" s="261"/>
      <c r="AX245" s="261"/>
      <c r="AY245" s="261"/>
      <c r="AZ245" s="261"/>
      <c r="BA245" s="261"/>
      <c r="BB245" s="261"/>
      <c r="BC245" s="261"/>
      <c r="BD245" s="261"/>
      <c r="BE245" s="261"/>
      <c r="BF245" s="261"/>
      <c r="BG245" s="261"/>
      <c r="BH245" s="261"/>
      <c r="BI245" s="261"/>
      <c r="BJ245" s="261"/>
      <c r="BK245" s="261"/>
      <c r="BL245" s="261"/>
      <c r="BM245" s="261"/>
      <c r="BN245" s="261"/>
      <c r="BO245" s="261"/>
      <c r="BP245" s="261"/>
      <c r="BQ245" s="261"/>
      <c r="BR245" s="261"/>
      <c r="BS245" s="261"/>
      <c r="BT245" s="261"/>
      <c r="BU245" s="261"/>
      <c r="BV245" s="261"/>
      <c r="BW245" s="261"/>
      <c r="BX245" s="261"/>
      <c r="BY245" s="261"/>
      <c r="BZ245" s="261"/>
      <c r="CA245" s="261"/>
      <c r="CB245" s="261"/>
      <c r="CC245" s="261"/>
      <c r="CD245" s="261"/>
      <c r="CE245" s="261"/>
      <c r="CF245" s="261"/>
      <c r="CG245" s="261"/>
      <c r="CH245" s="261"/>
      <c r="CI245" s="261"/>
      <c r="CJ245" s="261"/>
      <c r="CK245" s="261"/>
      <c r="CL245" s="261"/>
      <c r="CM245" s="261"/>
      <c r="CN245" s="261"/>
      <c r="CO245" s="261"/>
      <c r="CP245" s="261"/>
      <c r="CQ245" s="261"/>
      <c r="CR245" s="261"/>
      <c r="CS245" s="261"/>
      <c r="CT245" s="261"/>
      <c r="CU245" s="261"/>
      <c r="CV245" s="261"/>
      <c r="CW245" s="261"/>
      <c r="CX245" s="261"/>
      <c r="CY245" s="261"/>
      <c r="CZ245" s="261"/>
      <c r="DA245" s="261"/>
      <c r="DB245" s="261"/>
      <c r="DC245" s="261"/>
      <c r="DD245" s="261"/>
      <c r="DE245" s="261"/>
      <c r="DF245" s="261"/>
      <c r="DG245" s="261"/>
      <c r="DH245" s="261"/>
      <c r="DI245" s="261"/>
      <c r="DJ245" s="261"/>
      <c r="DK245" s="261"/>
      <c r="DL245" s="261"/>
      <c r="DM245" s="261"/>
      <c r="DN245" s="261"/>
      <c r="DO245" s="261"/>
      <c r="DP245" s="261"/>
      <c r="DQ245" s="261"/>
      <c r="DR245" s="261"/>
      <c r="DS245" s="261"/>
      <c r="DT245" s="261"/>
      <c r="DU245" s="261"/>
      <c r="DV245" s="261"/>
      <c r="DW245" s="261"/>
      <c r="DX245" s="261"/>
      <c r="DY245" s="261"/>
      <c r="DZ245" s="261"/>
      <c r="EA245" s="261"/>
      <c r="EB245" s="261"/>
      <c r="EC245" s="261"/>
      <c r="ED245" s="261"/>
      <c r="EE245" s="261"/>
      <c r="EF245" s="261"/>
      <c r="EG245" s="261"/>
      <c r="EH245" s="261"/>
      <c r="EI245" s="261"/>
      <c r="EJ245" s="261"/>
      <c r="EK245" s="261"/>
      <c r="EL245" s="261"/>
      <c r="EM245" s="261"/>
      <c r="EN245" s="261"/>
      <c r="EO245" s="261"/>
      <c r="EP245" s="261"/>
      <c r="EQ245" s="261"/>
      <c r="ER245" s="261"/>
      <c r="ES245" s="261"/>
      <c r="ET245" s="261"/>
      <c r="EU245" s="261"/>
      <c r="EV245" s="261"/>
      <c r="EW245" s="261"/>
      <c r="EX245" s="261"/>
      <c r="EY245" s="261"/>
      <c r="EZ245" s="261"/>
      <c r="FA245" s="261"/>
      <c r="FB245" s="261"/>
      <c r="FC245" s="261"/>
      <c r="FD245" s="261"/>
      <c r="FE245" s="261"/>
      <c r="FF245" s="261"/>
      <c r="FG245" s="261"/>
      <c r="FH245" s="261"/>
      <c r="FI245" s="261"/>
      <c r="FJ245" s="261"/>
      <c r="FK245" s="261"/>
      <c r="FL245" s="261"/>
      <c r="FM245" s="261"/>
      <c r="FN245" s="261"/>
      <c r="FO245" s="261"/>
      <c r="FP245" s="261"/>
      <c r="FQ245" s="261"/>
      <c r="FR245" s="261"/>
      <c r="FS245" s="261"/>
      <c r="FT245" s="261"/>
      <c r="FU245" s="261"/>
      <c r="FV245" s="261"/>
      <c r="FW245" s="261"/>
      <c r="FX245" s="261"/>
      <c r="FY245" s="261"/>
      <c r="FZ245" s="261"/>
      <c r="GA245" s="261"/>
      <c r="GB245" s="261"/>
      <c r="GC245" s="261"/>
    </row>
    <row r="246" spans="1:185" s="202" customFormat="1" ht="15.75" thickBot="1" x14ac:dyDescent="0.3">
      <c r="A246" s="118" t="s">
        <v>4</v>
      </c>
      <c r="B246" s="291">
        <f>'2 уровень'!C382</f>
        <v>0</v>
      </c>
      <c r="C246" s="291">
        <f>'2 уровень'!D382</f>
        <v>0</v>
      </c>
      <c r="D246" s="748">
        <f>'2 уровень'!E382</f>
        <v>0</v>
      </c>
      <c r="E246" s="292">
        <f>'2 уровень'!F382</f>
        <v>0</v>
      </c>
      <c r="F246" s="208">
        <f>'2 уровень'!G382</f>
        <v>39131.17016444444</v>
      </c>
      <c r="G246" s="208">
        <f>'2 уровень'!H382</f>
        <v>26088</v>
      </c>
      <c r="H246" s="67">
        <f>'2 уровень'!I382</f>
        <v>20903.774420000002</v>
      </c>
      <c r="I246" s="208">
        <f>'2 уровень'!J382</f>
        <v>80.127930159460291</v>
      </c>
      <c r="J246" s="262"/>
      <c r="K246" s="261"/>
      <c r="L246" s="261"/>
      <c r="M246" s="261"/>
      <c r="N246" s="261"/>
      <c r="O246" s="261"/>
      <c r="P246" s="261"/>
      <c r="Q246" s="261"/>
      <c r="R246" s="261"/>
      <c r="S246" s="261"/>
      <c r="T246" s="261"/>
      <c r="U246" s="261"/>
      <c r="V246" s="261"/>
      <c r="W246" s="261"/>
      <c r="X246" s="261"/>
      <c r="Y246" s="261"/>
      <c r="Z246" s="261"/>
      <c r="AA246" s="261"/>
      <c r="AB246" s="261"/>
      <c r="AC246" s="261"/>
      <c r="AD246" s="261"/>
      <c r="AE246" s="261"/>
      <c r="AF246" s="261"/>
      <c r="AG246" s="261"/>
      <c r="AH246" s="261"/>
      <c r="AI246" s="261"/>
      <c r="AJ246" s="261"/>
      <c r="AK246" s="261"/>
      <c r="AL246" s="261"/>
      <c r="AM246" s="261"/>
      <c r="AN246" s="261"/>
      <c r="AO246" s="261"/>
      <c r="AP246" s="261"/>
      <c r="AQ246" s="261"/>
      <c r="AR246" s="261"/>
      <c r="AS246" s="261"/>
      <c r="AT246" s="261"/>
      <c r="AU246" s="261"/>
      <c r="AV246" s="261"/>
      <c r="AW246" s="261"/>
      <c r="AX246" s="261"/>
      <c r="AY246" s="261"/>
      <c r="AZ246" s="261"/>
      <c r="BA246" s="261"/>
      <c r="BB246" s="261"/>
      <c r="BC246" s="261"/>
      <c r="BD246" s="261"/>
      <c r="BE246" s="261"/>
      <c r="BF246" s="261"/>
      <c r="BG246" s="261"/>
      <c r="BH246" s="261"/>
      <c r="BI246" s="261"/>
      <c r="BJ246" s="261"/>
      <c r="BK246" s="261"/>
      <c r="BL246" s="261"/>
      <c r="BM246" s="261"/>
      <c r="BN246" s="261"/>
      <c r="BO246" s="261"/>
      <c r="BP246" s="261"/>
      <c r="BQ246" s="261"/>
      <c r="BR246" s="261"/>
      <c r="BS246" s="261"/>
      <c r="BT246" s="261"/>
      <c r="BU246" s="261"/>
      <c r="BV246" s="261"/>
      <c r="BW246" s="261"/>
      <c r="BX246" s="261"/>
      <c r="BY246" s="261"/>
      <c r="BZ246" s="261"/>
      <c r="CA246" s="261"/>
      <c r="CB246" s="261"/>
      <c r="CC246" s="261"/>
      <c r="CD246" s="261"/>
      <c r="CE246" s="261"/>
      <c r="CF246" s="261"/>
      <c r="CG246" s="261"/>
      <c r="CH246" s="261"/>
      <c r="CI246" s="261"/>
      <c r="CJ246" s="261"/>
      <c r="CK246" s="261"/>
      <c r="CL246" s="261"/>
      <c r="CM246" s="261"/>
      <c r="CN246" s="261"/>
      <c r="CO246" s="261"/>
      <c r="CP246" s="261"/>
      <c r="CQ246" s="261"/>
      <c r="CR246" s="261"/>
      <c r="CS246" s="261"/>
      <c r="CT246" s="261"/>
      <c r="CU246" s="261"/>
      <c r="CV246" s="261"/>
      <c r="CW246" s="261"/>
      <c r="CX246" s="261"/>
      <c r="CY246" s="261"/>
      <c r="CZ246" s="261"/>
      <c r="DA246" s="261"/>
      <c r="DB246" s="261"/>
      <c r="DC246" s="261"/>
      <c r="DD246" s="261"/>
      <c r="DE246" s="261"/>
      <c r="DF246" s="261"/>
      <c r="DG246" s="261"/>
      <c r="DH246" s="261"/>
      <c r="DI246" s="261"/>
      <c r="DJ246" s="261"/>
      <c r="DK246" s="261"/>
      <c r="DL246" s="261"/>
      <c r="DM246" s="261"/>
      <c r="DN246" s="261"/>
      <c r="DO246" s="261"/>
      <c r="DP246" s="261"/>
      <c r="DQ246" s="261"/>
      <c r="DR246" s="261"/>
      <c r="DS246" s="261"/>
      <c r="DT246" s="261"/>
      <c r="DU246" s="261"/>
      <c r="DV246" s="261"/>
      <c r="DW246" s="261"/>
      <c r="DX246" s="261"/>
      <c r="DY246" s="261"/>
      <c r="DZ246" s="261"/>
      <c r="EA246" s="261"/>
      <c r="EB246" s="261"/>
      <c r="EC246" s="261"/>
      <c r="ED246" s="261"/>
      <c r="EE246" s="261"/>
      <c r="EF246" s="261"/>
      <c r="EG246" s="261"/>
      <c r="EH246" s="261"/>
      <c r="EI246" s="261"/>
      <c r="EJ246" s="261"/>
      <c r="EK246" s="261"/>
      <c r="EL246" s="261"/>
      <c r="EM246" s="261"/>
      <c r="EN246" s="261"/>
      <c r="EO246" s="261"/>
      <c r="EP246" s="261"/>
      <c r="EQ246" s="261"/>
      <c r="ER246" s="261"/>
      <c r="ES246" s="261"/>
      <c r="ET246" s="261"/>
      <c r="EU246" s="261"/>
      <c r="EV246" s="261"/>
      <c r="EW246" s="261"/>
      <c r="EX246" s="261"/>
      <c r="EY246" s="261"/>
      <c r="EZ246" s="261"/>
      <c r="FA246" s="261"/>
      <c r="FB246" s="261"/>
      <c r="FC246" s="261"/>
      <c r="FD246" s="261"/>
      <c r="FE246" s="261"/>
      <c r="FF246" s="261"/>
      <c r="FG246" s="261"/>
      <c r="FH246" s="261"/>
      <c r="FI246" s="261"/>
      <c r="FJ246" s="261"/>
      <c r="FK246" s="261"/>
      <c r="FL246" s="261"/>
      <c r="FM246" s="261"/>
      <c r="FN246" s="261"/>
      <c r="FO246" s="261"/>
      <c r="FP246" s="261"/>
      <c r="FQ246" s="261"/>
      <c r="FR246" s="261"/>
      <c r="FS246" s="261"/>
      <c r="FT246" s="261"/>
      <c r="FU246" s="261"/>
      <c r="FV246" s="261"/>
      <c r="FW246" s="261"/>
      <c r="FX246" s="261"/>
      <c r="FY246" s="261"/>
      <c r="FZ246" s="261"/>
      <c r="GA246" s="261"/>
      <c r="GB246" s="261"/>
      <c r="GC246" s="261"/>
    </row>
    <row r="247" spans="1:185" ht="15" customHeight="1" x14ac:dyDescent="0.25">
      <c r="A247" s="101" t="s">
        <v>31</v>
      </c>
      <c r="B247" s="102"/>
      <c r="C247" s="102"/>
      <c r="D247" s="102"/>
      <c r="E247" s="195"/>
      <c r="F247" s="103"/>
      <c r="G247" s="103"/>
      <c r="H247" s="103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592" t="s">
        <v>130</v>
      </c>
      <c r="B248" s="589">
        <f>'2 уровень'!C399</f>
        <v>469</v>
      </c>
      <c r="C248" s="589">
        <f>'2 уровень'!D399</f>
        <v>313</v>
      </c>
      <c r="D248" s="589">
        <f>'2 уровень'!E399</f>
        <v>246</v>
      </c>
      <c r="E248" s="590">
        <f>'2 уровень'!F399</f>
        <v>78.594249201277961</v>
      </c>
      <c r="F248" s="618">
        <f>'2 уровень'!G399</f>
        <v>1118.44688</v>
      </c>
      <c r="G248" s="618">
        <f>'2 уровень'!H399</f>
        <v>746</v>
      </c>
      <c r="H248" s="618">
        <f>'2 уровень'!I399</f>
        <v>518.16241000000002</v>
      </c>
      <c r="I248" s="618">
        <f>'2 уровень'!J399</f>
        <v>69.458768096514746</v>
      </c>
      <c r="J248" s="108"/>
    </row>
    <row r="249" spans="1:185" ht="30" x14ac:dyDescent="0.25">
      <c r="A249" s="123" t="s">
        <v>83</v>
      </c>
      <c r="B249" s="266">
        <f>'2 уровень'!C400</f>
        <v>360</v>
      </c>
      <c r="C249" s="266">
        <f>'2 уровень'!D400</f>
        <v>240</v>
      </c>
      <c r="D249" s="51">
        <f>'2 уровень'!E400</f>
        <v>206</v>
      </c>
      <c r="E249" s="267">
        <f>'2 уровень'!F400</f>
        <v>85.833333333333329</v>
      </c>
      <c r="F249" s="208">
        <f>'2 уровень'!G400</f>
        <v>883.37311999999997</v>
      </c>
      <c r="G249" s="208">
        <f>'2 уровень'!H400</f>
        <v>589</v>
      </c>
      <c r="H249" s="67">
        <f>'2 уровень'!I400</f>
        <v>426.56337000000002</v>
      </c>
      <c r="I249" s="208">
        <f>'2 уровень'!J400</f>
        <v>72.421624787775897</v>
      </c>
      <c r="J249" s="108"/>
    </row>
    <row r="250" spans="1:185" ht="30" x14ac:dyDescent="0.25">
      <c r="A250" s="123" t="s">
        <v>84</v>
      </c>
      <c r="B250" s="266">
        <f>'2 уровень'!C401</f>
        <v>109</v>
      </c>
      <c r="C250" s="266">
        <f>'2 уровень'!D401</f>
        <v>73</v>
      </c>
      <c r="D250" s="51">
        <f>'2 уровень'!E401</f>
        <v>40</v>
      </c>
      <c r="E250" s="267">
        <f>'2 уровень'!F401</f>
        <v>54.794520547945204</v>
      </c>
      <c r="F250" s="208">
        <f>'2 уровень'!G401</f>
        <v>235.07376000000002</v>
      </c>
      <c r="G250" s="208">
        <f>'2 уровень'!H401</f>
        <v>157</v>
      </c>
      <c r="H250" s="67">
        <f>'2 уровень'!I401</f>
        <v>91.599039999999988</v>
      </c>
      <c r="I250" s="208">
        <f>'2 уровень'!J401</f>
        <v>58.343337579617824</v>
      </c>
      <c r="J250" s="108"/>
    </row>
    <row r="251" spans="1:185" ht="45" x14ac:dyDescent="0.25">
      <c r="A251" s="123" t="s">
        <v>107</v>
      </c>
      <c r="B251" s="266">
        <f>'2 уровень'!C402</f>
        <v>0</v>
      </c>
      <c r="C251" s="266">
        <f>'2 уровень'!D402</f>
        <v>0</v>
      </c>
      <c r="D251" s="51">
        <f>'2 уровень'!E402</f>
        <v>0</v>
      </c>
      <c r="E251" s="267">
        <f>'2 уровень'!F402</f>
        <v>0</v>
      </c>
      <c r="F251" s="208">
        <f>'2 уровень'!G402</f>
        <v>0</v>
      </c>
      <c r="G251" s="208">
        <f>'2 уровень'!H402</f>
        <v>0</v>
      </c>
      <c r="H251" s="67">
        <f>'2 уровень'!I402</f>
        <v>0</v>
      </c>
      <c r="I251" s="208">
        <f>'2 уровень'!J402</f>
        <v>0</v>
      </c>
      <c r="J251" s="108"/>
    </row>
    <row r="252" spans="1:185" ht="30" x14ac:dyDescent="0.25">
      <c r="A252" s="123" t="s">
        <v>108</v>
      </c>
      <c r="B252" s="266">
        <f>'2 уровень'!C403</f>
        <v>0</v>
      </c>
      <c r="C252" s="266">
        <f>'2 уровень'!D403</f>
        <v>0</v>
      </c>
      <c r="D252" s="51">
        <f>'2 уровень'!E403</f>
        <v>0</v>
      </c>
      <c r="E252" s="267">
        <f>'2 уровень'!F403</f>
        <v>0</v>
      </c>
      <c r="F252" s="208">
        <f>'2 уровень'!G403</f>
        <v>0</v>
      </c>
      <c r="G252" s="208">
        <f>'2 уровень'!H403</f>
        <v>0</v>
      </c>
      <c r="H252" s="67">
        <f>'2 уровень'!I403</f>
        <v>0</v>
      </c>
      <c r="I252" s="208">
        <f>'2 уровень'!J403</f>
        <v>0</v>
      </c>
      <c r="J252" s="108"/>
    </row>
    <row r="253" spans="1:185" ht="30" x14ac:dyDescent="0.25">
      <c r="A253" s="592" t="s">
        <v>122</v>
      </c>
      <c r="B253" s="589">
        <f>'2 уровень'!C404</f>
        <v>1139</v>
      </c>
      <c r="C253" s="589">
        <f>'2 уровень'!D404</f>
        <v>759</v>
      </c>
      <c r="D253" s="589">
        <f>'2 уровень'!E404</f>
        <v>374</v>
      </c>
      <c r="E253" s="590">
        <f>'2 уровень'!F404</f>
        <v>49.275362318840585</v>
      </c>
      <c r="F253" s="618">
        <f>'2 уровень'!G404</f>
        <v>2165.2098799999999</v>
      </c>
      <c r="G253" s="618">
        <f>'2 уровень'!H404</f>
        <v>1443</v>
      </c>
      <c r="H253" s="618">
        <f>'2 уровень'!I404</f>
        <v>700.39816999999994</v>
      </c>
      <c r="I253" s="618">
        <f>'2 уровень'!J404</f>
        <v>48.537641718641716</v>
      </c>
      <c r="J253" s="108"/>
    </row>
    <row r="254" spans="1:185" ht="30" x14ac:dyDescent="0.25">
      <c r="A254" s="123" t="s">
        <v>118</v>
      </c>
      <c r="B254" s="266">
        <f>'2 уровень'!C405</f>
        <v>15</v>
      </c>
      <c r="C254" s="266">
        <f>'2 уровень'!D405</f>
        <v>10</v>
      </c>
      <c r="D254" s="51">
        <f>'2 уровень'!E405</f>
        <v>21</v>
      </c>
      <c r="E254" s="267">
        <f>'2 уровень'!F405</f>
        <v>210</v>
      </c>
      <c r="F254" s="208">
        <f>'2 уровень'!G405</f>
        <v>26.308049999999998</v>
      </c>
      <c r="G254" s="208">
        <f>'2 уровень'!H405</f>
        <v>18</v>
      </c>
      <c r="H254" s="67">
        <f>'2 уровень'!I405</f>
        <v>37.698339999999995</v>
      </c>
      <c r="I254" s="208">
        <f>'2 уровень'!J405</f>
        <v>209.43522222222217</v>
      </c>
      <c r="J254" s="108"/>
    </row>
    <row r="255" spans="1:185" ht="60" x14ac:dyDescent="0.25">
      <c r="A255" s="123" t="s">
        <v>85</v>
      </c>
      <c r="B255" s="266">
        <f>'2 уровень'!C406</f>
        <v>605</v>
      </c>
      <c r="C255" s="266">
        <f>'2 уровень'!D406</f>
        <v>403</v>
      </c>
      <c r="D255" s="51">
        <f>'2 уровень'!E406</f>
        <v>194</v>
      </c>
      <c r="E255" s="267">
        <f>'2 уровень'!F406</f>
        <v>48.138957816377172</v>
      </c>
      <c r="F255" s="208">
        <f>'2 уровень'!G406</f>
        <v>1450.9465</v>
      </c>
      <c r="G255" s="208">
        <f>'2 уровень'!H406</f>
        <v>967</v>
      </c>
      <c r="H255" s="67">
        <f>'2 уровень'!I406</f>
        <v>480.06536</v>
      </c>
      <c r="I255" s="208">
        <f>'2 уровень'!J406</f>
        <v>49.644814891416758</v>
      </c>
      <c r="J255" s="108"/>
    </row>
    <row r="256" spans="1:185" ht="45" x14ac:dyDescent="0.25">
      <c r="A256" s="123" t="s">
        <v>119</v>
      </c>
      <c r="B256" s="266">
        <f>'2 уровень'!C407</f>
        <v>278</v>
      </c>
      <c r="C256" s="266">
        <f>'2 уровень'!D407</f>
        <v>185</v>
      </c>
      <c r="D256" s="51">
        <f>'2 уровень'!E407</f>
        <v>62</v>
      </c>
      <c r="E256" s="267">
        <f>'2 уровень'!F407</f>
        <v>33.513513513513516</v>
      </c>
      <c r="F256" s="208">
        <f>'2 уровень'!G407</f>
        <v>281.05799999999999</v>
      </c>
      <c r="G256" s="208">
        <f>'2 уровень'!H407</f>
        <v>187</v>
      </c>
      <c r="H256" s="67">
        <f>'2 уровень'!I407</f>
        <v>56.190239999999996</v>
      </c>
      <c r="I256" s="208">
        <f>'2 уровень'!J407</f>
        <v>30.048256684491975</v>
      </c>
      <c r="J256" s="108"/>
    </row>
    <row r="257" spans="1:185" ht="30" x14ac:dyDescent="0.25">
      <c r="A257" s="123" t="s">
        <v>86</v>
      </c>
      <c r="B257" s="266">
        <f>'2 уровень'!C408</f>
        <v>69</v>
      </c>
      <c r="C257" s="266">
        <f>'2 уровень'!D408</f>
        <v>46</v>
      </c>
      <c r="D257" s="51">
        <f>'2 уровень'!E408</f>
        <v>15</v>
      </c>
      <c r="E257" s="267">
        <f>'2 уровень'!F408</f>
        <v>32.608695652173914</v>
      </c>
      <c r="F257" s="208">
        <f>'2 уровень'!G408</f>
        <v>276.05864999999994</v>
      </c>
      <c r="G257" s="208">
        <f>'2 уровень'!H408</f>
        <v>184</v>
      </c>
      <c r="H257" s="67">
        <f>'2 уровень'!I408</f>
        <v>64.06765</v>
      </c>
      <c r="I257" s="208">
        <f>'2 уровень'!J408</f>
        <v>34.819375000000001</v>
      </c>
      <c r="J257" s="108"/>
    </row>
    <row r="258" spans="1:185" ht="30" x14ac:dyDescent="0.25">
      <c r="A258" s="123" t="s">
        <v>87</v>
      </c>
      <c r="B258" s="266">
        <f>'2 уровень'!C409</f>
        <v>172</v>
      </c>
      <c r="C258" s="266">
        <f>'2 уровень'!D409</f>
        <v>115</v>
      </c>
      <c r="D258" s="51">
        <f>'2 уровень'!E409</f>
        <v>82</v>
      </c>
      <c r="E258" s="267">
        <f>'2 уровень'!F409</f>
        <v>71.304347826086953</v>
      </c>
      <c r="F258" s="208">
        <f>'2 уровень'!G409</f>
        <v>130.83868000000001</v>
      </c>
      <c r="G258" s="208">
        <f>'2 уровень'!H409</f>
        <v>87</v>
      </c>
      <c r="H258" s="67">
        <f>'2 уровень'!I409</f>
        <v>62.37657999999999</v>
      </c>
      <c r="I258" s="208">
        <f>'2 уровень'!J409</f>
        <v>71.697218390804579</v>
      </c>
      <c r="J258" s="108"/>
    </row>
    <row r="259" spans="1:185" ht="30" x14ac:dyDescent="0.25">
      <c r="A259" s="123" t="s">
        <v>133</v>
      </c>
      <c r="B259" s="266">
        <f>'2 уровень'!C410</f>
        <v>1310</v>
      </c>
      <c r="C259" s="266">
        <f>'2 уровень'!D410</f>
        <v>873</v>
      </c>
      <c r="D259" s="51">
        <f>'2 уровень'!E410</f>
        <v>651</v>
      </c>
      <c r="E259" s="267">
        <f>'2 уровень'!F410</f>
        <v>74.570446735395194</v>
      </c>
      <c r="F259" s="208">
        <f>'2 уровень'!G410</f>
        <v>1010.6125999999999</v>
      </c>
      <c r="G259" s="208">
        <f>'2 уровень'!H410</f>
        <v>674</v>
      </c>
      <c r="H259" s="67">
        <f>'2 уровень'!I410</f>
        <v>501.0882400000001</v>
      </c>
      <c r="I259" s="208">
        <f>'2 уровень'!J410</f>
        <v>74.34543620178043</v>
      </c>
      <c r="J259" s="108"/>
    </row>
    <row r="260" spans="1:185" ht="15.75" thickBot="1" x14ac:dyDescent="0.3">
      <c r="A260" s="118" t="s">
        <v>4</v>
      </c>
      <c r="B260" s="266">
        <f>'2 уровень'!C411</f>
        <v>0</v>
      </c>
      <c r="C260" s="266">
        <f>'2 уровень'!D411</f>
        <v>0</v>
      </c>
      <c r="D260" s="51">
        <f>'2 уровень'!E411</f>
        <v>0</v>
      </c>
      <c r="E260" s="267">
        <f>'2 уровень'!F411</f>
        <v>0</v>
      </c>
      <c r="F260" s="208">
        <f>'2 уровень'!G411</f>
        <v>4294.2693600000002</v>
      </c>
      <c r="G260" s="208">
        <f>'2 уровень'!H411</f>
        <v>2863</v>
      </c>
      <c r="H260" s="67">
        <f>'2 уровень'!I411</f>
        <v>1719.6488199999999</v>
      </c>
      <c r="I260" s="208">
        <f>'2 уровень'!J411</f>
        <v>60.064576318546969</v>
      </c>
      <c r="J260" s="108"/>
    </row>
    <row r="261" spans="1:185" ht="15" customHeight="1" x14ac:dyDescent="0.25">
      <c r="A261" s="235" t="s">
        <v>32</v>
      </c>
      <c r="B261" s="293"/>
      <c r="C261" s="293"/>
      <c r="D261" s="102"/>
      <c r="E261" s="294"/>
      <c r="F261" s="206"/>
      <c r="G261" s="206"/>
      <c r="H261" s="103"/>
      <c r="I261" s="206"/>
      <c r="J261" s="108"/>
    </row>
    <row r="262" spans="1:185" ht="30" x14ac:dyDescent="0.25">
      <c r="A262" s="592" t="s">
        <v>130</v>
      </c>
      <c r="B262" s="589">
        <f>'2 уровень'!C428</f>
        <v>992</v>
      </c>
      <c r="C262" s="589">
        <f>'2 уровень'!D428</f>
        <v>661</v>
      </c>
      <c r="D262" s="589">
        <f>'2 уровень'!E428</f>
        <v>164</v>
      </c>
      <c r="E262" s="590">
        <f>'2 уровень'!F428</f>
        <v>24.810892586989411</v>
      </c>
      <c r="F262" s="618">
        <f>'2 уровень'!G428</f>
        <v>2481.7120160000004</v>
      </c>
      <c r="G262" s="618">
        <f>'2 уровень'!H428</f>
        <v>1654</v>
      </c>
      <c r="H262" s="618">
        <f>'2 уровень'!I428</f>
        <v>386.09622999999999</v>
      </c>
      <c r="I262" s="618">
        <f>'2 уровень'!J428</f>
        <v>23.343181983071343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83</v>
      </c>
      <c r="B263" s="266">
        <f>'2 уровень'!C429</f>
        <v>738</v>
      </c>
      <c r="C263" s="266">
        <f>'2 уровень'!D429</f>
        <v>492</v>
      </c>
      <c r="D263" s="51">
        <f>'2 уровень'!E429</f>
        <v>163</v>
      </c>
      <c r="E263" s="267">
        <f>'2 уровень'!F429</f>
        <v>33.130081300813011</v>
      </c>
      <c r="F263" s="208">
        <f>'2 уровень'!G429</f>
        <v>1810.9148960000002</v>
      </c>
      <c r="G263" s="208">
        <f>'2 уровень'!H429</f>
        <v>1207</v>
      </c>
      <c r="H263" s="67">
        <f>'2 уровень'!I429</f>
        <v>384.50574</v>
      </c>
      <c r="I263" s="208">
        <f>'2 уровень'!J429</f>
        <v>31.856316487158242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84</v>
      </c>
      <c r="B264" s="266">
        <f>'2 уровень'!C430</f>
        <v>224</v>
      </c>
      <c r="C264" s="266">
        <f>'2 уровень'!D430</f>
        <v>149</v>
      </c>
      <c r="D264" s="51">
        <f>'2 уровень'!E430</f>
        <v>1</v>
      </c>
      <c r="E264" s="267">
        <f>'2 уровень'!F430</f>
        <v>0.67114093959731547</v>
      </c>
      <c r="F264" s="208">
        <f>'2 уровень'!G430</f>
        <v>483.08735999999999</v>
      </c>
      <c r="G264" s="208">
        <f>'2 уровень'!H430</f>
        <v>322</v>
      </c>
      <c r="H264" s="67">
        <f>'2 уровень'!I430</f>
        <v>1.5904899999999997</v>
      </c>
      <c r="I264" s="208">
        <f>'2 уровень'!J430</f>
        <v>0.49394099378881984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107</v>
      </c>
      <c r="B265" s="266">
        <f>'2 уровень'!C431</f>
        <v>0</v>
      </c>
      <c r="C265" s="266">
        <f>'2 уровень'!D431</f>
        <v>0</v>
      </c>
      <c r="D265" s="51">
        <f>'2 уровень'!E431</f>
        <v>0</v>
      </c>
      <c r="E265" s="267">
        <f>'2 уровень'!F431</f>
        <v>0</v>
      </c>
      <c r="F265" s="208">
        <f>'2 уровень'!G431</f>
        <v>0</v>
      </c>
      <c r="G265" s="208">
        <f>'2 уровень'!H431</f>
        <v>0</v>
      </c>
      <c r="H265" s="67">
        <f>'2 уровень'!I431</f>
        <v>0</v>
      </c>
      <c r="I265" s="208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108</v>
      </c>
      <c r="B266" s="266">
        <f>'2 уровень'!C432</f>
        <v>30</v>
      </c>
      <c r="C266" s="266">
        <f>'2 уровень'!D432</f>
        <v>20</v>
      </c>
      <c r="D266" s="51">
        <f>'2 уровень'!E432</f>
        <v>0</v>
      </c>
      <c r="E266" s="267">
        <f>'2 уровень'!F432</f>
        <v>0</v>
      </c>
      <c r="F266" s="208">
        <f>'2 уровень'!G432</f>
        <v>187.70976000000002</v>
      </c>
      <c r="G266" s="208">
        <f>'2 уровень'!H432</f>
        <v>125</v>
      </c>
      <c r="H266" s="67">
        <f>'2 уровень'!I432</f>
        <v>0</v>
      </c>
      <c r="I266" s="208">
        <f>'2 уровень'!J432</f>
        <v>0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592" t="s">
        <v>122</v>
      </c>
      <c r="B267" s="589">
        <f>'2 уровень'!C433</f>
        <v>1204</v>
      </c>
      <c r="C267" s="589">
        <f>'2 уровень'!D433</f>
        <v>803</v>
      </c>
      <c r="D267" s="589">
        <f>'2 уровень'!E433</f>
        <v>352</v>
      </c>
      <c r="E267" s="590">
        <f>'2 уровень'!F433</f>
        <v>43.835616438356162</v>
      </c>
      <c r="F267" s="618">
        <f>'2 уровень'!G433</f>
        <v>2493.3538999999996</v>
      </c>
      <c r="G267" s="618">
        <f>'2 уровень'!H433</f>
        <v>1663</v>
      </c>
      <c r="H267" s="618">
        <f>'2 уровень'!I433</f>
        <v>777.45928000000004</v>
      </c>
      <c r="I267" s="618">
        <f>'2 уровень'!J433</f>
        <v>46.750407696933252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118</v>
      </c>
      <c r="B268" s="266">
        <f>'2 уровень'!C434</f>
        <v>230</v>
      </c>
      <c r="C268" s="266">
        <f>'2 уровень'!D434</f>
        <v>153</v>
      </c>
      <c r="D268" s="51">
        <f>'2 уровень'!E434</f>
        <v>0</v>
      </c>
      <c r="E268" s="267">
        <f>'2 уровень'!F434</f>
        <v>0</v>
      </c>
      <c r="F268" s="208">
        <f>'2 уровень'!G434</f>
        <v>403.39009999999996</v>
      </c>
      <c r="G268" s="208">
        <f>'2 уровень'!H434</f>
        <v>269</v>
      </c>
      <c r="H268" s="67">
        <f>'2 уровень'!I434</f>
        <v>0</v>
      </c>
      <c r="I268" s="208">
        <f>'2 уровень'!J434</f>
        <v>0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85</v>
      </c>
      <c r="B269" s="266">
        <f>'2 уровень'!C435</f>
        <v>775</v>
      </c>
      <c r="C269" s="266">
        <f>'2 уровень'!D435</f>
        <v>517</v>
      </c>
      <c r="D269" s="51">
        <f>'2 уровень'!E435</f>
        <v>307</v>
      </c>
      <c r="E269" s="267">
        <f>'2 уровень'!F435</f>
        <v>59.381044487427474</v>
      </c>
      <c r="F269" s="208">
        <f>'2 уровень'!G435</f>
        <v>1625.6679999999999</v>
      </c>
      <c r="G269" s="208">
        <f>'2 уровень'!H435</f>
        <v>1084</v>
      </c>
      <c r="H269" s="67">
        <f>'2 уровень'!I435</f>
        <v>730.07542999999998</v>
      </c>
      <c r="I269" s="208">
        <f>'2 уровень'!J435</f>
        <v>67.350131918819187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119</v>
      </c>
      <c r="B270" s="266">
        <f>'2 уровень'!C436</f>
        <v>111</v>
      </c>
      <c r="C270" s="266">
        <f>'2 уровень'!D436</f>
        <v>74</v>
      </c>
      <c r="D270" s="51">
        <f>'2 уровень'!E436</f>
        <v>45</v>
      </c>
      <c r="E270" s="267">
        <f>'2 уровень'!F436</f>
        <v>60.810810810810814</v>
      </c>
      <c r="F270" s="208">
        <f>'2 уровень'!G436</f>
        <v>112.221</v>
      </c>
      <c r="G270" s="208">
        <f>'2 уровень'!H436</f>
        <v>75</v>
      </c>
      <c r="H270" s="67">
        <f>'2 уровень'!I436</f>
        <v>47.383849999999995</v>
      </c>
      <c r="I270" s="208">
        <f>'2 уровень'!J436</f>
        <v>63.178466666666658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86</v>
      </c>
      <c r="B271" s="266">
        <f>'2 уровень'!C437</f>
        <v>88</v>
      </c>
      <c r="C271" s="266">
        <f>'2 уровень'!D437</f>
        <v>59</v>
      </c>
      <c r="D271" s="51">
        <f>'2 уровень'!E437</f>
        <v>0</v>
      </c>
      <c r="E271" s="267">
        <f>'2 уровень'!F437</f>
        <v>0</v>
      </c>
      <c r="F271" s="208">
        <f>'2 уровень'!G437</f>
        <v>352.07479999999998</v>
      </c>
      <c r="G271" s="208">
        <f>'2 уровень'!H437</f>
        <v>235</v>
      </c>
      <c r="H271" s="67">
        <f>'2 уровень'!I437</f>
        <v>0</v>
      </c>
      <c r="I271" s="208">
        <f>'2 уровень'!J437</f>
        <v>0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87</v>
      </c>
      <c r="B272" s="266">
        <f>'2 уровень'!C438</f>
        <v>0</v>
      </c>
      <c r="C272" s="266">
        <f>'2 уровень'!D438</f>
        <v>0</v>
      </c>
      <c r="D272" s="51">
        <f>'2 уровень'!E438</f>
        <v>0</v>
      </c>
      <c r="E272" s="267">
        <f>'2 уровень'!F438</f>
        <v>0</v>
      </c>
      <c r="F272" s="208">
        <f>'2 уровень'!G438</f>
        <v>0</v>
      </c>
      <c r="G272" s="208">
        <f>'2 уровень'!H438</f>
        <v>0</v>
      </c>
      <c r="H272" s="67">
        <f>'2 уровень'!I438</f>
        <v>0</v>
      </c>
      <c r="I272" s="208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133</v>
      </c>
      <c r="B273" s="266">
        <f>'2 уровень'!C439</f>
        <v>2600</v>
      </c>
      <c r="C273" s="266">
        <f>'2 уровень'!D439</f>
        <v>1733</v>
      </c>
      <c r="D273" s="51">
        <f>'2 уровень'!E439</f>
        <v>89</v>
      </c>
      <c r="E273" s="267">
        <f>'2 уровень'!F439</f>
        <v>5.1356030005770341</v>
      </c>
      <c r="F273" s="208">
        <f>'2 уровень'!G439</f>
        <v>2005.796</v>
      </c>
      <c r="G273" s="208">
        <f>'2 уровень'!H439</f>
        <v>1337</v>
      </c>
      <c r="H273" s="67">
        <f>'2 уровень'!I439</f>
        <v>68.659940000000006</v>
      </c>
      <c r="I273" s="208">
        <f>'2 уровень'!J439</f>
        <v>5.1353732236350043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66">
        <f>'2 уровень'!C440</f>
        <v>0</v>
      </c>
      <c r="C274" s="266">
        <f>'2 уровень'!D440</f>
        <v>0</v>
      </c>
      <c r="D274" s="51">
        <f>'2 уровень'!E440</f>
        <v>0</v>
      </c>
      <c r="E274" s="267">
        <f>'2 уровень'!F440</f>
        <v>0</v>
      </c>
      <c r="F274" s="208">
        <f>'2 уровень'!G440</f>
        <v>6980.8619159999998</v>
      </c>
      <c r="G274" s="208">
        <f>'2 уровень'!H440</f>
        <v>4654</v>
      </c>
      <c r="H274" s="67">
        <f>'2 уровень'!I440</f>
        <v>1232.2154500000001</v>
      </c>
      <c r="I274" s="208">
        <f>'2 уровень'!J440</f>
        <v>26.476481521272028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33</v>
      </c>
      <c r="B275" s="106"/>
      <c r="C275" s="106"/>
      <c r="D275" s="106"/>
      <c r="E275" s="197"/>
      <c r="F275" s="107"/>
      <c r="G275" s="107"/>
      <c r="H275" s="107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592" t="s">
        <v>130</v>
      </c>
      <c r="B276" s="589">
        <f>'1 уровень'!C420</f>
        <v>13653</v>
      </c>
      <c r="C276" s="589">
        <f>'1 уровень'!D420</f>
        <v>9103</v>
      </c>
      <c r="D276" s="589">
        <f>'1 уровень'!E420</f>
        <v>13754</v>
      </c>
      <c r="E276" s="590">
        <f>'1 уровень'!F420</f>
        <v>151.09304624848951</v>
      </c>
      <c r="F276" s="618">
        <f>'1 уровень'!G420</f>
        <v>27809.194624074073</v>
      </c>
      <c r="G276" s="618">
        <f>'1 уровень'!H420</f>
        <v>18539</v>
      </c>
      <c r="H276" s="618">
        <f>'1 уровень'!I420</f>
        <v>28290.190390000003</v>
      </c>
      <c r="I276" s="618">
        <f>'1 уровень'!J420</f>
        <v>152.59825443659315</v>
      </c>
      <c r="J276" s="108"/>
    </row>
    <row r="277" spans="1:185" ht="30" x14ac:dyDescent="0.25">
      <c r="A277" s="123" t="s">
        <v>83</v>
      </c>
      <c r="B277" s="51">
        <f>'1 уровень'!C421</f>
        <v>10396</v>
      </c>
      <c r="C277" s="51">
        <f>'1 уровень'!D421</f>
        <v>6931</v>
      </c>
      <c r="D277" s="51">
        <f>'1 уровень'!E421</f>
        <v>10563</v>
      </c>
      <c r="E277" s="192">
        <f>'1 уровень'!F421</f>
        <v>152.40225075746645</v>
      </c>
      <c r="F277" s="67">
        <f>'1 уровень'!G421</f>
        <v>21419.251504074073</v>
      </c>
      <c r="G277" s="67">
        <f>'1 уровень'!H421</f>
        <v>14279</v>
      </c>
      <c r="H277" s="67">
        <f>'1 уровень'!I421</f>
        <v>21694.201670000002</v>
      </c>
      <c r="I277" s="67">
        <f>'1 уровень'!J421</f>
        <v>151.93081917501229</v>
      </c>
      <c r="J277" s="108"/>
    </row>
    <row r="278" spans="1:185" ht="30" x14ac:dyDescent="0.25">
      <c r="A278" s="123" t="s">
        <v>84</v>
      </c>
      <c r="B278" s="51">
        <f>'1 уровень'!C422</f>
        <v>3100</v>
      </c>
      <c r="C278" s="51">
        <f>'1 уровень'!D422</f>
        <v>2067</v>
      </c>
      <c r="D278" s="51">
        <f>'1 уровень'!E422</f>
        <v>3049</v>
      </c>
      <c r="E278" s="192">
        <f>'1 уровень'!F422</f>
        <v>147.50846637639091</v>
      </c>
      <c r="F278" s="67">
        <f>'1 уровень'!G422</f>
        <v>5571.32</v>
      </c>
      <c r="G278" s="67">
        <f>'1 уровень'!H422</f>
        <v>3714</v>
      </c>
      <c r="H278" s="67">
        <f>'1 уровень'!I422</f>
        <v>5855.5780000000004</v>
      </c>
      <c r="I278" s="67">
        <f>'1 уровень'!J422</f>
        <v>157.66230479267637</v>
      </c>
      <c r="J278" s="108"/>
    </row>
    <row r="279" spans="1:185" ht="45" x14ac:dyDescent="0.25">
      <c r="A279" s="123" t="s">
        <v>107</v>
      </c>
      <c r="B279" s="51">
        <f>'1 уровень'!C423</f>
        <v>74</v>
      </c>
      <c r="C279" s="51">
        <f>'1 уровень'!D423</f>
        <v>49</v>
      </c>
      <c r="D279" s="51">
        <f>'1 уровень'!E423</f>
        <v>74</v>
      </c>
      <c r="E279" s="192">
        <f>'1 уровень'!F423</f>
        <v>151.0204081632653</v>
      </c>
      <c r="F279" s="67">
        <f>'1 уровень'!G423</f>
        <v>385.84783999999996</v>
      </c>
      <c r="G279" s="67">
        <f>'1 уровень'!H423</f>
        <v>257</v>
      </c>
      <c r="H279" s="67">
        <f>'1 уровень'!I423</f>
        <v>385.84784000000002</v>
      </c>
      <c r="I279" s="67">
        <f>'1 уровень'!J423</f>
        <v>150.13534630350196</v>
      </c>
      <c r="J279" s="108"/>
    </row>
    <row r="280" spans="1:185" ht="30" x14ac:dyDescent="0.25">
      <c r="A280" s="123" t="s">
        <v>108</v>
      </c>
      <c r="B280" s="51">
        <f>'1 уровень'!C424</f>
        <v>83</v>
      </c>
      <c r="C280" s="51">
        <f>'1 уровень'!D424</f>
        <v>56</v>
      </c>
      <c r="D280" s="51">
        <f>'1 уровень'!E424</f>
        <v>68</v>
      </c>
      <c r="E280" s="192">
        <f>'1 уровень'!F424</f>
        <v>121.42857142857142</v>
      </c>
      <c r="F280" s="67">
        <f>'1 уровень'!G424</f>
        <v>432.77527999999995</v>
      </c>
      <c r="G280" s="67">
        <f>'1 уровень'!H424</f>
        <v>289</v>
      </c>
      <c r="H280" s="67">
        <f>'1 уровень'!I424</f>
        <v>354.56288000000001</v>
      </c>
      <c r="I280" s="67">
        <f>'1 уровень'!J424</f>
        <v>122.68611764705884</v>
      </c>
      <c r="J280" s="108"/>
    </row>
    <row r="281" spans="1:185" ht="30" x14ac:dyDescent="0.25">
      <c r="A281" s="592" t="s">
        <v>122</v>
      </c>
      <c r="B281" s="589">
        <f>'1 уровень'!C425</f>
        <v>31340</v>
      </c>
      <c r="C281" s="589">
        <f>'1 уровень'!D425</f>
        <v>20893</v>
      </c>
      <c r="D281" s="589">
        <f>'1 уровень'!E425</f>
        <v>12346</v>
      </c>
      <c r="E281" s="590">
        <f>'1 уровень'!F425</f>
        <v>59.09156176709903</v>
      </c>
      <c r="F281" s="618">
        <f>'1 уровень'!G425</f>
        <v>48709.007399999995</v>
      </c>
      <c r="G281" s="618">
        <f>'1 уровень'!H425</f>
        <v>32473</v>
      </c>
      <c r="H281" s="618">
        <f>'1 уровень'!I425</f>
        <v>21464.887460000002</v>
      </c>
      <c r="I281" s="618">
        <f>'1 уровень'!J425</f>
        <v>66.100722015212639</v>
      </c>
      <c r="J281" s="108"/>
    </row>
    <row r="282" spans="1:185" ht="30" x14ac:dyDescent="0.25">
      <c r="A282" s="123" t="s">
        <v>118</v>
      </c>
      <c r="B282" s="51">
        <f>'1 уровень'!C426</f>
        <v>450</v>
      </c>
      <c r="C282" s="51">
        <f>'1 уровень'!D426</f>
        <v>300</v>
      </c>
      <c r="D282" s="51">
        <f>'1 уровень'!E426</f>
        <v>314</v>
      </c>
      <c r="E282" s="192">
        <f>'1 уровень'!F426</f>
        <v>104.66666666666666</v>
      </c>
      <c r="F282" s="67">
        <f>'1 уровень'!G426</f>
        <v>660.68999999999994</v>
      </c>
      <c r="G282" s="67">
        <f>'1 уровень'!H426</f>
        <v>441</v>
      </c>
      <c r="H282" s="67">
        <f>'1 уровень'!I426</f>
        <v>469.20900000000006</v>
      </c>
      <c r="I282" s="67">
        <f>'1 уровень'!J426</f>
        <v>106.39659863945579</v>
      </c>
      <c r="J282" s="108"/>
    </row>
    <row r="283" spans="1:185" ht="60" x14ac:dyDescent="0.25">
      <c r="A283" s="123" t="s">
        <v>85</v>
      </c>
      <c r="B283" s="51">
        <f>'1 уровень'!C427</f>
        <v>14680</v>
      </c>
      <c r="C283" s="51">
        <f>'1 уровень'!D427</f>
        <v>9787</v>
      </c>
      <c r="D283" s="51">
        <f>'1 уровень'!E427</f>
        <v>7696</v>
      </c>
      <c r="E283" s="192">
        <f>'1 уровень'!F427</f>
        <v>78.634923878614487</v>
      </c>
      <c r="F283" s="67">
        <f>'1 уровень'!G427</f>
        <v>33617.440399999999</v>
      </c>
      <c r="G283" s="67">
        <f>'1 уровень'!H427</f>
        <v>22411</v>
      </c>
      <c r="H283" s="67">
        <f>'1 уровень'!I427</f>
        <v>15832.155460000002</v>
      </c>
      <c r="I283" s="67">
        <f>'1 уровень'!J427</f>
        <v>70.644573914595526</v>
      </c>
      <c r="J283" s="108"/>
    </row>
    <row r="284" spans="1:185" ht="45" x14ac:dyDescent="0.25">
      <c r="A284" s="123" t="s">
        <v>119</v>
      </c>
      <c r="B284" s="51">
        <f>'1 уровень'!C428</f>
        <v>10500</v>
      </c>
      <c r="C284" s="51">
        <f>'1 уровень'!D428</f>
        <v>7000</v>
      </c>
      <c r="D284" s="51">
        <f>'1 уровень'!E428</f>
        <v>3393</v>
      </c>
      <c r="E284" s="192">
        <f>'1 уровень'!F428</f>
        <v>48.471428571428568</v>
      </c>
      <c r="F284" s="67">
        <f>'1 уровень'!G428</f>
        <v>8830.5</v>
      </c>
      <c r="G284" s="67">
        <f>'1 уровень'!H428</f>
        <v>5887</v>
      </c>
      <c r="H284" s="67">
        <f>'1 уровень'!I428</f>
        <v>2757.6437600000008</v>
      </c>
      <c r="I284" s="67">
        <f>'1 уровень'!J428</f>
        <v>46.842937998980823</v>
      </c>
      <c r="J284" s="108"/>
    </row>
    <row r="285" spans="1:185" ht="30" x14ac:dyDescent="0.25">
      <c r="A285" s="123" t="s">
        <v>86</v>
      </c>
      <c r="B285" s="51">
        <f>'1 уровень'!C429</f>
        <v>710</v>
      </c>
      <c r="C285" s="51">
        <f>'1 уровень'!D429</f>
        <v>473</v>
      </c>
      <c r="D285" s="51">
        <f>'1 уровень'!E429</f>
        <v>622</v>
      </c>
      <c r="E285" s="192">
        <f>'1 уровень'!F429</f>
        <v>131.50105708245243</v>
      </c>
      <c r="F285" s="67">
        <f>'1 уровень'!G429</f>
        <v>2430.8270000000002</v>
      </c>
      <c r="G285" s="67">
        <f>'1 уровень'!H429</f>
        <v>1621</v>
      </c>
      <c r="H285" s="67">
        <f>'1 уровень'!I429</f>
        <v>2203.1783700000001</v>
      </c>
      <c r="I285" s="67">
        <f>'1 уровень'!J429</f>
        <v>135.91476681061073</v>
      </c>
      <c r="J285" s="108"/>
    </row>
    <row r="286" spans="1:185" ht="30" x14ac:dyDescent="0.25">
      <c r="A286" s="123" t="s">
        <v>87</v>
      </c>
      <c r="B286" s="51">
        <f>'1 уровень'!C430</f>
        <v>5000</v>
      </c>
      <c r="C286" s="51">
        <f>'1 уровень'!D430</f>
        <v>3333</v>
      </c>
      <c r="D286" s="51">
        <f>'1 уровень'!E430</f>
        <v>321</v>
      </c>
      <c r="E286" s="192">
        <f>'1 уровень'!F430</f>
        <v>9.63096309630963</v>
      </c>
      <c r="F286" s="67">
        <f>'1 уровень'!G430</f>
        <v>3169.55</v>
      </c>
      <c r="G286" s="67">
        <f>'1 уровень'!H430</f>
        <v>2113</v>
      </c>
      <c r="H286" s="67">
        <f>'1 уровень'!I430</f>
        <v>202.70086999999995</v>
      </c>
      <c r="I286" s="67">
        <f>'1 уровень'!J430</f>
        <v>9.5930369143397982</v>
      </c>
      <c r="J286" s="108"/>
    </row>
    <row r="287" spans="1:185" ht="30" x14ac:dyDescent="0.25">
      <c r="A287" s="308" t="s">
        <v>133</v>
      </c>
      <c r="B287" s="51">
        <f>'1 уровень'!C431</f>
        <v>39600</v>
      </c>
      <c r="C287" s="51">
        <f>'1 уровень'!D431</f>
        <v>26400</v>
      </c>
      <c r="D287" s="51">
        <f>'1 уровень'!E431</f>
        <v>25849</v>
      </c>
      <c r="E287" s="192">
        <f>'1 уровень'!F431</f>
        <v>97.912878787878782</v>
      </c>
      <c r="F287" s="67">
        <f>'1 уровень'!G431</f>
        <v>25458.048000000003</v>
      </c>
      <c r="G287" s="67">
        <f>'1 уровень'!H431</f>
        <v>16972</v>
      </c>
      <c r="H287" s="67">
        <f>'1 уровень'!I431</f>
        <v>16458.959729999999</v>
      </c>
      <c r="I287" s="67">
        <f>'1 уровень'!J431</f>
        <v>96.977137226019323</v>
      </c>
      <c r="J287" s="108"/>
    </row>
    <row r="288" spans="1:185" ht="15.75" thickBot="1" x14ac:dyDescent="0.3">
      <c r="A288" s="634" t="s">
        <v>113</v>
      </c>
      <c r="B288" s="594">
        <f>'1 уровень'!C432</f>
        <v>0</v>
      </c>
      <c r="C288" s="594">
        <f>'1 уровень'!D432</f>
        <v>0</v>
      </c>
      <c r="D288" s="594">
        <f>'1 уровень'!E432</f>
        <v>0</v>
      </c>
      <c r="E288" s="595">
        <f>'1 уровень'!F432</f>
        <v>0</v>
      </c>
      <c r="F288" s="635">
        <f>'1 уровень'!G432</f>
        <v>101976.25002407406</v>
      </c>
      <c r="G288" s="635">
        <f>'1 уровень'!H432</f>
        <v>67984</v>
      </c>
      <c r="H288" s="635">
        <f>'1 уровень'!I432</f>
        <v>66214.037580000004</v>
      </c>
      <c r="I288" s="635">
        <f>'1 уровень'!J432</f>
        <v>97.396501500353025</v>
      </c>
      <c r="J288" s="108"/>
    </row>
    <row r="289" spans="1:185" s="47" customFormat="1" ht="15" customHeight="1" x14ac:dyDescent="0.25">
      <c r="A289" s="636" t="s">
        <v>34</v>
      </c>
      <c r="B289" s="637"/>
      <c r="C289" s="637"/>
      <c r="D289" s="637"/>
      <c r="E289" s="638"/>
      <c r="F289" s="639"/>
      <c r="G289" s="639"/>
      <c r="H289" s="639"/>
      <c r="I289" s="639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1" t="s">
        <v>130</v>
      </c>
      <c r="B290" s="71">
        <f>'1 уровень'!C20</f>
        <v>906</v>
      </c>
      <c r="C290" s="71">
        <f>'1 уровень'!D20</f>
        <v>604</v>
      </c>
      <c r="D290" s="71">
        <f>'1 уровень'!E20</f>
        <v>528</v>
      </c>
      <c r="E290" s="198">
        <f>'1 уровень'!F20</f>
        <v>87.41721854304636</v>
      </c>
      <c r="F290" s="67">
        <f>'1 уровень'!G20</f>
        <v>1800.8718940740741</v>
      </c>
      <c r="G290" s="67">
        <f>'1 уровень'!H20</f>
        <v>1200</v>
      </c>
      <c r="H290" s="754">
        <f>'1 уровень'!I20</f>
        <v>946.68603000000007</v>
      </c>
      <c r="I290" s="67">
        <f>'1 уровень'!J20</f>
        <v>78.890502499999997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16" t="s">
        <v>83</v>
      </c>
      <c r="B291" s="71">
        <f>'1 уровень'!C21</f>
        <v>697</v>
      </c>
      <c r="C291" s="71">
        <f>'1 уровень'!D21</f>
        <v>465</v>
      </c>
      <c r="D291" s="71">
        <f>'1 уровень'!E21</f>
        <v>484</v>
      </c>
      <c r="E291" s="198">
        <f>'1 уровень'!F21</f>
        <v>104.08602150537634</v>
      </c>
      <c r="F291" s="67">
        <f>'1 уровень'!G21</f>
        <v>1425.2570940740741</v>
      </c>
      <c r="G291" s="67">
        <f>'1 уровень'!H21</f>
        <v>950</v>
      </c>
      <c r="H291" s="754">
        <f>'1 уровень'!I21</f>
        <v>858.68326000000002</v>
      </c>
      <c r="I291" s="67">
        <f>'1 уровень'!J21</f>
        <v>90.387711578947375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16" t="s">
        <v>84</v>
      </c>
      <c r="B292" s="71">
        <f>'1 уровень'!C22</f>
        <v>209</v>
      </c>
      <c r="C292" s="71">
        <f>'1 уровень'!D22</f>
        <v>139</v>
      </c>
      <c r="D292" s="71">
        <f>'1 уровень'!E22</f>
        <v>44</v>
      </c>
      <c r="E292" s="198">
        <f>'1 уровень'!F22</f>
        <v>31.654676258992804</v>
      </c>
      <c r="F292" s="67">
        <f>'1 уровень'!G22</f>
        <v>375.6148</v>
      </c>
      <c r="G292" s="67">
        <f>'1 уровень'!H22</f>
        <v>250</v>
      </c>
      <c r="H292" s="67">
        <f>'1 уровень'!I22</f>
        <v>88.002769999999998</v>
      </c>
      <c r="I292" s="67">
        <f>'1 уровень'!J22</f>
        <v>35.201107999999998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43" t="s">
        <v>122</v>
      </c>
      <c r="B293" s="71">
        <f>'1 уровень'!C23</f>
        <v>150</v>
      </c>
      <c r="C293" s="71">
        <f>'1 уровень'!D23</f>
        <v>100</v>
      </c>
      <c r="D293" s="71">
        <f>'1 уровень'!E23</f>
        <v>-10</v>
      </c>
      <c r="E293" s="198">
        <f>'1 уровень'!F23</f>
        <v>-10</v>
      </c>
      <c r="F293" s="67">
        <f>'1 уровень'!G23</f>
        <v>220.23</v>
      </c>
      <c r="G293" s="67">
        <f>'1 уровень'!H23</f>
        <v>147</v>
      </c>
      <c r="H293" s="67">
        <f>'1 уровень'!I23</f>
        <v>-18.096059999999998</v>
      </c>
      <c r="I293" s="67">
        <f>'1 уровень'!J23</f>
        <v>-12.310244897959183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41" t="s">
        <v>118</v>
      </c>
      <c r="B294" s="71">
        <f>'1 уровень'!C24</f>
        <v>150</v>
      </c>
      <c r="C294" s="71">
        <f>'1 уровень'!D24</f>
        <v>100</v>
      </c>
      <c r="D294" s="71">
        <f>'1 уровень'!E24</f>
        <v>-10</v>
      </c>
      <c r="E294" s="198">
        <f>'1 уровень'!F24</f>
        <v>-10</v>
      </c>
      <c r="F294" s="67">
        <f>'1 уровень'!G24</f>
        <v>220.23</v>
      </c>
      <c r="G294" s="67">
        <f>'1 уровень'!H24</f>
        <v>147</v>
      </c>
      <c r="H294" s="67">
        <f>'1 уровень'!I24</f>
        <v>-18.096059999999998</v>
      </c>
      <c r="I294" s="67">
        <f>'1 уровень'!J24</f>
        <v>-12.310244897959183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41" t="s">
        <v>133</v>
      </c>
      <c r="B295" s="71">
        <f>'1 уровень'!C25</f>
        <v>2100</v>
      </c>
      <c r="C295" s="71">
        <f>'1 уровень'!D25</f>
        <v>1400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900</v>
      </c>
      <c r="H295" s="67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40" t="s">
        <v>113</v>
      </c>
      <c r="B296" s="641">
        <f>'1 уровень'!C26</f>
        <v>0</v>
      </c>
      <c r="C296" s="641">
        <f>'1 уровень'!D26</f>
        <v>0</v>
      </c>
      <c r="D296" s="641">
        <f>'1 уровень'!E26</f>
        <v>0</v>
      </c>
      <c r="E296" s="642">
        <f>'1 уровень'!F26</f>
        <v>0</v>
      </c>
      <c r="F296" s="643">
        <f>'1 уровень'!G26</f>
        <v>3371.1498940740739</v>
      </c>
      <c r="G296" s="643">
        <f>'1 уровень'!H26</f>
        <v>2247</v>
      </c>
      <c r="H296" s="643">
        <f>'1 уровень'!I26</f>
        <v>928.58997000000011</v>
      </c>
      <c r="I296" s="643">
        <f>'1 уровень'!J26</f>
        <v>41.325766355140189</v>
      </c>
      <c r="J296" s="108"/>
    </row>
    <row r="297" spans="1:185" s="47" customFormat="1" ht="27.75" customHeight="1" thickBot="1" x14ac:dyDescent="0.3">
      <c r="A297" s="760" t="s">
        <v>35</v>
      </c>
      <c r="B297" s="759"/>
      <c r="C297" s="759"/>
      <c r="D297" s="759"/>
      <c r="E297" s="759"/>
      <c r="F297" s="759">
        <f>SUM(F22,F39,F55,F69,F83,F99,F114,F128,F142,F158,F172,F188,F204,F218,F232,F246,F260,F274,F288,F296)</f>
        <v>1811527.5321576113</v>
      </c>
      <c r="G297" s="759">
        <f t="shared" ref="G297:H297" si="0">SUM(G22,G39,G55,G69,G83,G99,G114,G128,G142,G158,G172,G188,G204,G218,G232,G246,G260,G274,G288,G296)</f>
        <v>1207681</v>
      </c>
      <c r="H297" s="759">
        <f t="shared" si="0"/>
        <v>1100407.3291410001</v>
      </c>
      <c r="I297" s="759">
        <f t="shared" ref="I297:I306" si="1">H297/G297*100</f>
        <v>91.117383575712466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34" t="s">
        <v>123</v>
      </c>
      <c r="B298" s="335">
        <f t="shared" ref="B298:D298" si="2">SUM(B290,B276,B262,B248,B234,B220,B206,B190,B174,B160,B144,B130,B116,B101,B85,B71,B57,B41,B25,B8)</f>
        <v>259520</v>
      </c>
      <c r="C298" s="335">
        <f t="shared" si="2"/>
        <v>173015</v>
      </c>
      <c r="D298" s="335">
        <f t="shared" si="2"/>
        <v>187592</v>
      </c>
      <c r="E298" s="335">
        <f>D298/C298*100</f>
        <v>108.4252810449961</v>
      </c>
      <c r="F298" s="738">
        <f>SUM(F290,F276,F262,F248,F234,F220,F206,F190,F174,F160,F144,F130,F116,F101,F85,F71,F57,F41,F25,F8)</f>
        <v>578965.88674761122</v>
      </c>
      <c r="G298" s="738">
        <f t="shared" ref="G298:H298" si="3">SUM(G290,G276,G262,G248,G234,G220,G206,G190,G174,G160,G144,G130,G116,G101,G85,G71,G57,G41,G25,G8)</f>
        <v>385976</v>
      </c>
      <c r="H298" s="738">
        <f t="shared" si="3"/>
        <v>406514.89913700009</v>
      </c>
      <c r="I298" s="335">
        <f>H298/G298*100</f>
        <v>105.32128918300623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83</v>
      </c>
      <c r="B299" s="44">
        <f t="shared" ref="B299:D299" si="4">SUM(B291,B277,B263,B249,B235,B221,B207,B191,B175,B161,B145,B131,B117,B102,B86,B72,B58,B42,B26,B9)</f>
        <v>195355</v>
      </c>
      <c r="C299" s="44">
        <f t="shared" si="4"/>
        <v>130237</v>
      </c>
      <c r="D299" s="44">
        <f t="shared" si="4"/>
        <v>138784</v>
      </c>
      <c r="E299" s="113">
        <f t="shared" ref="E299:E311" si="5">D299/C299*100</f>
        <v>106.56265116671912</v>
      </c>
      <c r="F299" s="739">
        <f>SUM(F291,F277,F263,F249,F235,F221,F207,F191,F175,F161,F145,F131,F117,F102,F86,F72,F58,F42,F26,F9)</f>
        <v>433750.91229211108</v>
      </c>
      <c r="G299" s="739">
        <f t="shared" ref="G299:H299" si="6">SUM(G291,G277,G263,G249,G235,G221,G207,G191,G175,G161,G145,G131,G117,G102,G86,G72,G58,G42,G26,G9)</f>
        <v>289166</v>
      </c>
      <c r="H299" s="755">
        <f t="shared" si="6"/>
        <v>289557.65793700004</v>
      </c>
      <c r="I299" s="44">
        <f t="shared" si="1"/>
        <v>100.13544397923685</v>
      </c>
      <c r="J299" s="108"/>
      <c r="K299" s="775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84</v>
      </c>
      <c r="B300" s="44">
        <f t="shared" ref="B300:D300" si="7">SUM(B292,B278,B264,B250,B236,B222,B208,B192,B176,B162,B146,B132,B118,B103,B87,B73,B59,B43,B27,B10)</f>
        <v>58952</v>
      </c>
      <c r="C300" s="44">
        <f t="shared" si="7"/>
        <v>39303</v>
      </c>
      <c r="D300" s="44">
        <f t="shared" si="7"/>
        <v>44018</v>
      </c>
      <c r="E300" s="113">
        <f t="shared" si="5"/>
        <v>111.99653970434827</v>
      </c>
      <c r="F300" s="739">
        <f>SUM(F292,F278,F264,F250,F236,F222,F208,F192,F176,F162,F146,F132,F118,F103,F87,F73,F59,F43,F27,F10)</f>
        <v>114982.82783750002</v>
      </c>
      <c r="G300" s="739">
        <f t="shared" ref="G300:H300" si="8">SUM(G292,G278,G264,G250,G236,G222,G208,G192,G176,G162,G146,G132,G118,G103,G87,G73,G59,G43,G27,G10)</f>
        <v>76654</v>
      </c>
      <c r="H300" s="755">
        <f t="shared" si="8"/>
        <v>89343.227879999991</v>
      </c>
      <c r="I300" s="44">
        <f t="shared" si="1"/>
        <v>116.55390179247004</v>
      </c>
      <c r="J300" s="108"/>
      <c r="K300" s="775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120</v>
      </c>
      <c r="B301" s="113">
        <f t="shared" ref="B301:D301" si="9">SUM(B279,B265,B251,B237,B223,B209,B193,B177,B163,B147,B133,B119,B104,B88,B74,B60,B44,B28,B11)</f>
        <v>2327</v>
      </c>
      <c r="C301" s="113">
        <f t="shared" si="9"/>
        <v>1551</v>
      </c>
      <c r="D301" s="44">
        <f t="shared" si="9"/>
        <v>2151</v>
      </c>
      <c r="E301" s="113">
        <f t="shared" si="5"/>
        <v>138.68471953578336</v>
      </c>
      <c r="F301" s="739">
        <f>SUM(F279,F265,F251,F237,F223,F209,F193,F177,F163,F147,F133,F119,F104,F88,F74,F60,F44,F28,F11)</f>
        <v>13132.644091999999</v>
      </c>
      <c r="G301" s="739">
        <f t="shared" ref="G301:H301" si="10">SUM(G279,G265,G251,G237,G223,G209,G193,G177,G163,G147,G133,G119,G104,G88,G74,G60,G44,G28,G11)</f>
        <v>8755</v>
      </c>
      <c r="H301" s="755">
        <f t="shared" si="10"/>
        <v>12030.056530000002</v>
      </c>
      <c r="I301" s="44">
        <f t="shared" si="1"/>
        <v>137.40784157624216</v>
      </c>
      <c r="J301" s="108"/>
      <c r="K301" s="775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121</v>
      </c>
      <c r="B302" s="113">
        <f t="shared" ref="B302:D302" si="11">SUM(B280,B266,B252,B238,B224,B210,B194,B178,B164,B148,B134,B120,B105,B89,B75,B61,B45,B29,B12)</f>
        <v>2886</v>
      </c>
      <c r="C302" s="113">
        <f t="shared" si="11"/>
        <v>1924</v>
      </c>
      <c r="D302" s="44">
        <f t="shared" si="11"/>
        <v>2639</v>
      </c>
      <c r="E302" s="113">
        <f t="shared" si="5"/>
        <v>137.16216216216216</v>
      </c>
      <c r="F302" s="739">
        <f>SUM(F280,F266,F252,F238,F224,F210,F194,F178,F164,F148,F134,F120,F105,F89,F75,F61,F45,F29,F12)</f>
        <v>17099.502526</v>
      </c>
      <c r="G302" s="739">
        <f t="shared" ref="G302:H302" si="12">SUM(G280,G266,G252,G238,G224,G210,G194,G178,G164,G148,G134,G120,G105,G89,G75,G61,G45,G29,G12)</f>
        <v>11401</v>
      </c>
      <c r="H302" s="755">
        <f t="shared" si="12"/>
        <v>15583.95679</v>
      </c>
      <c r="I302" s="44">
        <f t="shared" si="1"/>
        <v>136.68938505394263</v>
      </c>
      <c r="J302" s="108"/>
      <c r="K302" s="775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592" t="s">
        <v>122</v>
      </c>
      <c r="B303" s="648">
        <f t="shared" ref="B303:D303" si="13">SUM(B293,B281,B267,B253,B239,B225,B211,B195,B179,B165,B149,B135,B121,B106,B90,B76,B62,B46,B30,B13)</f>
        <v>443739</v>
      </c>
      <c r="C303" s="648">
        <f t="shared" si="13"/>
        <v>295720</v>
      </c>
      <c r="D303" s="648">
        <f t="shared" si="13"/>
        <v>251493</v>
      </c>
      <c r="E303" s="648">
        <f t="shared" si="5"/>
        <v>85.04429866089545</v>
      </c>
      <c r="F303" s="758">
        <f>SUM(F293,F281,F267,F253,F239,F225,F211,F195,F179,F165,F149,F135,F121,F106,F90,F76,F62,F46,F30,F13)</f>
        <v>785394.07095999992</v>
      </c>
      <c r="G303" s="758">
        <f>SUM(G293,G281,G267,G253,G239,G225,G211,G195,G179,G165,G149,G135,G121,G106,G90,G76,G62,G46,G30,G13)</f>
        <v>523596</v>
      </c>
      <c r="H303" s="758">
        <f>SUM(H293,H281,H267,H253,H239,H225,H211,H195,H179,H165,H149,H135,H121,H106,H90,H76,H62,H46,H30,H13)</f>
        <v>424492.41260400007</v>
      </c>
      <c r="I303" s="648">
        <f t="shared" si="1"/>
        <v>81.07250869066992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118</v>
      </c>
      <c r="B304" s="113">
        <f t="shared" ref="B304:D304" si="14">SUM(B294,B282,B268,B254,B240,B226,B212,B196,B180,B166,B150,B136,B122,B107,B91,B77,B63,B47,B31,B14)</f>
        <v>69502</v>
      </c>
      <c r="C304" s="113">
        <f t="shared" si="14"/>
        <v>46232</v>
      </c>
      <c r="D304" s="44">
        <f t="shared" si="14"/>
        <v>32309</v>
      </c>
      <c r="E304" s="113">
        <f t="shared" si="5"/>
        <v>69.884495587471889</v>
      </c>
      <c r="F304" s="739">
        <f>SUM(F294,F282,F268,F254,F240,F226,F212,F196,F180,F166,F150,F136,F122,F107,F91,F77,F63,F47,F31,F14)</f>
        <v>112992.18312999999</v>
      </c>
      <c r="G304" s="739">
        <f t="shared" ref="G304" si="15">SUM(G294,G282,G268,G254,G240,G226,G212,G196,G180,G166,G150,G136,G122,G107,G91,G77,G63,G47,G31,G14)</f>
        <v>75331</v>
      </c>
      <c r="H304" s="755">
        <f>SUM(H294,H282,H268,H254,H240,H226,H212,H196,H180,H166,H150,H136,H122,H107,H91,H77,H63,H47,H31,H14)</f>
        <v>51698.154320000001</v>
      </c>
      <c r="I304" s="44">
        <f t="shared" si="1"/>
        <v>68.627994212210126</v>
      </c>
      <c r="J304" s="108"/>
      <c r="K304" s="775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85</v>
      </c>
      <c r="B305" s="113">
        <f t="shared" ref="B305:D305" si="16">SUM(B283,B269,B255,B241,B227,B213,B197,B181,B167,B151,B137,B123,B108,B92,B78,B64,B48,B32,B15)</f>
        <v>245305</v>
      </c>
      <c r="C305" s="113">
        <f t="shared" si="16"/>
        <v>163539</v>
      </c>
      <c r="D305" s="44">
        <f t="shared" si="16"/>
        <v>115605</v>
      </c>
      <c r="E305" s="113">
        <f t="shared" si="5"/>
        <v>70.689560288371581</v>
      </c>
      <c r="F305" s="739">
        <f>SUM(F283,F269,F255,F241,F227,F213,F197,F181,F167,F151,F137,F123,F108,F92,F78,F64,F48,F32,F15)</f>
        <v>522966.69015999988</v>
      </c>
      <c r="G305" s="739">
        <f>SUM(G283,G269,G255,G241,G227,G213,G197,G181,G167,G151,G137,G123,G108,G92,G78,G64,G48,G32,G15)</f>
        <v>348645</v>
      </c>
      <c r="H305" s="755">
        <f>SUM(H283,H269,H255,H241,H227,H213,H197,H181,H167,H151,H137,H123,H108,H92,H78,H64,H48,H32,H15)</f>
        <v>246494.91398000001</v>
      </c>
      <c r="I305" s="44">
        <f t="shared" si="1"/>
        <v>70.700831499089333</v>
      </c>
      <c r="J305" s="108"/>
      <c r="K305" s="775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119</v>
      </c>
      <c r="B306" s="113">
        <f t="shared" ref="B306:D306" si="17">SUM(B284,B270,B256,B242,B228,B214,B198,B182,B168,B152,B138,B124,B109,B93,B79,B65,B49,B33,B16)</f>
        <v>84448</v>
      </c>
      <c r="C306" s="113">
        <f t="shared" si="17"/>
        <v>56298</v>
      </c>
      <c r="D306" s="44">
        <f t="shared" si="17"/>
        <v>65731</v>
      </c>
      <c r="E306" s="113">
        <f t="shared" si="5"/>
        <v>116.75547976837544</v>
      </c>
      <c r="F306" s="739">
        <f>SUM(F284,F270,F256,F242,F228,F214,F198,F182,F168,F152,F138,F124,F109,F93,F79,F65,F49,F33,F16)</f>
        <v>78975.665999999997</v>
      </c>
      <c r="G306" s="739">
        <f t="shared" ref="G306" si="18">SUM(G284,G270,G256,G242,G228,G214,G198,G182,G168,G152,G138,G124,G109,G93,G79,G65,G49,G33,G16)</f>
        <v>52648</v>
      </c>
      <c r="H306" s="755">
        <f>SUM(H284,H270,H256,H242,H228,H214,H198,H182,H168,H152,H138,H124,H109,H93,H79,H65,H49,H33,H16)</f>
        <v>59287.002510000006</v>
      </c>
      <c r="I306" s="44">
        <f t="shared" si="1"/>
        <v>112.61017039583652</v>
      </c>
      <c r="J306" s="108"/>
      <c r="K306" s="775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86</v>
      </c>
      <c r="B307" s="113">
        <f t="shared" ref="B307:D308" si="19">SUM(B285,B271,B257,B243,B229,B215,B199,B183,B169,B153,B139,B125,B110,B94,B80,B66,B50,B34,B17)</f>
        <v>13193</v>
      </c>
      <c r="C307" s="113">
        <f t="shared" si="19"/>
        <v>8792</v>
      </c>
      <c r="D307" s="44">
        <f t="shared" si="19"/>
        <v>12728</v>
      </c>
      <c r="E307" s="113">
        <f t="shared" si="5"/>
        <v>144.76797088262057</v>
      </c>
      <c r="F307" s="739">
        <f>SUM(F285,F271,F257,F243,F229,F215,F199,F183,F169,F153,F139,F125,F110,F94,F80,F66,F50,F34,F17)</f>
        <v>48551.472339999993</v>
      </c>
      <c r="G307" s="739">
        <f t="shared" ref="G307" si="20">SUM(G285,G271,G257,G243,G229,G215,G199,G183,G169,G153,G139,G125,G110,G94,G80,G66,G50,G34,G17)</f>
        <v>32367</v>
      </c>
      <c r="H307" s="755">
        <f>SUM(H285,H271,H257,H243,H229,H215,H199,H183,H169,H153,H139,H125,H110,H94,H80,H66,H50,H34,H17)</f>
        <v>48713.896114000003</v>
      </c>
      <c r="I307" s="44">
        <f t="shared" ref="I307:I309" si="21">H307/G307*100</f>
        <v>150.50482316556989</v>
      </c>
      <c r="J307" s="108"/>
      <c r="K307" s="775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87</v>
      </c>
      <c r="B308" s="113">
        <f t="shared" si="19"/>
        <v>31291</v>
      </c>
      <c r="C308" s="113">
        <f t="shared" si="19"/>
        <v>20859</v>
      </c>
      <c r="D308" s="44">
        <f t="shared" si="19"/>
        <v>25120</v>
      </c>
      <c r="E308" s="113">
        <f t="shared" si="5"/>
        <v>120.42763315595187</v>
      </c>
      <c r="F308" s="739">
        <f>SUM(F286,F272,F258,F244,F230,F216,F200,F184,F170,F154,F140,F126,F111,F95,F81,F67,F51,F35,F18)</f>
        <v>21908.05933</v>
      </c>
      <c r="G308" s="739">
        <f t="shared" ref="G308" si="22">SUM(G286,G272,G258,G244,G230,G216,G200,G184,G170,G154,G140,G126,G111,G95,G81,G67,G51,G35,G18)</f>
        <v>14605</v>
      </c>
      <c r="H308" s="755">
        <f>SUM(H286,H272,H258,H244,H230,H216,H200,H184,H170,H154,H140,H126,H111,H95,H81,H67,H51,H35,H18)</f>
        <v>18298.445680000001</v>
      </c>
      <c r="I308" s="44">
        <f t="shared" si="21"/>
        <v>125.28891256419034</v>
      </c>
      <c r="J308" s="108"/>
      <c r="K308" s="775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23" t="s">
        <v>133</v>
      </c>
      <c r="B309" s="113">
        <f>SUM(B295,B287,B273,B259,B245,B231,B217,B201,B185,B155,B141,B127,B112,B96,B82,B68,B52,B36,B19,B171)</f>
        <v>667073</v>
      </c>
      <c r="C309" s="113">
        <f t="shared" ref="C309:D309" si="23">SUM(C295,C287,C273,C259,C245,C231,C217,C201,C185,C155,C141,C127,C112,C96,C82,C68,C52,C36,C19,C171)</f>
        <v>444717</v>
      </c>
      <c r="D309" s="44">
        <f t="shared" si="23"/>
        <v>411963</v>
      </c>
      <c r="E309" s="113">
        <f t="shared" si="5"/>
        <v>92.634866668015832</v>
      </c>
      <c r="F309" s="739">
        <f t="shared" ref="F309:H309" si="24">SUM(F295,F287,F273,F259,F245,F231,F217,F201,F185,F155,F141,F127,F112,F96,F82,F68,F52,F36,F19,F171)</f>
        <v>467770.59269000002</v>
      </c>
      <c r="G309" s="739">
        <f t="shared" si="24"/>
        <v>311844</v>
      </c>
      <c r="H309" s="755">
        <f t="shared" si="24"/>
        <v>283201.79254999995</v>
      </c>
      <c r="I309" s="44">
        <f t="shared" si="21"/>
        <v>90.815212910942634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134</v>
      </c>
      <c r="B310" s="113">
        <f>SUM(B202,B186,B156,B97,B53,B37,B20)</f>
        <v>52280</v>
      </c>
      <c r="C310" s="113">
        <f t="shared" ref="C310:H310" si="25">SUM(C202,C186,C156,C97,C53,C37,C20)</f>
        <v>34854</v>
      </c>
      <c r="D310" s="44">
        <f t="shared" si="25"/>
        <v>38633</v>
      </c>
      <c r="E310" s="113">
        <f t="shared" si="5"/>
        <v>110.84237103345384</v>
      </c>
      <c r="F310" s="739">
        <f t="shared" si="25"/>
        <v>0</v>
      </c>
      <c r="G310" s="739">
        <f t="shared" si="25"/>
        <v>0</v>
      </c>
      <c r="H310" s="755">
        <f t="shared" si="25"/>
        <v>27035.917939999999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37" t="s">
        <v>135</v>
      </c>
      <c r="B311" s="694">
        <f>SUM(B203,B187,B157,B113,B98,B54,B38,B21)</f>
        <v>26554</v>
      </c>
      <c r="C311" s="694">
        <f t="shared" ref="C311:H311" si="26">SUM(C203,C187,C157,C113,C98,C54,C38,C21)</f>
        <v>15936</v>
      </c>
      <c r="D311" s="695">
        <f t="shared" si="26"/>
        <v>15216</v>
      </c>
      <c r="E311" s="694">
        <f t="shared" si="5"/>
        <v>95.481927710843379</v>
      </c>
      <c r="F311" s="740">
        <f t="shared" si="26"/>
        <v>0</v>
      </c>
      <c r="G311" s="740">
        <f t="shared" si="26"/>
        <v>0</v>
      </c>
      <c r="H311" s="756">
        <f t="shared" si="26"/>
        <v>11009.126480000001</v>
      </c>
      <c r="I311" s="695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2016-09-28T02:47:53Z</cp:lastPrinted>
  <dcterms:created xsi:type="dcterms:W3CDTF">2005-05-23T08:07:41Z</dcterms:created>
  <dcterms:modified xsi:type="dcterms:W3CDTF">2016-09-28T02:48:01Z</dcterms:modified>
</cp:coreProperties>
</file>